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3030" windowWidth="12855" windowHeight="4965" activeTab="0"/>
  </bookViews>
  <sheets>
    <sheet name="Krycí list" sheetId="1" r:id="rId1"/>
    <sheet name="Rekapitulace" sheetId="2" r:id="rId2"/>
    <sheet name="Položky" sheetId="3" r:id="rId3"/>
    <sheet name="ZTI" sheetId="4" r:id="rId4"/>
  </sheets>
  <externalReferences>
    <externalReference r:id="rId7"/>
  </externalReferences>
  <definedNames>
    <definedName name="cisloobjektu">'Krycí list'!#REF!</definedName>
    <definedName name="cislostavby">'Krycí list'!#REF!</definedName>
    <definedName name="Datum">'Krycí list'!$B$27</definedName>
    <definedName name="Dil">'Rekapitulace'!$A$6</definedName>
    <definedName name="Dodavka">'Rekapitulace'!$G$13</definedName>
    <definedName name="Dodavka0" localSheetId="3">'[1]Položky'!#REF!</definedName>
    <definedName name="Dodavka0">'Položky'!#REF!</definedName>
    <definedName name="HSV">'Rekapitulace'!$E$13</definedName>
    <definedName name="HSV0" localSheetId="3">'[1]Položky'!#REF!</definedName>
    <definedName name="HSV0">'Položky'!#REF!</definedName>
    <definedName name="HZS">'Rekapitulace'!$I$13</definedName>
    <definedName name="HZS0" localSheetId="3">'[1]Položky'!#REF!</definedName>
    <definedName name="HZS0">'Položky'!#REF!</definedName>
    <definedName name="JKSO">'Krycí list'!$G$2</definedName>
    <definedName name="MJ">'Krycí list'!#REF!</definedName>
    <definedName name="Mont">'Rekapitulace'!$H$13</definedName>
    <definedName name="Montaz0" localSheetId="3">'[1]Položky'!#REF!</definedName>
    <definedName name="Montaz0">'Položky'!#REF!</definedName>
    <definedName name="NazevDilu">'Rekapitulace'!$B$6</definedName>
    <definedName name="nazevobjektu">'Krycí list'!#REF!</definedName>
    <definedName name="nazevstavby">'Krycí list'!#REF!</definedName>
    <definedName name="_xlnm.Print_Titles" localSheetId="2">'Položky'!$1:$6</definedName>
    <definedName name="_xlnm.Print_Titles" localSheetId="1">'Rekapitulace'!$3:$6</definedName>
    <definedName name="Objednatel">'Krycí list'!#REF!</definedName>
    <definedName name="_xlnm.Print_Area" localSheetId="0">'Krycí list'!$A$1:$G$45</definedName>
    <definedName name="_xlnm.Print_Area" localSheetId="2">'Položky'!$A$1:$G$21</definedName>
    <definedName name="_xlnm.Print_Area" localSheetId="1">'Rekapitulace'!$A$3:$I$27</definedName>
    <definedName name="_xlnm.Print_Area" localSheetId="3">'ZTI'!$A$4:$L$320</definedName>
    <definedName name="PocetMJ">'Krycí list'!#REF!</definedName>
    <definedName name="Poznamka">'Krycí list'!$B$37</definedName>
    <definedName name="Projektant">'Krycí list'!#REF!</definedName>
    <definedName name="PSV">'Rekapitulace'!$F$13</definedName>
    <definedName name="PSV0" localSheetId="3">'[1]Položky'!#REF!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 localSheetId="3">'[1]Položky'!#REF!</definedName>
    <definedName name="Typ">'Položky'!#REF!</definedName>
    <definedName name="VRN">'Rekapitulace'!$H$26</definedName>
    <definedName name="VRNKc" localSheetId="3">'[1]Rekapitulace'!#REF!</definedName>
    <definedName name="VRNKc">'Rekapitulace'!#REF!</definedName>
    <definedName name="VRNnazev" localSheetId="3">'[1]Rekapitulace'!#REF!</definedName>
    <definedName name="VRNnazev">'Rekapitulace'!#REF!</definedName>
    <definedName name="VRNproc" localSheetId="3">'[1]Rekapitulace'!#REF!</definedName>
    <definedName name="VRNproc">'Rekapitulace'!#REF!</definedName>
    <definedName name="VRNzakl" localSheetId="3">'[1]Rekapitulace'!#REF!</definedName>
    <definedName name="VRNzakl">'Rekapitulace'!#REF!</definedName>
    <definedName name="Zakazka">'Krycí list'!#REF!</definedName>
    <definedName name="Zaklad22">'Krycí list'!$F$32</definedName>
    <definedName name="Zaklad5">'Krycí list'!$F$30</definedName>
    <definedName name="Zhotovitel">'Krycí list'!#REF!</definedName>
  </definedNames>
  <calcPr fullCalcOnLoad="1"/>
</workbook>
</file>

<file path=xl/sharedStrings.xml><?xml version="1.0" encoding="utf-8"?>
<sst xmlns="http://schemas.openxmlformats.org/spreadsheetml/2006/main" count="1158" uniqueCount="509">
  <si>
    <t xml:space="preserve">JKSO </t>
  </si>
  <si>
    <t xml:space="preserve">SKP </t>
  </si>
  <si>
    <t xml:space="preserve"> </t>
  </si>
  <si>
    <t>Měrná jednotka</t>
  </si>
  <si>
    <t>Stavba</t>
  </si>
  <si>
    <t>Počet jednotek</t>
  </si>
  <si>
    <t>Náklady na m.j.</t>
  </si>
  <si>
    <t>Projektant</t>
  </si>
  <si>
    <t>Typ rozpočtu</t>
  </si>
  <si>
    <t>Objednatel</t>
  </si>
  <si>
    <t xml:space="preserve">Zakázkové číslo 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</si>
  <si>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</si>
  <si>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</si>
  <si>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</si>
  <si>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</si>
  <si>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</si>
  <si>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</si>
  <si>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</si>
  <si>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</si>
  <si>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</si>
  <si>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</si>
  <si>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</si>
  <si>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</si>
  <si>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</si>
  <si>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</si>
  <si>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</si>
  <si>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</si>
  <si>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</si>
  <si>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</si>
  <si>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</si>
  <si>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</si>
  <si>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</si>
  <si>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</si>
  <si>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</si>
  <si>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</si>
  <si>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</si>
  <si>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</si>
  <si>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</si>
  <si>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</si>
  <si>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</si>
  <si>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</si>
  <si>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</si>
  <si>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</si>
  <si>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</si>
  <si>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</si>
  <si>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</si>
  <si>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</si>
  <si>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</si>
  <si>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</si>
  <si>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</si>
  <si>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</si>
  <si>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</si>
  <si>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</si>
  <si>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</si>
  <si>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</si>
  <si>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</si>
  <si>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</si>
  <si>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</si>
  <si>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</si>
  <si>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</si>
  <si>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</si>
  <si>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</si>
  <si>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</si>
  <si>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ks</t>
  </si>
  <si>
    <t>Celkem za</t>
  </si>
  <si>
    <t>01</t>
  </si>
  <si>
    <t>m2</t>
  </si>
  <si>
    <t>Ostatní konstrukce, bourání</t>
  </si>
  <si>
    <t xml:space="preserve">Vyčištění budov o výšce podlaží do 4 m </t>
  </si>
  <si>
    <t>m</t>
  </si>
  <si>
    <t>t</t>
  </si>
  <si>
    <t>Lešení a stavební výtahy</t>
  </si>
  <si>
    <t>941955002R00</t>
  </si>
  <si>
    <t xml:space="preserve">Lešení lehké pomocné, výška podlahy do 1,9 m </t>
  </si>
  <si>
    <t>Přesuny suti a vybouraných hmot</t>
  </si>
  <si>
    <t>979981104R00</t>
  </si>
  <si>
    <t>kpl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</si>
  <si>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</si>
  <si>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</si>
  <si>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</si>
  <si>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</si>
  <si>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</si>
  <si>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</si>
  <si>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</si>
  <si>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</si>
  <si>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NÁVOD:</t>
  </si>
  <si>
    <t>VYPLNIT POLÍČKA S ČERVENÝM TEXTEM - TEXT PAK PŘEVÉST NA ČERNÝ</t>
  </si>
  <si>
    <t xml:space="preserve">ROZTÁHNOU SOUČTOVÉ VZORCE JEDNOTLIVÝCH ČÁSTÍ NA VŠECHNY ŘÁDKY </t>
  </si>
  <si>
    <t>investor:</t>
  </si>
  <si>
    <t>projektant části:</t>
  </si>
  <si>
    <t>ING. ZDENĚK SADÍLEK, KRÁTKÁ 460, 252 62 HOROMĚŘICE</t>
  </si>
  <si>
    <t>název části:</t>
  </si>
  <si>
    <t>VNITŘNÍ ROZVODY VODY</t>
  </si>
  <si>
    <t>Nedílnou součástí rozpočtu jsou technické listy materiálových standardů.</t>
  </si>
  <si>
    <t>Celková cena:</t>
  </si>
  <si>
    <t>číslo/ ozn.</t>
  </si>
  <si>
    <t>číslo tech.listu</t>
  </si>
  <si>
    <t>Popis, rozměry, specifikace, typ</t>
  </si>
  <si>
    <t>měrná jednotka</t>
  </si>
  <si>
    <t>dodávka/ jednotku (Kč)</t>
  </si>
  <si>
    <t>Celkem dodávka (Kč)</t>
  </si>
  <si>
    <t>montáž/ jednotku (Kč)</t>
  </si>
  <si>
    <t>Celkem montáž (Kč)</t>
  </si>
  <si>
    <t>M+D/ jednotku (Kč)</t>
  </si>
  <si>
    <t>Celkem    (Kč)</t>
  </si>
  <si>
    <t>Celkem část</t>
  </si>
  <si>
    <t>01.01</t>
  </si>
  <si>
    <t>01.02</t>
  </si>
  <si>
    <t>01.03</t>
  </si>
  <si>
    <t>01.04</t>
  </si>
  <si>
    <t>01.05</t>
  </si>
  <si>
    <t>02</t>
  </si>
  <si>
    <t>02.01</t>
  </si>
  <si>
    <t>02.02</t>
  </si>
  <si>
    <t>DMT potrubí z ocelových trubek pozinkovaných DN25 - DN40</t>
  </si>
  <si>
    <t>02.03</t>
  </si>
  <si>
    <t>DMT potrubí z ocelových trubek pozinkovaných DN40 - DN50</t>
  </si>
  <si>
    <t>02.04</t>
  </si>
  <si>
    <t>02.05</t>
  </si>
  <si>
    <t>02.06</t>
  </si>
  <si>
    <t>02.07</t>
  </si>
  <si>
    <t>02.08</t>
  </si>
  <si>
    <t>02.09</t>
  </si>
  <si>
    <t>02.10</t>
  </si>
  <si>
    <t>02.11</t>
  </si>
  <si>
    <t>02.12</t>
  </si>
  <si>
    <t>02.13</t>
  </si>
  <si>
    <t>02.14</t>
  </si>
  <si>
    <t>02.15</t>
  </si>
  <si>
    <t>02.16</t>
  </si>
  <si>
    <t>02.17</t>
  </si>
  <si>
    <t>02.18</t>
  </si>
  <si>
    <t>Přeřezání ocelové trubky DN25 - DN50</t>
  </si>
  <si>
    <t>02.19</t>
  </si>
  <si>
    <t>02.20</t>
  </si>
  <si>
    <t>02.21</t>
  </si>
  <si>
    <t>02.22</t>
  </si>
  <si>
    <t>02.23</t>
  </si>
  <si>
    <t>02.24</t>
  </si>
  <si>
    <t>02.25</t>
  </si>
  <si>
    <t>02.26</t>
  </si>
  <si>
    <t>02.27</t>
  </si>
  <si>
    <t>02.28</t>
  </si>
  <si>
    <t>02.29</t>
  </si>
  <si>
    <t>02.30</t>
  </si>
  <si>
    <t>Propojení se stávajícím potrubím plastovým d20</t>
  </si>
  <si>
    <t>Propojení se stávajícím potrubím plastovým d25</t>
  </si>
  <si>
    <t>Propojení se stávajícím potrubím plastovým d40</t>
  </si>
  <si>
    <t>Proplach a desinfekce potrubí vodovodního do DN 80</t>
  </si>
  <si>
    <t>Zkouška tlaková potrubí vodovodního do DN 50</t>
  </si>
  <si>
    <t>Zkouška tlaková potrubí vodovodního DN 50 - DN 100</t>
  </si>
  <si>
    <t>Vnitrostaveništní přesun vybouraných hmot, výška obj. do 24m</t>
  </si>
  <si>
    <t>Přesun hmot pro vnitřní vodovod, výška objektu do 24m</t>
  </si>
  <si>
    <t>03</t>
  </si>
  <si>
    <t>03.01</t>
  </si>
  <si>
    <t>03.02</t>
  </si>
  <si>
    <t>ZTI</t>
  </si>
  <si>
    <t>ING. ZDENĚK SADÍLEK</t>
  </si>
  <si>
    <t>KRÁTKÁ 460, 252 62 HOROMĚŘICE</t>
  </si>
  <si>
    <t>VAZEBNÍ VĚZNICE PRAHA - PANKRÁC</t>
  </si>
  <si>
    <t>01.06</t>
  </si>
  <si>
    <t>01.07</t>
  </si>
  <si>
    <t>01.08</t>
  </si>
  <si>
    <t>01.09</t>
  </si>
  <si>
    <t>01.10</t>
  </si>
  <si>
    <t>01.11</t>
  </si>
  <si>
    <t>01.12</t>
  </si>
  <si>
    <r>
      <t xml:space="preserve">DMT potrubí z plastových Ø25 - </t>
    </r>
    <r>
      <rPr>
        <sz val="10"/>
        <rFont val="Calibri"/>
        <family val="2"/>
      </rPr>
      <t>Ø</t>
    </r>
    <r>
      <rPr>
        <sz val="10"/>
        <rFont val="Arial Narrow"/>
        <family val="2"/>
      </rPr>
      <t>50</t>
    </r>
  </si>
  <si>
    <t>Propojení se stávajícím potrubím ocelovým DN20</t>
  </si>
  <si>
    <t>Propojení se stávajícím potrubím ocelovým DN40</t>
  </si>
  <si>
    <t>03.03</t>
  </si>
  <si>
    <t>03.04</t>
  </si>
  <si>
    <t>03.05</t>
  </si>
  <si>
    <t>03.06</t>
  </si>
  <si>
    <t>03.07</t>
  </si>
  <si>
    <t>03.08</t>
  </si>
  <si>
    <t>03.09</t>
  </si>
  <si>
    <t>03.10</t>
  </si>
  <si>
    <t>03.11</t>
  </si>
  <si>
    <t>03.12</t>
  </si>
  <si>
    <t>03.13</t>
  </si>
  <si>
    <t>03.14</t>
  </si>
  <si>
    <t>03.15</t>
  </si>
  <si>
    <t>Propojení se stávajícím potrubím ocelovým DN25</t>
  </si>
  <si>
    <t>Propojení se stávajícím potrubím ocelovým DN50</t>
  </si>
  <si>
    <t>Ing. Zd. Sadílek</t>
  </si>
  <si>
    <t>Kontejner,odvoz a likvidace, 5 t</t>
  </si>
  <si>
    <t xml:space="preserve">Pokyny pro vyplnění výkazu dodavateli: V tabulce prosíme o vyplnění ceny za dodávku, montáž a celkovou cenu položky. </t>
  </si>
  <si>
    <t>DMT potrubí z ocelových trubek pozinkovaných DN80</t>
  </si>
  <si>
    <r>
      <t xml:space="preserve">DMT plstěných pásů z trub do </t>
    </r>
    <r>
      <rPr>
        <sz val="10"/>
        <rFont val="Calibri"/>
        <family val="2"/>
      </rPr>
      <t>Ø50</t>
    </r>
    <r>
      <rPr>
        <sz val="10"/>
        <rFont val="Arial Narrow"/>
        <family val="2"/>
      </rPr>
      <t>mm</t>
    </r>
  </si>
  <si>
    <r>
      <t xml:space="preserve">DMT plstěných pásů z trub </t>
    </r>
    <r>
      <rPr>
        <sz val="10"/>
        <rFont val="Calibri"/>
        <family val="2"/>
      </rPr>
      <t>Ø50-150</t>
    </r>
    <r>
      <rPr>
        <sz val="10"/>
        <rFont val="Arial Narrow"/>
        <family val="2"/>
      </rPr>
      <t>mm</t>
    </r>
  </si>
  <si>
    <t>DMT arnatur závitových 2 závity do G 1"</t>
  </si>
  <si>
    <t>DMT arnatur závitových 2 závity G 5/4" - G 2"</t>
  </si>
  <si>
    <t>Přeřezání ocelové trubky DN80</t>
  </si>
  <si>
    <t>02.36</t>
  </si>
  <si>
    <t>02.37</t>
  </si>
  <si>
    <t>kompl.</t>
  </si>
  <si>
    <t>Uzavření nebo otevření vodovodního potrubí při opravách vč. napuštění a vypuštění</t>
  </si>
  <si>
    <t>Propojení se stávajícím potrubím ocelovým DN100</t>
  </si>
  <si>
    <t>Zaslepení potrubí ocelového do DN50</t>
  </si>
  <si>
    <t>Proplach a desinfekce potrubí vodovodního DN 80 - DN 200</t>
  </si>
  <si>
    <t>01.13</t>
  </si>
  <si>
    <t>01.14</t>
  </si>
  <si>
    <t>01.15</t>
  </si>
  <si>
    <t>01.16</t>
  </si>
  <si>
    <t>01.17</t>
  </si>
  <si>
    <t>01.18</t>
  </si>
  <si>
    <t>01.19</t>
  </si>
  <si>
    <t>01.20</t>
  </si>
  <si>
    <t>01.21</t>
  </si>
  <si>
    <t>01.22</t>
  </si>
  <si>
    <t>01.23</t>
  </si>
  <si>
    <t>01.24</t>
  </si>
  <si>
    <t>01.25</t>
  </si>
  <si>
    <t>01.26</t>
  </si>
  <si>
    <t>01.27</t>
  </si>
  <si>
    <t>Propojení se stávajícím potrubím ocelovým DN80</t>
  </si>
  <si>
    <t>02.31</t>
  </si>
  <si>
    <t>02.32</t>
  </si>
  <si>
    <t>02.33</t>
  </si>
  <si>
    <t>02.34</t>
  </si>
  <si>
    <t>02.35</t>
  </si>
  <si>
    <t>03.16</t>
  </si>
  <si>
    <t>03.17</t>
  </si>
  <si>
    <t>03.18</t>
  </si>
  <si>
    <t>03.19</t>
  </si>
  <si>
    <t>03.20</t>
  </si>
  <si>
    <t>03.21</t>
  </si>
  <si>
    <t>03.22</t>
  </si>
  <si>
    <t>03.23</t>
  </si>
  <si>
    <t>03.24</t>
  </si>
  <si>
    <t>03.25</t>
  </si>
  <si>
    <t>03.26</t>
  </si>
  <si>
    <t>03.27</t>
  </si>
  <si>
    <t>03.28</t>
  </si>
  <si>
    <t>03.29</t>
  </si>
  <si>
    <t>03.30</t>
  </si>
  <si>
    <t>03.31</t>
  </si>
  <si>
    <t>03.32</t>
  </si>
  <si>
    <t>03.33</t>
  </si>
  <si>
    <t>03.34</t>
  </si>
  <si>
    <t>03.35</t>
  </si>
  <si>
    <t>03.36</t>
  </si>
  <si>
    <t>03.37</t>
  </si>
  <si>
    <t>03.38</t>
  </si>
  <si>
    <t>03.39</t>
  </si>
  <si>
    <t>04</t>
  </si>
  <si>
    <t>04.01</t>
  </si>
  <si>
    <t>04.02</t>
  </si>
  <si>
    <t>04.03</t>
  </si>
  <si>
    <t>04.04</t>
  </si>
  <si>
    <t>04.05</t>
  </si>
  <si>
    <t>04.06</t>
  </si>
  <si>
    <t>04.07</t>
  </si>
  <si>
    <t>04.08</t>
  </si>
  <si>
    <t>02.38</t>
  </si>
  <si>
    <t>VNITŘNÍ VODOVOD - OBJEKT č.2</t>
  </si>
  <si>
    <t>ČESKÁ REPUBLIKA, VĚZEŇSKÁ SLUŽBA ČR, SOUDNÍ 1672/1a, 140 67 PRAHA 4</t>
  </si>
  <si>
    <t>AREÁL VAZEBNÍ VĚZNICE PRAHA - PANKRÁC</t>
  </si>
  <si>
    <t>05.08</t>
  </si>
  <si>
    <t>05.09</t>
  </si>
  <si>
    <t>05.10</t>
  </si>
  <si>
    <t>05.11</t>
  </si>
  <si>
    <t>05.12</t>
  </si>
  <si>
    <t>Trubka polypropylénová PP-RCT 50x5.6, S4, vč. montážního materiálu</t>
  </si>
  <si>
    <t>Trubka polypropylénová PP-RCT 20x2.3, S4, vč. nosného korýtka a montážního materiálu</t>
  </si>
  <si>
    <t>Trubka polypropylénová PP-RCT 25x2.8, S4, vč. nosného korýtka a montážního materiálu</t>
  </si>
  <si>
    <t>Trubka polypropylénová PP-RCT 32x3.6, S4, vč. nosného korýtka a nosného korýtka a montážního materiálu</t>
  </si>
  <si>
    <t>Trubka polypropylénová PP-RCT 40x4.5, S4, vč. nosného korýtka a montážního materiálu</t>
  </si>
  <si>
    <t>05.24</t>
  </si>
  <si>
    <t>05.25</t>
  </si>
  <si>
    <t>05.26</t>
  </si>
  <si>
    <t>05.27</t>
  </si>
  <si>
    <t>Trubka ocelová závitová DN 50, pozinkovaná, vč. nátěru a montážního materiálu</t>
  </si>
  <si>
    <t>05.13</t>
  </si>
  <si>
    <t>05.14</t>
  </si>
  <si>
    <t>05.15</t>
  </si>
  <si>
    <t>05.16</t>
  </si>
  <si>
    <t>05.17</t>
  </si>
  <si>
    <t>05.18</t>
  </si>
  <si>
    <t>05.19</t>
  </si>
  <si>
    <t>05.20</t>
  </si>
  <si>
    <t>05.21</t>
  </si>
  <si>
    <t>01/03</t>
  </si>
  <si>
    <t>Propojení se stávajícím potrubím ocelovým DN32</t>
  </si>
  <si>
    <t>01/01</t>
  </si>
  <si>
    <t>01/02</t>
  </si>
  <si>
    <t>01/04</t>
  </si>
  <si>
    <t>VNITŘNÍ VODOVOD - OBJEKT č.3</t>
  </si>
  <si>
    <t>Trubka polypropylénová PP-RCT 63x7.1, S4, vč. montážního materiálu</t>
  </si>
  <si>
    <t>Trubka polypropylénová PP-RCT 75x8.4, S4, vč. montážního materiálu</t>
  </si>
  <si>
    <t>Trubka ocelová závitová DN 80, pozinkovaná, vč. nátěru a montážního materiálu</t>
  </si>
  <si>
    <t>Kohout kulový plastový d25, ovládací páčka</t>
  </si>
  <si>
    <t>Kohout kulový plastový d32, ovládací páčka</t>
  </si>
  <si>
    <t>Kohout kulový DN 50 závitový, plnoprůtokový, ovládací páčka</t>
  </si>
  <si>
    <t>Kohout kulový plastový d20, ovládací páčka</t>
  </si>
  <si>
    <t>Kohout kulový plastový d50, ovládací páčka</t>
  </si>
  <si>
    <t>Kohout kulový plastový d63, ovládací páčka</t>
  </si>
  <si>
    <t>Kohout kulový uzavírací DN 50</t>
  </si>
  <si>
    <t>Kohout kulový plastový d40, ovládací páčka</t>
  </si>
  <si>
    <t>05.28</t>
  </si>
  <si>
    <t>Filtr závitový, mosazný DN 40</t>
  </si>
  <si>
    <t>01/12</t>
  </si>
  <si>
    <t>Příruba zaslepovací X 80 / 3"</t>
  </si>
  <si>
    <t>Propojení se stávajícím potrubím plastovým d32</t>
  </si>
  <si>
    <t>Propojení se stávajícím potrubím plastovým d75</t>
  </si>
  <si>
    <t>02.39</t>
  </si>
  <si>
    <t>02.40</t>
  </si>
  <si>
    <t>02.41</t>
  </si>
  <si>
    <t>02.42</t>
  </si>
  <si>
    <t>02.43</t>
  </si>
  <si>
    <t>02.44</t>
  </si>
  <si>
    <t>02.45</t>
  </si>
  <si>
    <t>02.46</t>
  </si>
  <si>
    <t>02.47</t>
  </si>
  <si>
    <t>02.48</t>
  </si>
  <si>
    <t>02.49</t>
  </si>
  <si>
    <t>02.50</t>
  </si>
  <si>
    <t>01/05</t>
  </si>
  <si>
    <t>01/06</t>
  </si>
  <si>
    <t>01/07</t>
  </si>
  <si>
    <t>VNITŘNÍ VODOVOD - OBJEKT č.9</t>
  </si>
  <si>
    <t>Trubka polypropylénová PP-RCT 90x10.1, S4, vč. montážního materiálu</t>
  </si>
  <si>
    <t>Trubka polypropylénová PP-RCT 50x5.6, S4, vč. nosného korýtka montážního materiálu</t>
  </si>
  <si>
    <t>VNITŘNÍ VODOVOD - OBJEKT č.10</t>
  </si>
  <si>
    <t>05.35</t>
  </si>
  <si>
    <t>Propojení se stávajícím potrubím plastovým d50</t>
  </si>
  <si>
    <t>Vsazení odbočky do stávajícího potrubí ocelového DN80</t>
  </si>
  <si>
    <t>04.09</t>
  </si>
  <si>
    <t>04.10</t>
  </si>
  <si>
    <t>04.11</t>
  </si>
  <si>
    <t>04.12</t>
  </si>
  <si>
    <t>04.13</t>
  </si>
  <si>
    <t>04.14</t>
  </si>
  <si>
    <t>04.15</t>
  </si>
  <si>
    <t>04.16</t>
  </si>
  <si>
    <t>04.17</t>
  </si>
  <si>
    <t>04.18</t>
  </si>
  <si>
    <t>04.19</t>
  </si>
  <si>
    <t>04.20</t>
  </si>
  <si>
    <t>04.21</t>
  </si>
  <si>
    <t>04.22</t>
  </si>
  <si>
    <t>04.23</t>
  </si>
  <si>
    <t>04.24</t>
  </si>
  <si>
    <t>04.25</t>
  </si>
  <si>
    <t>04.26</t>
  </si>
  <si>
    <t>04.27</t>
  </si>
  <si>
    <t>04.28</t>
  </si>
  <si>
    <t>04.29</t>
  </si>
  <si>
    <t>05</t>
  </si>
  <si>
    <t>VNITŘNÍ VODOVOD - OBJEKT č.11</t>
  </si>
  <si>
    <t>DMT potrubí z ocelových trubek pozinkovaných DN100</t>
  </si>
  <si>
    <t>Trubka polypropylénová PP-RCT 110x12.3, S4, vč. montážního materiálu</t>
  </si>
  <si>
    <t>Trubka ocelová závitová DN 100, pozinkovaná, vč. nátěru a montážního materiálu</t>
  </si>
  <si>
    <t>Tepelné izolace z minerální vlny ve tvaru trubice s podélným řezem (Z-zámku), kašírování hliníkovou folií vyztuženou sklenou mřížkou, rozměr 108/25, přesah trubice upraven samolepícím proužkem, vč. izolace fitinek a armatur</t>
  </si>
  <si>
    <t>Tepelné izolace z minerální vlny ve tvaru trubice s podélným řezem (Z-zámku), kašírování hliníkovou folií vyztuženou sklenou mřížkou, rozměr 76/25, přesah trubice upraven samolepícím proužkem, vč. izolace fitinek a armatur</t>
  </si>
  <si>
    <t>Tepelné izolace z minerální vlny ve tvaru trubice s podélným řezem (Z-zámku), kašírování hliníkovou folií vyztuženou sklenou mřížkou, rozměr 49/25, přesah trubice upraven samolepícím proužkem, vč. izolace fitinek a armatur</t>
  </si>
  <si>
    <t>Tepelné izolace z minerální vlny ve tvaru trubice s podélným řezem (Z-zámku), kašírování hliníkovou folií vyztuženou sklenou mřížkou, rozměr 21/25, přesah trubice upraven samolepícím proužkem, vč. izolace fitinek a armatur</t>
  </si>
  <si>
    <t>Tepelné izolace z minerální vlny ve tvaru trubice s podélným řezem (Z-zámku), kašírování hliníkovou folií vyztuženou sklenou mřížkou, rozměr 27/25, přesah trubice upraven samolepícím proužkem, vč. izolace fitinek a armatur</t>
  </si>
  <si>
    <t>Tepelné izolace z minerální vlny ve tvaru trubice s podélným řezem (Z-zámku), kašírování hliníkovou folií vyztuženou sklenou mřížkou, rozměr 34/25, přesah trubice upraven samolepícím proužkem, vč. izolace fitinek a armatur</t>
  </si>
  <si>
    <t>Tepelné izolace z minerální vlny ve tvaru trubice s podélným řezem (Z-zámku), kašírování hliníkovou folií vyztuženou sklenou mřížkou, rozměr 42/25, přesah trubice upraven samolepícím proužkem, vč. izolace fitinek a armatur</t>
  </si>
  <si>
    <t>Tepelné izolace z minerální vlny ve tvaru trubice s podélným řezem (Z-zámku), kašírování hliníkovou folií vyztuženou sklenou mřížkou, rozměr 60/25, přesah trubice upraven samolepícím proužkem, vč. izolace fitinek a armatur</t>
  </si>
  <si>
    <t>Tepelné izolace z minerální vlny ve tvaru trubice s podélným řezem (Z-zámku), kašírování hliníkovou folií vyztuženou sklenou mřížkou, rozměr 89/25, přesah trubice upraven samolepícím proužkem, vč. izolace fitinek a armatur</t>
  </si>
  <si>
    <t>Příruba zaslepovací X 80 / 4"</t>
  </si>
  <si>
    <t>01/11</t>
  </si>
  <si>
    <t>Šoupě přírubové DN 80, krátké, ovládací kolo</t>
  </si>
  <si>
    <t>Šoupě přírubové DN 100, krátké, ovládací kolo</t>
  </si>
  <si>
    <t>05.01</t>
  </si>
  <si>
    <t>05.02</t>
  </si>
  <si>
    <t>05.03</t>
  </si>
  <si>
    <t>05.04</t>
  </si>
  <si>
    <t>05.05</t>
  </si>
  <si>
    <t>05.06</t>
  </si>
  <si>
    <t>05.07</t>
  </si>
  <si>
    <t>05.22</t>
  </si>
  <si>
    <t>05.23</t>
  </si>
  <si>
    <t>05.29</t>
  </si>
  <si>
    <t>05.30</t>
  </si>
  <si>
    <t>05.31</t>
  </si>
  <si>
    <t>05.32</t>
  </si>
  <si>
    <t>05.33</t>
  </si>
  <si>
    <t>05.34</t>
  </si>
  <si>
    <t>05.36</t>
  </si>
  <si>
    <t>05.37</t>
  </si>
  <si>
    <t>05.38</t>
  </si>
  <si>
    <t>05.39</t>
  </si>
  <si>
    <t>05.40</t>
  </si>
  <si>
    <t>05.41</t>
  </si>
  <si>
    <t>05.42</t>
  </si>
  <si>
    <t>05.43</t>
  </si>
  <si>
    <t>06</t>
  </si>
  <si>
    <t>VNITŘNÍ VODOVOD - OBJEKT č.15</t>
  </si>
  <si>
    <t>01/08</t>
  </si>
  <si>
    <t>Přeřezání ocelové trubky DN100</t>
  </si>
  <si>
    <t>06.01</t>
  </si>
  <si>
    <t>06.02</t>
  </si>
  <si>
    <t>06.03</t>
  </si>
  <si>
    <t>06.04</t>
  </si>
  <si>
    <t>06.05</t>
  </si>
  <si>
    <t>06.06</t>
  </si>
  <si>
    <t>06.07</t>
  </si>
  <si>
    <t>06.08</t>
  </si>
  <si>
    <t>06.09</t>
  </si>
  <si>
    <t>06.10</t>
  </si>
  <si>
    <t>06.11</t>
  </si>
  <si>
    <t>06.12</t>
  </si>
  <si>
    <t>06.13</t>
  </si>
  <si>
    <t>06.14</t>
  </si>
  <si>
    <t>06.15</t>
  </si>
  <si>
    <t>06.16</t>
  </si>
  <si>
    <t>06.17</t>
  </si>
  <si>
    <t>06.18</t>
  </si>
  <si>
    <t>06.19</t>
  </si>
  <si>
    <t>06.20</t>
  </si>
  <si>
    <t>06.21</t>
  </si>
  <si>
    <t>VNITŘNÍ VODOVOD - OBJEKT č.16</t>
  </si>
  <si>
    <t>07</t>
  </si>
  <si>
    <t>07.01</t>
  </si>
  <si>
    <t>07.02</t>
  </si>
  <si>
    <t>07.03</t>
  </si>
  <si>
    <t>07.04</t>
  </si>
  <si>
    <t>07.05</t>
  </si>
  <si>
    <t>07.06</t>
  </si>
  <si>
    <t>07.07</t>
  </si>
  <si>
    <t>07.08</t>
  </si>
  <si>
    <t>07.09</t>
  </si>
  <si>
    <t>07.10</t>
  </si>
  <si>
    <t>07.11</t>
  </si>
  <si>
    <t>07.12</t>
  </si>
  <si>
    <t>07.13</t>
  </si>
  <si>
    <t>07.14</t>
  </si>
  <si>
    <t>07.16</t>
  </si>
  <si>
    <t>07.17</t>
  </si>
  <si>
    <t>07.18</t>
  </si>
  <si>
    <t>07.19</t>
  </si>
  <si>
    <t>07.20</t>
  </si>
  <si>
    <t>07.21</t>
  </si>
  <si>
    <t>07.22</t>
  </si>
  <si>
    <t>07.23</t>
  </si>
  <si>
    <t>07.24</t>
  </si>
  <si>
    <t>07.25</t>
  </si>
  <si>
    <t>07.26</t>
  </si>
  <si>
    <t>07.27</t>
  </si>
  <si>
    <t>07.28</t>
  </si>
  <si>
    <t>07.29</t>
  </si>
  <si>
    <t>07.30</t>
  </si>
  <si>
    <t>07.31</t>
  </si>
  <si>
    <t>07.32</t>
  </si>
  <si>
    <t>07.33</t>
  </si>
  <si>
    <t>08</t>
  </si>
  <si>
    <t>VNITŘNÍ VODOVOD - OBJEKT č.26</t>
  </si>
  <si>
    <t>DMT arnatur závitových 1 závit G 3/4"-5/4"</t>
  </si>
  <si>
    <t>Ventil výtokový DN 15</t>
  </si>
  <si>
    <t>Ventil výtokový DN 20</t>
  </si>
  <si>
    <t>Kohout kulový uzavírací DN 50 s vypouštěním</t>
  </si>
  <si>
    <t>Filtr závitový uzavírací DN 50, mosazný</t>
  </si>
  <si>
    <t>Zpětná klapka DN 50 mosazná, závitová</t>
  </si>
  <si>
    <t>Přemístění stávajícího vodoměru DN50</t>
  </si>
  <si>
    <t>01/09</t>
  </si>
  <si>
    <t>01/10</t>
  </si>
  <si>
    <t>08.01</t>
  </si>
  <si>
    <t>08.02</t>
  </si>
  <si>
    <t>08.03</t>
  </si>
  <si>
    <t>08.04</t>
  </si>
  <si>
    <t>08.05</t>
  </si>
  <si>
    <t>08.06</t>
  </si>
  <si>
    <t>08.07</t>
  </si>
  <si>
    <t>08.08</t>
  </si>
  <si>
    <t>08.09</t>
  </si>
  <si>
    <t>08.10</t>
  </si>
  <si>
    <t>08.11</t>
  </si>
  <si>
    <t>08.12</t>
  </si>
  <si>
    <t>08.13</t>
  </si>
  <si>
    <t>08.14</t>
  </si>
  <si>
    <t>08.15</t>
  </si>
  <si>
    <t>08.16</t>
  </si>
  <si>
    <t>08.17</t>
  </si>
  <si>
    <t>08.18</t>
  </si>
  <si>
    <t>08.19</t>
  </si>
  <si>
    <t>08.20</t>
  </si>
  <si>
    <t>08.21</t>
  </si>
  <si>
    <t>08.22</t>
  </si>
  <si>
    <t>08.23</t>
  </si>
  <si>
    <t>08.24</t>
  </si>
  <si>
    <t>08.25</t>
  </si>
  <si>
    <t>08.26</t>
  </si>
  <si>
    <t>08.27</t>
  </si>
  <si>
    <t>08.28</t>
  </si>
  <si>
    <t>08.29</t>
  </si>
  <si>
    <t>08.30</t>
  </si>
  <si>
    <t>08.31</t>
  </si>
  <si>
    <t>08.32</t>
  </si>
  <si>
    <t>08.33</t>
  </si>
  <si>
    <t>08.34</t>
  </si>
  <si>
    <t>08.35</t>
  </si>
  <si>
    <t>08.36</t>
  </si>
  <si>
    <t>08.37</t>
  </si>
  <si>
    <t>08.38</t>
  </si>
  <si>
    <t>Provizorní úpravy rozvodů</t>
  </si>
  <si>
    <t>0</t>
  </si>
  <si>
    <t>Provizorní přepojení rozvodů v objektech</t>
  </si>
  <si>
    <t>ČESKÁ REPUBLIKA, VĚZEŇSKÁ SLUŽBA ČR</t>
  </si>
  <si>
    <t>SOUDNÍ 1672/1a, 140 67 PRAHA 4</t>
  </si>
  <si>
    <t>08/2015</t>
  </si>
  <si>
    <t>VÝMĚNA ROZVODŮ STUDENÉ VODY V OBJEKTECH č.2, 3, 9, 10, 11, 15, 16, 26</t>
  </si>
  <si>
    <t>Požární ucpávky</t>
  </si>
  <si>
    <t>Požární ucpávky potrubí</t>
  </si>
  <si>
    <t>VÝKAZ VÝMĚR</t>
  </si>
  <si>
    <t>Výkaz výměr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</si>
</sst>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0000"/>
    <numFmt numFmtId="166" formatCode="0.0"/>
    <numFmt numFmtId="167" formatCode="#,##0\ &quot;Kč&quot;"/>
    <numFmt numFmtId="168" formatCode="dd/mm/yy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</numFmts>
  <fonts count="5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 CE"/>
      <family val="0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name val="Arial CE"/>
      <family val="2"/>
    </font>
    <font>
      <sz val="9"/>
      <name val="Arial CE"/>
      <family val="0"/>
    </font>
    <font>
      <b/>
      <sz val="9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sz val="10"/>
      <color indexed="9"/>
      <name val="Arial CE"/>
      <family val="2"/>
    </font>
    <font>
      <i/>
      <sz val="8"/>
      <name val="Arial CE"/>
      <family val="2"/>
    </font>
    <font>
      <i/>
      <sz val="9"/>
      <name val="Arial CE"/>
      <family val="0"/>
    </font>
    <font>
      <sz val="10"/>
      <name val="Arial"/>
      <family val="2"/>
    </font>
    <font>
      <sz val="10"/>
      <name val="Arial Narrow"/>
      <family val="2"/>
    </font>
    <font>
      <b/>
      <sz val="14"/>
      <name val="Arial Narrow"/>
      <family val="2"/>
    </font>
    <font>
      <b/>
      <u val="single"/>
      <sz val="14"/>
      <name val="Arial Narrow"/>
      <family val="2"/>
    </font>
    <font>
      <u val="single"/>
      <sz val="14"/>
      <name val="Arial Narrow"/>
      <family val="2"/>
    </font>
    <font>
      <sz val="9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color indexed="10"/>
      <name val="Arial Narrow"/>
      <family val="2"/>
    </font>
    <font>
      <sz val="8"/>
      <name val="Arial Narrow"/>
      <family val="2"/>
    </font>
    <font>
      <sz val="10"/>
      <name val="Calibri"/>
      <family val="2"/>
    </font>
    <font>
      <sz val="10"/>
      <color indexed="10"/>
      <name val="Arial Narrow"/>
      <family val="2"/>
    </font>
    <font>
      <sz val="11"/>
      <name val="Arial CE"/>
      <family val="2"/>
    </font>
    <font>
      <b/>
      <sz val="11"/>
      <name val="Arial CE"/>
      <family val="2"/>
    </font>
    <font>
      <sz val="9"/>
      <name val="Arial"/>
      <family val="2"/>
    </font>
    <font>
      <b/>
      <sz val="1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</fills>
  <borders count="7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thin"/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9" fillId="1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0" fillId="0" borderId="0">
      <alignment/>
      <protection/>
    </xf>
    <xf numFmtId="0" fontId="0" fillId="4" borderId="6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5" fillId="0" borderId="0" applyNumberFormat="0" applyFill="0" applyBorder="0" applyAlignment="0" applyProtection="0"/>
    <xf numFmtId="0" fontId="18" fillId="7" borderId="8" applyNumberFormat="0" applyAlignment="0" applyProtection="0"/>
    <xf numFmtId="0" fontId="19" fillId="13" borderId="8" applyNumberFormat="0" applyAlignment="0" applyProtection="0"/>
    <xf numFmtId="0" fontId="20" fillId="13" borderId="9" applyNumberFormat="0" applyAlignment="0" applyProtection="0"/>
    <xf numFmtId="0" fontId="21" fillId="0" borderId="0" applyNumberFormat="0" applyFill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</cellStyleXfs>
  <cellXfs count="312">
    <xf numFmtId="0" fontId="0" fillId="0" borderId="0" xfId="0" applyAlignment="1">
      <alignment/>
    </xf>
    <xf numFmtId="0" fontId="22" fillId="0" borderId="10" xfId="0" applyFont="1" applyBorder="1" applyAlignment="1">
      <alignment horizontal="centerContinuous" vertical="top"/>
    </xf>
    <xf numFmtId="0" fontId="0" fillId="0" borderId="10" xfId="0" applyBorder="1" applyAlignment="1">
      <alignment horizontal="centerContinuous"/>
    </xf>
    <xf numFmtId="0" fontId="0" fillId="0" borderId="11" xfId="0" applyFont="1" applyBorder="1" applyAlignment="1">
      <alignment/>
    </xf>
    <xf numFmtId="0" fontId="23" fillId="0" borderId="12" xfId="0" applyFont="1" applyBorder="1" applyAlignment="1">
      <alignment/>
    </xf>
    <xf numFmtId="0" fontId="23" fillId="0" borderId="13" xfId="0" applyFont="1" applyBorder="1" applyAlignment="1">
      <alignment/>
    </xf>
    <xf numFmtId="0" fontId="23" fillId="0" borderId="14" xfId="0" applyFont="1" applyBorder="1" applyAlignment="1">
      <alignment/>
    </xf>
    <xf numFmtId="0" fontId="23" fillId="0" borderId="15" xfId="0" applyFont="1" applyBorder="1" applyAlignment="1">
      <alignment horizontal="left"/>
    </xf>
    <xf numFmtId="0" fontId="0" fillId="0" borderId="0" xfId="0" applyFill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Alignment="1">
      <alignment/>
    </xf>
    <xf numFmtId="0" fontId="22" fillId="0" borderId="16" xfId="0" applyFont="1" applyBorder="1" applyAlignment="1">
      <alignment horizontal="centerContinuous" vertical="center"/>
    </xf>
    <xf numFmtId="0" fontId="25" fillId="0" borderId="17" xfId="0" applyFont="1" applyBorder="1" applyAlignment="1">
      <alignment horizontal="centerContinuous" vertical="center"/>
    </xf>
    <xf numFmtId="0" fontId="0" fillId="0" borderId="17" xfId="0" applyBorder="1" applyAlignment="1">
      <alignment horizontal="centerContinuous" vertical="center"/>
    </xf>
    <xf numFmtId="0" fontId="0" fillId="0" borderId="18" xfId="0" applyBorder="1" applyAlignment="1">
      <alignment horizontal="centerContinuous" vertical="center"/>
    </xf>
    <xf numFmtId="0" fontId="1" fillId="18" borderId="19" xfId="0" applyFont="1" applyFill="1" applyBorder="1" applyAlignment="1">
      <alignment horizontal="left"/>
    </xf>
    <xf numFmtId="0" fontId="0" fillId="18" borderId="20" xfId="0" applyFill="1" applyBorder="1" applyAlignment="1">
      <alignment horizontal="left"/>
    </xf>
    <xf numFmtId="0" fontId="0" fillId="18" borderId="21" xfId="0" applyFill="1" applyBorder="1" applyAlignment="1">
      <alignment horizontal="centerContinuous"/>
    </xf>
    <xf numFmtId="0" fontId="1" fillId="18" borderId="20" xfId="0" applyFont="1" applyFill="1" applyBorder="1" applyAlignment="1">
      <alignment horizontal="centerContinuous"/>
    </xf>
    <xf numFmtId="0" fontId="0" fillId="18" borderId="20" xfId="0" applyFill="1" applyBorder="1" applyAlignment="1">
      <alignment horizontal="centerContinuous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3" fontId="0" fillId="0" borderId="24" xfId="0" applyNumberFormat="1" applyBorder="1" applyAlignment="1">
      <alignment/>
    </xf>
    <xf numFmtId="0" fontId="0" fillId="0" borderId="25" xfId="0" applyBorder="1" applyAlignment="1">
      <alignment/>
    </xf>
    <xf numFmtId="3" fontId="0" fillId="0" borderId="26" xfId="0" applyNumberFormat="1" applyBorder="1" applyAlignment="1">
      <alignment/>
    </xf>
    <xf numFmtId="0" fontId="0" fillId="0" borderId="27" xfId="0" applyBorder="1" applyAlignment="1">
      <alignment/>
    </xf>
    <xf numFmtId="0" fontId="0" fillId="0" borderId="11" xfId="0" applyBorder="1" applyAlignment="1">
      <alignment/>
    </xf>
    <xf numFmtId="3" fontId="0" fillId="0" borderId="13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28" xfId="0" applyBorder="1" applyAlignment="1">
      <alignment/>
    </xf>
    <xf numFmtId="0" fontId="0" fillId="0" borderId="23" xfId="0" applyBorder="1" applyAlignment="1">
      <alignment shrinkToFit="1"/>
    </xf>
    <xf numFmtId="0" fontId="0" fillId="0" borderId="29" xfId="0" applyBorder="1" applyAlignment="1">
      <alignment/>
    </xf>
    <xf numFmtId="0" fontId="0" fillId="0" borderId="11" xfId="0" applyFont="1" applyBorder="1" applyAlignment="1">
      <alignment/>
    </xf>
    <xf numFmtId="0" fontId="0" fillId="0" borderId="30" xfId="0" applyBorder="1" applyAlignment="1">
      <alignment/>
    </xf>
    <xf numFmtId="3" fontId="0" fillId="0" borderId="31" xfId="0" applyNumberFormat="1" applyBorder="1" applyAlignment="1">
      <alignment/>
    </xf>
    <xf numFmtId="0" fontId="0" fillId="0" borderId="32" xfId="0" applyBorder="1" applyAlignment="1">
      <alignment/>
    </xf>
    <xf numFmtId="3" fontId="0" fillId="0" borderId="33" xfId="0" applyNumberFormat="1" applyBorder="1" applyAlignment="1">
      <alignment/>
    </xf>
    <xf numFmtId="0" fontId="0" fillId="0" borderId="34" xfId="0" applyBorder="1" applyAlignment="1">
      <alignment/>
    </xf>
    <xf numFmtId="0" fontId="1" fillId="18" borderId="25" xfId="0" applyFont="1" applyFill="1" applyBorder="1" applyAlignment="1">
      <alignment/>
    </xf>
    <xf numFmtId="0" fontId="1" fillId="18" borderId="26" xfId="0" applyFont="1" applyFill="1" applyBorder="1" applyAlignment="1">
      <alignment/>
    </xf>
    <xf numFmtId="0" fontId="1" fillId="18" borderId="27" xfId="0" applyFont="1" applyFill="1" applyBorder="1" applyAlignment="1">
      <alignment/>
    </xf>
    <xf numFmtId="0" fontId="1" fillId="18" borderId="35" xfId="0" applyFont="1" applyFill="1" applyBorder="1" applyAlignment="1">
      <alignment/>
    </xf>
    <xf numFmtId="0" fontId="1" fillId="18" borderId="36" xfId="0" applyFont="1" applyFill="1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0" xfId="0" applyBorder="1" applyAlignment="1">
      <alignment horizontal="right"/>
    </xf>
    <xf numFmtId="168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166" fontId="0" fillId="0" borderId="44" xfId="0" applyNumberFormat="1" applyBorder="1" applyAlignment="1">
      <alignment horizontal="right"/>
    </xf>
    <xf numFmtId="0" fontId="0" fillId="0" borderId="44" xfId="0" applyBorder="1" applyAlignment="1">
      <alignment/>
    </xf>
    <xf numFmtId="0" fontId="0" fillId="0" borderId="13" xfId="0" applyBorder="1" applyAlignment="1">
      <alignment/>
    </xf>
    <xf numFmtId="166" fontId="0" fillId="0" borderId="12" xfId="0" applyNumberFormat="1" applyBorder="1" applyAlignment="1">
      <alignment horizontal="right"/>
    </xf>
    <xf numFmtId="0" fontId="25" fillId="18" borderId="32" xfId="0" applyFont="1" applyFill="1" applyBorder="1" applyAlignment="1">
      <alignment/>
    </xf>
    <xf numFmtId="0" fontId="25" fillId="18" borderId="33" xfId="0" applyFont="1" applyFill="1" applyBorder="1" applyAlignment="1">
      <alignment/>
    </xf>
    <xf numFmtId="0" fontId="25" fillId="18" borderId="34" xfId="0" applyFont="1" applyFill="1" applyBorder="1" applyAlignment="1">
      <alignment/>
    </xf>
    <xf numFmtId="0" fontId="25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justify"/>
    </xf>
    <xf numFmtId="49" fontId="22" fillId="0" borderId="0" xfId="0" applyNumberFormat="1" applyFont="1" applyAlignment="1">
      <alignment horizontal="centerContinuous"/>
    </xf>
    <xf numFmtId="0" fontId="22" fillId="0" borderId="0" xfId="0" applyFont="1" applyAlignment="1">
      <alignment horizontal="centerContinuous"/>
    </xf>
    <xf numFmtId="0" fontId="22" fillId="0" borderId="0" xfId="0" applyFont="1" applyBorder="1" applyAlignment="1">
      <alignment horizontal="centerContinuous"/>
    </xf>
    <xf numFmtId="49" fontId="1" fillId="18" borderId="19" xfId="0" applyNumberFormat="1" applyFont="1" applyFill="1" applyBorder="1" applyAlignment="1">
      <alignment horizontal="center"/>
    </xf>
    <xf numFmtId="0" fontId="1" fillId="18" borderId="20" xfId="0" applyFont="1" applyFill="1" applyBorder="1" applyAlignment="1">
      <alignment horizontal="center"/>
    </xf>
    <xf numFmtId="0" fontId="1" fillId="18" borderId="21" xfId="0" applyFont="1" applyFill="1" applyBorder="1" applyAlignment="1">
      <alignment horizontal="center"/>
    </xf>
    <xf numFmtId="0" fontId="1" fillId="18" borderId="45" xfId="0" applyFont="1" applyFill="1" applyBorder="1" applyAlignment="1">
      <alignment horizontal="center"/>
    </xf>
    <xf numFmtId="0" fontId="1" fillId="18" borderId="46" xfId="0" applyFont="1" applyFill="1" applyBorder="1" applyAlignment="1">
      <alignment horizontal="center"/>
    </xf>
    <xf numFmtId="0" fontId="1" fillId="18" borderId="47" xfId="0" applyFont="1" applyFill="1" applyBorder="1" applyAlignment="1">
      <alignment horizontal="center"/>
    </xf>
    <xf numFmtId="0" fontId="23" fillId="0" borderId="0" xfId="0" applyFont="1" applyBorder="1" applyAlignment="1">
      <alignment/>
    </xf>
    <xf numFmtId="3" fontId="0" fillId="0" borderId="39" xfId="0" applyNumberFormat="1" applyFont="1" applyBorder="1" applyAlignment="1">
      <alignment/>
    </xf>
    <xf numFmtId="0" fontId="1" fillId="18" borderId="19" xfId="0" applyFont="1" applyFill="1" applyBorder="1" applyAlignment="1">
      <alignment/>
    </xf>
    <xf numFmtId="0" fontId="1" fillId="18" borderId="20" xfId="0" applyFont="1" applyFill="1" applyBorder="1" applyAlignment="1">
      <alignment/>
    </xf>
    <xf numFmtId="3" fontId="1" fillId="18" borderId="21" xfId="0" applyNumberFormat="1" applyFont="1" applyFill="1" applyBorder="1" applyAlignment="1">
      <alignment/>
    </xf>
    <xf numFmtId="3" fontId="1" fillId="18" borderId="45" xfId="0" applyNumberFormat="1" applyFont="1" applyFill="1" applyBorder="1" applyAlignment="1">
      <alignment/>
    </xf>
    <xf numFmtId="3" fontId="1" fillId="18" borderId="46" xfId="0" applyNumberFormat="1" applyFont="1" applyFill="1" applyBorder="1" applyAlignment="1">
      <alignment/>
    </xf>
    <xf numFmtId="3" fontId="1" fillId="18" borderId="47" xfId="0" applyNumberFormat="1" applyFont="1" applyFill="1" applyBorder="1" applyAlignment="1">
      <alignment/>
    </xf>
    <xf numFmtId="0" fontId="1" fillId="0" borderId="0" xfId="0" applyFont="1" applyAlignment="1">
      <alignment/>
    </xf>
    <xf numFmtId="3" fontId="22" fillId="0" borderId="0" xfId="0" applyNumberFormat="1" applyFont="1" applyAlignment="1">
      <alignment horizontal="centerContinuous"/>
    </xf>
    <xf numFmtId="0" fontId="0" fillId="18" borderId="36" xfId="0" applyFill="1" applyBorder="1" applyAlignment="1">
      <alignment/>
    </xf>
    <xf numFmtId="0" fontId="1" fillId="18" borderId="48" xfId="0" applyFont="1" applyFill="1" applyBorder="1" applyAlignment="1">
      <alignment horizontal="right"/>
    </xf>
    <xf numFmtId="0" fontId="1" fillId="18" borderId="26" xfId="0" applyFont="1" applyFill="1" applyBorder="1" applyAlignment="1">
      <alignment horizontal="right"/>
    </xf>
    <xf numFmtId="0" fontId="1" fillId="18" borderId="27" xfId="0" applyFont="1" applyFill="1" applyBorder="1" applyAlignment="1">
      <alignment horizontal="center"/>
    </xf>
    <xf numFmtId="4" fontId="24" fillId="18" borderId="26" xfId="0" applyNumberFormat="1" applyFont="1" applyFill="1" applyBorder="1" applyAlignment="1">
      <alignment horizontal="right"/>
    </xf>
    <xf numFmtId="4" fontId="24" fillId="18" borderId="36" xfId="0" applyNumberFormat="1" applyFont="1" applyFill="1" applyBorder="1" applyAlignment="1">
      <alignment horizontal="right"/>
    </xf>
    <xf numFmtId="0" fontId="0" fillId="0" borderId="29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49" xfId="0" applyFont="1" applyBorder="1" applyAlignment="1">
      <alignment/>
    </xf>
    <xf numFmtId="3" fontId="0" fillId="0" borderId="28" xfId="0" applyNumberFormat="1" applyFont="1" applyBorder="1" applyAlignment="1">
      <alignment horizontal="right"/>
    </xf>
    <xf numFmtId="166" fontId="0" fillId="0" borderId="14" xfId="0" applyNumberFormat="1" applyFont="1" applyBorder="1" applyAlignment="1">
      <alignment horizontal="right"/>
    </xf>
    <xf numFmtId="3" fontId="0" fillId="0" borderId="40" xfId="0" applyNumberFormat="1" applyFont="1" applyBorder="1" applyAlignment="1">
      <alignment horizontal="right"/>
    </xf>
    <xf numFmtId="4" fontId="0" fillId="0" borderId="23" xfId="0" applyNumberFormat="1" applyFont="1" applyBorder="1" applyAlignment="1">
      <alignment horizontal="right"/>
    </xf>
    <xf numFmtId="3" fontId="0" fillId="0" borderId="49" xfId="0" applyNumberFormat="1" applyFont="1" applyBorder="1" applyAlignment="1">
      <alignment horizontal="right"/>
    </xf>
    <xf numFmtId="0" fontId="0" fillId="18" borderId="32" xfId="0" applyFill="1" applyBorder="1" applyAlignment="1">
      <alignment/>
    </xf>
    <xf numFmtId="0" fontId="1" fillId="18" borderId="33" xfId="0" applyFont="1" applyFill="1" applyBorder="1" applyAlignment="1">
      <alignment/>
    </xf>
    <xf numFmtId="0" fontId="0" fillId="18" borderId="33" xfId="0" applyFill="1" applyBorder="1" applyAlignment="1">
      <alignment/>
    </xf>
    <xf numFmtId="4" fontId="0" fillId="18" borderId="50" xfId="0" applyNumberFormat="1" applyFill="1" applyBorder="1" applyAlignment="1">
      <alignment/>
    </xf>
    <xf numFmtId="4" fontId="0" fillId="18" borderId="32" xfId="0" applyNumberFormat="1" applyFill="1" applyBorder="1" applyAlignment="1">
      <alignment/>
    </xf>
    <xf numFmtId="4" fontId="0" fillId="18" borderId="33" xfId="0" applyNumberFormat="1" applyFill="1" applyBorder="1" applyAlignment="1">
      <alignment/>
    </xf>
    <xf numFmtId="3" fontId="23" fillId="0" borderId="0" xfId="0" applyNumberFormat="1" applyFont="1" applyAlignment="1">
      <alignment/>
    </xf>
    <xf numFmtId="4" fontId="23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47">
      <alignment/>
      <protection/>
    </xf>
    <xf numFmtId="0" fontId="28" fillId="0" borderId="0" xfId="47" applyFont="1" applyAlignment="1">
      <alignment horizontal="centerContinuous"/>
      <protection/>
    </xf>
    <xf numFmtId="0" fontId="29" fillId="0" borderId="0" xfId="47" applyFont="1" applyAlignment="1">
      <alignment horizontal="centerContinuous"/>
      <protection/>
    </xf>
    <xf numFmtId="0" fontId="29" fillId="0" borderId="0" xfId="47" applyFont="1" applyAlignment="1">
      <alignment horizontal="right"/>
      <protection/>
    </xf>
    <xf numFmtId="0" fontId="23" fillId="0" borderId="0" xfId="47" applyFont="1">
      <alignment/>
      <protection/>
    </xf>
    <xf numFmtId="0" fontId="0" fillId="0" borderId="0" xfId="47" applyFont="1">
      <alignment/>
      <protection/>
    </xf>
    <xf numFmtId="0" fontId="0" fillId="0" borderId="0" xfId="47" applyAlignment="1">
      <alignment horizontal="right"/>
      <protection/>
    </xf>
    <xf numFmtId="0" fontId="0" fillId="0" borderId="0" xfId="47" applyAlignment="1">
      <alignment/>
      <protection/>
    </xf>
    <xf numFmtId="49" fontId="23" fillId="18" borderId="14" xfId="47" applyNumberFormat="1" applyFont="1" applyFill="1" applyBorder="1">
      <alignment/>
      <protection/>
    </xf>
    <xf numFmtId="0" fontId="23" fillId="18" borderId="12" xfId="47" applyFont="1" applyFill="1" applyBorder="1" applyAlignment="1">
      <alignment horizontal="center"/>
      <protection/>
    </xf>
    <xf numFmtId="0" fontId="23" fillId="18" borderId="12" xfId="47" applyNumberFormat="1" applyFont="1" applyFill="1" applyBorder="1" applyAlignment="1">
      <alignment horizontal="center"/>
      <protection/>
    </xf>
    <xf numFmtId="0" fontId="23" fillId="18" borderId="14" xfId="47" applyFont="1" applyFill="1" applyBorder="1" applyAlignment="1">
      <alignment horizontal="center"/>
      <protection/>
    </xf>
    <xf numFmtId="0" fontId="1" fillId="0" borderId="51" xfId="47" applyFont="1" applyBorder="1" applyAlignment="1">
      <alignment horizontal="center"/>
      <protection/>
    </xf>
    <xf numFmtId="49" fontId="1" fillId="0" borderId="51" xfId="47" applyNumberFormat="1" applyFont="1" applyBorder="1" applyAlignment="1">
      <alignment horizontal="left"/>
      <protection/>
    </xf>
    <xf numFmtId="0" fontId="1" fillId="0" borderId="52" xfId="47" applyFont="1" applyBorder="1">
      <alignment/>
      <protection/>
    </xf>
    <xf numFmtId="0" fontId="0" fillId="0" borderId="13" xfId="47" applyBorder="1" applyAlignment="1">
      <alignment horizontal="center"/>
      <protection/>
    </xf>
    <xf numFmtId="0" fontId="0" fillId="0" borderId="13" xfId="47" applyNumberFormat="1" applyBorder="1" applyAlignment="1">
      <alignment horizontal="right"/>
      <protection/>
    </xf>
    <xf numFmtId="0" fontId="0" fillId="0" borderId="12" xfId="47" applyNumberFormat="1" applyBorder="1">
      <alignment/>
      <protection/>
    </xf>
    <xf numFmtId="0" fontId="0" fillId="0" borderId="0" xfId="47" applyNumberFormat="1">
      <alignment/>
      <protection/>
    </xf>
    <xf numFmtId="0" fontId="30" fillId="0" borderId="0" xfId="47" applyFont="1">
      <alignment/>
      <protection/>
    </xf>
    <xf numFmtId="0" fontId="26" fillId="0" borderId="53" xfId="47" applyFont="1" applyBorder="1" applyAlignment="1">
      <alignment horizontal="center" vertical="top"/>
      <protection/>
    </xf>
    <xf numFmtId="49" fontId="26" fillId="0" borderId="53" xfId="47" applyNumberFormat="1" applyFont="1" applyBorder="1" applyAlignment="1">
      <alignment horizontal="left" vertical="top"/>
      <protection/>
    </xf>
    <xf numFmtId="0" fontId="26" fillId="0" borderId="53" xfId="47" applyFont="1" applyBorder="1" applyAlignment="1">
      <alignment vertical="top" wrapText="1"/>
      <protection/>
    </xf>
    <xf numFmtId="49" fontId="26" fillId="0" borderId="53" xfId="47" applyNumberFormat="1" applyFont="1" applyBorder="1" applyAlignment="1">
      <alignment horizontal="center" shrinkToFit="1"/>
      <protection/>
    </xf>
    <xf numFmtId="4" fontId="26" fillId="0" borderId="53" xfId="47" applyNumberFormat="1" applyFont="1" applyBorder="1" applyAlignment="1">
      <alignment horizontal="right"/>
      <protection/>
    </xf>
    <xf numFmtId="4" fontId="26" fillId="0" borderId="53" xfId="47" applyNumberFormat="1" applyFont="1" applyBorder="1">
      <alignment/>
      <protection/>
    </xf>
    <xf numFmtId="0" fontId="30" fillId="0" borderId="0" xfId="47" applyFont="1">
      <alignment/>
      <protection/>
    </xf>
    <xf numFmtId="0" fontId="0" fillId="18" borderId="14" xfId="47" applyFill="1" applyBorder="1" applyAlignment="1">
      <alignment horizontal="center"/>
      <protection/>
    </xf>
    <xf numFmtId="49" fontId="3" fillId="18" borderId="14" xfId="47" applyNumberFormat="1" applyFont="1" applyFill="1" applyBorder="1" applyAlignment="1">
      <alignment horizontal="left"/>
      <protection/>
    </xf>
    <xf numFmtId="0" fontId="3" fillId="18" borderId="52" xfId="47" applyFont="1" applyFill="1" applyBorder="1">
      <alignment/>
      <protection/>
    </xf>
    <xf numFmtId="0" fontId="0" fillId="18" borderId="13" xfId="47" applyFill="1" applyBorder="1" applyAlignment="1">
      <alignment horizontal="center"/>
      <protection/>
    </xf>
    <xf numFmtId="4" fontId="0" fillId="18" borderId="13" xfId="47" applyNumberFormat="1" applyFill="1" applyBorder="1" applyAlignment="1">
      <alignment horizontal="right"/>
      <protection/>
    </xf>
    <xf numFmtId="4" fontId="0" fillId="18" borderId="12" xfId="47" applyNumberFormat="1" applyFill="1" applyBorder="1" applyAlignment="1">
      <alignment horizontal="right"/>
      <protection/>
    </xf>
    <xf numFmtId="4" fontId="1" fillId="18" borderId="14" xfId="47" applyNumberFormat="1" applyFont="1" applyFill="1" applyBorder="1">
      <alignment/>
      <protection/>
    </xf>
    <xf numFmtId="3" fontId="0" fillId="0" borderId="0" xfId="47" applyNumberFormat="1">
      <alignment/>
      <protection/>
    </xf>
    <xf numFmtId="0" fontId="0" fillId="0" borderId="0" xfId="47" applyBorder="1">
      <alignment/>
      <protection/>
    </xf>
    <xf numFmtId="0" fontId="31" fillId="0" borderId="0" xfId="47" applyFont="1" applyAlignment="1">
      <alignment/>
      <protection/>
    </xf>
    <xf numFmtId="0" fontId="32" fillId="0" borderId="0" xfId="47" applyFont="1" applyBorder="1">
      <alignment/>
      <protection/>
    </xf>
    <xf numFmtId="3" fontId="32" fillId="0" borderId="0" xfId="47" applyNumberFormat="1" applyFont="1" applyBorder="1" applyAlignment="1">
      <alignment horizontal="right"/>
      <protection/>
    </xf>
    <xf numFmtId="4" fontId="32" fillId="0" borderId="0" xfId="47" applyNumberFormat="1" applyFont="1" applyBorder="1">
      <alignment/>
      <protection/>
    </xf>
    <xf numFmtId="0" fontId="31" fillId="0" borderId="0" xfId="47" applyFont="1" applyBorder="1" applyAlignment="1">
      <alignment/>
      <protection/>
    </xf>
    <xf numFmtId="0" fontId="0" fillId="0" borderId="0" xfId="47" applyBorder="1" applyAlignment="1">
      <alignment horizontal="right"/>
      <protection/>
    </xf>
    <xf numFmtId="49" fontId="23" fillId="0" borderId="30" xfId="0" applyNumberFormat="1" applyFont="1" applyBorder="1" applyAlignment="1">
      <alignment/>
    </xf>
    <xf numFmtId="3" fontId="0" fillId="0" borderId="37" xfId="0" applyNumberFormat="1" applyFont="1" applyBorder="1" applyAlignment="1">
      <alignment/>
    </xf>
    <xf numFmtId="3" fontId="0" fillId="0" borderId="51" xfId="0" applyNumberFormat="1" applyFont="1" applyBorder="1" applyAlignment="1">
      <alignment/>
    </xf>
    <xf numFmtId="3" fontId="0" fillId="0" borderId="54" xfId="0" applyNumberFormat="1" applyFont="1" applyBorder="1" applyAlignment="1">
      <alignment/>
    </xf>
    <xf numFmtId="0" fontId="46" fillId="18" borderId="27" xfId="0" applyFont="1" applyFill="1" applyBorder="1" applyAlignment="1">
      <alignment horizontal="centerContinuous"/>
    </xf>
    <xf numFmtId="0" fontId="47" fillId="18" borderId="25" xfId="0" applyFont="1" applyFill="1" applyBorder="1" applyAlignment="1">
      <alignment horizontal="left"/>
    </xf>
    <xf numFmtId="0" fontId="48" fillId="0" borderId="12" xfId="0" applyFont="1" applyBorder="1" applyAlignment="1">
      <alignment/>
    </xf>
    <xf numFmtId="0" fontId="48" fillId="0" borderId="13" xfId="0" applyFont="1" applyBorder="1" applyAlignment="1">
      <alignment/>
    </xf>
    <xf numFmtId="0" fontId="48" fillId="0" borderId="14" xfId="0" applyFont="1" applyBorder="1" applyAlignment="1">
      <alignment/>
    </xf>
    <xf numFmtId="0" fontId="48" fillId="0" borderId="15" xfId="0" applyFont="1" applyBorder="1" applyAlignment="1">
      <alignment horizontal="left"/>
    </xf>
    <xf numFmtId="0" fontId="49" fillId="0" borderId="11" xfId="0" applyFont="1" applyBorder="1" applyAlignment="1">
      <alignment/>
    </xf>
    <xf numFmtId="49" fontId="48" fillId="0" borderId="15" xfId="0" applyNumberFormat="1" applyFont="1" applyBorder="1" applyAlignment="1">
      <alignment horizontal="left"/>
    </xf>
    <xf numFmtId="49" fontId="49" fillId="0" borderId="11" xfId="0" applyNumberFormat="1" applyFont="1" applyFill="1" applyBorder="1" applyAlignment="1">
      <alignment/>
    </xf>
    <xf numFmtId="49" fontId="33" fillId="0" borderId="12" xfId="0" applyNumberFormat="1" applyFont="1" applyFill="1" applyBorder="1" applyAlignment="1">
      <alignment/>
    </xf>
    <xf numFmtId="0" fontId="49" fillId="0" borderId="13" xfId="0" applyFont="1" applyFill="1" applyBorder="1" applyAlignment="1">
      <alignment/>
    </xf>
    <xf numFmtId="0" fontId="33" fillId="0" borderId="13" xfId="0" applyFont="1" applyFill="1" applyBorder="1" applyAlignment="1">
      <alignment/>
    </xf>
    <xf numFmtId="0" fontId="33" fillId="0" borderId="12" xfId="0" applyFont="1" applyFill="1" applyBorder="1" applyAlignment="1">
      <alignment/>
    </xf>
    <xf numFmtId="3" fontId="48" fillId="0" borderId="15" xfId="0" applyNumberFormat="1" applyFont="1" applyBorder="1" applyAlignment="1">
      <alignment horizontal="left"/>
    </xf>
    <xf numFmtId="49" fontId="49" fillId="0" borderId="30" xfId="0" applyNumberFormat="1" applyFont="1" applyFill="1" applyBorder="1" applyAlignment="1">
      <alignment/>
    </xf>
    <xf numFmtId="49" fontId="33" fillId="0" borderId="37" xfId="0" applyNumberFormat="1" applyFont="1" applyFill="1" applyBorder="1" applyAlignment="1">
      <alignment/>
    </xf>
    <xf numFmtId="0" fontId="49" fillId="0" borderId="0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48" fillId="0" borderId="14" xfId="0" applyFont="1" applyFill="1" applyBorder="1" applyAlignment="1">
      <alignment/>
    </xf>
    <xf numFmtId="0" fontId="48" fillId="0" borderId="11" xfId="0" applyFont="1" applyBorder="1" applyAlignment="1">
      <alignment/>
    </xf>
    <xf numFmtId="49" fontId="48" fillId="0" borderId="14" xfId="0" applyNumberFormat="1" applyFont="1" applyBorder="1" applyAlignment="1">
      <alignment horizontal="left"/>
    </xf>
    <xf numFmtId="0" fontId="48" fillId="0" borderId="55" xfId="0" applyNumberFormat="1" applyFont="1" applyBorder="1" applyAlignment="1">
      <alignment horizontal="left"/>
    </xf>
    <xf numFmtId="0" fontId="48" fillId="0" borderId="14" xfId="0" applyNumberFormat="1" applyFont="1" applyBorder="1" applyAlignment="1">
      <alignment/>
    </xf>
    <xf numFmtId="0" fontId="48" fillId="0" borderId="55" xfId="0" applyFont="1" applyBorder="1" applyAlignment="1">
      <alignment horizontal="left"/>
    </xf>
    <xf numFmtId="0" fontId="48" fillId="0" borderId="14" xfId="0" applyFont="1" applyFill="1" applyBorder="1" applyAlignment="1">
      <alignment/>
    </xf>
    <xf numFmtId="0" fontId="48" fillId="0" borderId="55" xfId="0" applyFont="1" applyFill="1" applyBorder="1" applyAlignment="1">
      <alignment/>
    </xf>
    <xf numFmtId="0" fontId="48" fillId="0" borderId="14" xfId="0" applyFont="1" applyBorder="1" applyAlignment="1">
      <alignment/>
    </xf>
    <xf numFmtId="0" fontId="48" fillId="0" borderId="55" xfId="0" applyFont="1" applyBorder="1" applyAlignment="1">
      <alignment/>
    </xf>
    <xf numFmtId="0" fontId="48" fillId="0" borderId="56" xfId="0" applyFont="1" applyBorder="1" applyAlignment="1">
      <alignment horizontal="left"/>
    </xf>
    <xf numFmtId="0" fontId="48" fillId="0" borderId="49" xfId="0" applyFont="1" applyBorder="1" applyAlignment="1">
      <alignment horizontal="left"/>
    </xf>
    <xf numFmtId="3" fontId="1" fillId="0" borderId="0" xfId="0" applyNumberFormat="1" applyFont="1" applyAlignment="1">
      <alignment/>
    </xf>
    <xf numFmtId="0" fontId="49" fillId="0" borderId="0" xfId="47" applyFont="1" applyBorder="1" applyAlignment="1">
      <alignment horizontal="center" vertical="center"/>
      <protection/>
    </xf>
    <xf numFmtId="0" fontId="34" fillId="0" borderId="0" xfId="0" applyFont="1" applyAlignment="1">
      <alignment/>
    </xf>
    <xf numFmtId="0" fontId="35" fillId="0" borderId="0" xfId="0" applyFont="1" applyFill="1" applyAlignment="1">
      <alignment horizontal="center"/>
    </xf>
    <xf numFmtId="0" fontId="34" fillId="0" borderId="0" xfId="0" applyFont="1" applyAlignment="1">
      <alignment horizontal="center"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35" fillId="0" borderId="0" xfId="0" applyFont="1" applyAlignment="1">
      <alignment/>
    </xf>
    <xf numFmtId="0" fontId="34" fillId="0" borderId="0" xfId="0" applyFont="1" applyAlignment="1" applyProtection="1">
      <alignment/>
      <protection/>
    </xf>
    <xf numFmtId="0" fontId="34" fillId="0" borderId="0" xfId="0" applyFont="1" applyAlignment="1">
      <alignment/>
    </xf>
    <xf numFmtId="49" fontId="34" fillId="0" borderId="0" xfId="0" applyNumberFormat="1" applyFont="1" applyAlignment="1" applyProtection="1">
      <alignment vertical="top" wrapText="1"/>
      <protection/>
    </xf>
    <xf numFmtId="49" fontId="41" fillId="0" borderId="0" xfId="0" applyNumberFormat="1" applyFont="1" applyAlignment="1" applyProtection="1">
      <alignment vertical="top" wrapText="1"/>
      <protection/>
    </xf>
    <xf numFmtId="49" fontId="34" fillId="0" borderId="23" xfId="0" applyNumberFormat="1" applyFont="1" applyBorder="1" applyAlignment="1">
      <alignment/>
    </xf>
    <xf numFmtId="49" fontId="34" fillId="0" borderId="23" xfId="0" applyNumberFormat="1" applyFont="1" applyBorder="1" applyAlignment="1">
      <alignment horizontal="center" wrapText="1"/>
    </xf>
    <xf numFmtId="49" fontId="34" fillId="0" borderId="23" xfId="0" applyNumberFormat="1" applyFont="1" applyBorder="1" applyAlignment="1" applyProtection="1">
      <alignment wrapText="1"/>
      <protection/>
    </xf>
    <xf numFmtId="3" fontId="34" fillId="0" borderId="23" xfId="0" applyNumberFormat="1" applyFont="1" applyBorder="1" applyAlignment="1" applyProtection="1">
      <alignment horizontal="center" wrapText="1"/>
      <protection/>
    </xf>
    <xf numFmtId="4" fontId="34" fillId="0" borderId="23" xfId="0" applyNumberFormat="1" applyFont="1" applyBorder="1" applyAlignment="1" applyProtection="1">
      <alignment horizontal="center"/>
      <protection/>
    </xf>
    <xf numFmtId="4" fontId="34" fillId="0" borderId="23" xfId="0" applyNumberFormat="1" applyFont="1" applyBorder="1" applyAlignment="1" applyProtection="1">
      <alignment horizontal="center" wrapText="1"/>
      <protection/>
    </xf>
    <xf numFmtId="4" fontId="34" fillId="0" borderId="23" xfId="0" applyNumberFormat="1" applyFont="1" applyFill="1" applyBorder="1" applyAlignment="1" applyProtection="1">
      <alignment horizontal="center" wrapText="1"/>
      <protection/>
    </xf>
    <xf numFmtId="4" fontId="40" fillId="0" borderId="23" xfId="0" applyNumberFormat="1" applyFont="1" applyBorder="1" applyAlignment="1" applyProtection="1">
      <alignment horizontal="center" wrapText="1"/>
      <protection/>
    </xf>
    <xf numFmtId="49" fontId="42" fillId="0" borderId="0" xfId="0" applyNumberFormat="1" applyFont="1" applyBorder="1" applyAlignment="1">
      <alignment/>
    </xf>
    <xf numFmtId="49" fontId="42" fillId="0" borderId="0" xfId="0" applyNumberFormat="1" applyFont="1" applyBorder="1" applyAlignment="1" applyProtection="1">
      <alignment vertical="top" wrapText="1"/>
      <protection/>
    </xf>
    <xf numFmtId="3" fontId="43" fillId="0" borderId="0" xfId="0" applyNumberFormat="1" applyFont="1" applyBorder="1" applyAlignment="1" applyProtection="1">
      <alignment horizontal="center"/>
      <protection/>
    </xf>
    <xf numFmtId="4" fontId="43" fillId="0" borderId="0" xfId="0" applyNumberFormat="1" applyFont="1" applyBorder="1" applyAlignment="1" applyProtection="1">
      <alignment horizontal="center"/>
      <protection/>
    </xf>
    <xf numFmtId="4" fontId="43" fillId="0" borderId="0" xfId="0" applyNumberFormat="1" applyFont="1" applyBorder="1" applyAlignment="1" applyProtection="1">
      <alignment horizontal="right"/>
      <protection/>
    </xf>
    <xf numFmtId="0" fontId="43" fillId="0" borderId="44" xfId="0" applyFont="1" applyBorder="1" applyAlignment="1" applyProtection="1">
      <alignment/>
      <protection/>
    </xf>
    <xf numFmtId="4" fontId="43" fillId="0" borderId="43" xfId="0" applyNumberFormat="1" applyFont="1" applyBorder="1" applyAlignment="1" applyProtection="1">
      <alignment horizontal="right"/>
      <protection/>
    </xf>
    <xf numFmtId="4" fontId="34" fillId="0" borderId="0" xfId="0" applyNumberFormat="1" applyFont="1" applyBorder="1" applyAlignment="1" applyProtection="1">
      <alignment horizontal="right"/>
      <protection/>
    </xf>
    <xf numFmtId="49" fontId="40" fillId="0" borderId="14" xfId="0" applyNumberFormat="1" applyFont="1" applyFill="1" applyBorder="1" applyAlignment="1">
      <alignment/>
    </xf>
    <xf numFmtId="0" fontId="40" fillId="0" borderId="14" xfId="0" applyFont="1" applyFill="1" applyBorder="1" applyAlignment="1">
      <alignment/>
    </xf>
    <xf numFmtId="3" fontId="41" fillId="0" borderId="23" xfId="0" applyNumberFormat="1" applyFont="1" applyFill="1" applyBorder="1" applyAlignment="1" applyProtection="1">
      <alignment/>
      <protection/>
    </xf>
    <xf numFmtId="0" fontId="34" fillId="0" borderId="23" xfId="0" applyNumberFormat="1" applyFont="1" applyBorder="1" applyAlignment="1" applyProtection="1">
      <alignment horizontal="right"/>
      <protection/>
    </xf>
    <xf numFmtId="3" fontId="41" fillId="0" borderId="23" xfId="0" applyNumberFormat="1" applyFont="1" applyFill="1" applyBorder="1" applyAlignment="1" applyProtection="1">
      <alignment/>
      <protection locked="0"/>
    </xf>
    <xf numFmtId="3" fontId="41" fillId="0" borderId="23" xfId="0" applyNumberFormat="1" applyFont="1" applyFill="1" applyBorder="1" applyAlignment="1" applyProtection="1">
      <alignment/>
      <protection/>
    </xf>
    <xf numFmtId="3" fontId="43" fillId="0" borderId="40" xfId="0" applyNumberFormat="1" applyFont="1" applyFill="1" applyBorder="1" applyAlignment="1" applyProtection="1">
      <alignment/>
      <protection/>
    </xf>
    <xf numFmtId="3" fontId="40" fillId="0" borderId="14" xfId="0" applyNumberFormat="1" applyFont="1" applyFill="1" applyBorder="1" applyAlignment="1" applyProtection="1">
      <alignment/>
      <protection/>
    </xf>
    <xf numFmtId="49" fontId="34" fillId="0" borderId="57" xfId="0" applyNumberFormat="1" applyFont="1" applyBorder="1" applyAlignment="1">
      <alignment vertical="center"/>
    </xf>
    <xf numFmtId="49" fontId="34" fillId="0" borderId="57" xfId="0" applyNumberFormat="1" applyFont="1" applyBorder="1" applyAlignment="1">
      <alignment horizontal="center" vertical="center"/>
    </xf>
    <xf numFmtId="0" fontId="34" fillId="0" borderId="57" xfId="0" applyFont="1" applyBorder="1" applyAlignment="1">
      <alignment horizontal="justify" vertical="center" wrapText="1"/>
    </xf>
    <xf numFmtId="0" fontId="34" fillId="0" borderId="57" xfId="0" applyFont="1" applyBorder="1" applyAlignment="1" applyProtection="1">
      <alignment horizontal="center" vertical="center" wrapText="1"/>
      <protection/>
    </xf>
    <xf numFmtId="2" fontId="34" fillId="0" borderId="57" xfId="0" applyNumberFormat="1" applyFont="1" applyBorder="1" applyAlignment="1" applyProtection="1">
      <alignment horizontal="right" vertical="center"/>
      <protection/>
    </xf>
    <xf numFmtId="169" fontId="34" fillId="7" borderId="57" xfId="0" applyNumberFormat="1" applyFont="1" applyFill="1" applyBorder="1" applyAlignment="1" applyProtection="1">
      <alignment vertical="center"/>
      <protection locked="0"/>
    </xf>
    <xf numFmtId="169" fontId="34" fillId="0" borderId="57" xfId="0" applyNumberFormat="1" applyFont="1" applyBorder="1" applyAlignment="1" applyProtection="1">
      <alignment vertical="center"/>
      <protection/>
    </xf>
    <xf numFmtId="169" fontId="40" fillId="5" borderId="58" xfId="0" applyNumberFormat="1" applyFont="1" applyFill="1" applyBorder="1" applyAlignment="1" applyProtection="1">
      <alignment vertical="center"/>
      <protection/>
    </xf>
    <xf numFmtId="169" fontId="40" fillId="0" borderId="57" xfId="0" applyNumberFormat="1" applyFont="1" applyFill="1" applyBorder="1" applyAlignment="1" applyProtection="1">
      <alignment vertical="center"/>
      <protection/>
    </xf>
    <xf numFmtId="3" fontId="34" fillId="0" borderId="0" xfId="0" applyNumberFormat="1" applyFont="1" applyBorder="1" applyAlignment="1" applyProtection="1">
      <alignment/>
      <protection/>
    </xf>
    <xf numFmtId="2" fontId="34" fillId="0" borderId="0" xfId="0" applyNumberFormat="1" applyFont="1" applyAlignment="1">
      <alignment/>
    </xf>
    <xf numFmtId="49" fontId="34" fillId="0" borderId="57" xfId="0" applyNumberFormat="1" applyFont="1" applyFill="1" applyBorder="1" applyAlignment="1">
      <alignment horizontal="center" vertical="center"/>
    </xf>
    <xf numFmtId="169" fontId="40" fillId="5" borderId="59" xfId="0" applyNumberFormat="1" applyFont="1" applyFill="1" applyBorder="1" applyAlignment="1" applyProtection="1">
      <alignment vertical="center"/>
      <protection/>
    </xf>
    <xf numFmtId="169" fontId="40" fillId="0" borderId="60" xfId="0" applyNumberFormat="1" applyFont="1" applyFill="1" applyBorder="1" applyAlignment="1" applyProtection="1">
      <alignment vertical="center"/>
      <protection/>
    </xf>
    <xf numFmtId="0" fontId="45" fillId="0" borderId="0" xfId="0" applyFont="1" applyAlignment="1">
      <alignment vertical="center"/>
    </xf>
    <xf numFmtId="0" fontId="45" fillId="0" borderId="0" xfId="0" applyFont="1" applyAlignment="1">
      <alignment/>
    </xf>
    <xf numFmtId="2" fontId="45" fillId="0" borderId="0" xfId="0" applyNumberFormat="1" applyFont="1" applyAlignment="1">
      <alignment/>
    </xf>
    <xf numFmtId="0" fontId="34" fillId="0" borderId="0" xfId="0" applyFont="1" applyAlignment="1">
      <alignment vertical="center"/>
    </xf>
    <xf numFmtId="0" fontId="26" fillId="0" borderId="53" xfId="47" applyFont="1" applyBorder="1" applyAlignment="1">
      <alignment vertical="center" wrapText="1"/>
      <protection/>
    </xf>
    <xf numFmtId="0" fontId="26" fillId="0" borderId="53" xfId="47" applyFont="1" applyBorder="1" applyAlignment="1">
      <alignment horizontal="center" vertical="center"/>
      <protection/>
    </xf>
    <xf numFmtId="49" fontId="26" fillId="0" borderId="53" xfId="47" applyNumberFormat="1" applyFont="1" applyBorder="1" applyAlignment="1">
      <alignment horizontal="left" vertical="center"/>
      <protection/>
    </xf>
    <xf numFmtId="49" fontId="26" fillId="0" borderId="53" xfId="47" applyNumberFormat="1" applyFont="1" applyBorder="1" applyAlignment="1">
      <alignment horizontal="center" vertical="center" shrinkToFit="1"/>
      <protection/>
    </xf>
    <xf numFmtId="4" fontId="26" fillId="0" borderId="53" xfId="47" applyNumberFormat="1" applyFont="1" applyBorder="1" applyAlignment="1">
      <alignment horizontal="right" vertical="center"/>
      <protection/>
    </xf>
    <xf numFmtId="4" fontId="26" fillId="0" borderId="53" xfId="47" applyNumberFormat="1" applyFont="1" applyBorder="1" applyAlignment="1">
      <alignment vertical="center"/>
      <protection/>
    </xf>
    <xf numFmtId="0" fontId="0" fillId="0" borderId="0" xfId="47" applyAlignment="1">
      <alignment vertical="center"/>
      <protection/>
    </xf>
    <xf numFmtId="0" fontId="30" fillId="0" borderId="0" xfId="47" applyFont="1" applyAlignment="1">
      <alignment vertical="center"/>
      <protection/>
    </xf>
    <xf numFmtId="0" fontId="30" fillId="0" borderId="0" xfId="47" applyFont="1" applyAlignment="1">
      <alignment vertical="center"/>
      <protection/>
    </xf>
    <xf numFmtId="4" fontId="43" fillId="0" borderId="61" xfId="0" applyNumberFormat="1" applyFont="1" applyBorder="1" applyAlignment="1" applyProtection="1">
      <alignment horizontal="right"/>
      <protection/>
    </xf>
    <xf numFmtId="49" fontId="33" fillId="0" borderId="37" xfId="0" applyNumberFormat="1" applyFont="1" applyBorder="1" applyAlignment="1">
      <alignment horizontal="center"/>
    </xf>
    <xf numFmtId="0" fontId="34" fillId="0" borderId="57" xfId="0" applyFont="1" applyFill="1" applyBorder="1" applyAlignment="1">
      <alignment horizontal="justify" vertical="center" wrapText="1"/>
    </xf>
    <xf numFmtId="169" fontId="40" fillId="5" borderId="37" xfId="0" applyNumberFormat="1" applyFont="1" applyFill="1" applyBorder="1" applyAlignment="1" applyProtection="1">
      <alignment vertical="center"/>
      <protection/>
    </xf>
    <xf numFmtId="169" fontId="40" fillId="0" borderId="0" xfId="0" applyNumberFormat="1" applyFont="1" applyFill="1" applyBorder="1" applyAlignment="1" applyProtection="1">
      <alignment vertical="center"/>
      <protection/>
    </xf>
    <xf numFmtId="49" fontId="34" fillId="0" borderId="0" xfId="0" applyNumberFormat="1" applyFont="1" applyFill="1" applyBorder="1" applyAlignment="1">
      <alignment vertical="center"/>
    </xf>
    <xf numFmtId="49" fontId="34" fillId="0" borderId="0" xfId="0" applyNumberFormat="1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justify" vertical="center" wrapText="1"/>
    </xf>
    <xf numFmtId="0" fontId="34" fillId="0" borderId="0" xfId="0" applyFont="1" applyFill="1" applyBorder="1" applyAlignment="1" applyProtection="1">
      <alignment horizontal="center" vertical="center" wrapText="1"/>
      <protection/>
    </xf>
    <xf numFmtId="2" fontId="34" fillId="0" borderId="0" xfId="0" applyNumberFormat="1" applyFont="1" applyFill="1" applyBorder="1" applyAlignment="1" applyProtection="1">
      <alignment horizontal="right" vertical="center"/>
      <protection/>
    </xf>
    <xf numFmtId="169" fontId="34" fillId="0" borderId="0" xfId="0" applyNumberFormat="1" applyFont="1" applyFill="1" applyBorder="1" applyAlignment="1" applyProtection="1">
      <alignment vertical="center"/>
      <protection locked="0"/>
    </xf>
    <xf numFmtId="169" fontId="34" fillId="0" borderId="0" xfId="0" applyNumberFormat="1" applyFont="1" applyFill="1" applyBorder="1" applyAlignment="1" applyProtection="1">
      <alignment vertical="center"/>
      <protection/>
    </xf>
    <xf numFmtId="3" fontId="34" fillId="0" borderId="0" xfId="0" applyNumberFormat="1" applyFont="1" applyFill="1" applyBorder="1" applyAlignment="1" applyProtection="1">
      <alignment/>
      <protection/>
    </xf>
    <xf numFmtId="0" fontId="34" fillId="0" borderId="0" xfId="0" applyFont="1" applyFill="1" applyAlignment="1">
      <alignment/>
    </xf>
    <xf numFmtId="0" fontId="43" fillId="0" borderId="43" xfId="0" applyFont="1" applyFill="1" applyBorder="1" applyAlignment="1" applyProtection="1">
      <alignment/>
      <protection/>
    </xf>
    <xf numFmtId="4" fontId="43" fillId="0" borderId="43" xfId="0" applyNumberFormat="1" applyFont="1" applyFill="1" applyBorder="1" applyAlignment="1" applyProtection="1">
      <alignment horizontal="right"/>
      <protection/>
    </xf>
    <xf numFmtId="3" fontId="34" fillId="0" borderId="43" xfId="0" applyNumberFormat="1" applyFont="1" applyBorder="1" applyAlignment="1" applyProtection="1">
      <alignment/>
      <protection/>
    </xf>
    <xf numFmtId="4" fontId="34" fillId="0" borderId="23" xfId="0" applyNumberFormat="1" applyFont="1" applyBorder="1" applyAlignment="1" applyProtection="1">
      <alignment horizontal="right"/>
      <protection/>
    </xf>
    <xf numFmtId="0" fontId="0" fillId="0" borderId="0" xfId="0" applyAlignment="1">
      <alignment horizontal="left" wrapText="1"/>
    </xf>
    <xf numFmtId="0" fontId="26" fillId="0" borderId="0" xfId="0" applyFont="1" applyAlignment="1">
      <alignment horizontal="left" vertical="top" wrapText="1"/>
    </xf>
    <xf numFmtId="0" fontId="0" fillId="0" borderId="32" xfId="0" applyBorder="1" applyAlignment="1">
      <alignment horizontal="center" shrinkToFit="1"/>
    </xf>
    <xf numFmtId="0" fontId="0" fillId="0" borderId="34" xfId="0" applyBorder="1" applyAlignment="1">
      <alignment horizontal="center" shrinkToFit="1"/>
    </xf>
    <xf numFmtId="167" fontId="0" fillId="0" borderId="52" xfId="0" applyNumberFormat="1" applyBorder="1" applyAlignment="1">
      <alignment horizontal="right" indent="2"/>
    </xf>
    <xf numFmtId="167" fontId="0" fillId="0" borderId="55" xfId="0" applyNumberFormat="1" applyBorder="1" applyAlignment="1">
      <alignment horizontal="right" indent="2"/>
    </xf>
    <xf numFmtId="167" fontId="25" fillId="18" borderId="62" xfId="0" applyNumberFormat="1" applyFont="1" applyFill="1" applyBorder="1" applyAlignment="1">
      <alignment horizontal="right" indent="2"/>
    </xf>
    <xf numFmtId="167" fontId="25" fillId="18" borderId="50" xfId="0" applyNumberFormat="1" applyFont="1" applyFill="1" applyBorder="1" applyAlignment="1">
      <alignment horizontal="right" indent="2"/>
    </xf>
    <xf numFmtId="0" fontId="1" fillId="18" borderId="35" xfId="0" applyFont="1" applyFill="1" applyBorder="1" applyAlignment="1">
      <alignment horizontal="center"/>
    </xf>
    <xf numFmtId="0" fontId="47" fillId="18" borderId="26" xfId="0" applyFont="1" applyFill="1" applyBorder="1" applyAlignment="1">
      <alignment horizontal="center"/>
    </xf>
    <xf numFmtId="0" fontId="47" fillId="18" borderId="36" xfId="0" applyFont="1" applyFill="1" applyBorder="1" applyAlignment="1">
      <alignment horizontal="center"/>
    </xf>
    <xf numFmtId="0" fontId="48" fillId="0" borderId="14" xfId="0" applyFont="1" applyBorder="1" applyAlignment="1">
      <alignment horizontal="left"/>
    </xf>
    <xf numFmtId="0" fontId="48" fillId="0" borderId="52" xfId="0" applyFont="1" applyBorder="1" applyAlignment="1">
      <alignment horizontal="left"/>
    </xf>
    <xf numFmtId="0" fontId="49" fillId="0" borderId="14" xfId="0" applyFont="1" applyBorder="1" applyAlignment="1">
      <alignment horizontal="left"/>
    </xf>
    <xf numFmtId="0" fontId="33" fillId="0" borderId="14" xfId="0" applyFont="1" applyBorder="1" applyAlignment="1">
      <alignment horizontal="left"/>
    </xf>
    <xf numFmtId="0" fontId="33" fillId="0" borderId="52" xfId="0" applyFont="1" applyBorder="1" applyAlignment="1">
      <alignment horizontal="left"/>
    </xf>
    <xf numFmtId="0" fontId="48" fillId="0" borderId="14" xfId="0" applyFont="1" applyBorder="1" applyAlignment="1">
      <alignment horizontal="center"/>
    </xf>
    <xf numFmtId="0" fontId="33" fillId="0" borderId="63" xfId="47" applyFont="1" applyBorder="1" applyAlignment="1">
      <alignment horizontal="center" vertical="center"/>
      <protection/>
    </xf>
    <xf numFmtId="0" fontId="33" fillId="0" borderId="64" xfId="47" applyFont="1" applyBorder="1" applyAlignment="1">
      <alignment horizontal="center" vertical="center"/>
      <protection/>
    </xf>
    <xf numFmtId="0" fontId="33" fillId="0" borderId="65" xfId="47" applyFont="1" applyBorder="1" applyAlignment="1">
      <alignment horizontal="center" vertical="center"/>
      <protection/>
    </xf>
    <xf numFmtId="0" fontId="33" fillId="0" borderId="66" xfId="47" applyFont="1" applyBorder="1" applyAlignment="1">
      <alignment horizontal="center" vertical="center"/>
      <protection/>
    </xf>
    <xf numFmtId="0" fontId="49" fillId="0" borderId="67" xfId="47" applyFont="1" applyBorder="1" applyAlignment="1">
      <alignment horizontal="center" vertical="center"/>
      <protection/>
    </xf>
    <xf numFmtId="0" fontId="49" fillId="0" borderId="68" xfId="47" applyFont="1" applyBorder="1" applyAlignment="1">
      <alignment horizontal="center" vertical="center"/>
      <protection/>
    </xf>
    <xf numFmtId="0" fontId="49" fillId="0" borderId="69" xfId="47" applyFont="1" applyBorder="1" applyAlignment="1">
      <alignment horizontal="center" vertical="center"/>
      <protection/>
    </xf>
    <xf numFmtId="0" fontId="49" fillId="0" borderId="70" xfId="47" applyFont="1" applyBorder="1" applyAlignment="1">
      <alignment horizontal="center" vertical="center"/>
      <protection/>
    </xf>
    <xf numFmtId="0" fontId="49" fillId="0" borderId="71" xfId="47" applyFont="1" applyBorder="1" applyAlignment="1">
      <alignment horizontal="center" vertical="center"/>
      <protection/>
    </xf>
    <xf numFmtId="0" fontId="49" fillId="0" borderId="72" xfId="47" applyFont="1" applyBorder="1" applyAlignment="1">
      <alignment horizontal="center" vertical="center"/>
      <protection/>
    </xf>
    <xf numFmtId="3" fontId="1" fillId="18" borderId="33" xfId="0" applyNumberFormat="1" applyFont="1" applyFill="1" applyBorder="1" applyAlignment="1">
      <alignment horizontal="right"/>
    </xf>
    <xf numFmtId="3" fontId="1" fillId="18" borderId="50" xfId="0" applyNumberFormat="1" applyFont="1" applyFill="1" applyBorder="1" applyAlignment="1">
      <alignment horizontal="right"/>
    </xf>
    <xf numFmtId="0" fontId="27" fillId="0" borderId="0" xfId="47" applyFont="1" applyAlignment="1">
      <alignment horizontal="center"/>
      <protection/>
    </xf>
    <xf numFmtId="0" fontId="35" fillId="0" borderId="0" xfId="0" applyFont="1" applyFill="1" applyAlignment="1">
      <alignment horizontal="center"/>
    </xf>
    <xf numFmtId="0" fontId="34" fillId="0" borderId="0" xfId="0" applyFont="1" applyAlignment="1">
      <alignment horizontal="center"/>
    </xf>
    <xf numFmtId="0" fontId="36" fillId="0" borderId="0" xfId="0" applyFont="1" applyFill="1" applyAlignment="1">
      <alignment horizontal="center"/>
    </xf>
    <xf numFmtId="0" fontId="37" fillId="0" borderId="0" xfId="0" applyFont="1" applyAlignment="1">
      <alignment horizontal="center"/>
    </xf>
    <xf numFmtId="49" fontId="40" fillId="0" borderId="52" xfId="0" applyNumberFormat="1" applyFont="1" applyBorder="1" applyAlignment="1" applyProtection="1">
      <alignment vertical="top" wrapText="1"/>
      <protection/>
    </xf>
    <xf numFmtId="0" fontId="34" fillId="0" borderId="13" xfId="0" applyFont="1" applyBorder="1" applyAlignment="1">
      <alignment/>
    </xf>
    <xf numFmtId="0" fontId="34" fillId="0" borderId="12" xfId="0" applyFont="1" applyBorder="1" applyAlignment="1">
      <alignment/>
    </xf>
    <xf numFmtId="167" fontId="39" fillId="0" borderId="73" xfId="0" applyNumberFormat="1" applyFont="1" applyBorder="1" applyAlignment="1">
      <alignment horizontal="right"/>
    </xf>
    <xf numFmtId="167" fontId="39" fillId="0" borderId="46" xfId="0" applyNumberFormat="1" applyFont="1" applyBorder="1" applyAlignment="1">
      <alignment horizontal="right"/>
    </xf>
    <xf numFmtId="167" fontId="39" fillId="0" borderId="47" xfId="0" applyNumberFormat="1" applyFont="1" applyBorder="1" applyAlignment="1">
      <alignment horizontal="right"/>
    </xf>
    <xf numFmtId="0" fontId="39" fillId="10" borderId="14" xfId="0" applyFont="1" applyFill="1" applyBorder="1" applyAlignment="1">
      <alignment horizontal="right"/>
    </xf>
    <xf numFmtId="0" fontId="34" fillId="10" borderId="14" xfId="0" applyFont="1" applyFill="1" applyBorder="1" applyAlignment="1">
      <alignment/>
    </xf>
    <xf numFmtId="0" fontId="34" fillId="10" borderId="52" xfId="0" applyFont="1" applyFill="1" applyBorder="1" applyAlignment="1">
      <alignment/>
    </xf>
    <xf numFmtId="0" fontId="34" fillId="0" borderId="0" xfId="0" applyNumberFormat="1" applyFont="1" applyAlignment="1" applyProtection="1">
      <alignment vertical="top" wrapText="1"/>
      <protection/>
    </xf>
    <xf numFmtId="0" fontId="34" fillId="0" borderId="0" xfId="0" applyFont="1" applyAlignment="1" applyProtection="1">
      <alignment/>
      <protection/>
    </xf>
    <xf numFmtId="0" fontId="34" fillId="0" borderId="0" xfId="0" applyFont="1" applyAlignment="1">
      <alignment/>
    </xf>
    <xf numFmtId="49" fontId="34" fillId="0" borderId="0" xfId="0" applyNumberFormat="1" applyFont="1" applyAlignment="1" applyProtection="1">
      <alignment vertical="top" wrapText="1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POL.XLS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CAD%20-%20DWG\AKCE\VV_PANKR&#193;C\NEMOCNICE_REKONSTRUKCE_VODOVODN&#205;CH_ROZVOD&#366;\ROZPO&#268;ET\Pankr&#225;c-nemocnic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  <sheetName val="ZT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5"/>
  <sheetViews>
    <sheetView tabSelected="1" zoomScalePageLayoutView="0" workbookViewId="0" topLeftCell="A1">
      <selection activeCell="J11" sqref="J11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 thickBot="1">
      <c r="A1" s="1" t="s">
        <v>507</v>
      </c>
      <c r="B1" s="2"/>
      <c r="C1" s="2"/>
      <c r="D1" s="2"/>
      <c r="E1" s="2"/>
      <c r="F1" s="2"/>
      <c r="G1" s="2"/>
    </row>
    <row r="2" spans="1:7" ht="20.25" customHeight="1">
      <c r="A2" s="155" t="s">
        <v>4</v>
      </c>
      <c r="B2" s="154"/>
      <c r="C2" s="273" t="s">
        <v>504</v>
      </c>
      <c r="D2" s="274"/>
      <c r="E2" s="274"/>
      <c r="F2" s="274"/>
      <c r="G2" s="275"/>
    </row>
    <row r="3" spans="1:7" ht="3.75" customHeight="1">
      <c r="A3" s="3"/>
      <c r="B3" s="4"/>
      <c r="C3" s="5"/>
      <c r="D3" s="5"/>
      <c r="E3" s="4"/>
      <c r="F3" s="6"/>
      <c r="G3" s="7"/>
    </row>
    <row r="4" spans="1:7" ht="12.75" customHeight="1">
      <c r="A4" s="160"/>
      <c r="B4" s="156"/>
      <c r="C4" s="157"/>
      <c r="D4" s="157"/>
      <c r="E4" s="156"/>
      <c r="F4" s="158" t="s">
        <v>0</v>
      </c>
      <c r="G4" s="161"/>
    </row>
    <row r="5" spans="1:7" ht="18" customHeight="1">
      <c r="A5" s="162"/>
      <c r="B5" s="163" t="s">
        <v>7</v>
      </c>
      <c r="C5" s="164" t="s">
        <v>157</v>
      </c>
      <c r="D5" s="165"/>
      <c r="E5" s="166"/>
      <c r="F5" t="s">
        <v>1</v>
      </c>
      <c r="G5" s="159"/>
    </row>
    <row r="6" spans="1:15" ht="12.75" customHeight="1">
      <c r="A6" s="160"/>
      <c r="B6" s="156"/>
      <c r="C6" s="157" t="s">
        <v>158</v>
      </c>
      <c r="D6" s="157"/>
      <c r="E6" s="156"/>
      <c r="F6" s="158" t="s">
        <v>3</v>
      </c>
      <c r="G6" s="167"/>
      <c r="O6" s="8"/>
    </row>
    <row r="7" spans="1:7" ht="12.75" customHeight="1">
      <c r="A7" s="168"/>
      <c r="B7" s="169"/>
      <c r="C7" s="170"/>
      <c r="D7" s="171"/>
      <c r="E7" s="171"/>
      <c r="F7" s="172" t="s">
        <v>5</v>
      </c>
      <c r="G7" s="167"/>
    </row>
    <row r="8" spans="1:9" ht="12.75">
      <c r="A8" s="173"/>
      <c r="B8" s="156"/>
      <c r="C8" s="276"/>
      <c r="D8" s="276"/>
      <c r="E8" s="277"/>
      <c r="F8" s="174" t="s">
        <v>6</v>
      </c>
      <c r="G8" s="175"/>
      <c r="H8" s="9"/>
      <c r="I8" s="10"/>
    </row>
    <row r="9" spans="1:8" ht="12.75">
      <c r="A9" s="173"/>
      <c r="B9" s="156" t="s">
        <v>9</v>
      </c>
      <c r="C9" s="278" t="s">
        <v>501</v>
      </c>
      <c r="D9" s="279"/>
      <c r="E9" s="280"/>
      <c r="F9" s="176" t="s">
        <v>8</v>
      </c>
      <c r="G9" s="177"/>
      <c r="H9" s="11"/>
    </row>
    <row r="10" spans="1:8" ht="12.75">
      <c r="A10" s="173"/>
      <c r="B10" s="156"/>
      <c r="C10" s="276" t="s">
        <v>159</v>
      </c>
      <c r="D10" s="276"/>
      <c r="E10" s="276"/>
      <c r="F10" s="178"/>
      <c r="G10" s="179"/>
      <c r="H10" s="12"/>
    </row>
    <row r="11" spans="1:57" ht="13.5" customHeight="1">
      <c r="A11" s="173"/>
      <c r="B11" s="156"/>
      <c r="C11" s="276" t="s">
        <v>502</v>
      </c>
      <c r="D11" s="276"/>
      <c r="E11" s="276"/>
      <c r="F11" s="180" t="s">
        <v>10</v>
      </c>
      <c r="G11" s="181"/>
      <c r="H11" s="11"/>
      <c r="BA11" s="13"/>
      <c r="BB11" s="13"/>
      <c r="BC11" s="13"/>
      <c r="BD11" s="13"/>
      <c r="BE11" s="13"/>
    </row>
    <row r="12" spans="1:8" ht="12.75" customHeight="1">
      <c r="A12" s="173"/>
      <c r="B12" s="156"/>
      <c r="C12" s="281"/>
      <c r="D12" s="281"/>
      <c r="E12" s="281"/>
      <c r="F12" s="182" t="s">
        <v>11</v>
      </c>
      <c r="G12" s="183"/>
      <c r="H12" s="11"/>
    </row>
    <row r="13" spans="1:8" ht="28.5" customHeight="1" thickBot="1">
      <c r="A13" s="14" t="s">
        <v>12</v>
      </c>
      <c r="B13" s="15"/>
      <c r="C13" s="15"/>
      <c r="D13" s="15"/>
      <c r="E13" s="16"/>
      <c r="F13" s="16"/>
      <c r="G13" s="17"/>
      <c r="H13" s="11"/>
    </row>
    <row r="14" spans="1:7" ht="17.25" customHeight="1" thickBot="1">
      <c r="A14" s="18" t="s">
        <v>13</v>
      </c>
      <c r="B14" s="19"/>
      <c r="C14" s="20"/>
      <c r="D14" s="21" t="s">
        <v>14</v>
      </c>
      <c r="E14" s="22"/>
      <c r="F14" s="22"/>
      <c r="G14" s="20"/>
    </row>
    <row r="15" spans="1:7" ht="15.75" customHeight="1">
      <c r="A15" s="23"/>
      <c r="B15" s="24" t="s">
        <v>15</v>
      </c>
      <c r="C15" s="25">
        <f>HSV</f>
        <v>0</v>
      </c>
      <c r="D15" s="26" t="str">
        <f>Rekapitulace!A18</f>
        <v>Ztížené výrobní podmínky</v>
      </c>
      <c r="E15" s="27"/>
      <c r="F15" s="28"/>
      <c r="G15" s="25">
        <f>Rekapitulace!I18</f>
        <v>0</v>
      </c>
    </row>
    <row r="16" spans="1:7" ht="15.75" customHeight="1">
      <c r="A16" s="23" t="s">
        <v>16</v>
      </c>
      <c r="B16" s="24" t="s">
        <v>17</v>
      </c>
      <c r="C16" s="25">
        <f>PSV</f>
        <v>0</v>
      </c>
      <c r="D16" s="29" t="str">
        <f>Rekapitulace!A19</f>
        <v>Oborová přirážka</v>
      </c>
      <c r="E16" s="30"/>
      <c r="F16" s="31"/>
      <c r="G16" s="25">
        <f>Rekapitulace!I19</f>
        <v>0</v>
      </c>
    </row>
    <row r="17" spans="1:7" ht="15.75" customHeight="1">
      <c r="A17" s="23" t="s">
        <v>18</v>
      </c>
      <c r="B17" s="24" t="s">
        <v>19</v>
      </c>
      <c r="C17" s="25">
        <f>Mont</f>
        <v>0</v>
      </c>
      <c r="D17" s="29" t="str">
        <f>Rekapitulace!A20</f>
        <v>Přesun stavebních kapacit</v>
      </c>
      <c r="E17" s="30"/>
      <c r="F17" s="31"/>
      <c r="G17" s="25">
        <f>Rekapitulace!I20</f>
        <v>0</v>
      </c>
    </row>
    <row r="18" spans="1:7" ht="15.75" customHeight="1">
      <c r="A18" s="32" t="s">
        <v>20</v>
      </c>
      <c r="B18" s="33" t="s">
        <v>21</v>
      </c>
      <c r="C18" s="25">
        <f>Dodavka</f>
        <v>0</v>
      </c>
      <c r="D18" s="29" t="str">
        <f>Rekapitulace!A21</f>
        <v>Mimostaveništní doprava</v>
      </c>
      <c r="E18" s="30"/>
      <c r="F18" s="31"/>
      <c r="G18" s="25">
        <f>Rekapitulace!I21</f>
        <v>0</v>
      </c>
    </row>
    <row r="19" spans="1:7" ht="15.75" customHeight="1">
      <c r="A19" s="34" t="s">
        <v>22</v>
      </c>
      <c r="B19" s="24"/>
      <c r="C19" s="25">
        <f>SUM(C15:C18)</f>
        <v>0</v>
      </c>
      <c r="D19" s="35" t="str">
        <f>Rekapitulace!A22</f>
        <v>Zařízení staveniště</v>
      </c>
      <c r="E19" s="30"/>
      <c r="F19" s="31"/>
      <c r="G19" s="25">
        <f>Rekapitulace!I22</f>
        <v>0</v>
      </c>
    </row>
    <row r="20" spans="1:7" ht="15.75" customHeight="1">
      <c r="A20" s="34"/>
      <c r="B20" s="24"/>
      <c r="C20" s="25"/>
      <c r="D20" s="29" t="str">
        <f>Rekapitulace!A23</f>
        <v>Provoz investora</v>
      </c>
      <c r="E20" s="30"/>
      <c r="F20" s="31"/>
      <c r="G20" s="25">
        <f>Rekapitulace!I23</f>
        <v>0</v>
      </c>
    </row>
    <row r="21" spans="1:7" ht="15.75" customHeight="1">
      <c r="A21" s="34" t="s">
        <v>23</v>
      </c>
      <c r="B21" s="24"/>
      <c r="C21" s="25">
        <f>HZS</f>
        <v>0</v>
      </c>
      <c r="D21" s="29" t="str">
        <f>Rekapitulace!A24</f>
        <v>Kompletační činnost (IČD)</v>
      </c>
      <c r="E21" s="30"/>
      <c r="F21" s="31"/>
      <c r="G21" s="25">
        <f>Rekapitulace!I24</f>
        <v>0</v>
      </c>
    </row>
    <row r="22" spans="1:7" ht="15.75" customHeight="1">
      <c r="A22" s="36" t="s">
        <v>24</v>
      </c>
      <c r="B22" s="11"/>
      <c r="C22" s="25">
        <f>C19+C21</f>
        <v>0</v>
      </c>
      <c r="D22" s="29" t="s">
        <v>25</v>
      </c>
      <c r="E22" s="30"/>
      <c r="F22" s="31"/>
      <c r="G22" s="25">
        <f>G23-SUM(G15:G21)</f>
        <v>0</v>
      </c>
    </row>
    <row r="23" spans="1:7" ht="15.75" customHeight="1" thickBot="1">
      <c r="A23" s="267" t="s">
        <v>26</v>
      </c>
      <c r="B23" s="268"/>
      <c r="C23" s="37">
        <f>C22+G23</f>
        <v>0</v>
      </c>
      <c r="D23" s="38" t="s">
        <v>27</v>
      </c>
      <c r="E23" s="39"/>
      <c r="F23" s="40"/>
      <c r="G23" s="25">
        <f>VRN</f>
        <v>0</v>
      </c>
    </row>
    <row r="24" spans="1:7" ht="12.75">
      <c r="A24" s="41" t="s">
        <v>28</v>
      </c>
      <c r="B24" s="42"/>
      <c r="C24" s="43"/>
      <c r="D24" s="42" t="s">
        <v>29</v>
      </c>
      <c r="E24" s="42"/>
      <c r="F24" s="44" t="s">
        <v>30</v>
      </c>
      <c r="G24" s="45"/>
    </row>
    <row r="25" spans="1:7" ht="12.75">
      <c r="A25" s="36" t="s">
        <v>31</v>
      </c>
      <c r="B25" s="11"/>
      <c r="C25" s="46" t="s">
        <v>185</v>
      </c>
      <c r="D25" s="11" t="s">
        <v>31</v>
      </c>
      <c r="F25" s="47" t="s">
        <v>31</v>
      </c>
      <c r="G25" s="48"/>
    </row>
    <row r="26" spans="1:7" ht="37.5" customHeight="1">
      <c r="A26" s="36" t="s">
        <v>32</v>
      </c>
      <c r="B26" s="49"/>
      <c r="C26" s="248" t="s">
        <v>503</v>
      </c>
      <c r="D26" s="11" t="s">
        <v>32</v>
      </c>
      <c r="F26" s="47" t="s">
        <v>32</v>
      </c>
      <c r="G26" s="48"/>
    </row>
    <row r="27" spans="1:7" ht="12.75">
      <c r="A27" s="36"/>
      <c r="B27" s="50"/>
      <c r="C27" s="46"/>
      <c r="D27" s="11"/>
      <c r="F27" s="47"/>
      <c r="G27" s="48"/>
    </row>
    <row r="28" spans="1:7" ht="12.75">
      <c r="A28" s="36" t="s">
        <v>33</v>
      </c>
      <c r="B28" s="11"/>
      <c r="C28" s="46"/>
      <c r="D28" s="47" t="s">
        <v>34</v>
      </c>
      <c r="E28" s="46"/>
      <c r="F28" s="51" t="s">
        <v>34</v>
      </c>
      <c r="G28" s="48"/>
    </row>
    <row r="29" spans="1:7" ht="69" customHeight="1">
      <c r="A29" s="36"/>
      <c r="B29" s="11"/>
      <c r="C29" s="52"/>
      <c r="D29" s="53"/>
      <c r="E29" s="52"/>
      <c r="F29" s="11"/>
      <c r="G29" s="48"/>
    </row>
    <row r="30" spans="1:7" ht="12.75">
      <c r="A30" s="54" t="s">
        <v>35</v>
      </c>
      <c r="B30" s="55"/>
      <c r="C30" s="56">
        <v>21</v>
      </c>
      <c r="D30" s="55" t="s">
        <v>36</v>
      </c>
      <c r="E30" s="57"/>
      <c r="F30" s="269">
        <f>ROUND(C23-F32,0)</f>
        <v>0</v>
      </c>
      <c r="G30" s="270"/>
    </row>
    <row r="31" spans="1:7" ht="12.75">
      <c r="A31" s="54" t="s">
        <v>37</v>
      </c>
      <c r="B31" s="55"/>
      <c r="C31" s="56">
        <f>SazbaDPH1</f>
        <v>21</v>
      </c>
      <c r="D31" s="55" t="s">
        <v>38</v>
      </c>
      <c r="E31" s="57"/>
      <c r="F31" s="269">
        <f>ROUND(PRODUCT(F30,C31/100),1)</f>
        <v>0</v>
      </c>
      <c r="G31" s="270"/>
    </row>
    <row r="32" spans="1:7" ht="12.75">
      <c r="A32" s="54" t="s">
        <v>35</v>
      </c>
      <c r="B32" s="55"/>
      <c r="C32" s="56">
        <v>0</v>
      </c>
      <c r="D32" s="55" t="s">
        <v>38</v>
      </c>
      <c r="E32" s="57"/>
      <c r="F32" s="269">
        <v>0</v>
      </c>
      <c r="G32" s="270"/>
    </row>
    <row r="33" spans="1:7" ht="12.75">
      <c r="A33" s="54" t="s">
        <v>37</v>
      </c>
      <c r="B33" s="58"/>
      <c r="C33" s="59">
        <f>SazbaDPH2</f>
        <v>0</v>
      </c>
      <c r="D33" s="55" t="s">
        <v>38</v>
      </c>
      <c r="E33" s="31"/>
      <c r="F33" s="269">
        <f>ROUND(PRODUCT(F32,C33/100),1)</f>
        <v>0</v>
      </c>
      <c r="G33" s="270"/>
    </row>
    <row r="34" spans="1:7" s="63" customFormat="1" ht="19.5" customHeight="1" thickBot="1">
      <c r="A34" s="60" t="s">
        <v>39</v>
      </c>
      <c r="B34" s="61"/>
      <c r="C34" s="61"/>
      <c r="D34" s="61"/>
      <c r="E34" s="62"/>
      <c r="F34" s="271">
        <f>CEILING(SUM(F30:F33),IF(SUM(F30:F33)&gt;=0,1,-1))</f>
        <v>0</v>
      </c>
      <c r="G34" s="272"/>
    </row>
    <row r="36" spans="1:8" ht="12.75">
      <c r="A36" s="64" t="s">
        <v>40</v>
      </c>
      <c r="B36" s="64"/>
      <c r="C36" s="64"/>
      <c r="D36" s="64"/>
      <c r="E36" s="64"/>
      <c r="F36" s="64"/>
      <c r="G36" s="64"/>
      <c r="H36" t="s">
        <v>2</v>
      </c>
    </row>
    <row r="37" spans="1:8" ht="14.25" customHeight="1">
      <c r="A37" s="64"/>
      <c r="B37" s="266"/>
      <c r="C37" s="266"/>
      <c r="D37" s="266"/>
      <c r="E37" s="266"/>
      <c r="F37" s="266"/>
      <c r="G37" s="266"/>
      <c r="H37" t="s">
        <v>2</v>
      </c>
    </row>
    <row r="38" spans="1:8" ht="12.75" customHeight="1">
      <c r="A38" s="65"/>
      <c r="B38" s="266"/>
      <c r="C38" s="266"/>
      <c r="D38" s="266"/>
      <c r="E38" s="266"/>
      <c r="F38" s="266"/>
      <c r="G38" s="266"/>
      <c r="H38" t="s">
        <v>2</v>
      </c>
    </row>
    <row r="39" spans="1:8" ht="12.75">
      <c r="A39" s="65"/>
      <c r="B39" s="266"/>
      <c r="C39" s="266"/>
      <c r="D39" s="266"/>
      <c r="E39" s="266"/>
      <c r="F39" s="266"/>
      <c r="G39" s="266"/>
      <c r="H39" t="s">
        <v>2</v>
      </c>
    </row>
    <row r="40" spans="1:8" ht="12.75">
      <c r="A40" s="65"/>
      <c r="B40" s="266"/>
      <c r="C40" s="266"/>
      <c r="D40" s="266"/>
      <c r="E40" s="266"/>
      <c r="F40" s="266"/>
      <c r="G40" s="266"/>
      <c r="H40" t="s">
        <v>2</v>
      </c>
    </row>
    <row r="41" spans="1:8" ht="12.75">
      <c r="A41" s="65"/>
      <c r="B41" s="266"/>
      <c r="C41" s="266"/>
      <c r="D41" s="266"/>
      <c r="E41" s="266"/>
      <c r="F41" s="266"/>
      <c r="G41" s="266"/>
      <c r="H41" t="s">
        <v>2</v>
      </c>
    </row>
    <row r="42" spans="1:8" ht="12.75">
      <c r="A42" s="65"/>
      <c r="B42" s="266"/>
      <c r="C42" s="266"/>
      <c r="D42" s="266"/>
      <c r="E42" s="266"/>
      <c r="F42" s="266"/>
      <c r="G42" s="266"/>
      <c r="H42" t="s">
        <v>2</v>
      </c>
    </row>
    <row r="43" spans="1:8" ht="12.75">
      <c r="A43" s="65"/>
      <c r="B43" s="266"/>
      <c r="C43" s="266"/>
      <c r="D43" s="266"/>
      <c r="E43" s="266"/>
      <c r="F43" s="266"/>
      <c r="G43" s="266"/>
      <c r="H43" t="s">
        <v>2</v>
      </c>
    </row>
    <row r="44" spans="1:8" ht="12.75">
      <c r="A44" s="65"/>
      <c r="B44" s="266"/>
      <c r="C44" s="266"/>
      <c r="D44" s="266"/>
      <c r="E44" s="266"/>
      <c r="F44" s="266"/>
      <c r="G44" s="266"/>
      <c r="H44" t="s">
        <v>2</v>
      </c>
    </row>
    <row r="45" spans="1:8" ht="0.75" customHeight="1">
      <c r="A45" s="65"/>
      <c r="B45" s="266"/>
      <c r="C45" s="266"/>
      <c r="D45" s="266"/>
      <c r="E45" s="266"/>
      <c r="F45" s="266"/>
      <c r="G45" s="266"/>
      <c r="H45" t="s">
        <v>2</v>
      </c>
    </row>
    <row r="46" spans="2:7" ht="12.75">
      <c r="B46" s="265"/>
      <c r="C46" s="265"/>
      <c r="D46" s="265"/>
      <c r="E46" s="265"/>
      <c r="F46" s="265"/>
      <c r="G46" s="265"/>
    </row>
    <row r="47" spans="2:7" ht="12.75">
      <c r="B47" s="265"/>
      <c r="C47" s="265"/>
      <c r="D47" s="265"/>
      <c r="E47" s="265"/>
      <c r="F47" s="265"/>
      <c r="G47" s="265"/>
    </row>
    <row r="48" spans="2:7" ht="12.75">
      <c r="B48" s="265"/>
      <c r="C48" s="265"/>
      <c r="D48" s="265"/>
      <c r="E48" s="265"/>
      <c r="F48" s="265"/>
      <c r="G48" s="265"/>
    </row>
    <row r="49" spans="2:7" ht="12.75">
      <c r="B49" s="265"/>
      <c r="C49" s="265"/>
      <c r="D49" s="265"/>
      <c r="E49" s="265"/>
      <c r="F49" s="265"/>
      <c r="G49" s="265"/>
    </row>
    <row r="50" spans="2:7" ht="12.75">
      <c r="B50" s="265"/>
      <c r="C50" s="265"/>
      <c r="D50" s="265"/>
      <c r="E50" s="265"/>
      <c r="F50" s="265"/>
      <c r="G50" s="265"/>
    </row>
    <row r="51" spans="2:7" ht="12.75">
      <c r="B51" s="265"/>
      <c r="C51" s="265"/>
      <c r="D51" s="265"/>
      <c r="E51" s="265"/>
      <c r="F51" s="265"/>
      <c r="G51" s="265"/>
    </row>
    <row r="52" spans="2:7" ht="12.75">
      <c r="B52" s="265"/>
      <c r="C52" s="265"/>
      <c r="D52" s="265"/>
      <c r="E52" s="265"/>
      <c r="F52" s="265"/>
      <c r="G52" s="265"/>
    </row>
    <row r="53" spans="2:7" ht="12.75">
      <c r="B53" s="265"/>
      <c r="C53" s="265"/>
      <c r="D53" s="265"/>
      <c r="E53" s="265"/>
      <c r="F53" s="265"/>
      <c r="G53" s="265"/>
    </row>
    <row r="54" spans="2:7" ht="12.75">
      <c r="B54" s="265"/>
      <c r="C54" s="265"/>
      <c r="D54" s="265"/>
      <c r="E54" s="265"/>
      <c r="F54" s="265"/>
      <c r="G54" s="265"/>
    </row>
    <row r="55" spans="2:7" ht="12.75">
      <c r="B55" s="265"/>
      <c r="C55" s="265"/>
      <c r="D55" s="265"/>
      <c r="E55" s="265"/>
      <c r="F55" s="265"/>
      <c r="G55" s="265"/>
    </row>
  </sheetData>
  <sheetProtection/>
  <mergeCells count="23">
    <mergeCell ref="B54:G54"/>
    <mergeCell ref="B55:G55"/>
    <mergeCell ref="B49:G49"/>
    <mergeCell ref="B50:G50"/>
    <mergeCell ref="B51:G51"/>
    <mergeCell ref="B52:G52"/>
    <mergeCell ref="F34:G34"/>
    <mergeCell ref="C2:G2"/>
    <mergeCell ref="C8:E8"/>
    <mergeCell ref="C9:E9"/>
    <mergeCell ref="C10:E10"/>
    <mergeCell ref="C11:E11"/>
    <mergeCell ref="C12:E12"/>
    <mergeCell ref="B47:G47"/>
    <mergeCell ref="B48:G48"/>
    <mergeCell ref="B37:G45"/>
    <mergeCell ref="B53:G53"/>
    <mergeCell ref="B46:G46"/>
    <mergeCell ref="A23:B23"/>
    <mergeCell ref="F30:G30"/>
    <mergeCell ref="F31:G31"/>
    <mergeCell ref="F32:G32"/>
    <mergeCell ref="F33:G33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77"/>
  <sheetViews>
    <sheetView zoomScalePageLayoutView="0" workbookViewId="0" topLeftCell="A1">
      <selection activeCell="K8" sqref="K8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282" t="s">
        <v>41</v>
      </c>
      <c r="B1" s="283"/>
      <c r="C1" s="286" t="s">
        <v>504</v>
      </c>
      <c r="D1" s="287"/>
      <c r="E1" s="287"/>
      <c r="F1" s="287"/>
      <c r="G1" s="287"/>
      <c r="H1" s="287"/>
      <c r="I1" s="288"/>
    </row>
    <row r="2" spans="1:9" ht="13.5" thickBot="1">
      <c r="A2" s="284"/>
      <c r="B2" s="285"/>
      <c r="C2" s="289"/>
      <c r="D2" s="290"/>
      <c r="E2" s="290"/>
      <c r="F2" s="290"/>
      <c r="G2" s="290"/>
      <c r="H2" s="290"/>
      <c r="I2" s="291"/>
    </row>
    <row r="3" ht="13.5" thickTop="1">
      <c r="F3" s="11"/>
    </row>
    <row r="4" spans="1:9" ht="19.5" customHeight="1">
      <c r="A4" s="66" t="s">
        <v>42</v>
      </c>
      <c r="B4" s="67"/>
      <c r="C4" s="67"/>
      <c r="D4" s="67"/>
      <c r="E4" s="68"/>
      <c r="F4" s="67"/>
      <c r="G4" s="67"/>
      <c r="H4" s="67"/>
      <c r="I4" s="67"/>
    </row>
    <row r="5" ht="13.5" thickBot="1"/>
    <row r="6" spans="1:9" s="11" customFormat="1" ht="13.5" thickBot="1">
      <c r="A6" s="69"/>
      <c r="B6" s="70" t="s">
        <v>43</v>
      </c>
      <c r="C6" s="70"/>
      <c r="D6" s="71"/>
      <c r="E6" s="72" t="s">
        <v>44</v>
      </c>
      <c r="F6" s="73" t="s">
        <v>45</v>
      </c>
      <c r="G6" s="73" t="s">
        <v>46</v>
      </c>
      <c r="H6" s="73" t="s">
        <v>47</v>
      </c>
      <c r="I6" s="74" t="s">
        <v>23</v>
      </c>
    </row>
    <row r="7" spans="1:9" s="11" customFormat="1" ht="12.75">
      <c r="A7" s="150">
        <f>Položky!B7</f>
        <v>0</v>
      </c>
      <c r="B7" s="75" t="str">
        <f>Položky!C7</f>
        <v>Ostatní konstrukce, bourání</v>
      </c>
      <c r="D7" s="76"/>
      <c r="E7" s="151">
        <f>Položky!BA9</f>
        <v>0</v>
      </c>
      <c r="F7" s="152">
        <f>Položky!BB9</f>
        <v>0</v>
      </c>
      <c r="G7" s="152">
        <f>Položky!BC9</f>
        <v>0</v>
      </c>
      <c r="H7" s="152">
        <f>Položky!BD9</f>
        <v>0</v>
      </c>
      <c r="I7" s="153">
        <f>Položky!BE9</f>
        <v>0</v>
      </c>
    </row>
    <row r="8" spans="1:9" s="11" customFormat="1" ht="12.75">
      <c r="A8" s="150" t="s">
        <v>499</v>
      </c>
      <c r="B8" s="75" t="str">
        <f>Položky!C12</f>
        <v> Provizorní úpravy rozvodů</v>
      </c>
      <c r="D8" s="76"/>
      <c r="E8" s="151">
        <f>Položky!BA12</f>
        <v>0</v>
      </c>
      <c r="F8" s="152">
        <f>Položky!BB17</f>
        <v>0</v>
      </c>
      <c r="G8" s="152">
        <f>Položky!BC17</f>
        <v>0</v>
      </c>
      <c r="H8" s="152">
        <f>Položky!BD17</f>
        <v>0</v>
      </c>
      <c r="I8" s="153">
        <f>Položky!BE17</f>
        <v>0</v>
      </c>
    </row>
    <row r="9" spans="1:9" s="11" customFormat="1" ht="12.75">
      <c r="A9" s="150" t="s">
        <v>499</v>
      </c>
      <c r="B9" s="75" t="str">
        <f>Položky!C15</f>
        <v> Požární ucpávky</v>
      </c>
      <c r="D9" s="76"/>
      <c r="E9" s="151">
        <f>Položky!BA15</f>
        <v>0</v>
      </c>
      <c r="F9" s="152">
        <f>Položky!BB17</f>
        <v>0</v>
      </c>
      <c r="G9" s="152">
        <f>Položky!BC17</f>
        <v>0</v>
      </c>
      <c r="H9" s="152">
        <f>Položky!BD17</f>
        <v>0</v>
      </c>
      <c r="I9" s="153">
        <f>Položky!BE17</f>
        <v>0</v>
      </c>
    </row>
    <row r="10" spans="1:9" s="11" customFormat="1" ht="12.75">
      <c r="A10" s="150">
        <f>Položky!B16</f>
        <v>0</v>
      </c>
      <c r="B10" s="75" t="str">
        <f>Položky!C16</f>
        <v>Lešení a stavební výtahy</v>
      </c>
      <c r="D10" s="76"/>
      <c r="E10" s="151">
        <f>Položky!BA18</f>
        <v>0</v>
      </c>
      <c r="F10" s="152">
        <f>Položky!BB18</f>
        <v>0</v>
      </c>
      <c r="G10" s="152">
        <f>Položky!BC18</f>
        <v>0</v>
      </c>
      <c r="H10" s="152">
        <f>Položky!BD18</f>
        <v>0</v>
      </c>
      <c r="I10" s="153">
        <f>Položky!BE18</f>
        <v>0</v>
      </c>
    </row>
    <row r="11" spans="1:9" s="11" customFormat="1" ht="12.75">
      <c r="A11" s="150">
        <f>Položky!B19</f>
        <v>0</v>
      </c>
      <c r="B11" s="75" t="str">
        <f>Položky!C19</f>
        <v>Přesuny suti a vybouraných hmot</v>
      </c>
      <c r="D11" s="76"/>
      <c r="E11" s="151">
        <f>Položky!BA21</f>
        <v>0</v>
      </c>
      <c r="F11" s="152">
        <f>Položky!BB21</f>
        <v>0</v>
      </c>
      <c r="G11" s="152">
        <f>Položky!BC21</f>
        <v>0</v>
      </c>
      <c r="H11" s="152">
        <f>Položky!BD21</f>
        <v>0</v>
      </c>
      <c r="I11" s="153">
        <f>Položky!BE21</f>
        <v>0</v>
      </c>
    </row>
    <row r="12" spans="1:9" s="11" customFormat="1" ht="13.5" thickBot="1">
      <c r="A12" s="150" t="s">
        <v>156</v>
      </c>
      <c r="B12" s="75" t="s">
        <v>92</v>
      </c>
      <c r="D12" s="76"/>
      <c r="E12" s="151">
        <v>0</v>
      </c>
      <c r="F12" s="152">
        <f>ZTI!L22+ZTI!L51+ZTI!L103+ZTI!L144+ZTI!L175+ZTI!L222+ZTI!L245+ZTI!L280</f>
        <v>0</v>
      </c>
      <c r="G12" s="152">
        <f>Položky!BC20</f>
        <v>0</v>
      </c>
      <c r="H12" s="152">
        <f>Položky!BD20</f>
        <v>0</v>
      </c>
      <c r="I12" s="153">
        <f>Položky!BE20</f>
        <v>0</v>
      </c>
    </row>
    <row r="13" spans="1:11" s="83" customFormat="1" ht="13.5" thickBot="1">
      <c r="A13" s="77"/>
      <c r="B13" s="78" t="s">
        <v>48</v>
      </c>
      <c r="C13" s="78"/>
      <c r="D13" s="79"/>
      <c r="E13" s="80">
        <f>SUM(E7:E12)</f>
        <v>0</v>
      </c>
      <c r="F13" s="81">
        <f>SUM(F7:F12)</f>
        <v>0</v>
      </c>
      <c r="G13" s="81">
        <f>SUM(G7:G11)</f>
        <v>0</v>
      </c>
      <c r="H13" s="81">
        <f>SUM(H7:H11)</f>
        <v>0</v>
      </c>
      <c r="I13" s="82">
        <f>SUM(I7:I11)</f>
        <v>0</v>
      </c>
      <c r="K13" s="184"/>
    </row>
    <row r="14" spans="1:9" ht="12.75">
      <c r="A14" s="11"/>
      <c r="B14" s="11"/>
      <c r="C14" s="11"/>
      <c r="D14" s="11"/>
      <c r="E14" s="11"/>
      <c r="F14" s="11"/>
      <c r="G14" s="11"/>
      <c r="H14" s="11"/>
      <c r="I14" s="11"/>
    </row>
    <row r="15" spans="1:57" ht="19.5" customHeight="1">
      <c r="A15" s="67" t="s">
        <v>49</v>
      </c>
      <c r="B15" s="67"/>
      <c r="C15" s="67"/>
      <c r="D15" s="67"/>
      <c r="E15" s="67"/>
      <c r="F15" s="67"/>
      <c r="G15" s="84"/>
      <c r="H15" s="67"/>
      <c r="I15" s="67"/>
      <c r="BA15" s="13"/>
      <c r="BB15" s="13"/>
      <c r="BC15" s="13"/>
      <c r="BD15" s="13"/>
      <c r="BE15" s="13"/>
    </row>
    <row r="16" ht="13.5" thickBot="1"/>
    <row r="17" spans="1:9" ht="12.75">
      <c r="A17" s="41" t="s">
        <v>50</v>
      </c>
      <c r="B17" s="42"/>
      <c r="C17" s="42"/>
      <c r="D17" s="85"/>
      <c r="E17" s="86" t="s">
        <v>51</v>
      </c>
      <c r="F17" s="87" t="s">
        <v>52</v>
      </c>
      <c r="G17" s="88" t="s">
        <v>53</v>
      </c>
      <c r="H17" s="89"/>
      <c r="I17" s="90" t="s">
        <v>51</v>
      </c>
    </row>
    <row r="18" spans="1:53" ht="12.75">
      <c r="A18" s="91" t="s">
        <v>77</v>
      </c>
      <c r="B18" s="92"/>
      <c r="C18" s="92"/>
      <c r="D18" s="93"/>
      <c r="E18" s="94">
        <v>0</v>
      </c>
      <c r="F18" s="95">
        <v>0</v>
      </c>
      <c r="G18" s="96">
        <f aca="true" t="shared" si="0" ref="G18:G25">CHOOSE(BA18+1,HSV+PSV,HSV+PSV+Mont,HSV+PSV+Dodavka+Mont,HSV,PSV,Mont,Dodavka,Mont+Dodavka,0)</f>
        <v>0</v>
      </c>
      <c r="H18" s="97"/>
      <c r="I18" s="98">
        <f aca="true" t="shared" si="1" ref="I18:I25">E18+F18*G18/100</f>
        <v>0</v>
      </c>
      <c r="BA18">
        <v>0</v>
      </c>
    </row>
    <row r="19" spans="1:53" ht="12.75">
      <c r="A19" s="91" t="s">
        <v>78</v>
      </c>
      <c r="B19" s="92"/>
      <c r="C19" s="92"/>
      <c r="D19" s="93"/>
      <c r="E19" s="94">
        <v>0</v>
      </c>
      <c r="F19" s="95">
        <v>0</v>
      </c>
      <c r="G19" s="96">
        <f t="shared" si="0"/>
        <v>0</v>
      </c>
      <c r="H19" s="97"/>
      <c r="I19" s="98">
        <f t="shared" si="1"/>
        <v>0</v>
      </c>
      <c r="BA19">
        <v>0</v>
      </c>
    </row>
    <row r="20" spans="1:53" ht="12.75">
      <c r="A20" s="91" t="s">
        <v>79</v>
      </c>
      <c r="B20" s="92"/>
      <c r="C20" s="92"/>
      <c r="D20" s="93"/>
      <c r="E20" s="94">
        <v>0</v>
      </c>
      <c r="F20" s="95">
        <v>0</v>
      </c>
      <c r="G20" s="96">
        <f t="shared" si="0"/>
        <v>0</v>
      </c>
      <c r="H20" s="97"/>
      <c r="I20" s="98">
        <f t="shared" si="1"/>
        <v>0</v>
      </c>
      <c r="BA20">
        <v>0</v>
      </c>
    </row>
    <row r="21" spans="1:53" ht="12.75">
      <c r="A21" s="91" t="s">
        <v>80</v>
      </c>
      <c r="B21" s="92"/>
      <c r="C21" s="92"/>
      <c r="D21" s="93"/>
      <c r="E21" s="94">
        <v>0</v>
      </c>
      <c r="F21" s="95">
        <v>0</v>
      </c>
      <c r="G21" s="96">
        <f t="shared" si="0"/>
        <v>0</v>
      </c>
      <c r="H21" s="97"/>
      <c r="I21" s="98">
        <f t="shared" si="1"/>
        <v>0</v>
      </c>
      <c r="BA21">
        <v>0</v>
      </c>
    </row>
    <row r="22" spans="1:53" ht="12.75">
      <c r="A22" s="91" t="s">
        <v>81</v>
      </c>
      <c r="B22" s="92"/>
      <c r="C22" s="92"/>
      <c r="D22" s="93"/>
      <c r="E22" s="94">
        <v>0</v>
      </c>
      <c r="F22" s="95">
        <v>2.5</v>
      </c>
      <c r="G22" s="96">
        <f t="shared" si="0"/>
        <v>0</v>
      </c>
      <c r="H22" s="97"/>
      <c r="I22" s="98">
        <f t="shared" si="1"/>
        <v>0</v>
      </c>
      <c r="BA22">
        <v>1</v>
      </c>
    </row>
    <row r="23" spans="1:53" ht="12.75">
      <c r="A23" s="91" t="s">
        <v>82</v>
      </c>
      <c r="B23" s="92"/>
      <c r="C23" s="92"/>
      <c r="D23" s="93"/>
      <c r="E23" s="94">
        <v>0</v>
      </c>
      <c r="F23" s="95">
        <v>1.5</v>
      </c>
      <c r="G23" s="96">
        <f t="shared" si="0"/>
        <v>0</v>
      </c>
      <c r="H23" s="97"/>
      <c r="I23" s="98">
        <f t="shared" si="1"/>
        <v>0</v>
      </c>
      <c r="BA23">
        <v>1</v>
      </c>
    </row>
    <row r="24" spans="1:53" ht="12.75">
      <c r="A24" s="91" t="s">
        <v>83</v>
      </c>
      <c r="B24" s="92"/>
      <c r="C24" s="92"/>
      <c r="D24" s="93"/>
      <c r="E24" s="94">
        <v>0</v>
      </c>
      <c r="F24" s="95">
        <v>0</v>
      </c>
      <c r="G24" s="96">
        <f t="shared" si="0"/>
        <v>0</v>
      </c>
      <c r="H24" s="97"/>
      <c r="I24" s="98">
        <f t="shared" si="1"/>
        <v>0</v>
      </c>
      <c r="BA24">
        <v>2</v>
      </c>
    </row>
    <row r="25" spans="1:53" ht="12.75">
      <c r="A25" s="91" t="s">
        <v>84</v>
      </c>
      <c r="B25" s="92"/>
      <c r="C25" s="92"/>
      <c r="D25" s="93"/>
      <c r="E25" s="94">
        <v>0</v>
      </c>
      <c r="F25" s="95">
        <v>0</v>
      </c>
      <c r="G25" s="96">
        <f t="shared" si="0"/>
        <v>0</v>
      </c>
      <c r="H25" s="97"/>
      <c r="I25" s="98">
        <f t="shared" si="1"/>
        <v>0</v>
      </c>
      <c r="BA25">
        <v>2</v>
      </c>
    </row>
    <row r="26" spans="1:9" ht="13.5" thickBot="1">
      <c r="A26" s="99"/>
      <c r="B26" s="100" t="s">
        <v>54</v>
      </c>
      <c r="C26" s="101"/>
      <c r="D26" s="102"/>
      <c r="E26" s="103"/>
      <c r="F26" s="104"/>
      <c r="G26" s="104"/>
      <c r="H26" s="292">
        <f>SUM(I18:I25)</f>
        <v>0</v>
      </c>
      <c r="I26" s="293"/>
    </row>
    <row r="28" spans="2:9" ht="12.75">
      <c r="B28" s="83"/>
      <c r="F28" s="105"/>
      <c r="G28" s="106"/>
      <c r="H28" s="106"/>
      <c r="I28" s="107"/>
    </row>
    <row r="29" spans="6:9" ht="12.75">
      <c r="F29" s="105"/>
      <c r="G29" s="106"/>
      <c r="H29" s="106"/>
      <c r="I29" s="107"/>
    </row>
    <row r="30" spans="6:9" ht="12.75">
      <c r="F30" s="105"/>
      <c r="G30" s="106"/>
      <c r="H30" s="106"/>
      <c r="I30" s="107"/>
    </row>
    <row r="31" spans="6:9" ht="12.75">
      <c r="F31" s="105"/>
      <c r="G31" s="106"/>
      <c r="H31" s="106"/>
      <c r="I31" s="107"/>
    </row>
    <row r="32" spans="6:9" ht="12.75">
      <c r="F32" s="105"/>
      <c r="G32" s="106"/>
      <c r="H32" s="106"/>
      <c r="I32" s="107"/>
    </row>
    <row r="33" spans="6:9" ht="12.75">
      <c r="F33" s="105"/>
      <c r="G33" s="106"/>
      <c r="H33" s="106"/>
      <c r="I33" s="107"/>
    </row>
    <row r="34" spans="6:9" ht="12.75">
      <c r="F34" s="105"/>
      <c r="G34" s="106"/>
      <c r="H34" s="106"/>
      <c r="I34" s="107"/>
    </row>
    <row r="35" spans="6:9" ht="12.75">
      <c r="F35" s="105"/>
      <c r="G35" s="106"/>
      <c r="H35" s="106"/>
      <c r="I35" s="107"/>
    </row>
    <row r="36" spans="6:9" ht="12.75">
      <c r="F36" s="105"/>
      <c r="G36" s="106"/>
      <c r="H36" s="106"/>
      <c r="I36" s="107"/>
    </row>
    <row r="37" spans="6:9" ht="12.75">
      <c r="F37" s="105"/>
      <c r="G37" s="106"/>
      <c r="H37" s="106"/>
      <c r="I37" s="107"/>
    </row>
    <row r="38" spans="6:9" ht="12.75">
      <c r="F38" s="105"/>
      <c r="G38" s="106"/>
      <c r="H38" s="106"/>
      <c r="I38" s="107"/>
    </row>
    <row r="39" spans="6:9" ht="12.75">
      <c r="F39" s="105"/>
      <c r="G39" s="106"/>
      <c r="H39" s="106"/>
      <c r="I39" s="107"/>
    </row>
    <row r="40" spans="6:9" ht="12.75">
      <c r="F40" s="105"/>
      <c r="G40" s="106"/>
      <c r="H40" s="106"/>
      <c r="I40" s="107"/>
    </row>
    <row r="41" spans="6:9" ht="12.75">
      <c r="F41" s="105"/>
      <c r="G41" s="106"/>
      <c r="H41" s="106"/>
      <c r="I41" s="107"/>
    </row>
    <row r="42" spans="6:9" ht="12.75">
      <c r="F42" s="105"/>
      <c r="G42" s="106"/>
      <c r="H42" s="106"/>
      <c r="I42" s="107"/>
    </row>
    <row r="43" spans="6:9" ht="12.75">
      <c r="F43" s="105"/>
      <c r="G43" s="106"/>
      <c r="H43" s="106"/>
      <c r="I43" s="107"/>
    </row>
    <row r="44" spans="6:9" ht="12.75">
      <c r="F44" s="105"/>
      <c r="G44" s="106"/>
      <c r="H44" s="106"/>
      <c r="I44" s="107"/>
    </row>
    <row r="45" spans="6:9" ht="12.75">
      <c r="F45" s="105"/>
      <c r="G45" s="106"/>
      <c r="H45" s="106"/>
      <c r="I45" s="107"/>
    </row>
    <row r="46" spans="6:9" ht="12.75">
      <c r="F46" s="105"/>
      <c r="G46" s="106"/>
      <c r="H46" s="106"/>
      <c r="I46" s="107"/>
    </row>
    <row r="47" spans="6:9" ht="12.75">
      <c r="F47" s="105"/>
      <c r="G47" s="106"/>
      <c r="H47" s="106"/>
      <c r="I47" s="107"/>
    </row>
    <row r="48" spans="6:9" ht="12.75">
      <c r="F48" s="105"/>
      <c r="G48" s="106"/>
      <c r="H48" s="106"/>
      <c r="I48" s="107"/>
    </row>
    <row r="49" spans="6:9" ht="12.75">
      <c r="F49" s="105"/>
      <c r="G49" s="106"/>
      <c r="H49" s="106"/>
      <c r="I49" s="107"/>
    </row>
    <row r="50" spans="6:9" ht="12.75">
      <c r="F50" s="105"/>
      <c r="G50" s="106"/>
      <c r="H50" s="106"/>
      <c r="I50" s="107"/>
    </row>
    <row r="51" spans="6:9" ht="12.75">
      <c r="F51" s="105"/>
      <c r="G51" s="106"/>
      <c r="H51" s="106"/>
      <c r="I51" s="107"/>
    </row>
    <row r="52" spans="6:9" ht="12.75">
      <c r="F52" s="105"/>
      <c r="G52" s="106"/>
      <c r="H52" s="106"/>
      <c r="I52" s="107"/>
    </row>
    <row r="53" spans="6:9" ht="12.75">
      <c r="F53" s="105"/>
      <c r="G53" s="106"/>
      <c r="H53" s="106"/>
      <c r="I53" s="107"/>
    </row>
    <row r="54" spans="6:9" ht="12.75">
      <c r="F54" s="105"/>
      <c r="G54" s="106"/>
      <c r="H54" s="106"/>
      <c r="I54" s="107"/>
    </row>
    <row r="55" spans="6:9" ht="12.75">
      <c r="F55" s="105"/>
      <c r="G55" s="106"/>
      <c r="H55" s="106"/>
      <c r="I55" s="107"/>
    </row>
    <row r="56" spans="6:9" ht="12.75">
      <c r="F56" s="105"/>
      <c r="G56" s="106"/>
      <c r="H56" s="106"/>
      <c r="I56" s="107"/>
    </row>
    <row r="57" spans="6:9" ht="12.75">
      <c r="F57" s="105"/>
      <c r="G57" s="106"/>
      <c r="H57" s="106"/>
      <c r="I57" s="107"/>
    </row>
    <row r="58" spans="6:9" ht="12.75">
      <c r="F58" s="105"/>
      <c r="G58" s="106"/>
      <c r="H58" s="106"/>
      <c r="I58" s="107"/>
    </row>
    <row r="59" spans="6:9" ht="12.75">
      <c r="F59" s="105"/>
      <c r="G59" s="106"/>
      <c r="H59" s="106"/>
      <c r="I59" s="107"/>
    </row>
    <row r="60" spans="6:9" ht="12.75">
      <c r="F60" s="105"/>
      <c r="G60" s="106"/>
      <c r="H60" s="106"/>
      <c r="I60" s="107"/>
    </row>
    <row r="61" spans="6:9" ht="12.75">
      <c r="F61" s="105"/>
      <c r="G61" s="106"/>
      <c r="H61" s="106"/>
      <c r="I61" s="107"/>
    </row>
    <row r="62" spans="6:9" ht="12.75">
      <c r="F62" s="105"/>
      <c r="G62" s="106"/>
      <c r="H62" s="106"/>
      <c r="I62" s="107"/>
    </row>
    <row r="63" spans="6:9" ht="12.75">
      <c r="F63" s="105"/>
      <c r="G63" s="106"/>
      <c r="H63" s="106"/>
      <c r="I63" s="107"/>
    </row>
    <row r="64" spans="6:9" ht="12.75">
      <c r="F64" s="105"/>
      <c r="G64" s="106"/>
      <c r="H64" s="106"/>
      <c r="I64" s="107"/>
    </row>
    <row r="65" spans="6:9" ht="12.75">
      <c r="F65" s="105"/>
      <c r="G65" s="106"/>
      <c r="H65" s="106"/>
      <c r="I65" s="107"/>
    </row>
    <row r="66" spans="6:9" ht="12.75">
      <c r="F66" s="105"/>
      <c r="G66" s="106"/>
      <c r="H66" s="106"/>
      <c r="I66" s="107"/>
    </row>
    <row r="67" spans="6:9" ht="12.75">
      <c r="F67" s="105"/>
      <c r="G67" s="106"/>
      <c r="H67" s="106"/>
      <c r="I67" s="107"/>
    </row>
    <row r="68" spans="6:9" ht="12.75">
      <c r="F68" s="105"/>
      <c r="G68" s="106"/>
      <c r="H68" s="106"/>
      <c r="I68" s="107"/>
    </row>
    <row r="69" spans="6:9" ht="12.75">
      <c r="F69" s="105"/>
      <c r="G69" s="106"/>
      <c r="H69" s="106"/>
      <c r="I69" s="107"/>
    </row>
    <row r="70" spans="6:9" ht="12.75">
      <c r="F70" s="105"/>
      <c r="G70" s="106"/>
      <c r="H70" s="106"/>
      <c r="I70" s="107"/>
    </row>
    <row r="71" spans="6:9" ht="12.75">
      <c r="F71" s="105"/>
      <c r="G71" s="106"/>
      <c r="H71" s="106"/>
      <c r="I71" s="107"/>
    </row>
    <row r="72" spans="6:9" ht="12.75">
      <c r="F72" s="105"/>
      <c r="G72" s="106"/>
      <c r="H72" s="106"/>
      <c r="I72" s="107"/>
    </row>
    <row r="73" spans="6:9" ht="12.75">
      <c r="F73" s="105"/>
      <c r="G73" s="106"/>
      <c r="H73" s="106"/>
      <c r="I73" s="107"/>
    </row>
    <row r="74" spans="6:9" ht="12.75">
      <c r="F74" s="105"/>
      <c r="G74" s="106"/>
      <c r="H74" s="106"/>
      <c r="I74" s="107"/>
    </row>
    <row r="75" spans="6:9" ht="12.75">
      <c r="F75" s="105"/>
      <c r="G75" s="106"/>
      <c r="H75" s="106"/>
      <c r="I75" s="107"/>
    </row>
    <row r="76" spans="6:9" ht="12.75">
      <c r="F76" s="105"/>
      <c r="G76" s="106"/>
      <c r="H76" s="106"/>
      <c r="I76" s="107"/>
    </row>
    <row r="77" spans="6:9" ht="12.75">
      <c r="F77" s="105"/>
      <c r="G77" s="106"/>
      <c r="H77" s="106"/>
      <c r="I77" s="107"/>
    </row>
  </sheetData>
  <sheetProtection/>
  <mergeCells count="3">
    <mergeCell ref="A1:B2"/>
    <mergeCell ref="C1:I2"/>
    <mergeCell ref="H26:I26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Z94"/>
  <sheetViews>
    <sheetView showGridLines="0" showZeros="0" zoomScalePageLayoutView="0" workbookViewId="0" topLeftCell="A1">
      <selection activeCell="I12" sqref="I12"/>
    </sheetView>
  </sheetViews>
  <sheetFormatPr defaultColWidth="9.00390625" defaultRowHeight="12.75"/>
  <cols>
    <col min="1" max="1" width="4.375" style="108" customWidth="1"/>
    <col min="2" max="2" width="11.625" style="108" customWidth="1"/>
    <col min="3" max="3" width="40.375" style="108" customWidth="1"/>
    <col min="4" max="4" width="5.625" style="108" customWidth="1"/>
    <col min="5" max="5" width="8.625" style="114" customWidth="1"/>
    <col min="6" max="6" width="9.875" style="108" customWidth="1"/>
    <col min="7" max="7" width="13.875" style="108" customWidth="1"/>
    <col min="8" max="11" width="9.125" style="108" customWidth="1"/>
    <col min="12" max="12" width="75.375" style="108" customWidth="1"/>
    <col min="13" max="13" width="45.25390625" style="108" customWidth="1"/>
    <col min="14" max="16384" width="9.125" style="108" customWidth="1"/>
  </cols>
  <sheetData>
    <row r="1" spans="1:7" ht="15.75">
      <c r="A1" s="294" t="s">
        <v>508</v>
      </c>
      <c r="B1" s="294"/>
      <c r="C1" s="294"/>
      <c r="D1" s="294"/>
      <c r="E1" s="294"/>
      <c r="F1" s="294"/>
      <c r="G1" s="294"/>
    </row>
    <row r="2" spans="2:7" ht="14.25" customHeight="1" thickBot="1">
      <c r="B2" s="109"/>
      <c r="C2" s="110"/>
      <c r="D2" s="110"/>
      <c r="E2" s="111"/>
      <c r="F2" s="110"/>
      <c r="G2" s="110"/>
    </row>
    <row r="3" spans="1:9" ht="13.5" thickTop="1">
      <c r="A3" s="282" t="s">
        <v>41</v>
      </c>
      <c r="B3" s="283"/>
      <c r="C3" s="286" t="s">
        <v>504</v>
      </c>
      <c r="D3" s="287"/>
      <c r="E3" s="287"/>
      <c r="F3" s="287"/>
      <c r="G3" s="288"/>
      <c r="H3" s="185"/>
      <c r="I3" s="185"/>
    </row>
    <row r="4" spans="1:9" ht="13.5" thickBot="1">
      <c r="A4" s="284"/>
      <c r="B4" s="285"/>
      <c r="C4" s="289"/>
      <c r="D4" s="290"/>
      <c r="E4" s="290"/>
      <c r="F4" s="290"/>
      <c r="G4" s="291"/>
      <c r="H4" s="185"/>
      <c r="I4" s="185"/>
    </row>
    <row r="5" spans="1:7" ht="13.5" thickTop="1">
      <c r="A5" s="112"/>
      <c r="B5" s="113"/>
      <c r="C5" s="113"/>
      <c r="G5" s="115"/>
    </row>
    <row r="6" spans="1:7" ht="12.75">
      <c r="A6" s="116" t="s">
        <v>55</v>
      </c>
      <c r="B6" s="117" t="s">
        <v>56</v>
      </c>
      <c r="C6" s="117" t="s">
        <v>57</v>
      </c>
      <c r="D6" s="117" t="s">
        <v>58</v>
      </c>
      <c r="E6" s="118" t="s">
        <v>59</v>
      </c>
      <c r="F6" s="117" t="s">
        <v>60</v>
      </c>
      <c r="G6" s="119" t="s">
        <v>61</v>
      </c>
    </row>
    <row r="7" spans="1:15" ht="12.75">
      <c r="A7" s="120" t="s">
        <v>62</v>
      </c>
      <c r="B7" s="121"/>
      <c r="C7" s="122" t="s">
        <v>67</v>
      </c>
      <c r="D7" s="123"/>
      <c r="E7" s="124"/>
      <c r="F7" s="124"/>
      <c r="G7" s="125"/>
      <c r="H7" s="126"/>
      <c r="I7" s="126"/>
      <c r="O7" s="127">
        <v>1</v>
      </c>
    </row>
    <row r="8" spans="1:104" s="244" customFormat="1" ht="12.75">
      <c r="A8" s="239">
        <v>1</v>
      </c>
      <c r="B8" s="240"/>
      <c r="C8" s="238" t="s">
        <v>68</v>
      </c>
      <c r="D8" s="241" t="s">
        <v>66</v>
      </c>
      <c r="E8" s="242">
        <v>970</v>
      </c>
      <c r="F8" s="242">
        <v>0</v>
      </c>
      <c r="G8" s="243">
        <f>E8*F8</f>
        <v>0</v>
      </c>
      <c r="O8" s="245">
        <v>2</v>
      </c>
      <c r="AA8" s="244">
        <v>1</v>
      </c>
      <c r="AB8" s="244">
        <v>1</v>
      </c>
      <c r="AC8" s="244">
        <v>1</v>
      </c>
      <c r="AZ8" s="244">
        <v>1</v>
      </c>
      <c r="BA8" s="244">
        <f>IF(AZ8=1,G8,0)</f>
        <v>0</v>
      </c>
      <c r="BB8" s="244">
        <f>IF(AZ8=2,G8,0)</f>
        <v>0</v>
      </c>
      <c r="BC8" s="244">
        <f>IF(AZ8=3,G8,0)</f>
        <v>0</v>
      </c>
      <c r="BD8" s="244">
        <f>IF(AZ8=4,G8,0)</f>
        <v>0</v>
      </c>
      <c r="BE8" s="244">
        <f>IF(AZ8=5,G8,0)</f>
        <v>0</v>
      </c>
      <c r="CA8" s="246">
        <v>1</v>
      </c>
      <c r="CB8" s="246">
        <v>1</v>
      </c>
      <c r="CZ8" s="244">
        <v>4E-05</v>
      </c>
    </row>
    <row r="9" spans="1:57" ht="12.75">
      <c r="A9" s="135"/>
      <c r="B9" s="136" t="s">
        <v>64</v>
      </c>
      <c r="C9" s="137" t="str">
        <f>CONCATENATE(B7," ",C7)</f>
        <v> Ostatní konstrukce, bourání</v>
      </c>
      <c r="D9" s="138"/>
      <c r="E9" s="139"/>
      <c r="F9" s="140"/>
      <c r="G9" s="141">
        <f>SUM(G7:G8)</f>
        <v>0</v>
      </c>
      <c r="O9" s="127">
        <v>4</v>
      </c>
      <c r="BA9" s="142">
        <f>SUM(BA7:BA8)</f>
        <v>0</v>
      </c>
      <c r="BB9" s="142">
        <f>SUM(BB7:BB8)</f>
        <v>0</v>
      </c>
      <c r="BC9" s="142">
        <f>SUM(BC7:BC8)</f>
        <v>0</v>
      </c>
      <c r="BD9" s="142">
        <f>SUM(BD7:BD8)</f>
        <v>0</v>
      </c>
      <c r="BE9" s="142">
        <f>SUM(BE7:BE8)</f>
        <v>0</v>
      </c>
    </row>
    <row r="10" spans="1:15" ht="12.75">
      <c r="A10" s="120" t="s">
        <v>62</v>
      </c>
      <c r="B10" s="121"/>
      <c r="C10" s="122" t="s">
        <v>498</v>
      </c>
      <c r="D10" s="123"/>
      <c r="E10" s="124"/>
      <c r="F10" s="124"/>
      <c r="G10" s="125"/>
      <c r="H10" s="126"/>
      <c r="I10" s="126"/>
      <c r="O10" s="127">
        <v>1</v>
      </c>
    </row>
    <row r="11" spans="1:104" s="244" customFormat="1" ht="12.75">
      <c r="A11" s="239">
        <v>2</v>
      </c>
      <c r="B11" s="240"/>
      <c r="C11" s="238" t="s">
        <v>500</v>
      </c>
      <c r="D11" s="241" t="s">
        <v>76</v>
      </c>
      <c r="E11" s="242">
        <v>1</v>
      </c>
      <c r="F11" s="242">
        <v>0</v>
      </c>
      <c r="G11" s="243">
        <f>E11*F11</f>
        <v>0</v>
      </c>
      <c r="O11" s="245">
        <v>2</v>
      </c>
      <c r="AA11" s="244">
        <v>1</v>
      </c>
      <c r="AB11" s="244">
        <v>1</v>
      </c>
      <c r="AC11" s="244">
        <v>1</v>
      </c>
      <c r="AZ11" s="244">
        <v>1</v>
      </c>
      <c r="BA11" s="244">
        <f>IF(AZ11=1,G11,0)</f>
        <v>0</v>
      </c>
      <c r="BB11" s="244">
        <f>IF(AZ11=2,G11,0)</f>
        <v>0</v>
      </c>
      <c r="BC11" s="244">
        <f>IF(AZ11=3,G11,0)</f>
        <v>0</v>
      </c>
      <c r="BD11" s="244">
        <f>IF(AZ11=4,G11,0)</f>
        <v>0</v>
      </c>
      <c r="BE11" s="244">
        <f>IF(AZ11=5,G11,0)</f>
        <v>0</v>
      </c>
      <c r="CA11" s="246">
        <v>1</v>
      </c>
      <c r="CB11" s="246">
        <v>1</v>
      </c>
      <c r="CZ11" s="244">
        <v>4E-05</v>
      </c>
    </row>
    <row r="12" spans="1:57" ht="12.75">
      <c r="A12" s="135"/>
      <c r="B12" s="136" t="s">
        <v>64</v>
      </c>
      <c r="C12" s="137" t="str">
        <f>CONCATENATE(B10," ",C10)</f>
        <v> Provizorní úpravy rozvodů</v>
      </c>
      <c r="D12" s="138"/>
      <c r="E12" s="139"/>
      <c r="F12" s="140"/>
      <c r="G12" s="141">
        <f>SUM(G10:G11)</f>
        <v>0</v>
      </c>
      <c r="O12" s="127">
        <v>4</v>
      </c>
      <c r="BA12" s="142">
        <f>SUM(BA10:BA11)</f>
        <v>0</v>
      </c>
      <c r="BB12" s="142">
        <f>SUM(BB10:BB11)</f>
        <v>0</v>
      </c>
      <c r="BC12" s="142">
        <f>SUM(BC10:BC11)</f>
        <v>0</v>
      </c>
      <c r="BD12" s="142">
        <f>SUM(BD10:BD11)</f>
        <v>0</v>
      </c>
      <c r="BE12" s="142">
        <f>SUM(BE10:BE11)</f>
        <v>0</v>
      </c>
    </row>
    <row r="13" spans="1:15" ht="12.75">
      <c r="A13" s="120" t="s">
        <v>62</v>
      </c>
      <c r="B13" s="121"/>
      <c r="C13" s="122" t="s">
        <v>505</v>
      </c>
      <c r="D13" s="123"/>
      <c r="E13" s="124"/>
      <c r="F13" s="124"/>
      <c r="G13" s="125"/>
      <c r="H13" s="126"/>
      <c r="I13" s="126"/>
      <c r="O13" s="127">
        <v>1</v>
      </c>
    </row>
    <row r="14" spans="1:104" s="244" customFormat="1" ht="12.75">
      <c r="A14" s="239">
        <v>3</v>
      </c>
      <c r="B14" s="240"/>
      <c r="C14" s="238" t="s">
        <v>506</v>
      </c>
      <c r="D14" s="241" t="s">
        <v>76</v>
      </c>
      <c r="E14" s="242">
        <v>7</v>
      </c>
      <c r="F14" s="242">
        <v>0</v>
      </c>
      <c r="G14" s="243">
        <f>E14*F14</f>
        <v>0</v>
      </c>
      <c r="O14" s="245">
        <v>2</v>
      </c>
      <c r="AA14" s="244">
        <v>1</v>
      </c>
      <c r="AB14" s="244">
        <v>1</v>
      </c>
      <c r="AC14" s="244">
        <v>1</v>
      </c>
      <c r="AZ14" s="244">
        <v>1</v>
      </c>
      <c r="BA14" s="244">
        <f>IF(AZ14=1,G14,0)</f>
        <v>0</v>
      </c>
      <c r="BB14" s="244">
        <f>IF(AZ14=2,G14,0)</f>
        <v>0</v>
      </c>
      <c r="BC14" s="244">
        <f>IF(AZ14=3,G14,0)</f>
        <v>0</v>
      </c>
      <c r="BD14" s="244">
        <f>IF(AZ14=4,G14,0)</f>
        <v>0</v>
      </c>
      <c r="BE14" s="244">
        <f>IF(AZ14=5,G14,0)</f>
        <v>0</v>
      </c>
      <c r="CA14" s="246">
        <v>1</v>
      </c>
      <c r="CB14" s="246">
        <v>1</v>
      </c>
      <c r="CZ14" s="244">
        <v>4E-05</v>
      </c>
    </row>
    <row r="15" spans="1:57" ht="12.75">
      <c r="A15" s="135"/>
      <c r="B15" s="136" t="s">
        <v>64</v>
      </c>
      <c r="C15" s="137" t="str">
        <f>CONCATENATE(B13," ",C13)</f>
        <v> Požární ucpávky</v>
      </c>
      <c r="D15" s="138"/>
      <c r="E15" s="139"/>
      <c r="F15" s="140"/>
      <c r="G15" s="141">
        <f>SUM(G13:G14)</f>
        <v>0</v>
      </c>
      <c r="O15" s="127">
        <v>4</v>
      </c>
      <c r="BA15" s="142">
        <f>SUM(BA13:BA14)</f>
        <v>0</v>
      </c>
      <c r="BB15" s="142">
        <f>SUM(BB13:BB14)</f>
        <v>0</v>
      </c>
      <c r="BC15" s="142">
        <f>SUM(BC13:BC14)</f>
        <v>0</v>
      </c>
      <c r="BD15" s="142">
        <f>SUM(BD13:BD14)</f>
        <v>0</v>
      </c>
      <c r="BE15" s="142">
        <f>SUM(BE13:BE14)</f>
        <v>0</v>
      </c>
    </row>
    <row r="16" spans="1:15" ht="12.75">
      <c r="A16" s="120" t="s">
        <v>62</v>
      </c>
      <c r="B16" s="121"/>
      <c r="C16" s="122" t="s">
        <v>71</v>
      </c>
      <c r="D16" s="123"/>
      <c r="E16" s="124"/>
      <c r="F16" s="124"/>
      <c r="G16" s="125"/>
      <c r="H16" s="126"/>
      <c r="I16" s="126"/>
      <c r="O16" s="127">
        <v>1</v>
      </c>
    </row>
    <row r="17" spans="1:104" ht="12.75">
      <c r="A17" s="128">
        <v>4</v>
      </c>
      <c r="B17" s="129" t="s">
        <v>72</v>
      </c>
      <c r="C17" s="130" t="s">
        <v>73</v>
      </c>
      <c r="D17" s="131" t="s">
        <v>66</v>
      </c>
      <c r="E17" s="132">
        <v>800</v>
      </c>
      <c r="F17" s="132">
        <v>0</v>
      </c>
      <c r="G17" s="133">
        <f>E17*F17</f>
        <v>0</v>
      </c>
      <c r="O17" s="127">
        <v>2</v>
      </c>
      <c r="AA17" s="108">
        <v>1</v>
      </c>
      <c r="AB17" s="108">
        <v>1</v>
      </c>
      <c r="AC17" s="108">
        <v>1</v>
      </c>
      <c r="AZ17" s="108">
        <v>1</v>
      </c>
      <c r="BA17" s="108">
        <f>IF(AZ17=1,G17,0)</f>
        <v>0</v>
      </c>
      <c r="BB17" s="108">
        <f>IF(AZ17=2,G17,0)</f>
        <v>0</v>
      </c>
      <c r="BC17" s="108">
        <f>IF(AZ17=3,G17,0)</f>
        <v>0</v>
      </c>
      <c r="BD17" s="108">
        <f>IF(AZ17=4,G17,0)</f>
        <v>0</v>
      </c>
      <c r="BE17" s="108">
        <f>IF(AZ17=5,G17,0)</f>
        <v>0</v>
      </c>
      <c r="CA17" s="134">
        <v>1</v>
      </c>
      <c r="CB17" s="134">
        <v>1</v>
      </c>
      <c r="CZ17" s="108">
        <v>0.00158</v>
      </c>
    </row>
    <row r="18" spans="1:57" ht="12.75">
      <c r="A18" s="135"/>
      <c r="B18" s="136" t="s">
        <v>64</v>
      </c>
      <c r="C18" s="137" t="str">
        <f>CONCATENATE(B16," ",C16)</f>
        <v> Lešení a stavební výtahy</v>
      </c>
      <c r="D18" s="138"/>
      <c r="E18" s="139"/>
      <c r="F18" s="140"/>
      <c r="G18" s="141">
        <f>SUM(G16:G17)</f>
        <v>0</v>
      </c>
      <c r="O18" s="127">
        <v>4</v>
      </c>
      <c r="BA18" s="142">
        <f>SUM(BA16:BA17)</f>
        <v>0</v>
      </c>
      <c r="BB18" s="142">
        <f>SUM(BB16:BB17)</f>
        <v>0</v>
      </c>
      <c r="BC18" s="142">
        <f>SUM(BC16:BC17)</f>
        <v>0</v>
      </c>
      <c r="BD18" s="142">
        <f>SUM(BD16:BD17)</f>
        <v>0</v>
      </c>
      <c r="BE18" s="142">
        <f>SUM(BE16:BE17)</f>
        <v>0</v>
      </c>
    </row>
    <row r="19" spans="1:15" ht="12.75">
      <c r="A19" s="120" t="s">
        <v>62</v>
      </c>
      <c r="B19" s="121"/>
      <c r="C19" s="122" t="s">
        <v>74</v>
      </c>
      <c r="D19" s="123"/>
      <c r="E19" s="124"/>
      <c r="F19" s="124"/>
      <c r="G19" s="125"/>
      <c r="H19" s="126"/>
      <c r="I19" s="126"/>
      <c r="O19" s="127">
        <v>1</v>
      </c>
    </row>
    <row r="20" spans="1:104" ht="12.75">
      <c r="A20" s="128">
        <v>5</v>
      </c>
      <c r="B20" s="129" t="s">
        <v>75</v>
      </c>
      <c r="C20" s="130" t="s">
        <v>186</v>
      </c>
      <c r="D20" s="131" t="s">
        <v>76</v>
      </c>
      <c r="E20" s="132">
        <v>1</v>
      </c>
      <c r="F20" s="132">
        <v>0</v>
      </c>
      <c r="G20" s="133">
        <f>E20*F20</f>
        <v>0</v>
      </c>
      <c r="O20" s="127">
        <v>2</v>
      </c>
      <c r="AA20" s="108">
        <v>11</v>
      </c>
      <c r="AB20" s="108">
        <v>3</v>
      </c>
      <c r="AC20" s="108">
        <v>2</v>
      </c>
      <c r="AZ20" s="108">
        <v>1</v>
      </c>
      <c r="BA20" s="108">
        <f>IF(AZ20=1,G20,0)</f>
        <v>0</v>
      </c>
      <c r="BB20" s="108">
        <f>IF(AZ20=2,G20,0)</f>
        <v>0</v>
      </c>
      <c r="BC20" s="108">
        <f>IF(AZ20=3,G20,0)</f>
        <v>0</v>
      </c>
      <c r="BD20" s="108">
        <f>IF(AZ20=4,G20,0)</f>
        <v>0</v>
      </c>
      <c r="BE20" s="108">
        <f>IF(AZ20=5,G20,0)</f>
        <v>0</v>
      </c>
      <c r="CA20" s="134">
        <v>11</v>
      </c>
      <c r="CB20" s="134">
        <v>3</v>
      </c>
      <c r="CZ20" s="108">
        <v>0</v>
      </c>
    </row>
    <row r="21" spans="1:57" ht="12.75">
      <c r="A21" s="135"/>
      <c r="B21" s="136" t="s">
        <v>64</v>
      </c>
      <c r="C21" s="137" t="str">
        <f>CONCATENATE(B19," ",C19)</f>
        <v> Přesuny suti a vybouraných hmot</v>
      </c>
      <c r="D21" s="138"/>
      <c r="E21" s="139"/>
      <c r="F21" s="140"/>
      <c r="G21" s="141">
        <f>SUM(G19:G20)</f>
        <v>0</v>
      </c>
      <c r="O21" s="127">
        <v>4</v>
      </c>
      <c r="BA21" s="142">
        <f>SUM(BA19:BA20)</f>
        <v>0</v>
      </c>
      <c r="BB21" s="142">
        <f>SUM(BB19:BB20)</f>
        <v>0</v>
      </c>
      <c r="BC21" s="142">
        <f>SUM(BC19:BC20)</f>
        <v>0</v>
      </c>
      <c r="BD21" s="142">
        <f>SUM(BD19:BD20)</f>
        <v>0</v>
      </c>
      <c r="BE21" s="142">
        <f>SUM(BE19:BE20)</f>
        <v>0</v>
      </c>
    </row>
    <row r="22" ht="12.75">
      <c r="E22" s="108"/>
    </row>
    <row r="23" ht="12.75">
      <c r="E23" s="108"/>
    </row>
    <row r="24" ht="12.75">
      <c r="E24" s="108"/>
    </row>
    <row r="25" ht="12.75">
      <c r="E25" s="108"/>
    </row>
    <row r="26" ht="12.75">
      <c r="E26" s="108"/>
    </row>
    <row r="27" ht="12.75">
      <c r="E27" s="108"/>
    </row>
    <row r="28" ht="12.75">
      <c r="E28" s="108"/>
    </row>
    <row r="29" ht="12.75">
      <c r="E29" s="108"/>
    </row>
    <row r="30" ht="12.75">
      <c r="E30" s="108"/>
    </row>
    <row r="31" ht="12.75">
      <c r="E31" s="108"/>
    </row>
    <row r="32" ht="12.75">
      <c r="E32" s="108"/>
    </row>
    <row r="33" ht="12.75">
      <c r="E33" s="108"/>
    </row>
    <row r="34" ht="12.75">
      <c r="E34" s="108"/>
    </row>
    <row r="35" ht="12.75">
      <c r="E35" s="108"/>
    </row>
    <row r="36" ht="12.75">
      <c r="E36" s="108"/>
    </row>
    <row r="37" ht="12.75">
      <c r="E37" s="108"/>
    </row>
    <row r="38" ht="12.75">
      <c r="E38" s="108"/>
    </row>
    <row r="39" ht="12.75">
      <c r="E39" s="108"/>
    </row>
    <row r="40" ht="12.75">
      <c r="E40" s="108"/>
    </row>
    <row r="41" ht="12.75">
      <c r="E41" s="108"/>
    </row>
    <row r="42" ht="12.75">
      <c r="E42" s="108"/>
    </row>
    <row r="43" ht="12.75">
      <c r="E43" s="108"/>
    </row>
    <row r="44" ht="12.75">
      <c r="E44" s="108"/>
    </row>
    <row r="45" spans="1:7" ht="12.75">
      <c r="A45" s="143"/>
      <c r="B45" s="143"/>
      <c r="C45" s="143"/>
      <c r="D45" s="143"/>
      <c r="E45" s="143"/>
      <c r="F45" s="143"/>
      <c r="G45" s="143"/>
    </row>
    <row r="46" spans="1:7" ht="12.75">
      <c r="A46" s="143"/>
      <c r="B46" s="143"/>
      <c r="C46" s="143"/>
      <c r="D46" s="143"/>
      <c r="E46" s="143"/>
      <c r="F46" s="143"/>
      <c r="G46" s="143"/>
    </row>
    <row r="47" spans="1:7" ht="12.75">
      <c r="A47" s="143"/>
      <c r="B47" s="143"/>
      <c r="C47" s="143"/>
      <c r="D47" s="143"/>
      <c r="E47" s="143"/>
      <c r="F47" s="143"/>
      <c r="G47" s="143"/>
    </row>
    <row r="48" spans="1:7" ht="12.75">
      <c r="A48" s="143"/>
      <c r="B48" s="143"/>
      <c r="C48" s="143"/>
      <c r="D48" s="143"/>
      <c r="E48" s="143"/>
      <c r="F48" s="143"/>
      <c r="G48" s="143"/>
    </row>
    <row r="49" ht="12.75">
      <c r="E49" s="108"/>
    </row>
    <row r="50" ht="12.75">
      <c r="E50" s="108"/>
    </row>
    <row r="51" ht="12.75">
      <c r="E51" s="108"/>
    </row>
    <row r="52" ht="12.75">
      <c r="E52" s="108"/>
    </row>
    <row r="53" ht="12.75">
      <c r="E53" s="108"/>
    </row>
    <row r="54" ht="12.75">
      <c r="E54" s="108"/>
    </row>
    <row r="55" ht="12.75">
      <c r="E55" s="108"/>
    </row>
    <row r="56" ht="12.75">
      <c r="E56" s="108"/>
    </row>
    <row r="57" ht="12.75">
      <c r="E57" s="108"/>
    </row>
    <row r="58" ht="12.75">
      <c r="E58" s="108"/>
    </row>
    <row r="59" ht="12.75">
      <c r="E59" s="108"/>
    </row>
    <row r="60" ht="12.75">
      <c r="E60" s="108"/>
    </row>
    <row r="61" ht="12.75">
      <c r="E61" s="108"/>
    </row>
    <row r="62" ht="12.75">
      <c r="E62" s="108"/>
    </row>
    <row r="63" ht="12.75">
      <c r="E63" s="108"/>
    </row>
    <row r="64" ht="12.75">
      <c r="E64" s="108"/>
    </row>
    <row r="65" ht="12.75">
      <c r="E65" s="108"/>
    </row>
    <row r="66" ht="12.75">
      <c r="E66" s="108"/>
    </row>
    <row r="67" ht="12.75">
      <c r="E67" s="108"/>
    </row>
    <row r="68" ht="12.75">
      <c r="E68" s="108"/>
    </row>
    <row r="69" ht="12.75">
      <c r="E69" s="108"/>
    </row>
    <row r="70" ht="12.75">
      <c r="E70" s="108"/>
    </row>
    <row r="71" ht="12.75">
      <c r="E71" s="108"/>
    </row>
    <row r="72" ht="12.75">
      <c r="E72" s="108"/>
    </row>
    <row r="73" ht="12.75">
      <c r="E73" s="108"/>
    </row>
    <row r="74" ht="12.75">
      <c r="E74" s="108"/>
    </row>
    <row r="75" ht="12.75">
      <c r="E75" s="108"/>
    </row>
    <row r="76" ht="12.75">
      <c r="E76" s="108"/>
    </row>
    <row r="77" ht="12.75">
      <c r="E77" s="108"/>
    </row>
    <row r="78" ht="12.75">
      <c r="E78" s="108"/>
    </row>
    <row r="79" ht="12.75">
      <c r="E79" s="108"/>
    </row>
    <row r="80" spans="1:2" ht="12.75">
      <c r="A80" s="144"/>
      <c r="B80" s="144"/>
    </row>
    <row r="81" spans="1:7" ht="12.75">
      <c r="A81" s="143"/>
      <c r="B81" s="143"/>
      <c r="C81" s="145"/>
      <c r="D81" s="145"/>
      <c r="E81" s="146"/>
      <c r="F81" s="145"/>
      <c r="G81" s="147"/>
    </row>
    <row r="82" spans="1:7" ht="12.75">
      <c r="A82" s="148"/>
      <c r="B82" s="148"/>
      <c r="C82" s="143"/>
      <c r="D82" s="143"/>
      <c r="E82" s="149"/>
      <c r="F82" s="143"/>
      <c r="G82" s="143"/>
    </row>
    <row r="83" spans="1:7" ht="12.75">
      <c r="A83" s="143"/>
      <c r="B83" s="143"/>
      <c r="C83" s="143"/>
      <c r="D83" s="143"/>
      <c r="E83" s="149"/>
      <c r="F83" s="143"/>
      <c r="G83" s="143"/>
    </row>
    <row r="84" spans="1:7" ht="12.75">
      <c r="A84" s="143"/>
      <c r="B84" s="143"/>
      <c r="C84" s="143"/>
      <c r="D84" s="143"/>
      <c r="E84" s="149"/>
      <c r="F84" s="143"/>
      <c r="G84" s="143"/>
    </row>
    <row r="85" spans="1:7" ht="12.75">
      <c r="A85" s="143"/>
      <c r="B85" s="143"/>
      <c r="C85" s="143"/>
      <c r="D85" s="143"/>
      <c r="E85" s="149"/>
      <c r="F85" s="143"/>
      <c r="G85" s="143"/>
    </row>
    <row r="86" spans="1:7" ht="12.75">
      <c r="A86" s="143"/>
      <c r="B86" s="143"/>
      <c r="C86" s="143"/>
      <c r="D86" s="143"/>
      <c r="E86" s="149"/>
      <c r="F86" s="143"/>
      <c r="G86" s="143"/>
    </row>
    <row r="87" spans="1:7" ht="12.75">
      <c r="A87" s="143"/>
      <c r="B87" s="143"/>
      <c r="C87" s="143"/>
      <c r="D87" s="143"/>
      <c r="E87" s="149"/>
      <c r="F87" s="143"/>
      <c r="G87" s="143"/>
    </row>
    <row r="88" spans="1:7" ht="12.75">
      <c r="A88" s="143"/>
      <c r="B88" s="143"/>
      <c r="C88" s="143"/>
      <c r="D88" s="143"/>
      <c r="E88" s="149"/>
      <c r="F88" s="143"/>
      <c r="G88" s="143"/>
    </row>
    <row r="89" spans="1:7" ht="12.75">
      <c r="A89" s="143"/>
      <c r="B89" s="143"/>
      <c r="C89" s="143"/>
      <c r="D89" s="143"/>
      <c r="E89" s="149"/>
      <c r="F89" s="143"/>
      <c r="G89" s="143"/>
    </row>
    <row r="90" spans="1:7" ht="12.75">
      <c r="A90" s="143"/>
      <c r="B90" s="143"/>
      <c r="C90" s="143"/>
      <c r="D90" s="143"/>
      <c r="E90" s="149"/>
      <c r="F90" s="143"/>
      <c r="G90" s="143"/>
    </row>
    <row r="91" spans="1:7" ht="12.75">
      <c r="A91" s="143"/>
      <c r="B91" s="143"/>
      <c r="C91" s="143"/>
      <c r="D91" s="143"/>
      <c r="E91" s="149"/>
      <c r="F91" s="143"/>
      <c r="G91" s="143"/>
    </row>
    <row r="92" spans="1:7" ht="12.75">
      <c r="A92" s="143"/>
      <c r="B92" s="143"/>
      <c r="C92" s="143"/>
      <c r="D92" s="143"/>
      <c r="E92" s="149"/>
      <c r="F92" s="143"/>
      <c r="G92" s="143"/>
    </row>
    <row r="93" spans="1:7" ht="12.75">
      <c r="A93" s="143"/>
      <c r="B93" s="143"/>
      <c r="C93" s="143"/>
      <c r="D93" s="143"/>
      <c r="E93" s="149"/>
      <c r="F93" s="143"/>
      <c r="G93" s="143"/>
    </row>
    <row r="94" spans="1:7" ht="12.75">
      <c r="A94" s="143"/>
      <c r="B94" s="143"/>
      <c r="C94" s="143"/>
      <c r="D94" s="143"/>
      <c r="E94" s="149"/>
      <c r="F94" s="143"/>
      <c r="G94" s="143"/>
    </row>
  </sheetData>
  <sheetProtection/>
  <mergeCells count="3">
    <mergeCell ref="A3:B4"/>
    <mergeCell ref="C3:G4"/>
    <mergeCell ref="A1:G1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348"/>
  <sheetViews>
    <sheetView view="pageBreakPreview" zoomScaleNormal="120" zoomScaleSheetLayoutView="100" zoomScalePageLayoutView="0" workbookViewId="0" topLeftCell="A1">
      <selection activeCell="H319" sqref="H319"/>
    </sheetView>
  </sheetViews>
  <sheetFormatPr defaultColWidth="9.00390625" defaultRowHeight="12.75"/>
  <cols>
    <col min="1" max="1" width="10.125" style="186" customWidth="1"/>
    <col min="2" max="2" width="6.25390625" style="186" customWidth="1"/>
    <col min="3" max="3" width="43.625" style="186" customWidth="1"/>
    <col min="4" max="12" width="8.75390625" style="186" customWidth="1"/>
    <col min="13" max="16384" width="9.125" style="186" customWidth="1"/>
  </cols>
  <sheetData>
    <row r="1" spans="1:3" ht="12.75">
      <c r="A1" s="186" t="s">
        <v>85</v>
      </c>
      <c r="C1" s="186" t="s">
        <v>86</v>
      </c>
    </row>
    <row r="2" ht="12.75">
      <c r="C2" s="186" t="s">
        <v>87</v>
      </c>
    </row>
    <row r="4" spans="1:12" ht="18">
      <c r="A4" s="295" t="s">
        <v>504</v>
      </c>
      <c r="B4" s="295"/>
      <c r="C4" s="296"/>
      <c r="D4" s="296"/>
      <c r="E4" s="296"/>
      <c r="F4" s="296"/>
      <c r="G4" s="296"/>
      <c r="H4" s="296"/>
      <c r="I4" s="296"/>
      <c r="J4" s="296"/>
      <c r="K4" s="296"/>
      <c r="L4" s="296"/>
    </row>
    <row r="5" spans="1:12" ht="18">
      <c r="A5" s="295" t="s">
        <v>258</v>
      </c>
      <c r="B5" s="295"/>
      <c r="C5" s="296"/>
      <c r="D5" s="296"/>
      <c r="E5" s="296"/>
      <c r="F5" s="296"/>
      <c r="G5" s="296"/>
      <c r="H5" s="296"/>
      <c r="I5" s="296"/>
      <c r="J5" s="296"/>
      <c r="K5" s="296"/>
      <c r="L5" s="296"/>
    </row>
    <row r="6" spans="1:12" ht="18">
      <c r="A6" s="297" t="s">
        <v>507</v>
      </c>
      <c r="B6" s="297"/>
      <c r="C6" s="298"/>
      <c r="D6" s="298"/>
      <c r="E6" s="298"/>
      <c r="F6" s="298"/>
      <c r="G6" s="298"/>
      <c r="H6" s="298"/>
      <c r="I6" s="298"/>
      <c r="J6" s="298"/>
      <c r="K6" s="298"/>
      <c r="L6" s="298"/>
    </row>
    <row r="7" spans="1:12" ht="18">
      <c r="A7" s="187"/>
      <c r="B7" s="187"/>
      <c r="C7" s="188"/>
      <c r="D7" s="188"/>
      <c r="E7" s="188"/>
      <c r="F7" s="188"/>
      <c r="G7" s="188"/>
      <c r="H7" s="188"/>
      <c r="I7" s="188"/>
      <c r="J7" s="188"/>
      <c r="K7" s="188"/>
      <c r="L7" s="188"/>
    </row>
    <row r="8" spans="1:3" ht="15.75">
      <c r="A8" s="189" t="s">
        <v>88</v>
      </c>
      <c r="B8" s="189"/>
      <c r="C8" s="190" t="s">
        <v>257</v>
      </c>
    </row>
    <row r="9" spans="1:3" ht="15.75">
      <c r="A9" s="189" t="s">
        <v>89</v>
      </c>
      <c r="B9" s="189"/>
      <c r="C9" s="190" t="s">
        <v>90</v>
      </c>
    </row>
    <row r="10" spans="1:2" ht="13.5">
      <c r="A10" s="189"/>
      <c r="B10" s="189"/>
    </row>
    <row r="11" spans="1:3" ht="18">
      <c r="A11" s="189" t="s">
        <v>91</v>
      </c>
      <c r="B11" s="189"/>
      <c r="C11" s="191" t="s">
        <v>92</v>
      </c>
    </row>
    <row r="12" spans="3:11" ht="12.75">
      <c r="C12" s="308"/>
      <c r="D12" s="309"/>
      <c r="E12" s="309"/>
      <c r="F12" s="309"/>
      <c r="G12" s="309"/>
      <c r="H12" s="309"/>
      <c r="I12" s="309"/>
      <c r="J12" s="310"/>
      <c r="K12" s="310"/>
    </row>
    <row r="13" spans="3:11" ht="12.75">
      <c r="C13" s="308" t="s">
        <v>93</v>
      </c>
      <c r="D13" s="309"/>
      <c r="E13" s="309"/>
      <c r="F13" s="309"/>
      <c r="G13" s="309"/>
      <c r="H13" s="309"/>
      <c r="I13" s="309"/>
      <c r="J13" s="310"/>
      <c r="K13" s="310"/>
    </row>
    <row r="14" spans="3:11" ht="12.75">
      <c r="C14" s="311"/>
      <c r="D14" s="309"/>
      <c r="E14" s="309"/>
      <c r="F14" s="309"/>
      <c r="G14" s="309"/>
      <c r="H14" s="309"/>
      <c r="I14" s="309"/>
      <c r="J14" s="310"/>
      <c r="K14" s="310"/>
    </row>
    <row r="15" spans="3:11" ht="13.5" thickBot="1">
      <c r="C15" s="194"/>
      <c r="D15" s="192"/>
      <c r="E15" s="192"/>
      <c r="F15" s="192"/>
      <c r="G15" s="192"/>
      <c r="H15" s="192"/>
      <c r="I15" s="192"/>
      <c r="J15" s="193"/>
      <c r="K15" s="193"/>
    </row>
    <row r="16" spans="6:12" ht="16.5" thickBot="1">
      <c r="F16" s="305" t="s">
        <v>94</v>
      </c>
      <c r="G16" s="306"/>
      <c r="H16" s="306"/>
      <c r="I16" s="307"/>
      <c r="J16" s="302">
        <f>SUM(L22,L51,L103,L144,L175,L222,L245,L280)</f>
        <v>0</v>
      </c>
      <c r="K16" s="303"/>
      <c r="L16" s="304"/>
    </row>
    <row r="18" spans="3:12" ht="12.75">
      <c r="C18" s="299" t="s">
        <v>187</v>
      </c>
      <c r="D18" s="300"/>
      <c r="E18" s="300"/>
      <c r="F18" s="300"/>
      <c r="G18" s="300"/>
      <c r="H18" s="300"/>
      <c r="I18" s="300"/>
      <c r="J18" s="300"/>
      <c r="K18" s="300"/>
      <c r="L18" s="301"/>
    </row>
    <row r="19" spans="3:12" ht="12.75">
      <c r="C19" s="195"/>
      <c r="D19" s="193"/>
      <c r="E19" s="193"/>
      <c r="F19" s="193"/>
      <c r="G19" s="193"/>
      <c r="H19" s="193"/>
      <c r="I19" s="193"/>
      <c r="J19" s="193"/>
      <c r="K19" s="193"/>
      <c r="L19" s="193"/>
    </row>
    <row r="20" spans="1:12" ht="38.25">
      <c r="A20" s="196" t="s">
        <v>95</v>
      </c>
      <c r="B20" s="197" t="s">
        <v>96</v>
      </c>
      <c r="C20" s="198" t="s">
        <v>97</v>
      </c>
      <c r="D20" s="199" t="s">
        <v>98</v>
      </c>
      <c r="E20" s="200" t="s">
        <v>59</v>
      </c>
      <c r="F20" s="201" t="s">
        <v>99</v>
      </c>
      <c r="G20" s="201" t="s">
        <v>100</v>
      </c>
      <c r="H20" s="201" t="s">
        <v>101</v>
      </c>
      <c r="I20" s="201" t="s">
        <v>102</v>
      </c>
      <c r="J20" s="202" t="s">
        <v>103</v>
      </c>
      <c r="K20" s="201" t="s">
        <v>104</v>
      </c>
      <c r="L20" s="203" t="s">
        <v>105</v>
      </c>
    </row>
    <row r="21" spans="1:12" ht="13.5">
      <c r="A21" s="204"/>
      <c r="B21" s="204"/>
      <c r="C21" s="205"/>
      <c r="D21" s="206"/>
      <c r="E21" s="207"/>
      <c r="F21" s="207"/>
      <c r="G21" s="208"/>
      <c r="H21" s="208"/>
      <c r="I21" s="208"/>
      <c r="J21" s="209"/>
      <c r="K21" s="210"/>
      <c r="L21" s="211"/>
    </row>
    <row r="22" spans="1:12" ht="13.5">
      <c r="A22" s="212" t="s">
        <v>65</v>
      </c>
      <c r="B22" s="213"/>
      <c r="C22" s="213" t="s">
        <v>256</v>
      </c>
      <c r="D22" s="214"/>
      <c r="E22" s="215"/>
      <c r="F22" s="216"/>
      <c r="G22" s="217"/>
      <c r="H22" s="216"/>
      <c r="I22" s="217"/>
      <c r="J22" s="218"/>
      <c r="K22" s="217"/>
      <c r="L22" s="219">
        <f>SUM(K23:K49)</f>
        <v>0</v>
      </c>
    </row>
    <row r="23" spans="1:12" ht="12.75" customHeight="1">
      <c r="A23" s="220" t="s">
        <v>106</v>
      </c>
      <c r="B23" s="221"/>
      <c r="C23" s="222" t="s">
        <v>114</v>
      </c>
      <c r="D23" s="223" t="s">
        <v>69</v>
      </c>
      <c r="E23" s="224">
        <v>40</v>
      </c>
      <c r="F23" s="225">
        <v>0</v>
      </c>
      <c r="G23" s="226">
        <f aca="true" t="shared" si="0" ref="G23:G49">E23*F23</f>
        <v>0</v>
      </c>
      <c r="H23" s="225">
        <v>0</v>
      </c>
      <c r="I23" s="226">
        <f aca="true" t="shared" si="1" ref="I23:I49">E23*H23</f>
        <v>0</v>
      </c>
      <c r="J23" s="227">
        <f>+F23+H23</f>
        <v>0</v>
      </c>
      <c r="K23" s="228">
        <f>+G23+I23</f>
        <v>0</v>
      </c>
      <c r="L23" s="229"/>
    </row>
    <row r="24" spans="1:12" ht="12.75" customHeight="1">
      <c r="A24" s="220" t="s">
        <v>107</v>
      </c>
      <c r="B24" s="221"/>
      <c r="C24" s="222" t="s">
        <v>116</v>
      </c>
      <c r="D24" s="223" t="s">
        <v>69</v>
      </c>
      <c r="E24" s="224">
        <v>15</v>
      </c>
      <c r="F24" s="225">
        <v>0</v>
      </c>
      <c r="G24" s="226">
        <f t="shared" si="0"/>
        <v>0</v>
      </c>
      <c r="H24" s="225">
        <v>0</v>
      </c>
      <c r="I24" s="226">
        <f t="shared" si="1"/>
        <v>0</v>
      </c>
      <c r="J24" s="227">
        <f>+F24+H24</f>
        <v>0</v>
      </c>
      <c r="K24" s="228">
        <f>+G24+I24</f>
        <v>0</v>
      </c>
      <c r="L24" s="229"/>
    </row>
    <row r="25" spans="1:15" ht="12.75" customHeight="1">
      <c r="A25" s="220" t="s">
        <v>108</v>
      </c>
      <c r="B25" s="221"/>
      <c r="C25" s="222" t="s">
        <v>189</v>
      </c>
      <c r="D25" s="223" t="s">
        <v>69</v>
      </c>
      <c r="E25" s="224">
        <v>55</v>
      </c>
      <c r="F25" s="225">
        <v>0</v>
      </c>
      <c r="G25" s="226">
        <f t="shared" si="0"/>
        <v>0</v>
      </c>
      <c r="H25" s="225">
        <v>0</v>
      </c>
      <c r="I25" s="226">
        <f t="shared" si="1"/>
        <v>0</v>
      </c>
      <c r="J25" s="227">
        <f aca="true" t="shared" si="2" ref="J25:K33">+F25+H25</f>
        <v>0</v>
      </c>
      <c r="K25" s="228">
        <f t="shared" si="2"/>
        <v>0</v>
      </c>
      <c r="L25" s="229"/>
      <c r="N25" s="230"/>
      <c r="O25" s="230"/>
    </row>
    <row r="26" spans="1:12" ht="12.75" customHeight="1">
      <c r="A26" s="220" t="s">
        <v>109</v>
      </c>
      <c r="B26" s="221"/>
      <c r="C26" s="222" t="s">
        <v>191</v>
      </c>
      <c r="D26" s="223" t="s">
        <v>63</v>
      </c>
      <c r="E26" s="224">
        <v>3</v>
      </c>
      <c r="F26" s="225">
        <v>0</v>
      </c>
      <c r="G26" s="226">
        <f t="shared" si="0"/>
        <v>0</v>
      </c>
      <c r="H26" s="225">
        <v>0</v>
      </c>
      <c r="I26" s="226">
        <f t="shared" si="1"/>
        <v>0</v>
      </c>
      <c r="J26" s="227">
        <f t="shared" si="2"/>
        <v>0</v>
      </c>
      <c r="K26" s="228">
        <f t="shared" si="2"/>
        <v>0</v>
      </c>
      <c r="L26" s="229"/>
    </row>
    <row r="27" spans="1:15" ht="12.75" customHeight="1">
      <c r="A27" s="220" t="s">
        <v>110</v>
      </c>
      <c r="B27" s="221"/>
      <c r="C27" s="222" t="s">
        <v>192</v>
      </c>
      <c r="D27" s="223" t="s">
        <v>63</v>
      </c>
      <c r="E27" s="224">
        <v>1</v>
      </c>
      <c r="F27" s="225">
        <v>0</v>
      </c>
      <c r="G27" s="226">
        <f t="shared" si="0"/>
        <v>0</v>
      </c>
      <c r="H27" s="225">
        <v>0</v>
      </c>
      <c r="I27" s="226">
        <f t="shared" si="1"/>
        <v>0</v>
      </c>
      <c r="J27" s="227">
        <f>+F27+H27</f>
        <v>0</v>
      </c>
      <c r="K27" s="228">
        <f>+G27+I27</f>
        <v>0</v>
      </c>
      <c r="L27" s="229"/>
      <c r="O27" s="230"/>
    </row>
    <row r="28" spans="1:15" ht="12.75" customHeight="1">
      <c r="A28" s="220" t="s">
        <v>160</v>
      </c>
      <c r="B28" s="221"/>
      <c r="C28" s="222" t="s">
        <v>132</v>
      </c>
      <c r="D28" s="223" t="s">
        <v>63</v>
      </c>
      <c r="E28" s="224">
        <v>28</v>
      </c>
      <c r="F28" s="225">
        <v>0</v>
      </c>
      <c r="G28" s="226">
        <f t="shared" si="0"/>
        <v>0</v>
      </c>
      <c r="H28" s="225">
        <v>0</v>
      </c>
      <c r="I28" s="226">
        <f t="shared" si="1"/>
        <v>0</v>
      </c>
      <c r="J28" s="227">
        <f t="shared" si="2"/>
        <v>0</v>
      </c>
      <c r="K28" s="228">
        <f t="shared" si="2"/>
        <v>0</v>
      </c>
      <c r="L28" s="229"/>
      <c r="O28" s="230"/>
    </row>
    <row r="29" spans="1:12" ht="27" customHeight="1">
      <c r="A29" s="220" t="s">
        <v>161</v>
      </c>
      <c r="B29" s="231" t="s">
        <v>285</v>
      </c>
      <c r="C29" s="222" t="s">
        <v>266</v>
      </c>
      <c r="D29" s="223" t="s">
        <v>69</v>
      </c>
      <c r="E29" s="224">
        <v>13</v>
      </c>
      <c r="F29" s="225">
        <v>0</v>
      </c>
      <c r="G29" s="226">
        <f t="shared" si="0"/>
        <v>0</v>
      </c>
      <c r="H29" s="225">
        <v>0</v>
      </c>
      <c r="I29" s="226">
        <f t="shared" si="1"/>
        <v>0</v>
      </c>
      <c r="J29" s="227">
        <f t="shared" si="2"/>
        <v>0</v>
      </c>
      <c r="K29" s="228">
        <f t="shared" si="2"/>
        <v>0</v>
      </c>
      <c r="L29" s="229"/>
    </row>
    <row r="30" spans="1:15" ht="27" customHeight="1">
      <c r="A30" s="220" t="s">
        <v>162</v>
      </c>
      <c r="B30" s="231" t="s">
        <v>285</v>
      </c>
      <c r="C30" s="222" t="s">
        <v>267</v>
      </c>
      <c r="D30" s="223" t="s">
        <v>69</v>
      </c>
      <c r="E30" s="224">
        <v>10</v>
      </c>
      <c r="F30" s="225">
        <v>0</v>
      </c>
      <c r="G30" s="226">
        <f t="shared" si="0"/>
        <v>0</v>
      </c>
      <c r="H30" s="225">
        <v>0</v>
      </c>
      <c r="I30" s="226">
        <f t="shared" si="1"/>
        <v>0</v>
      </c>
      <c r="J30" s="227">
        <f t="shared" si="2"/>
        <v>0</v>
      </c>
      <c r="K30" s="228">
        <f t="shared" si="2"/>
        <v>0</v>
      </c>
      <c r="L30" s="229"/>
      <c r="O30" s="230"/>
    </row>
    <row r="31" spans="1:12" ht="27" customHeight="1">
      <c r="A31" s="220" t="s">
        <v>163</v>
      </c>
      <c r="B31" s="231" t="s">
        <v>285</v>
      </c>
      <c r="C31" s="222" t="s">
        <v>268</v>
      </c>
      <c r="D31" s="223" t="s">
        <v>69</v>
      </c>
      <c r="E31" s="224">
        <v>3</v>
      </c>
      <c r="F31" s="225">
        <v>0</v>
      </c>
      <c r="G31" s="226">
        <f t="shared" si="0"/>
        <v>0</v>
      </c>
      <c r="H31" s="225">
        <v>0</v>
      </c>
      <c r="I31" s="226">
        <f t="shared" si="1"/>
        <v>0</v>
      </c>
      <c r="J31" s="227">
        <f t="shared" si="2"/>
        <v>0</v>
      </c>
      <c r="K31" s="228">
        <f t="shared" si="2"/>
        <v>0</v>
      </c>
      <c r="L31" s="229"/>
    </row>
    <row r="32" spans="1:12" ht="27" customHeight="1">
      <c r="A32" s="220" t="s">
        <v>164</v>
      </c>
      <c r="B32" s="231" t="s">
        <v>285</v>
      </c>
      <c r="C32" s="222" t="s">
        <v>264</v>
      </c>
      <c r="D32" s="223" t="s">
        <v>69</v>
      </c>
      <c r="E32" s="224">
        <v>20</v>
      </c>
      <c r="F32" s="225">
        <v>0</v>
      </c>
      <c r="G32" s="226">
        <f t="shared" si="0"/>
        <v>0</v>
      </c>
      <c r="H32" s="225">
        <v>0</v>
      </c>
      <c r="I32" s="226">
        <f t="shared" si="1"/>
        <v>0</v>
      </c>
      <c r="J32" s="227">
        <f t="shared" si="2"/>
        <v>0</v>
      </c>
      <c r="K32" s="228">
        <f t="shared" si="2"/>
        <v>0</v>
      </c>
      <c r="L32" s="229"/>
    </row>
    <row r="33" spans="1:12" ht="27" customHeight="1">
      <c r="A33" s="220" t="s">
        <v>165</v>
      </c>
      <c r="B33" s="231" t="s">
        <v>286</v>
      </c>
      <c r="C33" s="249" t="s">
        <v>273</v>
      </c>
      <c r="D33" s="223" t="s">
        <v>69</v>
      </c>
      <c r="E33" s="224">
        <v>13</v>
      </c>
      <c r="F33" s="225">
        <v>0</v>
      </c>
      <c r="G33" s="226">
        <f t="shared" si="0"/>
        <v>0</v>
      </c>
      <c r="H33" s="225">
        <v>0</v>
      </c>
      <c r="I33" s="226">
        <f t="shared" si="1"/>
        <v>0</v>
      </c>
      <c r="J33" s="227">
        <f t="shared" si="2"/>
        <v>0</v>
      </c>
      <c r="K33" s="228">
        <f t="shared" si="2"/>
        <v>0</v>
      </c>
      <c r="L33" s="229"/>
    </row>
    <row r="34" spans="1:15" ht="51" customHeight="1">
      <c r="A34" s="220" t="s">
        <v>166</v>
      </c>
      <c r="B34" s="231" t="s">
        <v>283</v>
      </c>
      <c r="C34" s="222" t="s">
        <v>358</v>
      </c>
      <c r="D34" s="223" t="s">
        <v>69</v>
      </c>
      <c r="E34" s="224">
        <v>13</v>
      </c>
      <c r="F34" s="225">
        <v>0</v>
      </c>
      <c r="G34" s="226">
        <f aca="true" t="shared" si="3" ref="G34:G39">E34*F34</f>
        <v>0</v>
      </c>
      <c r="H34" s="225">
        <v>0</v>
      </c>
      <c r="I34" s="226">
        <f aca="true" t="shared" si="4" ref="I34:I39">E34*H34</f>
        <v>0</v>
      </c>
      <c r="J34" s="227">
        <f aca="true" t="shared" si="5" ref="J34:K37">+F34+H34</f>
        <v>0</v>
      </c>
      <c r="K34" s="228">
        <f t="shared" si="5"/>
        <v>0</v>
      </c>
      <c r="L34" s="229"/>
      <c r="O34" s="230"/>
    </row>
    <row r="35" spans="1:15" ht="51" customHeight="1">
      <c r="A35" s="220" t="s">
        <v>201</v>
      </c>
      <c r="B35" s="231" t="s">
        <v>283</v>
      </c>
      <c r="C35" s="222" t="s">
        <v>359</v>
      </c>
      <c r="D35" s="223" t="s">
        <v>69</v>
      </c>
      <c r="E35" s="224">
        <v>10</v>
      </c>
      <c r="F35" s="225">
        <v>0</v>
      </c>
      <c r="G35" s="226">
        <f t="shared" si="3"/>
        <v>0</v>
      </c>
      <c r="H35" s="225">
        <v>0</v>
      </c>
      <c r="I35" s="226">
        <f t="shared" si="4"/>
        <v>0</v>
      </c>
      <c r="J35" s="227">
        <f t="shared" si="5"/>
        <v>0</v>
      </c>
      <c r="K35" s="228">
        <f t="shared" si="5"/>
        <v>0</v>
      </c>
      <c r="L35" s="229"/>
      <c r="O35" s="230"/>
    </row>
    <row r="36" spans="1:15" ht="51" customHeight="1">
      <c r="A36" s="220" t="s">
        <v>202</v>
      </c>
      <c r="B36" s="231" t="s">
        <v>283</v>
      </c>
      <c r="C36" s="222" t="s">
        <v>360</v>
      </c>
      <c r="D36" s="223" t="s">
        <v>69</v>
      </c>
      <c r="E36" s="224">
        <v>3</v>
      </c>
      <c r="F36" s="225">
        <v>0</v>
      </c>
      <c r="G36" s="226">
        <f t="shared" si="3"/>
        <v>0</v>
      </c>
      <c r="H36" s="225">
        <v>0</v>
      </c>
      <c r="I36" s="226">
        <f t="shared" si="4"/>
        <v>0</v>
      </c>
      <c r="J36" s="227">
        <f t="shared" si="5"/>
        <v>0</v>
      </c>
      <c r="K36" s="228">
        <f t="shared" si="5"/>
        <v>0</v>
      </c>
      <c r="L36" s="229"/>
      <c r="O36" s="230"/>
    </row>
    <row r="37" spans="1:15" ht="51" customHeight="1">
      <c r="A37" s="220" t="s">
        <v>203</v>
      </c>
      <c r="B37" s="231" t="s">
        <v>283</v>
      </c>
      <c r="C37" s="222" t="s">
        <v>356</v>
      </c>
      <c r="D37" s="223" t="s">
        <v>69</v>
      </c>
      <c r="E37" s="224">
        <v>33</v>
      </c>
      <c r="F37" s="225">
        <v>0</v>
      </c>
      <c r="G37" s="226">
        <f t="shared" si="3"/>
        <v>0</v>
      </c>
      <c r="H37" s="225">
        <v>0</v>
      </c>
      <c r="I37" s="226">
        <f t="shared" si="4"/>
        <v>0</v>
      </c>
      <c r="J37" s="227">
        <f t="shared" si="5"/>
        <v>0</v>
      </c>
      <c r="K37" s="228">
        <f t="shared" si="5"/>
        <v>0</v>
      </c>
      <c r="L37" s="229"/>
      <c r="O37" s="230"/>
    </row>
    <row r="38" spans="1:12" ht="12.75" customHeight="1">
      <c r="A38" s="220" t="s">
        <v>204</v>
      </c>
      <c r="B38" s="221" t="s">
        <v>287</v>
      </c>
      <c r="C38" s="222" t="s">
        <v>292</v>
      </c>
      <c r="D38" s="223" t="s">
        <v>63</v>
      </c>
      <c r="E38" s="224">
        <v>1</v>
      </c>
      <c r="F38" s="225">
        <v>0</v>
      </c>
      <c r="G38" s="226">
        <f t="shared" si="3"/>
        <v>0</v>
      </c>
      <c r="H38" s="225">
        <v>0</v>
      </c>
      <c r="I38" s="226">
        <f t="shared" si="4"/>
        <v>0</v>
      </c>
      <c r="J38" s="227">
        <f>+F38+H38</f>
        <v>0</v>
      </c>
      <c r="K38" s="228">
        <f>+G38+I38</f>
        <v>0</v>
      </c>
      <c r="L38" s="229"/>
    </row>
    <row r="39" spans="1:12" ht="12.75" customHeight="1">
      <c r="A39" s="220" t="s">
        <v>205</v>
      </c>
      <c r="B39" s="221" t="s">
        <v>287</v>
      </c>
      <c r="C39" s="222" t="s">
        <v>293</v>
      </c>
      <c r="D39" s="223" t="s">
        <v>63</v>
      </c>
      <c r="E39" s="224">
        <v>2</v>
      </c>
      <c r="F39" s="225">
        <v>0</v>
      </c>
      <c r="G39" s="226">
        <f t="shared" si="3"/>
        <v>0</v>
      </c>
      <c r="H39" s="225">
        <v>0</v>
      </c>
      <c r="I39" s="226">
        <f t="shared" si="4"/>
        <v>0</v>
      </c>
      <c r="J39" s="227">
        <f>+F39+H39</f>
        <v>0</v>
      </c>
      <c r="K39" s="228">
        <f>+G39+I39</f>
        <v>0</v>
      </c>
      <c r="L39" s="229"/>
    </row>
    <row r="40" spans="1:14" ht="12.75" customHeight="1">
      <c r="A40" s="220" t="s">
        <v>206</v>
      </c>
      <c r="B40" s="231" t="s">
        <v>287</v>
      </c>
      <c r="C40" s="249" t="s">
        <v>294</v>
      </c>
      <c r="D40" s="223" t="s">
        <v>63</v>
      </c>
      <c r="E40" s="224">
        <v>1</v>
      </c>
      <c r="F40" s="225">
        <v>0</v>
      </c>
      <c r="G40" s="226">
        <f t="shared" si="0"/>
        <v>0</v>
      </c>
      <c r="H40" s="225">
        <v>0</v>
      </c>
      <c r="I40" s="226">
        <f t="shared" si="1"/>
        <v>0</v>
      </c>
      <c r="J40" s="227">
        <f aca="true" t="shared" si="6" ref="J40:K46">+F40+H40</f>
        <v>0</v>
      </c>
      <c r="K40" s="228">
        <f t="shared" si="6"/>
        <v>0</v>
      </c>
      <c r="L40" s="229"/>
      <c r="N40" s="230"/>
    </row>
    <row r="41" spans="1:12" ht="12.75" customHeight="1">
      <c r="A41" s="220" t="s">
        <v>207</v>
      </c>
      <c r="B41" s="221"/>
      <c r="C41" s="222" t="s">
        <v>146</v>
      </c>
      <c r="D41" s="223" t="s">
        <v>63</v>
      </c>
      <c r="E41" s="224">
        <v>1</v>
      </c>
      <c r="F41" s="225">
        <v>0</v>
      </c>
      <c r="G41" s="226">
        <f t="shared" si="0"/>
        <v>0</v>
      </c>
      <c r="H41" s="225">
        <v>0</v>
      </c>
      <c r="I41" s="226">
        <f t="shared" si="1"/>
        <v>0</v>
      </c>
      <c r="J41" s="227">
        <f t="shared" si="6"/>
        <v>0</v>
      </c>
      <c r="K41" s="228">
        <f t="shared" si="6"/>
        <v>0</v>
      </c>
      <c r="L41" s="229"/>
    </row>
    <row r="42" spans="1:12" ht="12.75" customHeight="1">
      <c r="A42" s="220" t="s">
        <v>208</v>
      </c>
      <c r="B42" s="221"/>
      <c r="C42" s="222" t="s">
        <v>183</v>
      </c>
      <c r="D42" s="223" t="s">
        <v>63</v>
      </c>
      <c r="E42" s="224">
        <v>2</v>
      </c>
      <c r="F42" s="225">
        <v>0</v>
      </c>
      <c r="G42" s="226">
        <f t="shared" si="0"/>
        <v>0</v>
      </c>
      <c r="H42" s="225">
        <v>0</v>
      </c>
      <c r="I42" s="226">
        <f t="shared" si="1"/>
        <v>0</v>
      </c>
      <c r="J42" s="227">
        <f>+F42+H42</f>
        <v>0</v>
      </c>
      <c r="K42" s="228">
        <f>+G42+I42</f>
        <v>0</v>
      </c>
      <c r="L42" s="229"/>
    </row>
    <row r="43" spans="1:12" ht="12.75" customHeight="1">
      <c r="A43" s="220" t="s">
        <v>209</v>
      </c>
      <c r="B43" s="221"/>
      <c r="C43" s="222" t="s">
        <v>284</v>
      </c>
      <c r="D43" s="223" t="s">
        <v>63</v>
      </c>
      <c r="E43" s="224">
        <v>1</v>
      </c>
      <c r="F43" s="225">
        <v>0</v>
      </c>
      <c r="G43" s="226">
        <f t="shared" si="0"/>
        <v>0</v>
      </c>
      <c r="H43" s="225">
        <v>0</v>
      </c>
      <c r="I43" s="226">
        <f t="shared" si="1"/>
        <v>0</v>
      </c>
      <c r="J43" s="227">
        <f t="shared" si="6"/>
        <v>0</v>
      </c>
      <c r="K43" s="228">
        <f t="shared" si="6"/>
        <v>0</v>
      </c>
      <c r="L43" s="229"/>
    </row>
    <row r="44" spans="1:12" ht="12.75" customHeight="1">
      <c r="A44" s="220" t="s">
        <v>210</v>
      </c>
      <c r="B44" s="221"/>
      <c r="C44" s="222" t="s">
        <v>184</v>
      </c>
      <c r="D44" s="223" t="s">
        <v>63</v>
      </c>
      <c r="E44" s="224">
        <v>1</v>
      </c>
      <c r="F44" s="225">
        <v>0</v>
      </c>
      <c r="G44" s="226">
        <f t="shared" si="0"/>
        <v>0</v>
      </c>
      <c r="H44" s="225">
        <v>0</v>
      </c>
      <c r="I44" s="226">
        <f t="shared" si="1"/>
        <v>0</v>
      </c>
      <c r="J44" s="227">
        <f>+F44+H44</f>
        <v>0</v>
      </c>
      <c r="K44" s="228">
        <f>+G44+I44</f>
        <v>0</v>
      </c>
      <c r="L44" s="229"/>
    </row>
    <row r="45" spans="1:12" ht="25.5" customHeight="1">
      <c r="A45" s="220" t="s">
        <v>211</v>
      </c>
      <c r="B45" s="221"/>
      <c r="C45" s="222" t="s">
        <v>197</v>
      </c>
      <c r="D45" s="223" t="s">
        <v>63</v>
      </c>
      <c r="E45" s="224">
        <v>2</v>
      </c>
      <c r="F45" s="225">
        <v>0</v>
      </c>
      <c r="G45" s="226">
        <f t="shared" si="0"/>
        <v>0</v>
      </c>
      <c r="H45" s="225">
        <v>0</v>
      </c>
      <c r="I45" s="226">
        <f t="shared" si="1"/>
        <v>0</v>
      </c>
      <c r="J45" s="227">
        <f t="shared" si="6"/>
        <v>0</v>
      </c>
      <c r="K45" s="228">
        <f t="shared" si="6"/>
        <v>0</v>
      </c>
      <c r="L45" s="229"/>
    </row>
    <row r="46" spans="1:12" ht="12.75" customHeight="1">
      <c r="A46" s="220" t="s">
        <v>212</v>
      </c>
      <c r="B46" s="221"/>
      <c r="C46" s="222" t="s">
        <v>148</v>
      </c>
      <c r="D46" s="223" t="s">
        <v>69</v>
      </c>
      <c r="E46" s="224">
        <v>59</v>
      </c>
      <c r="F46" s="225">
        <v>0</v>
      </c>
      <c r="G46" s="226">
        <f t="shared" si="0"/>
        <v>0</v>
      </c>
      <c r="H46" s="225">
        <v>0</v>
      </c>
      <c r="I46" s="226">
        <f t="shared" si="1"/>
        <v>0</v>
      </c>
      <c r="J46" s="227">
        <f t="shared" si="6"/>
        <v>0</v>
      </c>
      <c r="K46" s="228">
        <f t="shared" si="6"/>
        <v>0</v>
      </c>
      <c r="L46" s="229"/>
    </row>
    <row r="47" spans="1:12" ht="12.75" customHeight="1">
      <c r="A47" s="220" t="s">
        <v>213</v>
      </c>
      <c r="B47" s="221"/>
      <c r="C47" s="222" t="s">
        <v>149</v>
      </c>
      <c r="D47" s="223" t="s">
        <v>69</v>
      </c>
      <c r="E47" s="224">
        <v>59</v>
      </c>
      <c r="F47" s="225">
        <v>0</v>
      </c>
      <c r="G47" s="226">
        <f t="shared" si="0"/>
        <v>0</v>
      </c>
      <c r="H47" s="225">
        <v>0</v>
      </c>
      <c r="I47" s="226">
        <f t="shared" si="1"/>
        <v>0</v>
      </c>
      <c r="J47" s="227">
        <f aca="true" t="shared" si="7" ref="J47:K49">+F47+H47</f>
        <v>0</v>
      </c>
      <c r="K47" s="228">
        <f t="shared" si="7"/>
        <v>0</v>
      </c>
      <c r="L47" s="229"/>
    </row>
    <row r="48" spans="1:12" ht="12.75" customHeight="1">
      <c r="A48" s="220" t="s">
        <v>214</v>
      </c>
      <c r="B48" s="221"/>
      <c r="C48" s="222" t="s">
        <v>151</v>
      </c>
      <c r="D48" s="223" t="s">
        <v>70</v>
      </c>
      <c r="E48" s="224">
        <v>0.4</v>
      </c>
      <c r="F48" s="225">
        <v>0</v>
      </c>
      <c r="G48" s="226">
        <f t="shared" si="0"/>
        <v>0</v>
      </c>
      <c r="H48" s="225">
        <v>0</v>
      </c>
      <c r="I48" s="226">
        <f t="shared" si="1"/>
        <v>0</v>
      </c>
      <c r="J48" s="227">
        <f t="shared" si="7"/>
        <v>0</v>
      </c>
      <c r="K48" s="228">
        <f t="shared" si="7"/>
        <v>0</v>
      </c>
      <c r="L48" s="229"/>
    </row>
    <row r="49" spans="1:12" ht="12.75" customHeight="1">
      <c r="A49" s="220" t="s">
        <v>215</v>
      </c>
      <c r="B49" s="221"/>
      <c r="C49" s="222" t="s">
        <v>152</v>
      </c>
      <c r="D49" s="223" t="s">
        <v>70</v>
      </c>
      <c r="E49" s="224">
        <v>0.3</v>
      </c>
      <c r="F49" s="225">
        <v>0</v>
      </c>
      <c r="G49" s="226">
        <f t="shared" si="0"/>
        <v>0</v>
      </c>
      <c r="H49" s="225">
        <v>0</v>
      </c>
      <c r="I49" s="226">
        <f t="shared" si="1"/>
        <v>0</v>
      </c>
      <c r="J49" s="232">
        <f t="shared" si="7"/>
        <v>0</v>
      </c>
      <c r="K49" s="233">
        <f t="shared" si="7"/>
        <v>0</v>
      </c>
      <c r="L49" s="229"/>
    </row>
    <row r="50" spans="1:12" ht="13.5">
      <c r="A50" s="204"/>
      <c r="B50" s="204"/>
      <c r="C50" s="205"/>
      <c r="D50" s="206"/>
      <c r="E50" s="207"/>
      <c r="F50" s="207"/>
      <c r="G50" s="208"/>
      <c r="H50" s="208"/>
      <c r="I50" s="208"/>
      <c r="J50" s="209"/>
      <c r="K50" s="247"/>
      <c r="L50" s="211"/>
    </row>
    <row r="51" spans="1:12" ht="13.5">
      <c r="A51" s="212" t="s">
        <v>111</v>
      </c>
      <c r="B51" s="213"/>
      <c r="C51" s="213" t="s">
        <v>288</v>
      </c>
      <c r="D51" s="214"/>
      <c r="E51" s="215"/>
      <c r="F51" s="216"/>
      <c r="G51" s="217"/>
      <c r="H51" s="216"/>
      <c r="I51" s="217"/>
      <c r="J51" s="218"/>
      <c r="K51" s="217"/>
      <c r="L51" s="219">
        <f>SUM(K52:K101)</f>
        <v>0</v>
      </c>
    </row>
    <row r="52" spans="1:12" ht="12.75" customHeight="1">
      <c r="A52" s="220" t="s">
        <v>112</v>
      </c>
      <c r="B52" s="221"/>
      <c r="C52" s="222" t="s">
        <v>114</v>
      </c>
      <c r="D52" s="223" t="s">
        <v>69</v>
      </c>
      <c r="E52" s="224">
        <v>56</v>
      </c>
      <c r="F52" s="225">
        <v>0</v>
      </c>
      <c r="G52" s="226">
        <f>E52*F52</f>
        <v>0</v>
      </c>
      <c r="H52" s="225">
        <v>0</v>
      </c>
      <c r="I52" s="226">
        <f>E52*H52</f>
        <v>0</v>
      </c>
      <c r="J52" s="227">
        <f>+F52+H52</f>
        <v>0</v>
      </c>
      <c r="K52" s="228">
        <f>+G52+I52</f>
        <v>0</v>
      </c>
      <c r="L52" s="263"/>
    </row>
    <row r="53" spans="1:12" ht="12.75" customHeight="1">
      <c r="A53" s="220" t="s">
        <v>113</v>
      </c>
      <c r="B53" s="221"/>
      <c r="C53" s="222" t="s">
        <v>188</v>
      </c>
      <c r="D53" s="223" t="s">
        <v>69</v>
      </c>
      <c r="E53" s="224">
        <v>62</v>
      </c>
      <c r="F53" s="225">
        <v>0</v>
      </c>
      <c r="G53" s="226">
        <f>E53*F53</f>
        <v>0</v>
      </c>
      <c r="H53" s="225">
        <v>0</v>
      </c>
      <c r="I53" s="226">
        <f>E53*H53</f>
        <v>0</v>
      </c>
      <c r="J53" s="227">
        <f>+F53+H53</f>
        <v>0</v>
      </c>
      <c r="K53" s="228">
        <f>+G53+I53</f>
        <v>0</v>
      </c>
      <c r="L53" s="229"/>
    </row>
    <row r="54" spans="1:12" ht="12.75" customHeight="1">
      <c r="A54" s="220" t="s">
        <v>115</v>
      </c>
      <c r="B54" s="221"/>
      <c r="C54" s="222" t="s">
        <v>167</v>
      </c>
      <c r="D54" s="223" t="s">
        <v>69</v>
      </c>
      <c r="E54" s="224">
        <v>24</v>
      </c>
      <c r="F54" s="225">
        <v>0</v>
      </c>
      <c r="G54" s="226">
        <f aca="true" t="shared" si="8" ref="G54:G60">E54*F54</f>
        <v>0</v>
      </c>
      <c r="H54" s="225">
        <v>0</v>
      </c>
      <c r="I54" s="226">
        <f aca="true" t="shared" si="9" ref="I54:I60">E54*H54</f>
        <v>0</v>
      </c>
      <c r="J54" s="227">
        <f aca="true" t="shared" si="10" ref="J54:J60">+F54+H54</f>
        <v>0</v>
      </c>
      <c r="K54" s="228">
        <f aca="true" t="shared" si="11" ref="K54:K60">+G54+I54</f>
        <v>0</v>
      </c>
      <c r="L54" s="229"/>
    </row>
    <row r="55" spans="1:15" ht="12.75" customHeight="1">
      <c r="A55" s="220" t="s">
        <v>117</v>
      </c>
      <c r="B55" s="221"/>
      <c r="C55" s="222" t="s">
        <v>189</v>
      </c>
      <c r="D55" s="223" t="s">
        <v>69</v>
      </c>
      <c r="E55" s="224">
        <v>80</v>
      </c>
      <c r="F55" s="225">
        <v>0</v>
      </c>
      <c r="G55" s="226">
        <f t="shared" si="8"/>
        <v>0</v>
      </c>
      <c r="H55" s="225">
        <v>0</v>
      </c>
      <c r="I55" s="226">
        <f t="shared" si="9"/>
        <v>0</v>
      </c>
      <c r="J55" s="227">
        <f t="shared" si="10"/>
        <v>0</v>
      </c>
      <c r="K55" s="228">
        <f t="shared" si="11"/>
        <v>0</v>
      </c>
      <c r="L55" s="229"/>
      <c r="N55" s="230"/>
      <c r="O55" s="230"/>
    </row>
    <row r="56" spans="1:15" ht="12.75" customHeight="1">
      <c r="A56" s="220" t="s">
        <v>118</v>
      </c>
      <c r="B56" s="221"/>
      <c r="C56" s="222" t="s">
        <v>190</v>
      </c>
      <c r="D56" s="223" t="s">
        <v>69</v>
      </c>
      <c r="E56" s="224">
        <v>62</v>
      </c>
      <c r="F56" s="225">
        <v>0</v>
      </c>
      <c r="G56" s="226">
        <f t="shared" si="8"/>
        <v>0</v>
      </c>
      <c r="H56" s="225">
        <v>0</v>
      </c>
      <c r="I56" s="226">
        <f t="shared" si="9"/>
        <v>0</v>
      </c>
      <c r="J56" s="227">
        <f t="shared" si="10"/>
        <v>0</v>
      </c>
      <c r="K56" s="228">
        <f t="shared" si="11"/>
        <v>0</v>
      </c>
      <c r="L56" s="229"/>
      <c r="N56" s="230"/>
      <c r="O56" s="230"/>
    </row>
    <row r="57" spans="1:12" ht="12.75" customHeight="1">
      <c r="A57" s="220" t="s">
        <v>119</v>
      </c>
      <c r="B57" s="221"/>
      <c r="C57" s="222" t="s">
        <v>191</v>
      </c>
      <c r="D57" s="223" t="s">
        <v>63</v>
      </c>
      <c r="E57" s="224">
        <v>24</v>
      </c>
      <c r="F57" s="225">
        <v>0</v>
      </c>
      <c r="G57" s="226">
        <f t="shared" si="8"/>
        <v>0</v>
      </c>
      <c r="H57" s="225">
        <v>0</v>
      </c>
      <c r="I57" s="226">
        <f t="shared" si="9"/>
        <v>0</v>
      </c>
      <c r="J57" s="227">
        <f t="shared" si="10"/>
        <v>0</v>
      </c>
      <c r="K57" s="228">
        <f t="shared" si="11"/>
        <v>0</v>
      </c>
      <c r="L57" s="229"/>
    </row>
    <row r="58" spans="1:12" ht="12.75" customHeight="1">
      <c r="A58" s="220" t="s">
        <v>120</v>
      </c>
      <c r="B58" s="221"/>
      <c r="C58" s="222" t="s">
        <v>192</v>
      </c>
      <c r="D58" s="223" t="s">
        <v>63</v>
      </c>
      <c r="E58" s="224">
        <v>10</v>
      </c>
      <c r="F58" s="225">
        <v>0</v>
      </c>
      <c r="G58" s="226">
        <f t="shared" si="8"/>
        <v>0</v>
      </c>
      <c r="H58" s="225">
        <v>0</v>
      </c>
      <c r="I58" s="226">
        <f t="shared" si="9"/>
        <v>0</v>
      </c>
      <c r="J58" s="227">
        <f t="shared" si="10"/>
        <v>0</v>
      </c>
      <c r="K58" s="228">
        <f t="shared" si="11"/>
        <v>0</v>
      </c>
      <c r="L58" s="229"/>
    </row>
    <row r="59" spans="1:12" ht="12.75" customHeight="1">
      <c r="A59" s="220" t="s">
        <v>121</v>
      </c>
      <c r="B59" s="221"/>
      <c r="C59" s="222" t="s">
        <v>132</v>
      </c>
      <c r="D59" s="223" t="s">
        <v>63</v>
      </c>
      <c r="E59" s="224">
        <v>40</v>
      </c>
      <c r="F59" s="225">
        <v>0</v>
      </c>
      <c r="G59" s="226">
        <f t="shared" si="8"/>
        <v>0</v>
      </c>
      <c r="H59" s="225">
        <v>0</v>
      </c>
      <c r="I59" s="226">
        <f t="shared" si="9"/>
        <v>0</v>
      </c>
      <c r="J59" s="227">
        <f t="shared" si="10"/>
        <v>0</v>
      </c>
      <c r="K59" s="228">
        <f t="shared" si="11"/>
        <v>0</v>
      </c>
      <c r="L59" s="229"/>
    </row>
    <row r="60" spans="1:14" ht="12.75" customHeight="1">
      <c r="A60" s="220" t="s">
        <v>122</v>
      </c>
      <c r="B60" s="221"/>
      <c r="C60" s="222" t="s">
        <v>193</v>
      </c>
      <c r="D60" s="223" t="s">
        <v>63</v>
      </c>
      <c r="E60" s="224">
        <v>12</v>
      </c>
      <c r="F60" s="225">
        <v>0</v>
      </c>
      <c r="G60" s="226">
        <f t="shared" si="8"/>
        <v>0</v>
      </c>
      <c r="H60" s="225">
        <v>0</v>
      </c>
      <c r="I60" s="226">
        <f t="shared" si="9"/>
        <v>0</v>
      </c>
      <c r="J60" s="227">
        <f t="shared" si="10"/>
        <v>0</v>
      </c>
      <c r="K60" s="228">
        <f t="shared" si="11"/>
        <v>0</v>
      </c>
      <c r="L60" s="229"/>
      <c r="N60" s="230"/>
    </row>
    <row r="61" spans="1:12" ht="27" customHeight="1">
      <c r="A61" s="220" t="s">
        <v>123</v>
      </c>
      <c r="B61" s="231" t="s">
        <v>285</v>
      </c>
      <c r="C61" s="222" t="s">
        <v>265</v>
      </c>
      <c r="D61" s="223" t="s">
        <v>69</v>
      </c>
      <c r="E61" s="224">
        <v>9</v>
      </c>
      <c r="F61" s="225">
        <v>0</v>
      </c>
      <c r="G61" s="226">
        <f aca="true" t="shared" si="12" ref="G61:G94">E61*F61</f>
        <v>0</v>
      </c>
      <c r="H61" s="225">
        <v>0</v>
      </c>
      <c r="I61" s="226">
        <f aca="true" t="shared" si="13" ref="I61:I94">E61*H61</f>
        <v>0</v>
      </c>
      <c r="J61" s="227">
        <f aca="true" t="shared" si="14" ref="J61:K65">+F61+H61</f>
        <v>0</v>
      </c>
      <c r="K61" s="228">
        <f t="shared" si="14"/>
        <v>0</v>
      </c>
      <c r="L61" s="229"/>
    </row>
    <row r="62" spans="1:12" ht="27" customHeight="1">
      <c r="A62" s="220" t="s">
        <v>124</v>
      </c>
      <c r="B62" s="231" t="s">
        <v>285</v>
      </c>
      <c r="C62" s="222" t="s">
        <v>266</v>
      </c>
      <c r="D62" s="223" t="s">
        <v>69</v>
      </c>
      <c r="E62" s="224">
        <v>14</v>
      </c>
      <c r="F62" s="225">
        <v>0</v>
      </c>
      <c r="G62" s="226">
        <f t="shared" si="12"/>
        <v>0</v>
      </c>
      <c r="H62" s="225">
        <v>0</v>
      </c>
      <c r="I62" s="226">
        <f t="shared" si="13"/>
        <v>0</v>
      </c>
      <c r="J62" s="227">
        <f t="shared" si="14"/>
        <v>0</v>
      </c>
      <c r="K62" s="228">
        <f t="shared" si="14"/>
        <v>0</v>
      </c>
      <c r="L62" s="229"/>
    </row>
    <row r="63" spans="1:15" ht="27" customHeight="1">
      <c r="A63" s="220" t="s">
        <v>125</v>
      </c>
      <c r="B63" s="231" t="s">
        <v>285</v>
      </c>
      <c r="C63" s="222" t="s">
        <v>267</v>
      </c>
      <c r="D63" s="223" t="s">
        <v>69</v>
      </c>
      <c r="E63" s="224">
        <v>25</v>
      </c>
      <c r="F63" s="225">
        <v>0</v>
      </c>
      <c r="G63" s="226">
        <f t="shared" si="12"/>
        <v>0</v>
      </c>
      <c r="H63" s="225">
        <v>0</v>
      </c>
      <c r="I63" s="226">
        <f t="shared" si="13"/>
        <v>0</v>
      </c>
      <c r="J63" s="227">
        <f t="shared" si="14"/>
        <v>0</v>
      </c>
      <c r="K63" s="228">
        <f t="shared" si="14"/>
        <v>0</v>
      </c>
      <c r="L63" s="229"/>
      <c r="O63" s="230"/>
    </row>
    <row r="64" spans="1:12" ht="27" customHeight="1">
      <c r="A64" s="220" t="s">
        <v>126</v>
      </c>
      <c r="B64" s="231" t="s">
        <v>285</v>
      </c>
      <c r="C64" s="222" t="s">
        <v>268</v>
      </c>
      <c r="D64" s="223" t="s">
        <v>69</v>
      </c>
      <c r="E64" s="224">
        <v>8</v>
      </c>
      <c r="F64" s="225">
        <v>0</v>
      </c>
      <c r="G64" s="226">
        <f t="shared" si="12"/>
        <v>0</v>
      </c>
      <c r="H64" s="225">
        <v>0</v>
      </c>
      <c r="I64" s="226">
        <f t="shared" si="13"/>
        <v>0</v>
      </c>
      <c r="J64" s="227">
        <f t="shared" si="14"/>
        <v>0</v>
      </c>
      <c r="K64" s="228">
        <f t="shared" si="14"/>
        <v>0</v>
      </c>
      <c r="L64" s="229"/>
    </row>
    <row r="65" spans="1:12" ht="27" customHeight="1">
      <c r="A65" s="220" t="s">
        <v>127</v>
      </c>
      <c r="B65" s="231" t="s">
        <v>285</v>
      </c>
      <c r="C65" s="222" t="s">
        <v>323</v>
      </c>
      <c r="D65" s="223" t="s">
        <v>69</v>
      </c>
      <c r="E65" s="224">
        <v>7</v>
      </c>
      <c r="F65" s="225">
        <v>0</v>
      </c>
      <c r="G65" s="226">
        <f t="shared" si="12"/>
        <v>0</v>
      </c>
      <c r="H65" s="225">
        <v>0</v>
      </c>
      <c r="I65" s="226">
        <f t="shared" si="13"/>
        <v>0</v>
      </c>
      <c r="J65" s="227">
        <f t="shared" si="14"/>
        <v>0</v>
      </c>
      <c r="K65" s="228">
        <f t="shared" si="14"/>
        <v>0</v>
      </c>
      <c r="L65" s="229"/>
    </row>
    <row r="66" spans="1:15" ht="27" customHeight="1">
      <c r="A66" s="220" t="s">
        <v>128</v>
      </c>
      <c r="B66" s="231" t="s">
        <v>285</v>
      </c>
      <c r="C66" s="222" t="s">
        <v>289</v>
      </c>
      <c r="D66" s="223" t="s">
        <v>69</v>
      </c>
      <c r="E66" s="224">
        <v>26</v>
      </c>
      <c r="F66" s="225">
        <v>0</v>
      </c>
      <c r="G66" s="226">
        <f t="shared" si="12"/>
        <v>0</v>
      </c>
      <c r="H66" s="225">
        <v>0</v>
      </c>
      <c r="I66" s="226">
        <f t="shared" si="13"/>
        <v>0</v>
      </c>
      <c r="J66" s="227">
        <f aca="true" t="shared" si="15" ref="J66:K69">+F66+H66</f>
        <v>0</v>
      </c>
      <c r="K66" s="228">
        <f t="shared" si="15"/>
        <v>0</v>
      </c>
      <c r="L66" s="229"/>
      <c r="N66" s="230"/>
      <c r="O66" s="230"/>
    </row>
    <row r="67" spans="1:12" ht="27" customHeight="1">
      <c r="A67" s="220" t="s">
        <v>129</v>
      </c>
      <c r="B67" s="231" t="s">
        <v>285</v>
      </c>
      <c r="C67" s="222" t="s">
        <v>290</v>
      </c>
      <c r="D67" s="223" t="s">
        <v>69</v>
      </c>
      <c r="E67" s="224">
        <v>30</v>
      </c>
      <c r="F67" s="225">
        <v>0</v>
      </c>
      <c r="G67" s="226">
        <f t="shared" si="12"/>
        <v>0</v>
      </c>
      <c r="H67" s="225">
        <v>0</v>
      </c>
      <c r="I67" s="226">
        <f t="shared" si="13"/>
        <v>0</v>
      </c>
      <c r="J67" s="227">
        <f t="shared" si="15"/>
        <v>0</v>
      </c>
      <c r="K67" s="228">
        <f t="shared" si="15"/>
        <v>0</v>
      </c>
      <c r="L67" s="229"/>
    </row>
    <row r="68" spans="1:12" ht="27" customHeight="1">
      <c r="A68" s="220" t="s">
        <v>130</v>
      </c>
      <c r="B68" s="231" t="s">
        <v>286</v>
      </c>
      <c r="C68" s="249" t="s">
        <v>273</v>
      </c>
      <c r="D68" s="223" t="s">
        <v>69</v>
      </c>
      <c r="E68" s="224">
        <v>60</v>
      </c>
      <c r="F68" s="225">
        <v>0</v>
      </c>
      <c r="G68" s="226">
        <f t="shared" si="12"/>
        <v>0</v>
      </c>
      <c r="H68" s="225">
        <v>0</v>
      </c>
      <c r="I68" s="226">
        <f t="shared" si="13"/>
        <v>0</v>
      </c>
      <c r="J68" s="227">
        <f t="shared" si="15"/>
        <v>0</v>
      </c>
      <c r="K68" s="228">
        <f t="shared" si="15"/>
        <v>0</v>
      </c>
      <c r="L68" s="229"/>
    </row>
    <row r="69" spans="1:12" ht="27" customHeight="1">
      <c r="A69" s="220" t="s">
        <v>131</v>
      </c>
      <c r="B69" s="231" t="s">
        <v>286</v>
      </c>
      <c r="C69" s="249" t="s">
        <v>291</v>
      </c>
      <c r="D69" s="223" t="s">
        <v>69</v>
      </c>
      <c r="E69" s="224">
        <v>3</v>
      </c>
      <c r="F69" s="225">
        <v>0</v>
      </c>
      <c r="G69" s="226">
        <f t="shared" si="12"/>
        <v>0</v>
      </c>
      <c r="H69" s="225">
        <v>0</v>
      </c>
      <c r="I69" s="226">
        <f t="shared" si="13"/>
        <v>0</v>
      </c>
      <c r="J69" s="227">
        <f t="shared" si="15"/>
        <v>0</v>
      </c>
      <c r="K69" s="228">
        <f t="shared" si="15"/>
        <v>0</v>
      </c>
      <c r="L69" s="229"/>
    </row>
    <row r="70" spans="1:15" ht="51" customHeight="1">
      <c r="A70" s="220" t="s">
        <v>133</v>
      </c>
      <c r="B70" s="231" t="s">
        <v>283</v>
      </c>
      <c r="C70" s="222" t="s">
        <v>357</v>
      </c>
      <c r="D70" s="223" t="s">
        <v>69</v>
      </c>
      <c r="E70" s="224">
        <v>9</v>
      </c>
      <c r="F70" s="225">
        <v>0</v>
      </c>
      <c r="G70" s="226">
        <f t="shared" si="12"/>
        <v>0</v>
      </c>
      <c r="H70" s="225">
        <v>0</v>
      </c>
      <c r="I70" s="226">
        <f t="shared" si="13"/>
        <v>0</v>
      </c>
      <c r="J70" s="227">
        <f aca="true" t="shared" si="16" ref="J70:K76">+F70+H70</f>
        <v>0</v>
      </c>
      <c r="K70" s="228">
        <f t="shared" si="16"/>
        <v>0</v>
      </c>
      <c r="L70" s="229"/>
      <c r="O70" s="230"/>
    </row>
    <row r="71" spans="1:15" ht="51" customHeight="1">
      <c r="A71" s="220" t="s">
        <v>134</v>
      </c>
      <c r="B71" s="231" t="s">
        <v>283</v>
      </c>
      <c r="C71" s="222" t="s">
        <v>358</v>
      </c>
      <c r="D71" s="223" t="s">
        <v>69</v>
      </c>
      <c r="E71" s="224">
        <v>14</v>
      </c>
      <c r="F71" s="225">
        <v>0</v>
      </c>
      <c r="G71" s="226">
        <f t="shared" si="12"/>
        <v>0</v>
      </c>
      <c r="H71" s="225">
        <v>0</v>
      </c>
      <c r="I71" s="226">
        <f t="shared" si="13"/>
        <v>0</v>
      </c>
      <c r="J71" s="227">
        <f t="shared" si="16"/>
        <v>0</v>
      </c>
      <c r="K71" s="228">
        <f t="shared" si="16"/>
        <v>0</v>
      </c>
      <c r="L71" s="229"/>
      <c r="O71" s="230"/>
    </row>
    <row r="72" spans="1:15" ht="51" customHeight="1">
      <c r="A72" s="220" t="s">
        <v>135</v>
      </c>
      <c r="B72" s="231" t="s">
        <v>283</v>
      </c>
      <c r="C72" s="222" t="s">
        <v>359</v>
      </c>
      <c r="D72" s="223" t="s">
        <v>69</v>
      </c>
      <c r="E72" s="224">
        <v>25</v>
      </c>
      <c r="F72" s="225">
        <v>0</v>
      </c>
      <c r="G72" s="226">
        <f t="shared" si="12"/>
        <v>0</v>
      </c>
      <c r="H72" s="225">
        <v>0</v>
      </c>
      <c r="I72" s="226">
        <f t="shared" si="13"/>
        <v>0</v>
      </c>
      <c r="J72" s="227">
        <f t="shared" si="16"/>
        <v>0</v>
      </c>
      <c r="K72" s="228">
        <f t="shared" si="16"/>
        <v>0</v>
      </c>
      <c r="L72" s="229"/>
      <c r="O72" s="230"/>
    </row>
    <row r="73" spans="1:15" ht="51" customHeight="1">
      <c r="A73" s="220" t="s">
        <v>136</v>
      </c>
      <c r="B73" s="231" t="s">
        <v>283</v>
      </c>
      <c r="C73" s="222" t="s">
        <v>360</v>
      </c>
      <c r="D73" s="223" t="s">
        <v>69</v>
      </c>
      <c r="E73" s="224">
        <v>8</v>
      </c>
      <c r="F73" s="225">
        <v>0</v>
      </c>
      <c r="G73" s="226">
        <f t="shared" si="12"/>
        <v>0</v>
      </c>
      <c r="H73" s="225">
        <v>0</v>
      </c>
      <c r="I73" s="226">
        <f t="shared" si="13"/>
        <v>0</v>
      </c>
      <c r="J73" s="227">
        <f t="shared" si="16"/>
        <v>0</v>
      </c>
      <c r="K73" s="228">
        <f t="shared" si="16"/>
        <v>0</v>
      </c>
      <c r="L73" s="229"/>
      <c r="O73" s="230"/>
    </row>
    <row r="74" spans="1:15" ht="51" customHeight="1">
      <c r="A74" s="220" t="s">
        <v>137</v>
      </c>
      <c r="B74" s="231" t="s">
        <v>283</v>
      </c>
      <c r="C74" s="222" t="s">
        <v>356</v>
      </c>
      <c r="D74" s="223" t="s">
        <v>69</v>
      </c>
      <c r="E74" s="224">
        <v>7</v>
      </c>
      <c r="F74" s="225">
        <v>0</v>
      </c>
      <c r="G74" s="226">
        <f t="shared" si="12"/>
        <v>0</v>
      </c>
      <c r="H74" s="225">
        <v>0</v>
      </c>
      <c r="I74" s="226">
        <f t="shared" si="13"/>
        <v>0</v>
      </c>
      <c r="J74" s="227">
        <f t="shared" si="16"/>
        <v>0</v>
      </c>
      <c r="K74" s="228">
        <f t="shared" si="16"/>
        <v>0</v>
      </c>
      <c r="L74" s="229"/>
      <c r="O74" s="230"/>
    </row>
    <row r="75" spans="1:15" ht="51" customHeight="1">
      <c r="A75" s="220" t="s">
        <v>138</v>
      </c>
      <c r="B75" s="231" t="s">
        <v>283</v>
      </c>
      <c r="C75" s="222" t="s">
        <v>361</v>
      </c>
      <c r="D75" s="223" t="s">
        <v>69</v>
      </c>
      <c r="E75" s="224">
        <v>26</v>
      </c>
      <c r="F75" s="225">
        <v>0</v>
      </c>
      <c r="G75" s="226">
        <f t="shared" si="12"/>
        <v>0</v>
      </c>
      <c r="H75" s="225">
        <v>0</v>
      </c>
      <c r="I75" s="226">
        <f t="shared" si="13"/>
        <v>0</v>
      </c>
      <c r="J75" s="227">
        <f t="shared" si="16"/>
        <v>0</v>
      </c>
      <c r="K75" s="228">
        <f t="shared" si="16"/>
        <v>0</v>
      </c>
      <c r="L75" s="229"/>
      <c r="O75" s="230"/>
    </row>
    <row r="76" spans="1:15" ht="51" customHeight="1">
      <c r="A76" s="220" t="s">
        <v>139</v>
      </c>
      <c r="B76" s="231" t="s">
        <v>283</v>
      </c>
      <c r="C76" s="222" t="s">
        <v>355</v>
      </c>
      <c r="D76" s="223" t="s">
        <v>69</v>
      </c>
      <c r="E76" s="224">
        <v>30</v>
      </c>
      <c r="F76" s="225">
        <v>0</v>
      </c>
      <c r="G76" s="226">
        <f t="shared" si="12"/>
        <v>0</v>
      </c>
      <c r="H76" s="225">
        <v>0</v>
      </c>
      <c r="I76" s="226">
        <f t="shared" si="13"/>
        <v>0</v>
      </c>
      <c r="J76" s="227">
        <f t="shared" si="16"/>
        <v>0</v>
      </c>
      <c r="K76" s="228">
        <f t="shared" si="16"/>
        <v>0</v>
      </c>
      <c r="L76" s="229"/>
      <c r="O76" s="230"/>
    </row>
    <row r="77" spans="1:12" ht="12.75" customHeight="1">
      <c r="A77" s="220" t="s">
        <v>140</v>
      </c>
      <c r="B77" s="221" t="s">
        <v>287</v>
      </c>
      <c r="C77" s="222" t="s">
        <v>295</v>
      </c>
      <c r="D77" s="223" t="s">
        <v>63</v>
      </c>
      <c r="E77" s="224">
        <v>4</v>
      </c>
      <c r="F77" s="225">
        <v>0</v>
      </c>
      <c r="G77" s="226">
        <f t="shared" si="12"/>
        <v>0</v>
      </c>
      <c r="H77" s="225">
        <v>0</v>
      </c>
      <c r="I77" s="226">
        <f t="shared" si="13"/>
        <v>0</v>
      </c>
      <c r="J77" s="227">
        <f aca="true" t="shared" si="17" ref="J77:K81">+F77+H77</f>
        <v>0</v>
      </c>
      <c r="K77" s="228">
        <f t="shared" si="17"/>
        <v>0</v>
      </c>
      <c r="L77" s="229"/>
    </row>
    <row r="78" spans="1:12" ht="12.75" customHeight="1">
      <c r="A78" s="220" t="s">
        <v>141</v>
      </c>
      <c r="B78" s="221" t="s">
        <v>287</v>
      </c>
      <c r="C78" s="222" t="s">
        <v>292</v>
      </c>
      <c r="D78" s="223" t="s">
        <v>63</v>
      </c>
      <c r="E78" s="224">
        <v>6</v>
      </c>
      <c r="F78" s="225">
        <v>0</v>
      </c>
      <c r="G78" s="226">
        <f t="shared" si="12"/>
        <v>0</v>
      </c>
      <c r="H78" s="225">
        <v>0</v>
      </c>
      <c r="I78" s="226">
        <f t="shared" si="13"/>
        <v>0</v>
      </c>
      <c r="J78" s="227">
        <f t="shared" si="17"/>
        <v>0</v>
      </c>
      <c r="K78" s="228">
        <f t="shared" si="17"/>
        <v>0</v>
      </c>
      <c r="L78" s="229"/>
    </row>
    <row r="79" spans="1:12" ht="12.75" customHeight="1">
      <c r="A79" s="220" t="s">
        <v>142</v>
      </c>
      <c r="B79" s="221" t="s">
        <v>287</v>
      </c>
      <c r="C79" s="222" t="s">
        <v>293</v>
      </c>
      <c r="D79" s="223" t="s">
        <v>63</v>
      </c>
      <c r="E79" s="224">
        <v>14</v>
      </c>
      <c r="F79" s="225">
        <v>0</v>
      </c>
      <c r="G79" s="226">
        <f t="shared" si="12"/>
        <v>0</v>
      </c>
      <c r="H79" s="225">
        <v>0</v>
      </c>
      <c r="I79" s="226">
        <f t="shared" si="13"/>
        <v>0</v>
      </c>
      <c r="J79" s="227">
        <f t="shared" si="17"/>
        <v>0</v>
      </c>
      <c r="K79" s="228">
        <f t="shared" si="17"/>
        <v>0</v>
      </c>
      <c r="L79" s="229"/>
    </row>
    <row r="80" spans="1:12" ht="12.75" customHeight="1">
      <c r="A80" s="220" t="s">
        <v>143</v>
      </c>
      <c r="B80" s="221" t="s">
        <v>287</v>
      </c>
      <c r="C80" s="222" t="s">
        <v>299</v>
      </c>
      <c r="D80" s="223" t="s">
        <v>63</v>
      </c>
      <c r="E80" s="224">
        <v>6</v>
      </c>
      <c r="F80" s="225">
        <v>0</v>
      </c>
      <c r="G80" s="226">
        <f t="shared" si="12"/>
        <v>0</v>
      </c>
      <c r="H80" s="225">
        <v>0</v>
      </c>
      <c r="I80" s="226">
        <f t="shared" si="13"/>
        <v>0</v>
      </c>
      <c r="J80" s="227">
        <f t="shared" si="17"/>
        <v>0</v>
      </c>
      <c r="K80" s="228">
        <f t="shared" si="17"/>
        <v>0</v>
      </c>
      <c r="L80" s="229"/>
    </row>
    <row r="81" spans="1:12" ht="12.75" customHeight="1">
      <c r="A81" s="220" t="s">
        <v>144</v>
      </c>
      <c r="B81" s="221" t="s">
        <v>287</v>
      </c>
      <c r="C81" s="222" t="s">
        <v>296</v>
      </c>
      <c r="D81" s="223" t="s">
        <v>63</v>
      </c>
      <c r="E81" s="224">
        <v>1</v>
      </c>
      <c r="F81" s="225">
        <v>0</v>
      </c>
      <c r="G81" s="226">
        <f t="shared" si="12"/>
        <v>0</v>
      </c>
      <c r="H81" s="225">
        <v>0</v>
      </c>
      <c r="I81" s="226">
        <f t="shared" si="13"/>
        <v>0</v>
      </c>
      <c r="J81" s="227">
        <f t="shared" si="17"/>
        <v>0</v>
      </c>
      <c r="K81" s="228">
        <f t="shared" si="17"/>
        <v>0</v>
      </c>
      <c r="L81" s="229"/>
    </row>
    <row r="82" spans="1:12" ht="12.75" customHeight="1">
      <c r="A82" s="220" t="s">
        <v>217</v>
      </c>
      <c r="B82" s="221" t="s">
        <v>318</v>
      </c>
      <c r="C82" s="222" t="s">
        <v>298</v>
      </c>
      <c r="D82" s="223" t="s">
        <v>63</v>
      </c>
      <c r="E82" s="224">
        <v>1</v>
      </c>
      <c r="F82" s="225">
        <v>0</v>
      </c>
      <c r="G82" s="226">
        <f t="shared" si="12"/>
        <v>0</v>
      </c>
      <c r="H82" s="225">
        <v>0</v>
      </c>
      <c r="I82" s="226">
        <f t="shared" si="13"/>
        <v>0</v>
      </c>
      <c r="J82" s="227">
        <f aca="true" t="shared" si="18" ref="J82:K87">+F82+H82</f>
        <v>0</v>
      </c>
      <c r="K82" s="228">
        <f t="shared" si="18"/>
        <v>0</v>
      </c>
      <c r="L82" s="229"/>
    </row>
    <row r="83" spans="1:12" ht="12.75" customHeight="1">
      <c r="A83" s="220" t="s">
        <v>218</v>
      </c>
      <c r="B83" s="221" t="s">
        <v>319</v>
      </c>
      <c r="C83" s="222" t="s">
        <v>301</v>
      </c>
      <c r="D83" s="223" t="s">
        <v>63</v>
      </c>
      <c r="E83" s="224">
        <v>1</v>
      </c>
      <c r="F83" s="225">
        <v>0</v>
      </c>
      <c r="G83" s="226">
        <f t="shared" si="12"/>
        <v>0</v>
      </c>
      <c r="H83" s="225">
        <v>0</v>
      </c>
      <c r="I83" s="226">
        <f t="shared" si="13"/>
        <v>0</v>
      </c>
      <c r="J83" s="227">
        <f t="shared" si="18"/>
        <v>0</v>
      </c>
      <c r="K83" s="228">
        <f t="shared" si="18"/>
        <v>0</v>
      </c>
      <c r="L83" s="229"/>
    </row>
    <row r="84" spans="1:12" ht="12.75" customHeight="1">
      <c r="A84" s="220" t="s">
        <v>219</v>
      </c>
      <c r="B84" s="221" t="s">
        <v>320</v>
      </c>
      <c r="C84" s="222" t="s">
        <v>303</v>
      </c>
      <c r="D84" s="223" t="s">
        <v>63</v>
      </c>
      <c r="E84" s="224">
        <v>1</v>
      </c>
      <c r="F84" s="225">
        <v>0</v>
      </c>
      <c r="G84" s="226">
        <f t="shared" si="12"/>
        <v>0</v>
      </c>
      <c r="H84" s="225">
        <v>0</v>
      </c>
      <c r="I84" s="226">
        <f t="shared" si="13"/>
        <v>0</v>
      </c>
      <c r="J84" s="227">
        <f t="shared" si="18"/>
        <v>0</v>
      </c>
      <c r="K84" s="228">
        <f t="shared" si="18"/>
        <v>0</v>
      </c>
      <c r="L84" s="229"/>
    </row>
    <row r="85" spans="1:12" ht="12.75" customHeight="1">
      <c r="A85" s="220" t="s">
        <v>220</v>
      </c>
      <c r="B85" s="221"/>
      <c r="C85" s="222" t="s">
        <v>145</v>
      </c>
      <c r="D85" s="223" t="s">
        <v>63</v>
      </c>
      <c r="E85" s="224">
        <v>4</v>
      </c>
      <c r="F85" s="225">
        <v>0</v>
      </c>
      <c r="G85" s="226">
        <f t="shared" si="12"/>
        <v>0</v>
      </c>
      <c r="H85" s="225">
        <v>0</v>
      </c>
      <c r="I85" s="226">
        <f t="shared" si="13"/>
        <v>0</v>
      </c>
      <c r="J85" s="227">
        <f t="shared" si="18"/>
        <v>0</v>
      </c>
      <c r="K85" s="228">
        <f t="shared" si="18"/>
        <v>0</v>
      </c>
      <c r="L85" s="229"/>
    </row>
    <row r="86" spans="1:12" ht="12.75" customHeight="1">
      <c r="A86" s="220" t="s">
        <v>221</v>
      </c>
      <c r="B86" s="221"/>
      <c r="C86" s="222" t="s">
        <v>146</v>
      </c>
      <c r="D86" s="223" t="s">
        <v>63</v>
      </c>
      <c r="E86" s="224">
        <v>5</v>
      </c>
      <c r="F86" s="225">
        <v>0</v>
      </c>
      <c r="G86" s="226">
        <f t="shared" si="12"/>
        <v>0</v>
      </c>
      <c r="H86" s="225">
        <v>0</v>
      </c>
      <c r="I86" s="226">
        <f t="shared" si="13"/>
        <v>0</v>
      </c>
      <c r="J86" s="227">
        <f t="shared" si="18"/>
        <v>0</v>
      </c>
      <c r="K86" s="228">
        <f t="shared" si="18"/>
        <v>0</v>
      </c>
      <c r="L86" s="229"/>
    </row>
    <row r="87" spans="1:12" ht="12.75" customHeight="1">
      <c r="A87" s="220" t="s">
        <v>194</v>
      </c>
      <c r="B87" s="221"/>
      <c r="C87" s="222" t="s">
        <v>304</v>
      </c>
      <c r="D87" s="223" t="s">
        <v>63</v>
      </c>
      <c r="E87" s="224">
        <v>2</v>
      </c>
      <c r="F87" s="225">
        <v>0</v>
      </c>
      <c r="G87" s="226">
        <f t="shared" si="12"/>
        <v>0</v>
      </c>
      <c r="H87" s="225">
        <v>0</v>
      </c>
      <c r="I87" s="226">
        <f t="shared" si="13"/>
        <v>0</v>
      </c>
      <c r="J87" s="227">
        <f t="shared" si="18"/>
        <v>0</v>
      </c>
      <c r="K87" s="228">
        <f t="shared" si="18"/>
        <v>0</v>
      </c>
      <c r="L87" s="229"/>
    </row>
    <row r="88" spans="1:12" ht="12.75" customHeight="1">
      <c r="A88" s="220" t="s">
        <v>195</v>
      </c>
      <c r="B88" s="221"/>
      <c r="C88" s="222" t="s">
        <v>147</v>
      </c>
      <c r="D88" s="223" t="s">
        <v>63</v>
      </c>
      <c r="E88" s="224">
        <v>1</v>
      </c>
      <c r="F88" s="225">
        <v>0</v>
      </c>
      <c r="G88" s="226">
        <f t="shared" si="12"/>
        <v>0</v>
      </c>
      <c r="H88" s="225">
        <v>0</v>
      </c>
      <c r="I88" s="226">
        <f t="shared" si="13"/>
        <v>0</v>
      </c>
      <c r="J88" s="227">
        <f aca="true" t="shared" si="19" ref="J88:K94">+F88+H88</f>
        <v>0</v>
      </c>
      <c r="K88" s="228">
        <f t="shared" si="19"/>
        <v>0</v>
      </c>
      <c r="L88" s="229"/>
    </row>
    <row r="89" spans="1:12" ht="12.75" customHeight="1">
      <c r="A89" s="220" t="s">
        <v>255</v>
      </c>
      <c r="B89" s="221"/>
      <c r="C89" s="222" t="s">
        <v>305</v>
      </c>
      <c r="D89" s="223" t="s">
        <v>63</v>
      </c>
      <c r="E89" s="224">
        <v>1</v>
      </c>
      <c r="F89" s="225">
        <v>0</v>
      </c>
      <c r="G89" s="226">
        <f t="shared" si="12"/>
        <v>0</v>
      </c>
      <c r="H89" s="225">
        <v>0</v>
      </c>
      <c r="I89" s="226">
        <f t="shared" si="13"/>
        <v>0</v>
      </c>
      <c r="J89" s="227">
        <f t="shared" si="19"/>
        <v>0</v>
      </c>
      <c r="K89" s="228">
        <f t="shared" si="19"/>
        <v>0</v>
      </c>
      <c r="L89" s="229"/>
    </row>
    <row r="90" spans="1:12" ht="12.75" customHeight="1">
      <c r="A90" s="220" t="s">
        <v>306</v>
      </c>
      <c r="B90" s="221"/>
      <c r="C90" s="222" t="s">
        <v>168</v>
      </c>
      <c r="D90" s="223" t="s">
        <v>63</v>
      </c>
      <c r="E90" s="224">
        <v>1</v>
      </c>
      <c r="F90" s="225">
        <v>0</v>
      </c>
      <c r="G90" s="226">
        <f t="shared" si="12"/>
        <v>0</v>
      </c>
      <c r="H90" s="225">
        <v>0</v>
      </c>
      <c r="I90" s="226">
        <f t="shared" si="13"/>
        <v>0</v>
      </c>
      <c r="J90" s="227">
        <f t="shared" si="19"/>
        <v>0</v>
      </c>
      <c r="K90" s="228">
        <f t="shared" si="19"/>
        <v>0</v>
      </c>
      <c r="L90" s="229"/>
    </row>
    <row r="91" spans="1:12" ht="12.75" customHeight="1">
      <c r="A91" s="220" t="s">
        <v>307</v>
      </c>
      <c r="B91" s="221"/>
      <c r="C91" s="222" t="s">
        <v>183</v>
      </c>
      <c r="D91" s="223" t="s">
        <v>63</v>
      </c>
      <c r="E91" s="224">
        <v>12</v>
      </c>
      <c r="F91" s="225">
        <v>0</v>
      </c>
      <c r="G91" s="226">
        <f t="shared" si="12"/>
        <v>0</v>
      </c>
      <c r="H91" s="225">
        <v>0</v>
      </c>
      <c r="I91" s="226">
        <f t="shared" si="13"/>
        <v>0</v>
      </c>
      <c r="J91" s="227">
        <f t="shared" si="19"/>
        <v>0</v>
      </c>
      <c r="K91" s="228">
        <f t="shared" si="19"/>
        <v>0</v>
      </c>
      <c r="L91" s="229"/>
    </row>
    <row r="92" spans="1:12" ht="12.75" customHeight="1">
      <c r="A92" s="220" t="s">
        <v>308</v>
      </c>
      <c r="B92" s="221"/>
      <c r="C92" s="222" t="s">
        <v>284</v>
      </c>
      <c r="D92" s="223" t="s">
        <v>63</v>
      </c>
      <c r="E92" s="224">
        <v>5</v>
      </c>
      <c r="F92" s="225">
        <v>0</v>
      </c>
      <c r="G92" s="226">
        <f t="shared" si="12"/>
        <v>0</v>
      </c>
      <c r="H92" s="225">
        <v>0</v>
      </c>
      <c r="I92" s="226">
        <f t="shared" si="13"/>
        <v>0</v>
      </c>
      <c r="J92" s="227">
        <f t="shared" si="19"/>
        <v>0</v>
      </c>
      <c r="K92" s="228">
        <f t="shared" si="19"/>
        <v>0</v>
      </c>
      <c r="L92" s="229"/>
    </row>
    <row r="93" spans="1:12" ht="12.75" customHeight="1">
      <c r="A93" s="220" t="s">
        <v>309</v>
      </c>
      <c r="B93" s="221"/>
      <c r="C93" s="222" t="s">
        <v>169</v>
      </c>
      <c r="D93" s="223" t="s">
        <v>63</v>
      </c>
      <c r="E93" s="224">
        <v>1</v>
      </c>
      <c r="F93" s="225">
        <v>0</v>
      </c>
      <c r="G93" s="226">
        <f t="shared" si="12"/>
        <v>0</v>
      </c>
      <c r="H93" s="225">
        <v>0</v>
      </c>
      <c r="I93" s="226">
        <f t="shared" si="13"/>
        <v>0</v>
      </c>
      <c r="J93" s="227">
        <f t="shared" si="19"/>
        <v>0</v>
      </c>
      <c r="K93" s="228">
        <f t="shared" si="19"/>
        <v>0</v>
      </c>
      <c r="L93" s="229"/>
    </row>
    <row r="94" spans="1:12" ht="12.75" customHeight="1">
      <c r="A94" s="220" t="s">
        <v>310</v>
      </c>
      <c r="B94" s="221"/>
      <c r="C94" s="222" t="s">
        <v>184</v>
      </c>
      <c r="D94" s="223" t="s">
        <v>63</v>
      </c>
      <c r="E94" s="224">
        <v>1</v>
      </c>
      <c r="F94" s="225">
        <v>0</v>
      </c>
      <c r="G94" s="226">
        <f t="shared" si="12"/>
        <v>0</v>
      </c>
      <c r="H94" s="225">
        <v>0</v>
      </c>
      <c r="I94" s="226">
        <f t="shared" si="13"/>
        <v>0</v>
      </c>
      <c r="J94" s="227">
        <f t="shared" si="19"/>
        <v>0</v>
      </c>
      <c r="K94" s="228">
        <f t="shared" si="19"/>
        <v>0</v>
      </c>
      <c r="L94" s="229"/>
    </row>
    <row r="95" spans="1:14" ht="12.75" customHeight="1">
      <c r="A95" s="220" t="s">
        <v>311</v>
      </c>
      <c r="B95" s="221"/>
      <c r="C95" s="222" t="s">
        <v>216</v>
      </c>
      <c r="D95" s="223" t="s">
        <v>63</v>
      </c>
      <c r="E95" s="224">
        <v>1</v>
      </c>
      <c r="F95" s="225">
        <v>0</v>
      </c>
      <c r="G95" s="226">
        <f aca="true" t="shared" si="20" ref="G95:G101">E95*F95</f>
        <v>0</v>
      </c>
      <c r="H95" s="225">
        <v>0</v>
      </c>
      <c r="I95" s="226">
        <f aca="true" t="shared" si="21" ref="I95:I101">E95*H95</f>
        <v>0</v>
      </c>
      <c r="J95" s="227">
        <f aca="true" t="shared" si="22" ref="J95:J101">+F95+H95</f>
        <v>0</v>
      </c>
      <c r="K95" s="228">
        <f aca="true" t="shared" si="23" ref="K95:K101">+G95+I95</f>
        <v>0</v>
      </c>
      <c r="L95" s="229"/>
      <c r="N95" s="230"/>
    </row>
    <row r="96" spans="1:12" ht="25.5" customHeight="1">
      <c r="A96" s="220" t="s">
        <v>312</v>
      </c>
      <c r="B96" s="221"/>
      <c r="C96" s="222" t="s">
        <v>197</v>
      </c>
      <c r="D96" s="223" t="s">
        <v>63</v>
      </c>
      <c r="E96" s="224">
        <v>2</v>
      </c>
      <c r="F96" s="225">
        <v>0</v>
      </c>
      <c r="G96" s="226">
        <f t="shared" si="20"/>
        <v>0</v>
      </c>
      <c r="H96" s="225">
        <v>0</v>
      </c>
      <c r="I96" s="226">
        <f t="shared" si="21"/>
        <v>0</v>
      </c>
      <c r="J96" s="227">
        <f t="shared" si="22"/>
        <v>0</v>
      </c>
      <c r="K96" s="228">
        <f t="shared" si="23"/>
        <v>0</v>
      </c>
      <c r="L96" s="229"/>
    </row>
    <row r="97" spans="1:12" ht="12.75" customHeight="1">
      <c r="A97" s="220" t="s">
        <v>313</v>
      </c>
      <c r="B97" s="221"/>
      <c r="C97" s="222" t="s">
        <v>148</v>
      </c>
      <c r="D97" s="223" t="s">
        <v>69</v>
      </c>
      <c r="E97" s="224">
        <v>182</v>
      </c>
      <c r="F97" s="225">
        <v>0</v>
      </c>
      <c r="G97" s="226">
        <f t="shared" si="20"/>
        <v>0</v>
      </c>
      <c r="H97" s="225">
        <v>0</v>
      </c>
      <c r="I97" s="226">
        <f t="shared" si="21"/>
        <v>0</v>
      </c>
      <c r="J97" s="227">
        <f t="shared" si="22"/>
        <v>0</v>
      </c>
      <c r="K97" s="228">
        <f t="shared" si="23"/>
        <v>0</v>
      </c>
      <c r="L97" s="229"/>
    </row>
    <row r="98" spans="1:12" ht="12.75" customHeight="1">
      <c r="A98" s="220" t="s">
        <v>314</v>
      </c>
      <c r="B98" s="221"/>
      <c r="C98" s="222" t="s">
        <v>149</v>
      </c>
      <c r="D98" s="223" t="s">
        <v>69</v>
      </c>
      <c r="E98" s="224">
        <v>149</v>
      </c>
      <c r="F98" s="225">
        <v>0</v>
      </c>
      <c r="G98" s="226">
        <f t="shared" si="20"/>
        <v>0</v>
      </c>
      <c r="H98" s="225">
        <v>0</v>
      </c>
      <c r="I98" s="226">
        <f t="shared" si="21"/>
        <v>0</v>
      </c>
      <c r="J98" s="227">
        <f t="shared" si="22"/>
        <v>0</v>
      </c>
      <c r="K98" s="228">
        <f t="shared" si="23"/>
        <v>0</v>
      </c>
      <c r="L98" s="229"/>
    </row>
    <row r="99" spans="1:12" ht="12.75" customHeight="1">
      <c r="A99" s="220" t="s">
        <v>315</v>
      </c>
      <c r="B99" s="221"/>
      <c r="C99" s="222" t="s">
        <v>150</v>
      </c>
      <c r="D99" s="223" t="s">
        <v>69</v>
      </c>
      <c r="E99" s="224">
        <v>33</v>
      </c>
      <c r="F99" s="225">
        <v>0</v>
      </c>
      <c r="G99" s="226">
        <f t="shared" si="20"/>
        <v>0</v>
      </c>
      <c r="H99" s="225">
        <v>0</v>
      </c>
      <c r="I99" s="226">
        <f t="shared" si="21"/>
        <v>0</v>
      </c>
      <c r="J99" s="227">
        <f t="shared" si="22"/>
        <v>0</v>
      </c>
      <c r="K99" s="228">
        <f t="shared" si="23"/>
        <v>0</v>
      </c>
      <c r="L99" s="229"/>
    </row>
    <row r="100" spans="1:12" ht="12.75" customHeight="1">
      <c r="A100" s="220" t="s">
        <v>316</v>
      </c>
      <c r="B100" s="221"/>
      <c r="C100" s="222" t="s">
        <v>151</v>
      </c>
      <c r="D100" s="223" t="s">
        <v>70</v>
      </c>
      <c r="E100" s="224">
        <v>1.2</v>
      </c>
      <c r="F100" s="225">
        <v>0</v>
      </c>
      <c r="G100" s="226">
        <f t="shared" si="20"/>
        <v>0</v>
      </c>
      <c r="H100" s="225">
        <v>0</v>
      </c>
      <c r="I100" s="226">
        <f t="shared" si="21"/>
        <v>0</v>
      </c>
      <c r="J100" s="227">
        <f t="shared" si="22"/>
        <v>0</v>
      </c>
      <c r="K100" s="228">
        <f t="shared" si="23"/>
        <v>0</v>
      </c>
      <c r="L100" s="229"/>
    </row>
    <row r="101" spans="1:12" ht="12.75" customHeight="1">
      <c r="A101" s="220" t="s">
        <v>317</v>
      </c>
      <c r="B101" s="221"/>
      <c r="C101" s="222" t="s">
        <v>152</v>
      </c>
      <c r="D101" s="223" t="s">
        <v>70</v>
      </c>
      <c r="E101" s="224">
        <v>2</v>
      </c>
      <c r="F101" s="225">
        <v>0</v>
      </c>
      <c r="G101" s="226">
        <f t="shared" si="20"/>
        <v>0</v>
      </c>
      <c r="H101" s="225">
        <v>0</v>
      </c>
      <c r="I101" s="226">
        <f t="shared" si="21"/>
        <v>0</v>
      </c>
      <c r="J101" s="250">
        <f t="shared" si="22"/>
        <v>0</v>
      </c>
      <c r="K101" s="251">
        <f t="shared" si="23"/>
        <v>0</v>
      </c>
      <c r="L101" s="229"/>
    </row>
    <row r="102" spans="1:12" ht="13.5">
      <c r="A102" s="204"/>
      <c r="B102" s="204"/>
      <c r="C102" s="205"/>
      <c r="D102" s="206"/>
      <c r="E102" s="207"/>
      <c r="F102" s="207"/>
      <c r="G102" s="208"/>
      <c r="H102" s="208"/>
      <c r="I102" s="208"/>
      <c r="J102" s="209"/>
      <c r="K102" s="247"/>
      <c r="L102" s="264"/>
    </row>
    <row r="103" spans="1:12" ht="13.5">
      <c r="A103" s="212" t="s">
        <v>153</v>
      </c>
      <c r="B103" s="213"/>
      <c r="C103" s="213" t="s">
        <v>321</v>
      </c>
      <c r="D103" s="214"/>
      <c r="E103" s="215"/>
      <c r="F103" s="216"/>
      <c r="G103" s="217"/>
      <c r="H103" s="216"/>
      <c r="I103" s="217"/>
      <c r="J103" s="218"/>
      <c r="K103" s="217"/>
      <c r="L103" s="219">
        <f>SUM(K104:K142)</f>
        <v>0</v>
      </c>
    </row>
    <row r="104" spans="1:12" ht="12.75" customHeight="1">
      <c r="A104" s="220" t="s">
        <v>154</v>
      </c>
      <c r="B104" s="221"/>
      <c r="C104" s="222" t="s">
        <v>114</v>
      </c>
      <c r="D104" s="223" t="s">
        <v>69</v>
      </c>
      <c r="E104" s="224">
        <v>6</v>
      </c>
      <c r="F104" s="225">
        <v>0</v>
      </c>
      <c r="G104" s="226">
        <f>E104*F104</f>
        <v>0</v>
      </c>
      <c r="H104" s="225">
        <v>0</v>
      </c>
      <c r="I104" s="226">
        <f>E104*H104</f>
        <v>0</v>
      </c>
      <c r="J104" s="227">
        <f>+F104+H104</f>
        <v>0</v>
      </c>
      <c r="K104" s="228">
        <f>+G104+I104</f>
        <v>0</v>
      </c>
      <c r="L104" s="263"/>
    </row>
    <row r="105" spans="1:12" ht="12.75" customHeight="1">
      <c r="A105" s="220" t="s">
        <v>155</v>
      </c>
      <c r="B105" s="221"/>
      <c r="C105" s="222" t="s">
        <v>116</v>
      </c>
      <c r="D105" s="223" t="s">
        <v>69</v>
      </c>
      <c r="E105" s="224">
        <v>62</v>
      </c>
      <c r="F105" s="225">
        <v>0</v>
      </c>
      <c r="G105" s="226">
        <f>E105*F105</f>
        <v>0</v>
      </c>
      <c r="H105" s="225">
        <v>0</v>
      </c>
      <c r="I105" s="226">
        <f>E105*H105</f>
        <v>0</v>
      </c>
      <c r="J105" s="227">
        <f>+F105+H105</f>
        <v>0</v>
      </c>
      <c r="K105" s="228">
        <f>+G105+I105</f>
        <v>0</v>
      </c>
      <c r="L105" s="229"/>
    </row>
    <row r="106" spans="1:15" ht="12.75" customHeight="1">
      <c r="A106" s="220" t="s">
        <v>170</v>
      </c>
      <c r="B106" s="221"/>
      <c r="C106" s="222" t="s">
        <v>189</v>
      </c>
      <c r="D106" s="223" t="s">
        <v>69</v>
      </c>
      <c r="E106" s="224">
        <v>68</v>
      </c>
      <c r="F106" s="225">
        <v>0</v>
      </c>
      <c r="G106" s="226">
        <f aca="true" t="shared" si="24" ref="G106:G113">E106*F106</f>
        <v>0</v>
      </c>
      <c r="H106" s="225">
        <v>0</v>
      </c>
      <c r="I106" s="226">
        <f aca="true" t="shared" si="25" ref="I106:I113">E106*H106</f>
        <v>0</v>
      </c>
      <c r="J106" s="227">
        <f aca="true" t="shared" si="26" ref="J106:J136">+F106+H106</f>
        <v>0</v>
      </c>
      <c r="K106" s="228">
        <f aca="true" t="shared" si="27" ref="K106:K130">+G106+I106</f>
        <v>0</v>
      </c>
      <c r="L106" s="229"/>
      <c r="N106" s="230"/>
      <c r="O106" s="230"/>
    </row>
    <row r="107" spans="1:12" ht="12.75" customHeight="1">
      <c r="A107" s="220" t="s">
        <v>171</v>
      </c>
      <c r="B107" s="221"/>
      <c r="C107" s="222" t="s">
        <v>191</v>
      </c>
      <c r="D107" s="223" t="s">
        <v>63</v>
      </c>
      <c r="E107" s="224">
        <v>8</v>
      </c>
      <c r="F107" s="225">
        <v>0</v>
      </c>
      <c r="G107" s="226">
        <f t="shared" si="24"/>
        <v>0</v>
      </c>
      <c r="H107" s="225">
        <v>0</v>
      </c>
      <c r="I107" s="226">
        <f t="shared" si="25"/>
        <v>0</v>
      </c>
      <c r="J107" s="227">
        <f t="shared" si="26"/>
        <v>0</v>
      </c>
      <c r="K107" s="228">
        <f t="shared" si="27"/>
        <v>0</v>
      </c>
      <c r="L107" s="229"/>
    </row>
    <row r="108" spans="1:12" ht="12.75" customHeight="1">
      <c r="A108" s="220" t="s">
        <v>172</v>
      </c>
      <c r="B108" s="221"/>
      <c r="C108" s="222" t="s">
        <v>192</v>
      </c>
      <c r="D108" s="223" t="s">
        <v>63</v>
      </c>
      <c r="E108" s="224">
        <v>12</v>
      </c>
      <c r="F108" s="225">
        <v>0</v>
      </c>
      <c r="G108" s="226">
        <f t="shared" si="24"/>
        <v>0</v>
      </c>
      <c r="H108" s="225">
        <v>0</v>
      </c>
      <c r="I108" s="226">
        <f t="shared" si="25"/>
        <v>0</v>
      </c>
      <c r="J108" s="227">
        <f t="shared" si="26"/>
        <v>0</v>
      </c>
      <c r="K108" s="228">
        <f t="shared" si="27"/>
        <v>0</v>
      </c>
      <c r="L108" s="229"/>
    </row>
    <row r="109" spans="1:12" ht="12.75" customHeight="1">
      <c r="A109" s="220" t="s">
        <v>173</v>
      </c>
      <c r="B109" s="221"/>
      <c r="C109" s="222" t="s">
        <v>132</v>
      </c>
      <c r="D109" s="223" t="s">
        <v>63</v>
      </c>
      <c r="E109" s="224">
        <v>34</v>
      </c>
      <c r="F109" s="225">
        <v>0</v>
      </c>
      <c r="G109" s="226">
        <f t="shared" si="24"/>
        <v>0</v>
      </c>
      <c r="H109" s="225">
        <v>0</v>
      </c>
      <c r="I109" s="226">
        <f t="shared" si="25"/>
        <v>0</v>
      </c>
      <c r="J109" s="227">
        <f t="shared" si="26"/>
        <v>0</v>
      </c>
      <c r="K109" s="228">
        <f t="shared" si="27"/>
        <v>0</v>
      </c>
      <c r="L109" s="229"/>
    </row>
    <row r="110" spans="1:12" ht="27" customHeight="1">
      <c r="A110" s="220" t="s">
        <v>174</v>
      </c>
      <c r="B110" s="231" t="s">
        <v>285</v>
      </c>
      <c r="C110" s="222" t="s">
        <v>266</v>
      </c>
      <c r="D110" s="223" t="s">
        <v>69</v>
      </c>
      <c r="E110" s="224">
        <v>4</v>
      </c>
      <c r="F110" s="225">
        <v>0</v>
      </c>
      <c r="G110" s="226">
        <f t="shared" si="24"/>
        <v>0</v>
      </c>
      <c r="H110" s="225">
        <v>0</v>
      </c>
      <c r="I110" s="226">
        <f t="shared" si="25"/>
        <v>0</v>
      </c>
      <c r="J110" s="227">
        <f t="shared" si="26"/>
        <v>0</v>
      </c>
      <c r="K110" s="228">
        <f t="shared" si="27"/>
        <v>0</v>
      </c>
      <c r="L110" s="229"/>
    </row>
    <row r="111" spans="1:15" ht="27" customHeight="1">
      <c r="A111" s="220" t="s">
        <v>175</v>
      </c>
      <c r="B111" s="231" t="s">
        <v>285</v>
      </c>
      <c r="C111" s="222" t="s">
        <v>267</v>
      </c>
      <c r="D111" s="223" t="s">
        <v>69</v>
      </c>
      <c r="E111" s="224">
        <v>5</v>
      </c>
      <c r="F111" s="225">
        <v>0</v>
      </c>
      <c r="G111" s="226">
        <f t="shared" si="24"/>
        <v>0</v>
      </c>
      <c r="H111" s="225">
        <v>0</v>
      </c>
      <c r="I111" s="226">
        <f t="shared" si="25"/>
        <v>0</v>
      </c>
      <c r="J111" s="227">
        <f t="shared" si="26"/>
        <v>0</v>
      </c>
      <c r="K111" s="228">
        <f t="shared" si="27"/>
        <v>0</v>
      </c>
      <c r="L111" s="229"/>
      <c r="O111" s="230"/>
    </row>
    <row r="112" spans="1:12" ht="27" customHeight="1">
      <c r="A112" s="220" t="s">
        <v>176</v>
      </c>
      <c r="B112" s="231" t="s">
        <v>285</v>
      </c>
      <c r="C112" s="222" t="s">
        <v>268</v>
      </c>
      <c r="D112" s="223" t="s">
        <v>69</v>
      </c>
      <c r="E112" s="224">
        <v>5</v>
      </c>
      <c r="F112" s="225">
        <v>0</v>
      </c>
      <c r="G112" s="226">
        <f t="shared" si="24"/>
        <v>0</v>
      </c>
      <c r="H112" s="225">
        <v>0</v>
      </c>
      <c r="I112" s="226">
        <f t="shared" si="25"/>
        <v>0</v>
      </c>
      <c r="J112" s="227">
        <f t="shared" si="26"/>
        <v>0</v>
      </c>
      <c r="K112" s="228">
        <f t="shared" si="27"/>
        <v>0</v>
      </c>
      <c r="L112" s="229"/>
    </row>
    <row r="113" spans="1:12" ht="27" customHeight="1">
      <c r="A113" s="220" t="s">
        <v>177</v>
      </c>
      <c r="B113" s="231" t="s">
        <v>285</v>
      </c>
      <c r="C113" s="222" t="s">
        <v>323</v>
      </c>
      <c r="D113" s="223" t="s">
        <v>69</v>
      </c>
      <c r="E113" s="224">
        <v>7</v>
      </c>
      <c r="F113" s="225">
        <v>0</v>
      </c>
      <c r="G113" s="226">
        <f t="shared" si="24"/>
        <v>0</v>
      </c>
      <c r="H113" s="225">
        <v>0</v>
      </c>
      <c r="I113" s="226">
        <f t="shared" si="25"/>
        <v>0</v>
      </c>
      <c r="J113" s="227">
        <f t="shared" si="26"/>
        <v>0</v>
      </c>
      <c r="K113" s="228">
        <f t="shared" si="27"/>
        <v>0</v>
      </c>
      <c r="L113" s="229"/>
    </row>
    <row r="114" spans="1:15" ht="27" customHeight="1">
      <c r="A114" s="220" t="s">
        <v>178</v>
      </c>
      <c r="B114" s="231" t="s">
        <v>285</v>
      </c>
      <c r="C114" s="222" t="s">
        <v>289</v>
      </c>
      <c r="D114" s="223" t="s">
        <v>69</v>
      </c>
      <c r="E114" s="224">
        <v>6</v>
      </c>
      <c r="F114" s="225">
        <v>0</v>
      </c>
      <c r="G114" s="226">
        <f>E114*F114</f>
        <v>0</v>
      </c>
      <c r="H114" s="225">
        <v>0</v>
      </c>
      <c r="I114" s="226">
        <f>E114*H114</f>
        <v>0</v>
      </c>
      <c r="J114" s="227">
        <f t="shared" si="26"/>
        <v>0</v>
      </c>
      <c r="K114" s="228">
        <f t="shared" si="27"/>
        <v>0</v>
      </c>
      <c r="L114" s="229"/>
      <c r="N114" s="230"/>
      <c r="O114" s="230"/>
    </row>
    <row r="115" spans="1:12" ht="27" customHeight="1">
      <c r="A115" s="220" t="s">
        <v>179</v>
      </c>
      <c r="B115" s="231" t="s">
        <v>285</v>
      </c>
      <c r="C115" s="222" t="s">
        <v>290</v>
      </c>
      <c r="D115" s="223" t="s">
        <v>69</v>
      </c>
      <c r="E115" s="224">
        <v>12</v>
      </c>
      <c r="F115" s="225">
        <v>0</v>
      </c>
      <c r="G115" s="226">
        <f>E115*F115</f>
        <v>0</v>
      </c>
      <c r="H115" s="225">
        <v>0</v>
      </c>
      <c r="I115" s="226">
        <f>E115*H115</f>
        <v>0</v>
      </c>
      <c r="J115" s="227">
        <f t="shared" si="26"/>
        <v>0</v>
      </c>
      <c r="K115" s="228">
        <f t="shared" si="27"/>
        <v>0</v>
      </c>
      <c r="L115" s="229"/>
    </row>
    <row r="116" spans="1:12" ht="27" customHeight="1">
      <c r="A116" s="220" t="s">
        <v>180</v>
      </c>
      <c r="B116" s="231" t="s">
        <v>285</v>
      </c>
      <c r="C116" s="222" t="s">
        <v>322</v>
      </c>
      <c r="D116" s="223" t="s">
        <v>69</v>
      </c>
      <c r="E116" s="224">
        <v>52</v>
      </c>
      <c r="F116" s="225">
        <v>0</v>
      </c>
      <c r="G116" s="226">
        <f>E116*F116</f>
        <v>0</v>
      </c>
      <c r="H116" s="225">
        <v>0</v>
      </c>
      <c r="I116" s="226">
        <f>E116*H116</f>
        <v>0</v>
      </c>
      <c r="J116" s="227">
        <f t="shared" si="26"/>
        <v>0</v>
      </c>
      <c r="K116" s="228">
        <f>+G116+I116</f>
        <v>0</v>
      </c>
      <c r="L116" s="229"/>
    </row>
    <row r="117" spans="1:15" ht="51" customHeight="1">
      <c r="A117" s="220" t="s">
        <v>181</v>
      </c>
      <c r="B117" s="231" t="s">
        <v>283</v>
      </c>
      <c r="C117" s="222" t="s">
        <v>358</v>
      </c>
      <c r="D117" s="223" t="s">
        <v>69</v>
      </c>
      <c r="E117" s="224">
        <v>4</v>
      </c>
      <c r="F117" s="225">
        <v>0</v>
      </c>
      <c r="G117" s="226">
        <f aca="true" t="shared" si="28" ref="G117:G127">E117*F117</f>
        <v>0</v>
      </c>
      <c r="H117" s="225">
        <v>0</v>
      </c>
      <c r="I117" s="226">
        <f aca="true" t="shared" si="29" ref="I117:I127">E117*H117</f>
        <v>0</v>
      </c>
      <c r="J117" s="227">
        <f t="shared" si="26"/>
        <v>0</v>
      </c>
      <c r="K117" s="228">
        <f t="shared" si="27"/>
        <v>0</v>
      </c>
      <c r="L117" s="229"/>
      <c r="O117" s="230"/>
    </row>
    <row r="118" spans="1:15" ht="51" customHeight="1">
      <c r="A118" s="220" t="s">
        <v>182</v>
      </c>
      <c r="B118" s="231" t="s">
        <v>283</v>
      </c>
      <c r="C118" s="222" t="s">
        <v>359</v>
      </c>
      <c r="D118" s="223" t="s">
        <v>69</v>
      </c>
      <c r="E118" s="224">
        <v>5</v>
      </c>
      <c r="F118" s="225">
        <v>0</v>
      </c>
      <c r="G118" s="226">
        <f t="shared" si="28"/>
        <v>0</v>
      </c>
      <c r="H118" s="225">
        <v>0</v>
      </c>
      <c r="I118" s="226">
        <f t="shared" si="29"/>
        <v>0</v>
      </c>
      <c r="J118" s="227">
        <f t="shared" si="26"/>
        <v>0</v>
      </c>
      <c r="K118" s="228">
        <f t="shared" si="27"/>
        <v>0</v>
      </c>
      <c r="L118" s="229"/>
      <c r="O118" s="230"/>
    </row>
    <row r="119" spans="1:15" ht="51" customHeight="1">
      <c r="A119" s="220" t="s">
        <v>222</v>
      </c>
      <c r="B119" s="231" t="s">
        <v>283</v>
      </c>
      <c r="C119" s="222" t="s">
        <v>360</v>
      </c>
      <c r="D119" s="223" t="s">
        <v>69</v>
      </c>
      <c r="E119" s="224">
        <v>5</v>
      </c>
      <c r="F119" s="225">
        <v>0</v>
      </c>
      <c r="G119" s="226">
        <f t="shared" si="28"/>
        <v>0</v>
      </c>
      <c r="H119" s="225">
        <v>0</v>
      </c>
      <c r="I119" s="226">
        <f t="shared" si="29"/>
        <v>0</v>
      </c>
      <c r="J119" s="227">
        <f t="shared" si="26"/>
        <v>0</v>
      </c>
      <c r="K119" s="228">
        <f t="shared" si="27"/>
        <v>0</v>
      </c>
      <c r="L119" s="229"/>
      <c r="O119" s="230"/>
    </row>
    <row r="120" spans="1:15" ht="51" customHeight="1">
      <c r="A120" s="220" t="s">
        <v>223</v>
      </c>
      <c r="B120" s="231" t="s">
        <v>283</v>
      </c>
      <c r="C120" s="222" t="s">
        <v>356</v>
      </c>
      <c r="D120" s="223" t="s">
        <v>69</v>
      </c>
      <c r="E120" s="224">
        <v>7</v>
      </c>
      <c r="F120" s="225">
        <v>0</v>
      </c>
      <c r="G120" s="226">
        <f t="shared" si="28"/>
        <v>0</v>
      </c>
      <c r="H120" s="225">
        <v>0</v>
      </c>
      <c r="I120" s="226">
        <f t="shared" si="29"/>
        <v>0</v>
      </c>
      <c r="J120" s="227">
        <f t="shared" si="26"/>
        <v>0</v>
      </c>
      <c r="K120" s="228">
        <f t="shared" si="27"/>
        <v>0</v>
      </c>
      <c r="L120" s="229"/>
      <c r="O120" s="230"/>
    </row>
    <row r="121" spans="1:15" ht="51" customHeight="1">
      <c r="A121" s="220" t="s">
        <v>224</v>
      </c>
      <c r="B121" s="231" t="s">
        <v>283</v>
      </c>
      <c r="C121" s="222" t="s">
        <v>361</v>
      </c>
      <c r="D121" s="223" t="s">
        <v>69</v>
      </c>
      <c r="E121" s="224">
        <v>5</v>
      </c>
      <c r="F121" s="225">
        <v>0</v>
      </c>
      <c r="G121" s="226">
        <f t="shared" si="28"/>
        <v>0</v>
      </c>
      <c r="H121" s="225">
        <v>0</v>
      </c>
      <c r="I121" s="226">
        <f t="shared" si="29"/>
        <v>0</v>
      </c>
      <c r="J121" s="227">
        <f t="shared" si="26"/>
        <v>0</v>
      </c>
      <c r="K121" s="228">
        <f t="shared" si="27"/>
        <v>0</v>
      </c>
      <c r="L121" s="229"/>
      <c r="O121" s="230"/>
    </row>
    <row r="122" spans="1:15" ht="51" customHeight="1">
      <c r="A122" s="220" t="s">
        <v>225</v>
      </c>
      <c r="B122" s="231" t="s">
        <v>283</v>
      </c>
      <c r="C122" s="222" t="s">
        <v>355</v>
      </c>
      <c r="D122" s="223" t="s">
        <v>69</v>
      </c>
      <c r="E122" s="224">
        <v>12</v>
      </c>
      <c r="F122" s="225">
        <v>0</v>
      </c>
      <c r="G122" s="226">
        <f t="shared" si="28"/>
        <v>0</v>
      </c>
      <c r="H122" s="225">
        <v>0</v>
      </c>
      <c r="I122" s="226">
        <f t="shared" si="29"/>
        <v>0</v>
      </c>
      <c r="J122" s="227">
        <f t="shared" si="26"/>
        <v>0</v>
      </c>
      <c r="K122" s="228">
        <f t="shared" si="27"/>
        <v>0</v>
      </c>
      <c r="L122" s="229"/>
      <c r="O122" s="230"/>
    </row>
    <row r="123" spans="1:15" ht="51" customHeight="1">
      <c r="A123" s="220" t="s">
        <v>226</v>
      </c>
      <c r="B123" s="231" t="s">
        <v>283</v>
      </c>
      <c r="C123" s="222" t="s">
        <v>362</v>
      </c>
      <c r="D123" s="223" t="s">
        <v>69</v>
      </c>
      <c r="E123" s="224">
        <v>52</v>
      </c>
      <c r="F123" s="225">
        <v>0</v>
      </c>
      <c r="G123" s="226">
        <f>E123*F123</f>
        <v>0</v>
      </c>
      <c r="H123" s="225">
        <v>0</v>
      </c>
      <c r="I123" s="226">
        <f>E123*H123</f>
        <v>0</v>
      </c>
      <c r="J123" s="227">
        <f t="shared" si="26"/>
        <v>0</v>
      </c>
      <c r="K123" s="228">
        <f>+G123+I123</f>
        <v>0</v>
      </c>
      <c r="L123" s="229"/>
      <c r="O123" s="230"/>
    </row>
    <row r="124" spans="1:12" ht="12.75" customHeight="1">
      <c r="A124" s="220" t="s">
        <v>227</v>
      </c>
      <c r="B124" s="221" t="s">
        <v>287</v>
      </c>
      <c r="C124" s="222" t="s">
        <v>292</v>
      </c>
      <c r="D124" s="223" t="s">
        <v>63</v>
      </c>
      <c r="E124" s="224">
        <v>3</v>
      </c>
      <c r="F124" s="225">
        <v>0</v>
      </c>
      <c r="G124" s="226">
        <f t="shared" si="28"/>
        <v>0</v>
      </c>
      <c r="H124" s="225">
        <v>0</v>
      </c>
      <c r="I124" s="226">
        <f t="shared" si="29"/>
        <v>0</v>
      </c>
      <c r="J124" s="227">
        <f t="shared" si="26"/>
        <v>0</v>
      </c>
      <c r="K124" s="228">
        <f t="shared" si="27"/>
        <v>0</v>
      </c>
      <c r="L124" s="229"/>
    </row>
    <row r="125" spans="1:12" ht="12.75" customHeight="1">
      <c r="A125" s="220" t="s">
        <v>228</v>
      </c>
      <c r="B125" s="221" t="s">
        <v>287</v>
      </c>
      <c r="C125" s="222" t="s">
        <v>293</v>
      </c>
      <c r="D125" s="223" t="s">
        <v>63</v>
      </c>
      <c r="E125" s="224">
        <v>5</v>
      </c>
      <c r="F125" s="225">
        <v>0</v>
      </c>
      <c r="G125" s="226">
        <f t="shared" si="28"/>
        <v>0</v>
      </c>
      <c r="H125" s="225">
        <v>0</v>
      </c>
      <c r="I125" s="226">
        <f t="shared" si="29"/>
        <v>0</v>
      </c>
      <c r="J125" s="227">
        <f t="shared" si="26"/>
        <v>0</v>
      </c>
      <c r="K125" s="228">
        <f t="shared" si="27"/>
        <v>0</v>
      </c>
      <c r="L125" s="229"/>
    </row>
    <row r="126" spans="1:12" ht="12.75" customHeight="1">
      <c r="A126" s="220" t="s">
        <v>229</v>
      </c>
      <c r="B126" s="221" t="s">
        <v>287</v>
      </c>
      <c r="C126" s="222" t="s">
        <v>299</v>
      </c>
      <c r="D126" s="223" t="s">
        <v>63</v>
      </c>
      <c r="E126" s="224">
        <v>4</v>
      </c>
      <c r="F126" s="225">
        <v>0</v>
      </c>
      <c r="G126" s="226">
        <f t="shared" si="28"/>
        <v>0</v>
      </c>
      <c r="H126" s="225">
        <v>0</v>
      </c>
      <c r="I126" s="226">
        <f t="shared" si="29"/>
        <v>0</v>
      </c>
      <c r="J126" s="227">
        <f t="shared" si="26"/>
        <v>0</v>
      </c>
      <c r="K126" s="228">
        <f t="shared" si="27"/>
        <v>0</v>
      </c>
      <c r="L126" s="229"/>
    </row>
    <row r="127" spans="1:12" ht="12.75" customHeight="1">
      <c r="A127" s="220" t="s">
        <v>230</v>
      </c>
      <c r="B127" s="221" t="s">
        <v>287</v>
      </c>
      <c r="C127" s="222" t="s">
        <v>296</v>
      </c>
      <c r="D127" s="223" t="s">
        <v>63</v>
      </c>
      <c r="E127" s="224">
        <v>7</v>
      </c>
      <c r="F127" s="225">
        <v>0</v>
      </c>
      <c r="G127" s="226">
        <f t="shared" si="28"/>
        <v>0</v>
      </c>
      <c r="H127" s="225">
        <v>0</v>
      </c>
      <c r="I127" s="226">
        <f t="shared" si="29"/>
        <v>0</v>
      </c>
      <c r="J127" s="227">
        <f t="shared" si="26"/>
        <v>0</v>
      </c>
      <c r="K127" s="228">
        <f t="shared" si="27"/>
        <v>0</v>
      </c>
      <c r="L127" s="229"/>
    </row>
    <row r="128" spans="1:12" ht="12.75" customHeight="1">
      <c r="A128" s="220" t="s">
        <v>231</v>
      </c>
      <c r="B128" s="221" t="s">
        <v>283</v>
      </c>
      <c r="C128" s="222" t="s">
        <v>297</v>
      </c>
      <c r="D128" s="223" t="s">
        <v>63</v>
      </c>
      <c r="E128" s="224">
        <v>1</v>
      </c>
      <c r="F128" s="225">
        <v>0</v>
      </c>
      <c r="G128" s="226">
        <f aca="true" t="shared" si="30" ref="G128:G135">E128*F128</f>
        <v>0</v>
      </c>
      <c r="H128" s="225">
        <v>0</v>
      </c>
      <c r="I128" s="226">
        <f aca="true" t="shared" si="31" ref="I128:I135">E128*H128</f>
        <v>0</v>
      </c>
      <c r="J128" s="227">
        <f t="shared" si="26"/>
        <v>0</v>
      </c>
      <c r="K128" s="228">
        <f>+G128+I128</f>
        <v>0</v>
      </c>
      <c r="L128" s="229"/>
    </row>
    <row r="129" spans="1:12" ht="12.75" customHeight="1">
      <c r="A129" s="220" t="s">
        <v>232</v>
      </c>
      <c r="B129" s="221"/>
      <c r="C129" s="222" t="s">
        <v>199</v>
      </c>
      <c r="D129" s="223" t="s">
        <v>63</v>
      </c>
      <c r="E129" s="224">
        <v>3</v>
      </c>
      <c r="F129" s="225">
        <v>0</v>
      </c>
      <c r="G129" s="226">
        <f t="shared" si="30"/>
        <v>0</v>
      </c>
      <c r="H129" s="225">
        <v>0</v>
      </c>
      <c r="I129" s="226">
        <f t="shared" si="31"/>
        <v>0</v>
      </c>
      <c r="J129" s="227">
        <f t="shared" si="26"/>
        <v>0</v>
      </c>
      <c r="K129" s="228">
        <f>+G129+I129</f>
        <v>0</v>
      </c>
      <c r="L129" s="229"/>
    </row>
    <row r="130" spans="1:12" ht="12.75" customHeight="1">
      <c r="A130" s="220" t="s">
        <v>233</v>
      </c>
      <c r="B130" s="221"/>
      <c r="C130" s="222" t="s">
        <v>146</v>
      </c>
      <c r="D130" s="223" t="s">
        <v>63</v>
      </c>
      <c r="E130" s="224">
        <v>1</v>
      </c>
      <c r="F130" s="225">
        <v>0</v>
      </c>
      <c r="G130" s="226">
        <f t="shared" si="30"/>
        <v>0</v>
      </c>
      <c r="H130" s="225">
        <v>0</v>
      </c>
      <c r="I130" s="226">
        <f t="shared" si="31"/>
        <v>0</v>
      </c>
      <c r="J130" s="227">
        <f t="shared" si="26"/>
        <v>0</v>
      </c>
      <c r="K130" s="228">
        <f t="shared" si="27"/>
        <v>0</v>
      </c>
      <c r="L130" s="229"/>
    </row>
    <row r="131" spans="1:12" ht="12.75" customHeight="1">
      <c r="A131" s="220" t="s">
        <v>234</v>
      </c>
      <c r="B131" s="221"/>
      <c r="C131" s="222" t="s">
        <v>147</v>
      </c>
      <c r="D131" s="223" t="s">
        <v>63</v>
      </c>
      <c r="E131" s="224">
        <v>1</v>
      </c>
      <c r="F131" s="225">
        <v>0</v>
      </c>
      <c r="G131" s="226">
        <f t="shared" si="30"/>
        <v>0</v>
      </c>
      <c r="H131" s="225">
        <v>0</v>
      </c>
      <c r="I131" s="226">
        <f t="shared" si="31"/>
        <v>0</v>
      </c>
      <c r="J131" s="227">
        <f t="shared" si="26"/>
        <v>0</v>
      </c>
      <c r="K131" s="228">
        <f aca="true" t="shared" si="32" ref="K131:K136">+G131+I131</f>
        <v>0</v>
      </c>
      <c r="L131" s="229"/>
    </row>
    <row r="132" spans="1:12" ht="12.75" customHeight="1">
      <c r="A132" s="220" t="s">
        <v>235</v>
      </c>
      <c r="B132" s="221"/>
      <c r="C132" s="222" t="s">
        <v>168</v>
      </c>
      <c r="D132" s="223" t="s">
        <v>63</v>
      </c>
      <c r="E132" s="224">
        <v>2</v>
      </c>
      <c r="F132" s="225">
        <v>0</v>
      </c>
      <c r="G132" s="226">
        <f t="shared" si="30"/>
        <v>0</v>
      </c>
      <c r="H132" s="225">
        <v>0</v>
      </c>
      <c r="I132" s="226">
        <f t="shared" si="31"/>
        <v>0</v>
      </c>
      <c r="J132" s="227">
        <f t="shared" si="26"/>
        <v>0</v>
      </c>
      <c r="K132" s="228">
        <f t="shared" si="32"/>
        <v>0</v>
      </c>
      <c r="L132" s="229"/>
    </row>
    <row r="133" spans="1:12" ht="12.75" customHeight="1">
      <c r="A133" s="220" t="s">
        <v>236</v>
      </c>
      <c r="B133" s="221"/>
      <c r="C133" s="222" t="s">
        <v>183</v>
      </c>
      <c r="D133" s="223" t="s">
        <v>63</v>
      </c>
      <c r="E133" s="224">
        <v>5</v>
      </c>
      <c r="F133" s="225">
        <v>0</v>
      </c>
      <c r="G133" s="226">
        <f t="shared" si="30"/>
        <v>0</v>
      </c>
      <c r="H133" s="225">
        <v>0</v>
      </c>
      <c r="I133" s="226">
        <f t="shared" si="31"/>
        <v>0</v>
      </c>
      <c r="J133" s="227">
        <f t="shared" si="26"/>
        <v>0</v>
      </c>
      <c r="K133" s="228">
        <f t="shared" si="32"/>
        <v>0</v>
      </c>
      <c r="L133" s="229"/>
    </row>
    <row r="134" spans="1:12" ht="12.75" customHeight="1">
      <c r="A134" s="220" t="s">
        <v>237</v>
      </c>
      <c r="B134" s="221"/>
      <c r="C134" s="222" t="s">
        <v>284</v>
      </c>
      <c r="D134" s="223" t="s">
        <v>63</v>
      </c>
      <c r="E134" s="224">
        <v>3</v>
      </c>
      <c r="F134" s="225">
        <v>0</v>
      </c>
      <c r="G134" s="226">
        <f t="shared" si="30"/>
        <v>0</v>
      </c>
      <c r="H134" s="225">
        <v>0</v>
      </c>
      <c r="I134" s="226">
        <f t="shared" si="31"/>
        <v>0</v>
      </c>
      <c r="J134" s="227">
        <f t="shared" si="26"/>
        <v>0</v>
      </c>
      <c r="K134" s="228">
        <f t="shared" si="32"/>
        <v>0</v>
      </c>
      <c r="L134" s="229"/>
    </row>
    <row r="135" spans="1:12" ht="12.75" customHeight="1">
      <c r="A135" s="220" t="s">
        <v>238</v>
      </c>
      <c r="B135" s="221"/>
      <c r="C135" s="222" t="s">
        <v>169</v>
      </c>
      <c r="D135" s="223" t="s">
        <v>63</v>
      </c>
      <c r="E135" s="224">
        <v>7</v>
      </c>
      <c r="F135" s="225">
        <v>0</v>
      </c>
      <c r="G135" s="226">
        <f t="shared" si="30"/>
        <v>0</v>
      </c>
      <c r="H135" s="225">
        <v>0</v>
      </c>
      <c r="I135" s="226">
        <f t="shared" si="31"/>
        <v>0</v>
      </c>
      <c r="J135" s="227">
        <f t="shared" si="26"/>
        <v>0</v>
      </c>
      <c r="K135" s="228">
        <f t="shared" si="32"/>
        <v>0</v>
      </c>
      <c r="L135" s="229"/>
    </row>
    <row r="136" spans="1:12" ht="12.75" customHeight="1">
      <c r="A136" s="220" t="s">
        <v>239</v>
      </c>
      <c r="B136" s="221"/>
      <c r="C136" s="222" t="s">
        <v>184</v>
      </c>
      <c r="D136" s="223" t="s">
        <v>63</v>
      </c>
      <c r="E136" s="224">
        <v>1</v>
      </c>
      <c r="F136" s="225">
        <v>0</v>
      </c>
      <c r="G136" s="226">
        <f aca="true" t="shared" si="33" ref="G136:G142">E136*F136</f>
        <v>0</v>
      </c>
      <c r="H136" s="225">
        <v>0</v>
      </c>
      <c r="I136" s="226">
        <f aca="true" t="shared" si="34" ref="I136:I142">E136*H136</f>
        <v>0</v>
      </c>
      <c r="J136" s="227">
        <f t="shared" si="26"/>
        <v>0</v>
      </c>
      <c r="K136" s="228">
        <f t="shared" si="32"/>
        <v>0</v>
      </c>
      <c r="L136" s="229"/>
    </row>
    <row r="137" spans="1:12" ht="25.5" customHeight="1">
      <c r="A137" s="220" t="s">
        <v>240</v>
      </c>
      <c r="B137" s="221"/>
      <c r="C137" s="222" t="s">
        <v>197</v>
      </c>
      <c r="D137" s="223" t="s">
        <v>63</v>
      </c>
      <c r="E137" s="224">
        <v>2</v>
      </c>
      <c r="F137" s="225">
        <v>0</v>
      </c>
      <c r="G137" s="226">
        <f t="shared" si="33"/>
        <v>0</v>
      </c>
      <c r="H137" s="225">
        <v>0</v>
      </c>
      <c r="I137" s="226">
        <f t="shared" si="34"/>
        <v>0</v>
      </c>
      <c r="J137" s="227">
        <f aca="true" t="shared" si="35" ref="J137:J142">+F137+H137</f>
        <v>0</v>
      </c>
      <c r="K137" s="228">
        <f aca="true" t="shared" si="36" ref="K137:K142">+G137+I137</f>
        <v>0</v>
      </c>
      <c r="L137" s="229"/>
    </row>
    <row r="138" spans="1:12" ht="12.75" customHeight="1">
      <c r="A138" s="220" t="s">
        <v>241</v>
      </c>
      <c r="B138" s="221"/>
      <c r="C138" s="222" t="s">
        <v>148</v>
      </c>
      <c r="D138" s="223" t="s">
        <v>69</v>
      </c>
      <c r="E138" s="224">
        <v>91</v>
      </c>
      <c r="F138" s="225">
        <v>0</v>
      </c>
      <c r="G138" s="226">
        <f t="shared" si="33"/>
        <v>0</v>
      </c>
      <c r="H138" s="225">
        <v>0</v>
      </c>
      <c r="I138" s="226">
        <f t="shared" si="34"/>
        <v>0</v>
      </c>
      <c r="J138" s="227">
        <f t="shared" si="35"/>
        <v>0</v>
      </c>
      <c r="K138" s="228">
        <f t="shared" si="36"/>
        <v>0</v>
      </c>
      <c r="L138" s="229"/>
    </row>
    <row r="139" spans="1:12" ht="12.75" customHeight="1">
      <c r="A139" s="220" t="s">
        <v>242</v>
      </c>
      <c r="B139" s="221"/>
      <c r="C139" s="222" t="s">
        <v>149</v>
      </c>
      <c r="D139" s="223" t="s">
        <v>69</v>
      </c>
      <c r="E139" s="224">
        <v>27</v>
      </c>
      <c r="F139" s="225">
        <v>0</v>
      </c>
      <c r="G139" s="226">
        <f t="shared" si="33"/>
        <v>0</v>
      </c>
      <c r="H139" s="225">
        <v>0</v>
      </c>
      <c r="I139" s="226">
        <f t="shared" si="34"/>
        <v>0</v>
      </c>
      <c r="J139" s="227">
        <f t="shared" si="35"/>
        <v>0</v>
      </c>
      <c r="K139" s="228">
        <f t="shared" si="36"/>
        <v>0</v>
      </c>
      <c r="L139" s="229"/>
    </row>
    <row r="140" spans="1:12" ht="12.75" customHeight="1">
      <c r="A140" s="220" t="s">
        <v>243</v>
      </c>
      <c r="B140" s="221"/>
      <c r="C140" s="222" t="s">
        <v>150</v>
      </c>
      <c r="D140" s="223" t="s">
        <v>69</v>
      </c>
      <c r="E140" s="224">
        <v>64</v>
      </c>
      <c r="F140" s="225">
        <v>0</v>
      </c>
      <c r="G140" s="226">
        <f t="shared" si="33"/>
        <v>0</v>
      </c>
      <c r="H140" s="225">
        <v>0</v>
      </c>
      <c r="I140" s="226">
        <f t="shared" si="34"/>
        <v>0</v>
      </c>
      <c r="J140" s="227">
        <f t="shared" si="35"/>
        <v>0</v>
      </c>
      <c r="K140" s="228">
        <f t="shared" si="36"/>
        <v>0</v>
      </c>
      <c r="L140" s="229"/>
    </row>
    <row r="141" spans="1:12" ht="12.75" customHeight="1">
      <c r="A141" s="220" t="s">
        <v>244</v>
      </c>
      <c r="B141" s="221"/>
      <c r="C141" s="222" t="s">
        <v>151</v>
      </c>
      <c r="D141" s="223" t="s">
        <v>70</v>
      </c>
      <c r="E141" s="224">
        <v>0.5</v>
      </c>
      <c r="F141" s="225">
        <v>0</v>
      </c>
      <c r="G141" s="226">
        <f t="shared" si="33"/>
        <v>0</v>
      </c>
      <c r="H141" s="225">
        <v>0</v>
      </c>
      <c r="I141" s="226">
        <f t="shared" si="34"/>
        <v>0</v>
      </c>
      <c r="J141" s="227">
        <f t="shared" si="35"/>
        <v>0</v>
      </c>
      <c r="K141" s="228">
        <f t="shared" si="36"/>
        <v>0</v>
      </c>
      <c r="L141" s="229"/>
    </row>
    <row r="142" spans="1:12" ht="12.75" customHeight="1">
      <c r="A142" s="220" t="s">
        <v>245</v>
      </c>
      <c r="B142" s="221"/>
      <c r="C142" s="222" t="s">
        <v>152</v>
      </c>
      <c r="D142" s="223" t="s">
        <v>70</v>
      </c>
      <c r="E142" s="224">
        <v>0.8</v>
      </c>
      <c r="F142" s="225">
        <v>0</v>
      </c>
      <c r="G142" s="226">
        <f t="shared" si="33"/>
        <v>0</v>
      </c>
      <c r="H142" s="225">
        <v>0</v>
      </c>
      <c r="I142" s="226">
        <f t="shared" si="34"/>
        <v>0</v>
      </c>
      <c r="J142" s="250">
        <f t="shared" si="35"/>
        <v>0</v>
      </c>
      <c r="K142" s="251">
        <f t="shared" si="36"/>
        <v>0</v>
      </c>
      <c r="L142" s="229"/>
    </row>
    <row r="143" spans="1:12" ht="13.5">
      <c r="A143" s="204"/>
      <c r="B143" s="204"/>
      <c r="C143" s="205"/>
      <c r="D143" s="206"/>
      <c r="E143" s="207"/>
      <c r="F143" s="207"/>
      <c r="G143" s="208"/>
      <c r="H143" s="208"/>
      <c r="I143" s="208"/>
      <c r="J143" s="209"/>
      <c r="K143" s="247"/>
      <c r="L143" s="264"/>
    </row>
    <row r="144" spans="1:12" ht="13.5">
      <c r="A144" s="212" t="s">
        <v>246</v>
      </c>
      <c r="B144" s="213"/>
      <c r="C144" s="213" t="s">
        <v>324</v>
      </c>
      <c r="D144" s="214"/>
      <c r="E144" s="215"/>
      <c r="F144" s="216"/>
      <c r="G144" s="217"/>
      <c r="H144" s="216"/>
      <c r="I144" s="217"/>
      <c r="J144" s="218"/>
      <c r="K144" s="217"/>
      <c r="L144" s="219">
        <f>SUM(K145:K173)</f>
        <v>0</v>
      </c>
    </row>
    <row r="145" spans="1:12" ht="12.75" customHeight="1">
      <c r="A145" s="220" t="s">
        <v>247</v>
      </c>
      <c r="B145" s="221"/>
      <c r="C145" s="222" t="s">
        <v>188</v>
      </c>
      <c r="D145" s="223" t="s">
        <v>69</v>
      </c>
      <c r="E145" s="224">
        <v>58</v>
      </c>
      <c r="F145" s="225">
        <v>0</v>
      </c>
      <c r="G145" s="226">
        <f>E145*F145</f>
        <v>0</v>
      </c>
      <c r="H145" s="225">
        <v>0</v>
      </c>
      <c r="I145" s="226">
        <f>E145*H145</f>
        <v>0</v>
      </c>
      <c r="J145" s="227">
        <f>+F145+H145</f>
        <v>0</v>
      </c>
      <c r="K145" s="228">
        <f>+G145+I145</f>
        <v>0</v>
      </c>
      <c r="L145" s="263"/>
    </row>
    <row r="146" spans="1:12" ht="12.75" customHeight="1">
      <c r="A146" s="220" t="s">
        <v>248</v>
      </c>
      <c r="B146" s="221"/>
      <c r="C146" s="222" t="s">
        <v>167</v>
      </c>
      <c r="D146" s="223" t="s">
        <v>69</v>
      </c>
      <c r="E146" s="224">
        <v>25</v>
      </c>
      <c r="F146" s="225">
        <v>0</v>
      </c>
      <c r="G146" s="226">
        <f aca="true" t="shared" si="37" ref="G146:G153">E146*F146</f>
        <v>0</v>
      </c>
      <c r="H146" s="225">
        <v>0</v>
      </c>
      <c r="I146" s="226">
        <f aca="true" t="shared" si="38" ref="I146:I153">E146*H146</f>
        <v>0</v>
      </c>
      <c r="J146" s="227">
        <f aca="true" t="shared" si="39" ref="J146:J163">+F146+H146</f>
        <v>0</v>
      </c>
      <c r="K146" s="228">
        <f aca="true" t="shared" si="40" ref="K146:K163">+G146+I146</f>
        <v>0</v>
      </c>
      <c r="L146" s="229"/>
    </row>
    <row r="147" spans="1:15" ht="12.75" customHeight="1">
      <c r="A147" s="220" t="s">
        <v>249</v>
      </c>
      <c r="B147" s="221"/>
      <c r="C147" s="222" t="s">
        <v>189</v>
      </c>
      <c r="D147" s="223" t="s">
        <v>69</v>
      </c>
      <c r="E147" s="224">
        <v>83</v>
      </c>
      <c r="F147" s="225">
        <v>0</v>
      </c>
      <c r="G147" s="226">
        <f t="shared" si="37"/>
        <v>0</v>
      </c>
      <c r="H147" s="225">
        <v>0</v>
      </c>
      <c r="I147" s="226">
        <f t="shared" si="38"/>
        <v>0</v>
      </c>
      <c r="J147" s="227">
        <f t="shared" si="39"/>
        <v>0</v>
      </c>
      <c r="K147" s="228">
        <f t="shared" si="40"/>
        <v>0</v>
      </c>
      <c r="L147" s="229"/>
      <c r="N147" s="230"/>
      <c r="O147" s="230"/>
    </row>
    <row r="148" spans="1:12" ht="12.75" customHeight="1">
      <c r="A148" s="220" t="s">
        <v>250</v>
      </c>
      <c r="B148" s="221"/>
      <c r="C148" s="222" t="s">
        <v>191</v>
      </c>
      <c r="D148" s="223" t="s">
        <v>63</v>
      </c>
      <c r="E148" s="224">
        <v>8</v>
      </c>
      <c r="F148" s="225">
        <v>0</v>
      </c>
      <c r="G148" s="226">
        <f t="shared" si="37"/>
        <v>0</v>
      </c>
      <c r="H148" s="225">
        <v>0</v>
      </c>
      <c r="I148" s="226">
        <f t="shared" si="38"/>
        <v>0</v>
      </c>
      <c r="J148" s="227">
        <f t="shared" si="39"/>
        <v>0</v>
      </c>
      <c r="K148" s="228">
        <f t="shared" si="40"/>
        <v>0</v>
      </c>
      <c r="L148" s="229"/>
    </row>
    <row r="149" spans="1:12" ht="12.75" customHeight="1">
      <c r="A149" s="220" t="s">
        <v>251</v>
      </c>
      <c r="B149" s="221"/>
      <c r="C149" s="222" t="s">
        <v>192</v>
      </c>
      <c r="D149" s="223" t="s">
        <v>63</v>
      </c>
      <c r="E149" s="224">
        <v>3</v>
      </c>
      <c r="F149" s="225">
        <v>0</v>
      </c>
      <c r="G149" s="226">
        <f t="shared" si="37"/>
        <v>0</v>
      </c>
      <c r="H149" s="225">
        <v>0</v>
      </c>
      <c r="I149" s="226">
        <f t="shared" si="38"/>
        <v>0</v>
      </c>
      <c r="J149" s="227">
        <f t="shared" si="39"/>
        <v>0</v>
      </c>
      <c r="K149" s="228">
        <f t="shared" si="40"/>
        <v>0</v>
      </c>
      <c r="L149" s="229"/>
    </row>
    <row r="150" spans="1:12" ht="12.75" customHeight="1">
      <c r="A150" s="220" t="s">
        <v>252</v>
      </c>
      <c r="B150" s="221"/>
      <c r="C150" s="222" t="s">
        <v>132</v>
      </c>
      <c r="D150" s="223" t="s">
        <v>63</v>
      </c>
      <c r="E150" s="224">
        <v>42</v>
      </c>
      <c r="F150" s="225">
        <v>0</v>
      </c>
      <c r="G150" s="226">
        <f t="shared" si="37"/>
        <v>0</v>
      </c>
      <c r="H150" s="225">
        <v>0</v>
      </c>
      <c r="I150" s="226">
        <f t="shared" si="38"/>
        <v>0</v>
      </c>
      <c r="J150" s="227">
        <f t="shared" si="39"/>
        <v>0</v>
      </c>
      <c r="K150" s="228">
        <f t="shared" si="40"/>
        <v>0</v>
      </c>
      <c r="L150" s="229"/>
    </row>
    <row r="151" spans="1:12" ht="27" customHeight="1">
      <c r="A151" s="220" t="s">
        <v>253</v>
      </c>
      <c r="B151" s="231" t="s">
        <v>285</v>
      </c>
      <c r="C151" s="222" t="s">
        <v>266</v>
      </c>
      <c r="D151" s="223" t="s">
        <v>69</v>
      </c>
      <c r="E151" s="224">
        <v>16</v>
      </c>
      <c r="F151" s="225">
        <v>0</v>
      </c>
      <c r="G151" s="226">
        <f t="shared" si="37"/>
        <v>0</v>
      </c>
      <c r="H151" s="225">
        <v>0</v>
      </c>
      <c r="I151" s="226">
        <f t="shared" si="38"/>
        <v>0</v>
      </c>
      <c r="J151" s="227">
        <f t="shared" si="39"/>
        <v>0</v>
      </c>
      <c r="K151" s="228">
        <f t="shared" si="40"/>
        <v>0</v>
      </c>
      <c r="L151" s="229"/>
    </row>
    <row r="152" spans="1:15" ht="27" customHeight="1">
      <c r="A152" s="220" t="s">
        <v>254</v>
      </c>
      <c r="B152" s="231" t="s">
        <v>285</v>
      </c>
      <c r="C152" s="222" t="s">
        <v>267</v>
      </c>
      <c r="D152" s="223" t="s">
        <v>69</v>
      </c>
      <c r="E152" s="224">
        <v>15</v>
      </c>
      <c r="F152" s="225">
        <v>0</v>
      </c>
      <c r="G152" s="226">
        <f t="shared" si="37"/>
        <v>0</v>
      </c>
      <c r="H152" s="225">
        <v>0</v>
      </c>
      <c r="I152" s="226">
        <f t="shared" si="38"/>
        <v>0</v>
      </c>
      <c r="J152" s="227">
        <f t="shared" si="39"/>
        <v>0</v>
      </c>
      <c r="K152" s="228">
        <f t="shared" si="40"/>
        <v>0</v>
      </c>
      <c r="L152" s="229"/>
      <c r="O152" s="230"/>
    </row>
    <row r="153" spans="1:12" ht="27" customHeight="1">
      <c r="A153" s="220" t="s">
        <v>328</v>
      </c>
      <c r="B153" s="231" t="s">
        <v>285</v>
      </c>
      <c r="C153" s="222" t="s">
        <v>323</v>
      </c>
      <c r="D153" s="223" t="s">
        <v>69</v>
      </c>
      <c r="E153" s="224">
        <v>5</v>
      </c>
      <c r="F153" s="225">
        <v>0</v>
      </c>
      <c r="G153" s="226">
        <f t="shared" si="37"/>
        <v>0</v>
      </c>
      <c r="H153" s="225">
        <v>0</v>
      </c>
      <c r="I153" s="226">
        <f t="shared" si="38"/>
        <v>0</v>
      </c>
      <c r="J153" s="227">
        <f t="shared" si="39"/>
        <v>0</v>
      </c>
      <c r="K153" s="228">
        <f t="shared" si="40"/>
        <v>0</v>
      </c>
      <c r="L153" s="229"/>
    </row>
    <row r="154" spans="1:12" ht="27" customHeight="1">
      <c r="A154" s="220" t="s">
        <v>329</v>
      </c>
      <c r="B154" s="231" t="s">
        <v>285</v>
      </c>
      <c r="C154" s="222" t="s">
        <v>290</v>
      </c>
      <c r="D154" s="223" t="s">
        <v>69</v>
      </c>
      <c r="E154" s="224">
        <v>2</v>
      </c>
      <c r="F154" s="225">
        <v>0</v>
      </c>
      <c r="G154" s="226">
        <f>E154*F154</f>
        <v>0</v>
      </c>
      <c r="H154" s="225">
        <v>0</v>
      </c>
      <c r="I154" s="226">
        <f>E154*H154</f>
        <v>0</v>
      </c>
      <c r="J154" s="227">
        <f t="shared" si="39"/>
        <v>0</v>
      </c>
      <c r="K154" s="228">
        <f t="shared" si="40"/>
        <v>0</v>
      </c>
      <c r="L154" s="229"/>
    </row>
    <row r="155" spans="1:12" ht="27" customHeight="1">
      <c r="A155" s="220" t="s">
        <v>330</v>
      </c>
      <c r="B155" s="231" t="s">
        <v>286</v>
      </c>
      <c r="C155" s="249" t="s">
        <v>273</v>
      </c>
      <c r="D155" s="223" t="s">
        <v>69</v>
      </c>
      <c r="E155" s="224">
        <v>10</v>
      </c>
      <c r="F155" s="225">
        <v>0</v>
      </c>
      <c r="G155" s="226">
        <f aca="true" t="shared" si="41" ref="G155:G162">E155*F155</f>
        <v>0</v>
      </c>
      <c r="H155" s="225">
        <v>0</v>
      </c>
      <c r="I155" s="226">
        <f aca="true" t="shared" si="42" ref="I155:I162">E155*H155</f>
        <v>0</v>
      </c>
      <c r="J155" s="227">
        <f t="shared" si="39"/>
        <v>0</v>
      </c>
      <c r="K155" s="228">
        <f t="shared" si="40"/>
        <v>0</v>
      </c>
      <c r="L155" s="229"/>
    </row>
    <row r="156" spans="1:12" ht="27" customHeight="1">
      <c r="A156" s="220" t="s">
        <v>331</v>
      </c>
      <c r="B156" s="231" t="s">
        <v>286</v>
      </c>
      <c r="C156" s="249" t="s">
        <v>291</v>
      </c>
      <c r="D156" s="223" t="s">
        <v>69</v>
      </c>
      <c r="E156" s="224">
        <v>56</v>
      </c>
      <c r="F156" s="225">
        <v>0</v>
      </c>
      <c r="G156" s="226">
        <f t="shared" si="41"/>
        <v>0</v>
      </c>
      <c r="H156" s="225">
        <v>0</v>
      </c>
      <c r="I156" s="226">
        <f t="shared" si="42"/>
        <v>0</v>
      </c>
      <c r="J156" s="227">
        <f t="shared" si="39"/>
        <v>0</v>
      </c>
      <c r="K156" s="228">
        <f t="shared" si="40"/>
        <v>0</v>
      </c>
      <c r="L156" s="229"/>
    </row>
    <row r="157" spans="1:15" ht="51" customHeight="1">
      <c r="A157" s="220" t="s">
        <v>332</v>
      </c>
      <c r="B157" s="231" t="s">
        <v>283</v>
      </c>
      <c r="C157" s="222" t="s">
        <v>358</v>
      </c>
      <c r="D157" s="223" t="s">
        <v>69</v>
      </c>
      <c r="E157" s="224">
        <v>16</v>
      </c>
      <c r="F157" s="225">
        <v>0</v>
      </c>
      <c r="G157" s="226">
        <f t="shared" si="41"/>
        <v>0</v>
      </c>
      <c r="H157" s="225">
        <v>0</v>
      </c>
      <c r="I157" s="226">
        <f t="shared" si="42"/>
        <v>0</v>
      </c>
      <c r="J157" s="227">
        <f t="shared" si="39"/>
        <v>0</v>
      </c>
      <c r="K157" s="228">
        <f t="shared" si="40"/>
        <v>0</v>
      </c>
      <c r="L157" s="229"/>
      <c r="O157" s="230"/>
    </row>
    <row r="158" spans="1:15" ht="51" customHeight="1">
      <c r="A158" s="220" t="s">
        <v>333</v>
      </c>
      <c r="B158" s="231" t="s">
        <v>283</v>
      </c>
      <c r="C158" s="222" t="s">
        <v>359</v>
      </c>
      <c r="D158" s="223" t="s">
        <v>69</v>
      </c>
      <c r="E158" s="224">
        <v>15</v>
      </c>
      <c r="F158" s="225">
        <v>0</v>
      </c>
      <c r="G158" s="226">
        <f t="shared" si="41"/>
        <v>0</v>
      </c>
      <c r="H158" s="225">
        <v>0</v>
      </c>
      <c r="I158" s="226">
        <f t="shared" si="42"/>
        <v>0</v>
      </c>
      <c r="J158" s="227">
        <f t="shared" si="39"/>
        <v>0</v>
      </c>
      <c r="K158" s="228">
        <f t="shared" si="40"/>
        <v>0</v>
      </c>
      <c r="L158" s="229"/>
      <c r="O158" s="230"/>
    </row>
    <row r="159" spans="1:15" ht="51" customHeight="1">
      <c r="A159" s="220" t="s">
        <v>334</v>
      </c>
      <c r="B159" s="231" t="s">
        <v>283</v>
      </c>
      <c r="C159" s="222" t="s">
        <v>356</v>
      </c>
      <c r="D159" s="223" t="s">
        <v>69</v>
      </c>
      <c r="E159" s="224">
        <v>15</v>
      </c>
      <c r="F159" s="225">
        <v>0</v>
      </c>
      <c r="G159" s="226">
        <f t="shared" si="41"/>
        <v>0</v>
      </c>
      <c r="H159" s="225">
        <v>0</v>
      </c>
      <c r="I159" s="226">
        <f t="shared" si="42"/>
        <v>0</v>
      </c>
      <c r="J159" s="227">
        <f t="shared" si="39"/>
        <v>0</v>
      </c>
      <c r="K159" s="228">
        <f t="shared" si="40"/>
        <v>0</v>
      </c>
      <c r="L159" s="229"/>
      <c r="O159" s="230"/>
    </row>
    <row r="160" spans="1:15" ht="51" customHeight="1">
      <c r="A160" s="220" t="s">
        <v>335</v>
      </c>
      <c r="B160" s="231" t="s">
        <v>283</v>
      </c>
      <c r="C160" s="222" t="s">
        <v>355</v>
      </c>
      <c r="D160" s="223" t="s">
        <v>69</v>
      </c>
      <c r="E160" s="224">
        <v>58</v>
      </c>
      <c r="F160" s="225">
        <v>0</v>
      </c>
      <c r="G160" s="226">
        <f t="shared" si="41"/>
        <v>0</v>
      </c>
      <c r="H160" s="225">
        <v>0</v>
      </c>
      <c r="I160" s="226">
        <f t="shared" si="42"/>
        <v>0</v>
      </c>
      <c r="J160" s="227">
        <f t="shared" si="39"/>
        <v>0</v>
      </c>
      <c r="K160" s="228">
        <f t="shared" si="40"/>
        <v>0</v>
      </c>
      <c r="L160" s="229"/>
      <c r="O160" s="230"/>
    </row>
    <row r="161" spans="1:12" ht="12.75" customHeight="1">
      <c r="A161" s="220" t="s">
        <v>336</v>
      </c>
      <c r="B161" s="221" t="s">
        <v>287</v>
      </c>
      <c r="C161" s="222" t="s">
        <v>292</v>
      </c>
      <c r="D161" s="223" t="s">
        <v>63</v>
      </c>
      <c r="E161" s="224">
        <v>4</v>
      </c>
      <c r="F161" s="225">
        <v>0</v>
      </c>
      <c r="G161" s="226">
        <f t="shared" si="41"/>
        <v>0</v>
      </c>
      <c r="H161" s="225">
        <v>0</v>
      </c>
      <c r="I161" s="226">
        <f t="shared" si="42"/>
        <v>0</v>
      </c>
      <c r="J161" s="227">
        <f t="shared" si="39"/>
        <v>0</v>
      </c>
      <c r="K161" s="228">
        <f t="shared" si="40"/>
        <v>0</v>
      </c>
      <c r="L161" s="229"/>
    </row>
    <row r="162" spans="1:12" ht="12.75" customHeight="1">
      <c r="A162" s="220" t="s">
        <v>337</v>
      </c>
      <c r="B162" s="221" t="s">
        <v>318</v>
      </c>
      <c r="C162" s="222" t="s">
        <v>298</v>
      </c>
      <c r="D162" s="223" t="s">
        <v>63</v>
      </c>
      <c r="E162" s="224">
        <v>1</v>
      </c>
      <c r="F162" s="225">
        <v>0</v>
      </c>
      <c r="G162" s="226">
        <f t="shared" si="41"/>
        <v>0</v>
      </c>
      <c r="H162" s="225">
        <v>0</v>
      </c>
      <c r="I162" s="226">
        <f t="shared" si="42"/>
        <v>0</v>
      </c>
      <c r="J162" s="227">
        <f t="shared" si="39"/>
        <v>0</v>
      </c>
      <c r="K162" s="228">
        <f t="shared" si="40"/>
        <v>0</v>
      </c>
      <c r="L162" s="229"/>
    </row>
    <row r="163" spans="1:12" ht="12.75" customHeight="1">
      <c r="A163" s="220" t="s">
        <v>338</v>
      </c>
      <c r="B163" s="221"/>
      <c r="C163" s="222" t="s">
        <v>146</v>
      </c>
      <c r="D163" s="223" t="s">
        <v>63</v>
      </c>
      <c r="E163" s="224">
        <v>7</v>
      </c>
      <c r="F163" s="225">
        <v>0</v>
      </c>
      <c r="G163" s="226">
        <f>E163*F163</f>
        <v>0</v>
      </c>
      <c r="H163" s="225">
        <v>0</v>
      </c>
      <c r="I163" s="226">
        <f>E163*H163</f>
        <v>0</v>
      </c>
      <c r="J163" s="227">
        <f t="shared" si="39"/>
        <v>0</v>
      </c>
      <c r="K163" s="228">
        <f t="shared" si="40"/>
        <v>0</v>
      </c>
      <c r="L163" s="229"/>
    </row>
    <row r="164" spans="1:12" ht="12.75" customHeight="1">
      <c r="A164" s="220" t="s">
        <v>339</v>
      </c>
      <c r="B164" s="221"/>
      <c r="C164" s="222" t="s">
        <v>326</v>
      </c>
      <c r="D164" s="223" t="s">
        <v>63</v>
      </c>
      <c r="E164" s="224">
        <v>5</v>
      </c>
      <c r="F164" s="225">
        <v>0</v>
      </c>
      <c r="G164" s="226">
        <f>E164*F164</f>
        <v>0</v>
      </c>
      <c r="H164" s="225">
        <v>0</v>
      </c>
      <c r="I164" s="226">
        <f>E164*H164</f>
        <v>0</v>
      </c>
      <c r="J164" s="227">
        <f aca="true" t="shared" si="43" ref="J164:K166">+F164+H164</f>
        <v>0</v>
      </c>
      <c r="K164" s="228">
        <f t="shared" si="43"/>
        <v>0</v>
      </c>
      <c r="L164" s="229"/>
    </row>
    <row r="165" spans="1:12" ht="12.75" customHeight="1">
      <c r="A165" s="220" t="s">
        <v>340</v>
      </c>
      <c r="B165" s="221"/>
      <c r="C165" s="222" t="s">
        <v>305</v>
      </c>
      <c r="D165" s="223" t="s">
        <v>63</v>
      </c>
      <c r="E165" s="224">
        <v>1</v>
      </c>
      <c r="F165" s="225">
        <v>0</v>
      </c>
      <c r="G165" s="226">
        <f>E165*F165</f>
        <v>0</v>
      </c>
      <c r="H165" s="225">
        <v>0</v>
      </c>
      <c r="I165" s="226">
        <f>E165*H165</f>
        <v>0</v>
      </c>
      <c r="J165" s="227">
        <f t="shared" si="43"/>
        <v>0</v>
      </c>
      <c r="K165" s="228">
        <f t="shared" si="43"/>
        <v>0</v>
      </c>
      <c r="L165" s="229"/>
    </row>
    <row r="166" spans="1:12" ht="12.75" customHeight="1">
      <c r="A166" s="220" t="s">
        <v>341</v>
      </c>
      <c r="B166" s="221"/>
      <c r="C166" s="222" t="s">
        <v>184</v>
      </c>
      <c r="D166" s="223" t="s">
        <v>63</v>
      </c>
      <c r="E166" s="224">
        <v>2</v>
      </c>
      <c r="F166" s="225">
        <v>0</v>
      </c>
      <c r="G166" s="226">
        <f aca="true" t="shared" si="44" ref="G166:G173">E166*F166</f>
        <v>0</v>
      </c>
      <c r="H166" s="225">
        <v>0</v>
      </c>
      <c r="I166" s="226">
        <f aca="true" t="shared" si="45" ref="I166:I173">E166*H166</f>
        <v>0</v>
      </c>
      <c r="J166" s="227">
        <f t="shared" si="43"/>
        <v>0</v>
      </c>
      <c r="K166" s="228">
        <f t="shared" si="43"/>
        <v>0</v>
      </c>
      <c r="L166" s="229"/>
    </row>
    <row r="167" spans="1:12" ht="12.75" customHeight="1">
      <c r="A167" s="220" t="s">
        <v>342</v>
      </c>
      <c r="B167" s="221"/>
      <c r="C167" s="222" t="s">
        <v>327</v>
      </c>
      <c r="D167" s="223" t="s">
        <v>63</v>
      </c>
      <c r="E167" s="224">
        <v>1</v>
      </c>
      <c r="F167" s="225">
        <v>0</v>
      </c>
      <c r="G167" s="226">
        <f>E167*F167</f>
        <v>0</v>
      </c>
      <c r="H167" s="225">
        <v>0</v>
      </c>
      <c r="I167" s="226">
        <f>E167*H167</f>
        <v>0</v>
      </c>
      <c r="J167" s="227">
        <f>+F167+H167</f>
        <v>0</v>
      </c>
      <c r="K167" s="228">
        <f aca="true" t="shared" si="46" ref="K167:K173">+G167+I167</f>
        <v>0</v>
      </c>
      <c r="L167" s="229"/>
    </row>
    <row r="168" spans="1:12" ht="25.5" customHeight="1">
      <c r="A168" s="220" t="s">
        <v>343</v>
      </c>
      <c r="B168" s="221"/>
      <c r="C168" s="222" t="s">
        <v>197</v>
      </c>
      <c r="D168" s="223" t="s">
        <v>63</v>
      </c>
      <c r="E168" s="224">
        <v>2</v>
      </c>
      <c r="F168" s="225">
        <v>0</v>
      </c>
      <c r="G168" s="226">
        <f t="shared" si="44"/>
        <v>0</v>
      </c>
      <c r="H168" s="225">
        <v>0</v>
      </c>
      <c r="I168" s="226">
        <f t="shared" si="45"/>
        <v>0</v>
      </c>
      <c r="J168" s="227">
        <f aca="true" t="shared" si="47" ref="J168:J173">+F168+H168</f>
        <v>0</v>
      </c>
      <c r="K168" s="228">
        <f t="shared" si="46"/>
        <v>0</v>
      </c>
      <c r="L168" s="229"/>
    </row>
    <row r="169" spans="1:12" ht="12.75" customHeight="1">
      <c r="A169" s="220" t="s">
        <v>344</v>
      </c>
      <c r="B169" s="221"/>
      <c r="C169" s="222" t="s">
        <v>148</v>
      </c>
      <c r="D169" s="223" t="s">
        <v>69</v>
      </c>
      <c r="E169" s="224">
        <v>104</v>
      </c>
      <c r="F169" s="225">
        <v>0</v>
      </c>
      <c r="G169" s="226">
        <f t="shared" si="44"/>
        <v>0</v>
      </c>
      <c r="H169" s="225">
        <v>0</v>
      </c>
      <c r="I169" s="226">
        <f t="shared" si="45"/>
        <v>0</v>
      </c>
      <c r="J169" s="227">
        <f t="shared" si="47"/>
        <v>0</v>
      </c>
      <c r="K169" s="228">
        <f t="shared" si="46"/>
        <v>0</v>
      </c>
      <c r="L169" s="229"/>
    </row>
    <row r="170" spans="1:12" ht="12.75" customHeight="1">
      <c r="A170" s="220" t="s">
        <v>345</v>
      </c>
      <c r="B170" s="221"/>
      <c r="C170" s="222" t="s">
        <v>149</v>
      </c>
      <c r="D170" s="223" t="s">
        <v>69</v>
      </c>
      <c r="E170" s="224">
        <v>46</v>
      </c>
      <c r="F170" s="225">
        <v>0</v>
      </c>
      <c r="G170" s="226">
        <f t="shared" si="44"/>
        <v>0</v>
      </c>
      <c r="H170" s="225">
        <v>0</v>
      </c>
      <c r="I170" s="226">
        <f t="shared" si="45"/>
        <v>0</v>
      </c>
      <c r="J170" s="227">
        <f t="shared" si="47"/>
        <v>0</v>
      </c>
      <c r="K170" s="228">
        <f t="shared" si="46"/>
        <v>0</v>
      </c>
      <c r="L170" s="229"/>
    </row>
    <row r="171" spans="1:12" ht="12.75" customHeight="1">
      <c r="A171" s="220" t="s">
        <v>346</v>
      </c>
      <c r="B171" s="221"/>
      <c r="C171" s="222" t="s">
        <v>150</v>
      </c>
      <c r="D171" s="223" t="s">
        <v>69</v>
      </c>
      <c r="E171" s="224">
        <v>58</v>
      </c>
      <c r="F171" s="225">
        <v>0</v>
      </c>
      <c r="G171" s="226">
        <f t="shared" si="44"/>
        <v>0</v>
      </c>
      <c r="H171" s="225">
        <v>0</v>
      </c>
      <c r="I171" s="226">
        <f t="shared" si="45"/>
        <v>0</v>
      </c>
      <c r="J171" s="227">
        <f t="shared" si="47"/>
        <v>0</v>
      </c>
      <c r="K171" s="228">
        <f t="shared" si="46"/>
        <v>0</v>
      </c>
      <c r="L171" s="229"/>
    </row>
    <row r="172" spans="1:12" ht="12.75" customHeight="1">
      <c r="A172" s="220" t="s">
        <v>347</v>
      </c>
      <c r="B172" s="221"/>
      <c r="C172" s="222" t="s">
        <v>151</v>
      </c>
      <c r="D172" s="223" t="s">
        <v>70</v>
      </c>
      <c r="E172" s="224">
        <v>0.7</v>
      </c>
      <c r="F172" s="225">
        <v>0</v>
      </c>
      <c r="G172" s="226">
        <f t="shared" si="44"/>
        <v>0</v>
      </c>
      <c r="H172" s="225">
        <v>0</v>
      </c>
      <c r="I172" s="226">
        <f t="shared" si="45"/>
        <v>0</v>
      </c>
      <c r="J172" s="227">
        <f t="shared" si="47"/>
        <v>0</v>
      </c>
      <c r="K172" s="228">
        <f t="shared" si="46"/>
        <v>0</v>
      </c>
      <c r="L172" s="229"/>
    </row>
    <row r="173" spans="1:12" ht="12.75" customHeight="1">
      <c r="A173" s="220" t="s">
        <v>348</v>
      </c>
      <c r="B173" s="221"/>
      <c r="C173" s="222" t="s">
        <v>152</v>
      </c>
      <c r="D173" s="223" t="s">
        <v>70</v>
      </c>
      <c r="E173" s="224">
        <v>1.6</v>
      </c>
      <c r="F173" s="225">
        <v>0</v>
      </c>
      <c r="G173" s="226">
        <f t="shared" si="44"/>
        <v>0</v>
      </c>
      <c r="H173" s="225">
        <v>0</v>
      </c>
      <c r="I173" s="226">
        <f t="shared" si="45"/>
        <v>0</v>
      </c>
      <c r="J173" s="250">
        <f t="shared" si="47"/>
        <v>0</v>
      </c>
      <c r="K173" s="251">
        <f t="shared" si="46"/>
        <v>0</v>
      </c>
      <c r="L173" s="229"/>
    </row>
    <row r="174" spans="1:12" ht="13.5">
      <c r="A174" s="204"/>
      <c r="B174" s="204"/>
      <c r="C174" s="205"/>
      <c r="D174" s="206"/>
      <c r="E174" s="207"/>
      <c r="F174" s="207"/>
      <c r="G174" s="208"/>
      <c r="H174" s="208"/>
      <c r="I174" s="208"/>
      <c r="J174" s="209"/>
      <c r="K174" s="247"/>
      <c r="L174" s="264"/>
    </row>
    <row r="175" spans="1:12" ht="13.5">
      <c r="A175" s="212" t="s">
        <v>349</v>
      </c>
      <c r="B175" s="213"/>
      <c r="C175" s="213" t="s">
        <v>350</v>
      </c>
      <c r="D175" s="214"/>
      <c r="E175" s="215"/>
      <c r="F175" s="216"/>
      <c r="G175" s="217"/>
      <c r="H175" s="216"/>
      <c r="I175" s="217"/>
      <c r="J175" s="218"/>
      <c r="K175" s="217"/>
      <c r="L175" s="219">
        <f>SUM(K176:K220)</f>
        <v>0</v>
      </c>
    </row>
    <row r="176" spans="1:12" ht="12.75" customHeight="1">
      <c r="A176" s="220" t="s">
        <v>367</v>
      </c>
      <c r="B176" s="221"/>
      <c r="C176" s="222" t="s">
        <v>351</v>
      </c>
      <c r="D176" s="223" t="s">
        <v>69</v>
      </c>
      <c r="E176" s="224">
        <v>7</v>
      </c>
      <c r="F176" s="225">
        <v>0</v>
      </c>
      <c r="G176" s="226">
        <f>E176*F176</f>
        <v>0</v>
      </c>
      <c r="H176" s="225">
        <v>0</v>
      </c>
      <c r="I176" s="226">
        <f>E176*H176</f>
        <v>0</v>
      </c>
      <c r="J176" s="227">
        <f>+F176+H176</f>
        <v>0</v>
      </c>
      <c r="K176" s="228">
        <f>+G176+I176</f>
        <v>0</v>
      </c>
      <c r="L176" s="263"/>
    </row>
    <row r="177" spans="1:12" ht="12.75" customHeight="1">
      <c r="A177" s="220" t="s">
        <v>368</v>
      </c>
      <c r="B177" s="221"/>
      <c r="C177" s="222" t="s">
        <v>167</v>
      </c>
      <c r="D177" s="223" t="s">
        <v>69</v>
      </c>
      <c r="E177" s="224">
        <v>58</v>
      </c>
      <c r="F177" s="225">
        <v>0</v>
      </c>
      <c r="G177" s="226">
        <f aca="true" t="shared" si="48" ref="G177:G187">E177*F177</f>
        <v>0</v>
      </c>
      <c r="H177" s="225">
        <v>0</v>
      </c>
      <c r="I177" s="226">
        <f aca="true" t="shared" si="49" ref="I177:I187">E177*H177</f>
        <v>0</v>
      </c>
      <c r="J177" s="227">
        <f aca="true" t="shared" si="50" ref="J177:J209">+F177+H177</f>
        <v>0</v>
      </c>
      <c r="K177" s="228">
        <f aca="true" t="shared" si="51" ref="K177:K209">+G177+I177</f>
        <v>0</v>
      </c>
      <c r="L177" s="229"/>
    </row>
    <row r="178" spans="1:15" ht="12.75" customHeight="1">
      <c r="A178" s="220" t="s">
        <v>369</v>
      </c>
      <c r="B178" s="221"/>
      <c r="C178" s="222" t="s">
        <v>189</v>
      </c>
      <c r="D178" s="223" t="s">
        <v>69</v>
      </c>
      <c r="E178" s="224">
        <v>58</v>
      </c>
      <c r="F178" s="225">
        <v>0</v>
      </c>
      <c r="G178" s="226">
        <f t="shared" si="48"/>
        <v>0</v>
      </c>
      <c r="H178" s="225">
        <v>0</v>
      </c>
      <c r="I178" s="226">
        <f t="shared" si="49"/>
        <v>0</v>
      </c>
      <c r="J178" s="227">
        <f t="shared" si="50"/>
        <v>0</v>
      </c>
      <c r="K178" s="228">
        <f t="shared" si="51"/>
        <v>0</v>
      </c>
      <c r="L178" s="229"/>
      <c r="N178" s="230"/>
      <c r="O178" s="230"/>
    </row>
    <row r="179" spans="1:15" ht="12.75" customHeight="1">
      <c r="A179" s="220" t="s">
        <v>370</v>
      </c>
      <c r="B179" s="221"/>
      <c r="C179" s="222" t="s">
        <v>190</v>
      </c>
      <c r="D179" s="223" t="s">
        <v>69</v>
      </c>
      <c r="E179" s="224">
        <v>7</v>
      </c>
      <c r="F179" s="225">
        <v>0</v>
      </c>
      <c r="G179" s="226">
        <f t="shared" si="48"/>
        <v>0</v>
      </c>
      <c r="H179" s="225">
        <v>0</v>
      </c>
      <c r="I179" s="226">
        <f t="shared" si="49"/>
        <v>0</v>
      </c>
      <c r="J179" s="227">
        <f t="shared" si="50"/>
        <v>0</v>
      </c>
      <c r="K179" s="228">
        <f t="shared" si="51"/>
        <v>0</v>
      </c>
      <c r="L179" s="229"/>
      <c r="N179" s="230"/>
      <c r="O179" s="230"/>
    </row>
    <row r="180" spans="1:12" ht="12.75" customHeight="1">
      <c r="A180" s="220" t="s">
        <v>371</v>
      </c>
      <c r="B180" s="221"/>
      <c r="C180" s="222" t="s">
        <v>191</v>
      </c>
      <c r="D180" s="223" t="s">
        <v>63</v>
      </c>
      <c r="E180" s="224">
        <v>10</v>
      </c>
      <c r="F180" s="225">
        <v>0</v>
      </c>
      <c r="G180" s="226">
        <f t="shared" si="48"/>
        <v>0</v>
      </c>
      <c r="H180" s="225">
        <v>0</v>
      </c>
      <c r="I180" s="226">
        <f t="shared" si="49"/>
        <v>0</v>
      </c>
      <c r="J180" s="227">
        <f t="shared" si="50"/>
        <v>0</v>
      </c>
      <c r="K180" s="228">
        <f t="shared" si="51"/>
        <v>0</v>
      </c>
      <c r="L180" s="229"/>
    </row>
    <row r="181" spans="1:12" ht="12.75" customHeight="1">
      <c r="A181" s="220" t="s">
        <v>372</v>
      </c>
      <c r="B181" s="221"/>
      <c r="C181" s="222" t="s">
        <v>192</v>
      </c>
      <c r="D181" s="223" t="s">
        <v>63</v>
      </c>
      <c r="E181" s="224">
        <v>2</v>
      </c>
      <c r="F181" s="225">
        <v>0</v>
      </c>
      <c r="G181" s="226">
        <f t="shared" si="48"/>
        <v>0</v>
      </c>
      <c r="H181" s="225">
        <v>0</v>
      </c>
      <c r="I181" s="226">
        <f t="shared" si="49"/>
        <v>0</v>
      </c>
      <c r="J181" s="227">
        <f t="shared" si="50"/>
        <v>0</v>
      </c>
      <c r="K181" s="228">
        <f t="shared" si="51"/>
        <v>0</v>
      </c>
      <c r="L181" s="229"/>
    </row>
    <row r="182" spans="1:14" ht="12.75" customHeight="1">
      <c r="A182" s="220" t="s">
        <v>373</v>
      </c>
      <c r="B182" s="221"/>
      <c r="C182" s="222" t="s">
        <v>393</v>
      </c>
      <c r="D182" s="223" t="s">
        <v>63</v>
      </c>
      <c r="E182" s="224">
        <v>4</v>
      </c>
      <c r="F182" s="225">
        <v>0</v>
      </c>
      <c r="G182" s="226">
        <f t="shared" si="48"/>
        <v>0</v>
      </c>
      <c r="H182" s="225">
        <v>0</v>
      </c>
      <c r="I182" s="226">
        <f t="shared" si="49"/>
        <v>0</v>
      </c>
      <c r="J182" s="227">
        <f t="shared" si="50"/>
        <v>0</v>
      </c>
      <c r="K182" s="228">
        <f t="shared" si="51"/>
        <v>0</v>
      </c>
      <c r="L182" s="229"/>
      <c r="N182" s="230"/>
    </row>
    <row r="183" spans="1:12" ht="27" customHeight="1">
      <c r="A183" s="220" t="s">
        <v>372</v>
      </c>
      <c r="B183" s="231" t="s">
        <v>285</v>
      </c>
      <c r="C183" s="222" t="s">
        <v>265</v>
      </c>
      <c r="D183" s="223" t="s">
        <v>69</v>
      </c>
      <c r="E183" s="224">
        <v>4</v>
      </c>
      <c r="F183" s="225">
        <v>0</v>
      </c>
      <c r="G183" s="226">
        <f t="shared" si="48"/>
        <v>0</v>
      </c>
      <c r="H183" s="225">
        <v>0</v>
      </c>
      <c r="I183" s="226">
        <f t="shared" si="49"/>
        <v>0</v>
      </c>
      <c r="J183" s="227">
        <f t="shared" si="50"/>
        <v>0</v>
      </c>
      <c r="K183" s="228">
        <f t="shared" si="51"/>
        <v>0</v>
      </c>
      <c r="L183" s="229"/>
    </row>
    <row r="184" spans="1:12" ht="27" customHeight="1">
      <c r="A184" s="220" t="s">
        <v>373</v>
      </c>
      <c r="B184" s="231" t="s">
        <v>285</v>
      </c>
      <c r="C184" s="222" t="s">
        <v>266</v>
      </c>
      <c r="D184" s="223" t="s">
        <v>69</v>
      </c>
      <c r="E184" s="224">
        <v>7</v>
      </c>
      <c r="F184" s="225">
        <v>0</v>
      </c>
      <c r="G184" s="226">
        <f t="shared" si="48"/>
        <v>0</v>
      </c>
      <c r="H184" s="225">
        <v>0</v>
      </c>
      <c r="I184" s="226">
        <f t="shared" si="49"/>
        <v>0</v>
      </c>
      <c r="J184" s="227">
        <f t="shared" si="50"/>
        <v>0</v>
      </c>
      <c r="K184" s="228">
        <f t="shared" si="51"/>
        <v>0</v>
      </c>
      <c r="L184" s="229"/>
    </row>
    <row r="185" spans="1:15" ht="27" customHeight="1">
      <c r="A185" s="220" t="s">
        <v>259</v>
      </c>
      <c r="B185" s="231" t="s">
        <v>285</v>
      </c>
      <c r="C185" s="222" t="s">
        <v>267</v>
      </c>
      <c r="D185" s="223" t="s">
        <v>69</v>
      </c>
      <c r="E185" s="224">
        <v>2</v>
      </c>
      <c r="F185" s="225">
        <v>0</v>
      </c>
      <c r="G185" s="226">
        <f t="shared" si="48"/>
        <v>0</v>
      </c>
      <c r="H185" s="225">
        <v>0</v>
      </c>
      <c r="I185" s="226">
        <f t="shared" si="49"/>
        <v>0</v>
      </c>
      <c r="J185" s="227">
        <f t="shared" si="50"/>
        <v>0</v>
      </c>
      <c r="K185" s="228">
        <f t="shared" si="51"/>
        <v>0</v>
      </c>
      <c r="L185" s="229"/>
      <c r="O185" s="230"/>
    </row>
    <row r="186" spans="1:12" ht="27" customHeight="1">
      <c r="A186" s="220" t="s">
        <v>260</v>
      </c>
      <c r="B186" s="231" t="s">
        <v>285</v>
      </c>
      <c r="C186" s="222" t="s">
        <v>268</v>
      </c>
      <c r="D186" s="223" t="s">
        <v>69</v>
      </c>
      <c r="E186" s="224">
        <v>2</v>
      </c>
      <c r="F186" s="225">
        <v>0</v>
      </c>
      <c r="G186" s="226">
        <f t="shared" si="48"/>
        <v>0</v>
      </c>
      <c r="H186" s="225">
        <v>0</v>
      </c>
      <c r="I186" s="226">
        <f t="shared" si="49"/>
        <v>0</v>
      </c>
      <c r="J186" s="227">
        <f t="shared" si="50"/>
        <v>0</v>
      </c>
      <c r="K186" s="228">
        <f t="shared" si="51"/>
        <v>0</v>
      </c>
      <c r="L186" s="229"/>
    </row>
    <row r="187" spans="1:12" ht="27" customHeight="1">
      <c r="A187" s="220" t="s">
        <v>261</v>
      </c>
      <c r="B187" s="231" t="s">
        <v>285</v>
      </c>
      <c r="C187" s="222" t="s">
        <v>323</v>
      </c>
      <c r="D187" s="223" t="s">
        <v>69</v>
      </c>
      <c r="E187" s="224">
        <v>1</v>
      </c>
      <c r="F187" s="225">
        <v>0</v>
      </c>
      <c r="G187" s="226">
        <f t="shared" si="48"/>
        <v>0</v>
      </c>
      <c r="H187" s="225">
        <v>0</v>
      </c>
      <c r="I187" s="226">
        <f t="shared" si="49"/>
        <v>0</v>
      </c>
      <c r="J187" s="227">
        <f t="shared" si="50"/>
        <v>0</v>
      </c>
      <c r="K187" s="228">
        <f t="shared" si="51"/>
        <v>0</v>
      </c>
      <c r="L187" s="229"/>
    </row>
    <row r="188" spans="1:12" ht="27" customHeight="1">
      <c r="A188" s="220" t="s">
        <v>262</v>
      </c>
      <c r="B188" s="231" t="s">
        <v>285</v>
      </c>
      <c r="C188" s="222" t="s">
        <v>290</v>
      </c>
      <c r="D188" s="223" t="s">
        <v>69</v>
      </c>
      <c r="E188" s="224">
        <v>3</v>
      </c>
      <c r="F188" s="225">
        <v>0</v>
      </c>
      <c r="G188" s="226">
        <f>E188*F188</f>
        <v>0</v>
      </c>
      <c r="H188" s="225">
        <v>0</v>
      </c>
      <c r="I188" s="226">
        <f>E188*H188</f>
        <v>0</v>
      </c>
      <c r="J188" s="227">
        <f t="shared" si="50"/>
        <v>0</v>
      </c>
      <c r="K188" s="228">
        <f t="shared" si="51"/>
        <v>0</v>
      </c>
      <c r="L188" s="229"/>
    </row>
    <row r="189" spans="1:12" ht="27" customHeight="1">
      <c r="A189" s="220" t="s">
        <v>263</v>
      </c>
      <c r="B189" s="231" t="s">
        <v>285</v>
      </c>
      <c r="C189" s="222" t="s">
        <v>352</v>
      </c>
      <c r="D189" s="223" t="s">
        <v>69</v>
      </c>
      <c r="E189" s="224">
        <v>66</v>
      </c>
      <c r="F189" s="225">
        <v>0</v>
      </c>
      <c r="G189" s="226">
        <f>E189*F189</f>
        <v>0</v>
      </c>
      <c r="H189" s="225">
        <v>0</v>
      </c>
      <c r="I189" s="226">
        <f>E189*H189</f>
        <v>0</v>
      </c>
      <c r="J189" s="227">
        <f>+F189+H189</f>
        <v>0</v>
      </c>
      <c r="K189" s="228">
        <f>+G189+I189</f>
        <v>0</v>
      </c>
      <c r="L189" s="229"/>
    </row>
    <row r="190" spans="1:12" ht="27" customHeight="1">
      <c r="A190" s="220" t="s">
        <v>274</v>
      </c>
      <c r="B190" s="231" t="s">
        <v>286</v>
      </c>
      <c r="C190" s="249" t="s">
        <v>353</v>
      </c>
      <c r="D190" s="223" t="s">
        <v>69</v>
      </c>
      <c r="E190" s="224">
        <v>10</v>
      </c>
      <c r="F190" s="225">
        <v>0</v>
      </c>
      <c r="G190" s="226">
        <f>E190*F190</f>
        <v>0</v>
      </c>
      <c r="H190" s="225">
        <v>0</v>
      </c>
      <c r="I190" s="226">
        <f>E190*H190</f>
        <v>0</v>
      </c>
      <c r="J190" s="227">
        <f>+F190+H190</f>
        <v>0</v>
      </c>
      <c r="K190" s="228">
        <f>+G190+I190</f>
        <v>0</v>
      </c>
      <c r="L190" s="229"/>
    </row>
    <row r="191" spans="1:15" ht="51" customHeight="1">
      <c r="A191" s="220" t="s">
        <v>275</v>
      </c>
      <c r="B191" s="231" t="s">
        <v>283</v>
      </c>
      <c r="C191" s="222" t="s">
        <v>357</v>
      </c>
      <c r="D191" s="223" t="s">
        <v>69</v>
      </c>
      <c r="E191" s="224">
        <v>4</v>
      </c>
      <c r="F191" s="225">
        <v>0</v>
      </c>
      <c r="G191" s="226">
        <f aca="true" t="shared" si="52" ref="G191:G205">E191*F191</f>
        <v>0</v>
      </c>
      <c r="H191" s="225">
        <v>0</v>
      </c>
      <c r="I191" s="226">
        <f aca="true" t="shared" si="53" ref="I191:I205">E191*H191</f>
        <v>0</v>
      </c>
      <c r="J191" s="227">
        <f t="shared" si="50"/>
        <v>0</v>
      </c>
      <c r="K191" s="228">
        <f t="shared" si="51"/>
        <v>0</v>
      </c>
      <c r="L191" s="229"/>
      <c r="O191" s="230"/>
    </row>
    <row r="192" spans="1:15" ht="51" customHeight="1">
      <c r="A192" s="220" t="s">
        <v>276</v>
      </c>
      <c r="B192" s="231" t="s">
        <v>283</v>
      </c>
      <c r="C192" s="222" t="s">
        <v>358</v>
      </c>
      <c r="D192" s="223" t="s">
        <v>69</v>
      </c>
      <c r="E192" s="224">
        <v>7</v>
      </c>
      <c r="F192" s="225">
        <v>0</v>
      </c>
      <c r="G192" s="226">
        <f t="shared" si="52"/>
        <v>0</v>
      </c>
      <c r="H192" s="225">
        <v>0</v>
      </c>
      <c r="I192" s="226">
        <f t="shared" si="53"/>
        <v>0</v>
      </c>
      <c r="J192" s="227">
        <f t="shared" si="50"/>
        <v>0</v>
      </c>
      <c r="K192" s="228">
        <f t="shared" si="51"/>
        <v>0</v>
      </c>
      <c r="L192" s="229"/>
      <c r="O192" s="230"/>
    </row>
    <row r="193" spans="1:15" ht="51" customHeight="1">
      <c r="A193" s="220" t="s">
        <v>277</v>
      </c>
      <c r="B193" s="231" t="s">
        <v>283</v>
      </c>
      <c r="C193" s="222" t="s">
        <v>359</v>
      </c>
      <c r="D193" s="223" t="s">
        <v>69</v>
      </c>
      <c r="E193" s="224">
        <v>2</v>
      </c>
      <c r="F193" s="225">
        <v>0</v>
      </c>
      <c r="G193" s="226">
        <f t="shared" si="52"/>
        <v>0</v>
      </c>
      <c r="H193" s="225">
        <v>0</v>
      </c>
      <c r="I193" s="226">
        <f t="shared" si="53"/>
        <v>0</v>
      </c>
      <c r="J193" s="227">
        <f t="shared" si="50"/>
        <v>0</v>
      </c>
      <c r="K193" s="228">
        <f t="shared" si="51"/>
        <v>0</v>
      </c>
      <c r="L193" s="229"/>
      <c r="O193" s="230"/>
    </row>
    <row r="194" spans="1:15" ht="51" customHeight="1">
      <c r="A194" s="220" t="s">
        <v>278</v>
      </c>
      <c r="B194" s="231" t="s">
        <v>283</v>
      </c>
      <c r="C194" s="222" t="s">
        <v>360</v>
      </c>
      <c r="D194" s="223" t="s">
        <v>69</v>
      </c>
      <c r="E194" s="224">
        <v>2</v>
      </c>
      <c r="F194" s="225">
        <v>0</v>
      </c>
      <c r="G194" s="226">
        <f t="shared" si="52"/>
        <v>0</v>
      </c>
      <c r="H194" s="225">
        <v>0</v>
      </c>
      <c r="I194" s="226">
        <f t="shared" si="53"/>
        <v>0</v>
      </c>
      <c r="J194" s="227">
        <f t="shared" si="50"/>
        <v>0</v>
      </c>
      <c r="K194" s="228">
        <f t="shared" si="51"/>
        <v>0</v>
      </c>
      <c r="L194" s="229"/>
      <c r="O194" s="230"/>
    </row>
    <row r="195" spans="1:15" ht="51" customHeight="1">
      <c r="A195" s="220" t="s">
        <v>279</v>
      </c>
      <c r="B195" s="231" t="s">
        <v>283</v>
      </c>
      <c r="C195" s="222" t="s">
        <v>356</v>
      </c>
      <c r="D195" s="223" t="s">
        <v>69</v>
      </c>
      <c r="E195" s="224">
        <v>1</v>
      </c>
      <c r="F195" s="225">
        <v>0</v>
      </c>
      <c r="G195" s="226">
        <f t="shared" si="52"/>
        <v>0</v>
      </c>
      <c r="H195" s="225">
        <v>0</v>
      </c>
      <c r="I195" s="226">
        <f t="shared" si="53"/>
        <v>0</v>
      </c>
      <c r="J195" s="227">
        <f t="shared" si="50"/>
        <v>0</v>
      </c>
      <c r="K195" s="228">
        <f t="shared" si="51"/>
        <v>0</v>
      </c>
      <c r="L195" s="229"/>
      <c r="O195" s="230"/>
    </row>
    <row r="196" spans="1:15" ht="51" customHeight="1">
      <c r="A196" s="220" t="s">
        <v>280</v>
      </c>
      <c r="B196" s="231" t="s">
        <v>283</v>
      </c>
      <c r="C196" s="222" t="s">
        <v>355</v>
      </c>
      <c r="D196" s="223" t="s">
        <v>69</v>
      </c>
      <c r="E196" s="224">
        <v>3</v>
      </c>
      <c r="F196" s="225">
        <v>0</v>
      </c>
      <c r="G196" s="226">
        <f t="shared" si="52"/>
        <v>0</v>
      </c>
      <c r="H196" s="225">
        <v>0</v>
      </c>
      <c r="I196" s="226">
        <f t="shared" si="53"/>
        <v>0</v>
      </c>
      <c r="J196" s="227">
        <f t="shared" si="50"/>
        <v>0</v>
      </c>
      <c r="K196" s="228">
        <f t="shared" si="51"/>
        <v>0</v>
      </c>
      <c r="L196" s="229"/>
      <c r="O196" s="230"/>
    </row>
    <row r="197" spans="1:15" ht="51" customHeight="1">
      <c r="A197" s="220" t="s">
        <v>281</v>
      </c>
      <c r="B197" s="231" t="s">
        <v>283</v>
      </c>
      <c r="C197" s="222" t="s">
        <v>354</v>
      </c>
      <c r="D197" s="223" t="s">
        <v>69</v>
      </c>
      <c r="E197" s="224">
        <v>76</v>
      </c>
      <c r="F197" s="225">
        <v>0</v>
      </c>
      <c r="G197" s="226">
        <f>E197*F197</f>
        <v>0</v>
      </c>
      <c r="H197" s="225">
        <v>0</v>
      </c>
      <c r="I197" s="226">
        <f>E197*H197</f>
        <v>0</v>
      </c>
      <c r="J197" s="227">
        <f>+F197+H197</f>
        <v>0</v>
      </c>
      <c r="K197" s="228">
        <f>+G197+I197</f>
        <v>0</v>
      </c>
      <c r="L197" s="229"/>
      <c r="O197" s="230"/>
    </row>
    <row r="198" spans="1:12" ht="12.75" customHeight="1">
      <c r="A198" s="220" t="s">
        <v>282</v>
      </c>
      <c r="B198" s="221" t="s">
        <v>287</v>
      </c>
      <c r="C198" s="222" t="s">
        <v>295</v>
      </c>
      <c r="D198" s="223" t="s">
        <v>63</v>
      </c>
      <c r="E198" s="224">
        <v>3</v>
      </c>
      <c r="F198" s="225">
        <v>0</v>
      </c>
      <c r="G198" s="226">
        <f t="shared" si="52"/>
        <v>0</v>
      </c>
      <c r="H198" s="225">
        <v>0</v>
      </c>
      <c r="I198" s="226">
        <f t="shared" si="53"/>
        <v>0</v>
      </c>
      <c r="J198" s="227">
        <f t="shared" si="50"/>
        <v>0</v>
      </c>
      <c r="K198" s="228">
        <f t="shared" si="51"/>
        <v>0</v>
      </c>
      <c r="L198" s="229"/>
    </row>
    <row r="199" spans="1:12" ht="12.75" customHeight="1">
      <c r="A199" s="220" t="s">
        <v>374</v>
      </c>
      <c r="B199" s="221" t="s">
        <v>287</v>
      </c>
      <c r="C199" s="222" t="s">
        <v>292</v>
      </c>
      <c r="D199" s="223" t="s">
        <v>63</v>
      </c>
      <c r="E199" s="224">
        <v>5</v>
      </c>
      <c r="F199" s="225">
        <v>0</v>
      </c>
      <c r="G199" s="226">
        <f t="shared" si="52"/>
        <v>0</v>
      </c>
      <c r="H199" s="225">
        <v>0</v>
      </c>
      <c r="I199" s="226">
        <f t="shared" si="53"/>
        <v>0</v>
      </c>
      <c r="J199" s="227">
        <f t="shared" si="50"/>
        <v>0</v>
      </c>
      <c r="K199" s="228">
        <f t="shared" si="51"/>
        <v>0</v>
      </c>
      <c r="L199" s="229"/>
    </row>
    <row r="200" spans="1:12" ht="12.75" customHeight="1">
      <c r="A200" s="220" t="s">
        <v>375</v>
      </c>
      <c r="B200" s="221" t="s">
        <v>287</v>
      </c>
      <c r="C200" s="222" t="s">
        <v>293</v>
      </c>
      <c r="D200" s="223" t="s">
        <v>63</v>
      </c>
      <c r="E200" s="224">
        <v>1</v>
      </c>
      <c r="F200" s="225">
        <v>0</v>
      </c>
      <c r="G200" s="226">
        <f t="shared" si="52"/>
        <v>0</v>
      </c>
      <c r="H200" s="225">
        <v>0</v>
      </c>
      <c r="I200" s="226">
        <f t="shared" si="53"/>
        <v>0</v>
      </c>
      <c r="J200" s="227">
        <f t="shared" si="50"/>
        <v>0</v>
      </c>
      <c r="K200" s="228">
        <f t="shared" si="51"/>
        <v>0</v>
      </c>
      <c r="L200" s="229"/>
    </row>
    <row r="201" spans="1:12" ht="12.75" customHeight="1">
      <c r="A201" s="220" t="s">
        <v>269</v>
      </c>
      <c r="B201" s="221" t="s">
        <v>287</v>
      </c>
      <c r="C201" s="222" t="s">
        <v>299</v>
      </c>
      <c r="D201" s="223" t="s">
        <v>63</v>
      </c>
      <c r="E201" s="224">
        <v>1</v>
      </c>
      <c r="F201" s="225">
        <v>0</v>
      </c>
      <c r="G201" s="226">
        <f t="shared" si="52"/>
        <v>0</v>
      </c>
      <c r="H201" s="225">
        <v>0</v>
      </c>
      <c r="I201" s="226">
        <f t="shared" si="53"/>
        <v>0</v>
      </c>
      <c r="J201" s="227">
        <f t="shared" si="50"/>
        <v>0</v>
      </c>
      <c r="K201" s="228">
        <f t="shared" si="51"/>
        <v>0</v>
      </c>
      <c r="L201" s="229"/>
    </row>
    <row r="202" spans="1:12" ht="12.75" customHeight="1">
      <c r="A202" s="220" t="s">
        <v>270</v>
      </c>
      <c r="B202" s="221" t="s">
        <v>287</v>
      </c>
      <c r="C202" s="222" t="s">
        <v>296</v>
      </c>
      <c r="D202" s="223" t="s">
        <v>63</v>
      </c>
      <c r="E202" s="224">
        <v>1</v>
      </c>
      <c r="F202" s="225">
        <v>0</v>
      </c>
      <c r="G202" s="226">
        <f t="shared" si="52"/>
        <v>0</v>
      </c>
      <c r="H202" s="225">
        <v>0</v>
      </c>
      <c r="I202" s="226">
        <f t="shared" si="53"/>
        <v>0</v>
      </c>
      <c r="J202" s="227">
        <f t="shared" si="50"/>
        <v>0</v>
      </c>
      <c r="K202" s="228">
        <f t="shared" si="51"/>
        <v>0</v>
      </c>
      <c r="L202" s="229"/>
    </row>
    <row r="203" spans="1:12" ht="12.75" customHeight="1">
      <c r="A203" s="220" t="s">
        <v>271</v>
      </c>
      <c r="B203" s="221" t="s">
        <v>392</v>
      </c>
      <c r="C203" s="222" t="s">
        <v>365</v>
      </c>
      <c r="D203" s="223" t="s">
        <v>196</v>
      </c>
      <c r="E203" s="224">
        <v>1</v>
      </c>
      <c r="F203" s="225">
        <v>0</v>
      </c>
      <c r="G203" s="226">
        <f t="shared" si="52"/>
        <v>0</v>
      </c>
      <c r="H203" s="225">
        <v>0</v>
      </c>
      <c r="I203" s="226">
        <f t="shared" si="53"/>
        <v>0</v>
      </c>
      <c r="J203" s="227">
        <f t="shared" si="50"/>
        <v>0</v>
      </c>
      <c r="K203" s="228">
        <f t="shared" si="51"/>
        <v>0</v>
      </c>
      <c r="L203" s="229"/>
    </row>
    <row r="204" spans="1:12" ht="12.75" customHeight="1">
      <c r="A204" s="220" t="s">
        <v>272</v>
      </c>
      <c r="B204" s="221" t="s">
        <v>392</v>
      </c>
      <c r="C204" s="222" t="s">
        <v>366</v>
      </c>
      <c r="D204" s="223" t="s">
        <v>196</v>
      </c>
      <c r="E204" s="224">
        <v>1</v>
      </c>
      <c r="F204" s="225">
        <v>0</v>
      </c>
      <c r="G204" s="226">
        <f>E204*F204</f>
        <v>0</v>
      </c>
      <c r="H204" s="225">
        <v>0</v>
      </c>
      <c r="I204" s="226">
        <f>E204*H204</f>
        <v>0</v>
      </c>
      <c r="J204" s="227">
        <f>+F204+H204</f>
        <v>0</v>
      </c>
      <c r="K204" s="228">
        <f>+G204+I204</f>
        <v>0</v>
      </c>
      <c r="L204" s="229"/>
    </row>
    <row r="205" spans="1:12" ht="12.75" customHeight="1">
      <c r="A205" s="220" t="s">
        <v>300</v>
      </c>
      <c r="B205" s="221" t="s">
        <v>320</v>
      </c>
      <c r="C205" s="222" t="s">
        <v>363</v>
      </c>
      <c r="D205" s="223" t="s">
        <v>63</v>
      </c>
      <c r="E205" s="224">
        <v>1</v>
      </c>
      <c r="F205" s="225">
        <v>0</v>
      </c>
      <c r="G205" s="226">
        <f t="shared" si="52"/>
        <v>0</v>
      </c>
      <c r="H205" s="225">
        <v>0</v>
      </c>
      <c r="I205" s="226">
        <f t="shared" si="53"/>
        <v>0</v>
      </c>
      <c r="J205" s="227">
        <f t="shared" si="50"/>
        <v>0</v>
      </c>
      <c r="K205" s="228">
        <f t="shared" si="51"/>
        <v>0</v>
      </c>
      <c r="L205" s="229"/>
    </row>
    <row r="206" spans="1:12" ht="12.75" customHeight="1">
      <c r="A206" s="220" t="s">
        <v>376</v>
      </c>
      <c r="B206" s="221"/>
      <c r="C206" s="222" t="s">
        <v>199</v>
      </c>
      <c r="D206" s="223" t="s">
        <v>63</v>
      </c>
      <c r="E206" s="224">
        <v>2</v>
      </c>
      <c r="F206" s="225">
        <v>0</v>
      </c>
      <c r="G206" s="226">
        <f aca="true" t="shared" si="54" ref="G206:G212">E206*F206</f>
        <v>0</v>
      </c>
      <c r="H206" s="225">
        <v>0</v>
      </c>
      <c r="I206" s="226">
        <f aca="true" t="shared" si="55" ref="I206:I212">E206*H206</f>
        <v>0</v>
      </c>
      <c r="J206" s="227">
        <f>+F206+H206</f>
        <v>0</v>
      </c>
      <c r="K206" s="228">
        <f>+G206+I206</f>
        <v>0</v>
      </c>
      <c r="L206" s="229"/>
    </row>
    <row r="207" spans="1:12" ht="12.75" customHeight="1">
      <c r="A207" s="220" t="s">
        <v>377</v>
      </c>
      <c r="B207" s="221"/>
      <c r="C207" s="222" t="s">
        <v>145</v>
      </c>
      <c r="D207" s="223" t="s">
        <v>63</v>
      </c>
      <c r="E207" s="224">
        <v>3</v>
      </c>
      <c r="F207" s="225">
        <v>0</v>
      </c>
      <c r="G207" s="226">
        <f t="shared" si="54"/>
        <v>0</v>
      </c>
      <c r="H207" s="225">
        <v>0</v>
      </c>
      <c r="I207" s="226">
        <f t="shared" si="55"/>
        <v>0</v>
      </c>
      <c r="J207" s="227">
        <f t="shared" si="50"/>
        <v>0</v>
      </c>
      <c r="K207" s="228">
        <f t="shared" si="51"/>
        <v>0</v>
      </c>
      <c r="L207" s="229"/>
    </row>
    <row r="208" spans="1:12" ht="12.75" customHeight="1">
      <c r="A208" s="220" t="s">
        <v>378</v>
      </c>
      <c r="B208" s="221"/>
      <c r="C208" s="222" t="s">
        <v>146</v>
      </c>
      <c r="D208" s="223" t="s">
        <v>63</v>
      </c>
      <c r="E208" s="224">
        <v>5</v>
      </c>
      <c r="F208" s="225">
        <v>0</v>
      </c>
      <c r="G208" s="226">
        <f t="shared" si="54"/>
        <v>0</v>
      </c>
      <c r="H208" s="225">
        <v>0</v>
      </c>
      <c r="I208" s="226">
        <f t="shared" si="55"/>
        <v>0</v>
      </c>
      <c r="J208" s="227">
        <f t="shared" si="50"/>
        <v>0</v>
      </c>
      <c r="K208" s="228">
        <f t="shared" si="51"/>
        <v>0</v>
      </c>
      <c r="L208" s="229"/>
    </row>
    <row r="209" spans="1:12" ht="12.75" customHeight="1">
      <c r="A209" s="220" t="s">
        <v>379</v>
      </c>
      <c r="B209" s="221"/>
      <c r="C209" s="222" t="s">
        <v>304</v>
      </c>
      <c r="D209" s="223" t="s">
        <v>63</v>
      </c>
      <c r="E209" s="224">
        <v>1</v>
      </c>
      <c r="F209" s="225">
        <v>0</v>
      </c>
      <c r="G209" s="226">
        <f t="shared" si="54"/>
        <v>0</v>
      </c>
      <c r="H209" s="225">
        <v>0</v>
      </c>
      <c r="I209" s="226">
        <f t="shared" si="55"/>
        <v>0</v>
      </c>
      <c r="J209" s="227">
        <f t="shared" si="50"/>
        <v>0</v>
      </c>
      <c r="K209" s="228">
        <f t="shared" si="51"/>
        <v>0</v>
      </c>
      <c r="L209" s="229"/>
    </row>
    <row r="210" spans="1:12" ht="12.75" customHeight="1">
      <c r="A210" s="220" t="s">
        <v>380</v>
      </c>
      <c r="B210" s="221"/>
      <c r="C210" s="222" t="s">
        <v>326</v>
      </c>
      <c r="D210" s="223" t="s">
        <v>63</v>
      </c>
      <c r="E210" s="224">
        <v>1</v>
      </c>
      <c r="F210" s="225">
        <v>0</v>
      </c>
      <c r="G210" s="226">
        <f t="shared" si="54"/>
        <v>0</v>
      </c>
      <c r="H210" s="225">
        <v>0</v>
      </c>
      <c r="I210" s="226">
        <f t="shared" si="55"/>
        <v>0</v>
      </c>
      <c r="J210" s="227">
        <f aca="true" t="shared" si="56" ref="J210:K212">+F210+H210</f>
        <v>0</v>
      </c>
      <c r="K210" s="228">
        <f t="shared" si="56"/>
        <v>0</v>
      </c>
      <c r="L210" s="229"/>
    </row>
    <row r="211" spans="1:12" ht="12.75" customHeight="1">
      <c r="A211" s="220" t="s">
        <v>381</v>
      </c>
      <c r="B211" s="221"/>
      <c r="C211" s="222" t="s">
        <v>305</v>
      </c>
      <c r="D211" s="223" t="s">
        <v>63</v>
      </c>
      <c r="E211" s="224">
        <v>1</v>
      </c>
      <c r="F211" s="225">
        <v>0</v>
      </c>
      <c r="G211" s="226">
        <f t="shared" si="54"/>
        <v>0</v>
      </c>
      <c r="H211" s="225">
        <v>0</v>
      </c>
      <c r="I211" s="226">
        <f t="shared" si="55"/>
        <v>0</v>
      </c>
      <c r="J211" s="227">
        <f t="shared" si="56"/>
        <v>0</v>
      </c>
      <c r="K211" s="228">
        <f t="shared" si="56"/>
        <v>0</v>
      </c>
      <c r="L211" s="229"/>
    </row>
    <row r="212" spans="1:12" ht="12.75" customHeight="1">
      <c r="A212" s="220" t="s">
        <v>325</v>
      </c>
      <c r="B212" s="221"/>
      <c r="C212" s="222" t="s">
        <v>284</v>
      </c>
      <c r="D212" s="223" t="s">
        <v>63</v>
      </c>
      <c r="E212" s="224">
        <v>1</v>
      </c>
      <c r="F212" s="225">
        <v>0</v>
      </c>
      <c r="G212" s="226">
        <f t="shared" si="54"/>
        <v>0</v>
      </c>
      <c r="H212" s="225">
        <v>0</v>
      </c>
      <c r="I212" s="226">
        <f t="shared" si="55"/>
        <v>0</v>
      </c>
      <c r="J212" s="227">
        <f t="shared" si="56"/>
        <v>0</v>
      </c>
      <c r="K212" s="228">
        <f t="shared" si="56"/>
        <v>0</v>
      </c>
      <c r="L212" s="229"/>
    </row>
    <row r="213" spans="1:14" ht="12.75" customHeight="1">
      <c r="A213" s="220" t="s">
        <v>382</v>
      </c>
      <c r="B213" s="221"/>
      <c r="C213" s="222" t="s">
        <v>198</v>
      </c>
      <c r="D213" s="223" t="s">
        <v>63</v>
      </c>
      <c r="E213" s="224">
        <v>2</v>
      </c>
      <c r="F213" s="225">
        <v>0</v>
      </c>
      <c r="G213" s="226">
        <f aca="true" t="shared" si="57" ref="G213:G220">E213*F213</f>
        <v>0</v>
      </c>
      <c r="H213" s="225">
        <v>0</v>
      </c>
      <c r="I213" s="226">
        <f aca="true" t="shared" si="58" ref="I213:I220">E213*H213</f>
        <v>0</v>
      </c>
      <c r="J213" s="227">
        <f aca="true" t="shared" si="59" ref="J213:J220">+F213+H213</f>
        <v>0</v>
      </c>
      <c r="K213" s="228">
        <f aca="true" t="shared" si="60" ref="K213:K220">+G213+I213</f>
        <v>0</v>
      </c>
      <c r="L213" s="229"/>
      <c r="N213" s="230"/>
    </row>
    <row r="214" spans="1:12" ht="25.5" customHeight="1">
      <c r="A214" s="220" t="s">
        <v>383</v>
      </c>
      <c r="B214" s="221"/>
      <c r="C214" s="222" t="s">
        <v>197</v>
      </c>
      <c r="D214" s="223" t="s">
        <v>63</v>
      </c>
      <c r="E214" s="224">
        <v>2</v>
      </c>
      <c r="F214" s="225">
        <v>0</v>
      </c>
      <c r="G214" s="226">
        <f t="shared" si="57"/>
        <v>0</v>
      </c>
      <c r="H214" s="225">
        <v>0</v>
      </c>
      <c r="I214" s="226">
        <f t="shared" si="58"/>
        <v>0</v>
      </c>
      <c r="J214" s="227">
        <f t="shared" si="59"/>
        <v>0</v>
      </c>
      <c r="K214" s="228">
        <f t="shared" si="60"/>
        <v>0</v>
      </c>
      <c r="L214" s="229"/>
    </row>
    <row r="215" spans="1:12" ht="12.75" customHeight="1">
      <c r="A215" s="220" t="s">
        <v>384</v>
      </c>
      <c r="B215" s="221"/>
      <c r="C215" s="222" t="s">
        <v>148</v>
      </c>
      <c r="D215" s="223" t="s">
        <v>69</v>
      </c>
      <c r="E215" s="224">
        <v>19</v>
      </c>
      <c r="F215" s="225">
        <v>0</v>
      </c>
      <c r="G215" s="226">
        <f t="shared" si="57"/>
        <v>0</v>
      </c>
      <c r="H215" s="225">
        <v>0</v>
      </c>
      <c r="I215" s="226">
        <f t="shared" si="58"/>
        <v>0</v>
      </c>
      <c r="J215" s="227">
        <f t="shared" si="59"/>
        <v>0</v>
      </c>
      <c r="K215" s="228">
        <f t="shared" si="60"/>
        <v>0</v>
      </c>
      <c r="L215" s="229"/>
    </row>
    <row r="216" spans="1:12" ht="12.75" customHeight="1">
      <c r="A216" s="220" t="s">
        <v>385</v>
      </c>
      <c r="B216" s="221"/>
      <c r="C216" s="222" t="s">
        <v>200</v>
      </c>
      <c r="D216" s="223" t="s">
        <v>69</v>
      </c>
      <c r="E216" s="224">
        <v>76</v>
      </c>
      <c r="F216" s="225">
        <v>0</v>
      </c>
      <c r="G216" s="226">
        <f t="shared" si="57"/>
        <v>0</v>
      </c>
      <c r="H216" s="225">
        <v>0</v>
      </c>
      <c r="I216" s="226">
        <f t="shared" si="58"/>
        <v>0</v>
      </c>
      <c r="J216" s="227">
        <f t="shared" si="59"/>
        <v>0</v>
      </c>
      <c r="K216" s="228">
        <f t="shared" si="60"/>
        <v>0</v>
      </c>
      <c r="L216" s="229"/>
    </row>
    <row r="217" spans="1:12" ht="12.75" customHeight="1">
      <c r="A217" s="220" t="s">
        <v>386</v>
      </c>
      <c r="B217" s="221"/>
      <c r="C217" s="222" t="s">
        <v>149</v>
      </c>
      <c r="D217" s="223" t="s">
        <v>69</v>
      </c>
      <c r="E217" s="224">
        <v>16</v>
      </c>
      <c r="F217" s="225">
        <v>0</v>
      </c>
      <c r="G217" s="226">
        <f t="shared" si="57"/>
        <v>0</v>
      </c>
      <c r="H217" s="225">
        <v>0</v>
      </c>
      <c r="I217" s="226">
        <f t="shared" si="58"/>
        <v>0</v>
      </c>
      <c r="J217" s="227">
        <f t="shared" si="59"/>
        <v>0</v>
      </c>
      <c r="K217" s="228">
        <f t="shared" si="60"/>
        <v>0</v>
      </c>
      <c r="L217" s="229"/>
    </row>
    <row r="218" spans="1:14" ht="12.75" customHeight="1">
      <c r="A218" s="220" t="s">
        <v>387</v>
      </c>
      <c r="B218" s="221"/>
      <c r="C218" s="222" t="s">
        <v>150</v>
      </c>
      <c r="D218" s="223" t="s">
        <v>69</v>
      </c>
      <c r="E218" s="224">
        <v>79</v>
      </c>
      <c r="F218" s="225">
        <v>0</v>
      </c>
      <c r="G218" s="226">
        <f t="shared" si="57"/>
        <v>0</v>
      </c>
      <c r="H218" s="225">
        <v>0</v>
      </c>
      <c r="I218" s="226">
        <f t="shared" si="58"/>
        <v>0</v>
      </c>
      <c r="J218" s="227">
        <f t="shared" si="59"/>
        <v>0</v>
      </c>
      <c r="K218" s="228">
        <f t="shared" si="60"/>
        <v>0</v>
      </c>
      <c r="L218" s="229"/>
      <c r="N218" s="230"/>
    </row>
    <row r="219" spans="1:14" ht="12.75" customHeight="1">
      <c r="A219" s="220" t="s">
        <v>388</v>
      </c>
      <c r="B219" s="221"/>
      <c r="C219" s="222" t="s">
        <v>151</v>
      </c>
      <c r="D219" s="223" t="s">
        <v>70</v>
      </c>
      <c r="E219" s="224">
        <v>0.2</v>
      </c>
      <c r="F219" s="225">
        <v>0</v>
      </c>
      <c r="G219" s="226">
        <f t="shared" si="57"/>
        <v>0</v>
      </c>
      <c r="H219" s="225">
        <v>0</v>
      </c>
      <c r="I219" s="226">
        <f t="shared" si="58"/>
        <v>0</v>
      </c>
      <c r="J219" s="227">
        <f t="shared" si="59"/>
        <v>0</v>
      </c>
      <c r="K219" s="228">
        <f t="shared" si="60"/>
        <v>0</v>
      </c>
      <c r="L219" s="229"/>
      <c r="N219" s="230"/>
    </row>
    <row r="220" spans="1:14" ht="12.75" customHeight="1">
      <c r="A220" s="220" t="s">
        <v>389</v>
      </c>
      <c r="B220" s="221"/>
      <c r="C220" s="222" t="s">
        <v>152</v>
      </c>
      <c r="D220" s="223" t="s">
        <v>70</v>
      </c>
      <c r="E220" s="224">
        <v>0.8</v>
      </c>
      <c r="F220" s="225">
        <v>0</v>
      </c>
      <c r="G220" s="226">
        <f t="shared" si="57"/>
        <v>0</v>
      </c>
      <c r="H220" s="225">
        <v>0</v>
      </c>
      <c r="I220" s="226">
        <f t="shared" si="58"/>
        <v>0</v>
      </c>
      <c r="J220" s="250">
        <f t="shared" si="59"/>
        <v>0</v>
      </c>
      <c r="K220" s="251">
        <f t="shared" si="60"/>
        <v>0</v>
      </c>
      <c r="L220" s="229"/>
      <c r="N220" s="230"/>
    </row>
    <row r="221" spans="1:12" ht="13.5">
      <c r="A221" s="204"/>
      <c r="B221" s="204"/>
      <c r="C221" s="205"/>
      <c r="D221" s="206"/>
      <c r="E221" s="207"/>
      <c r="F221" s="207"/>
      <c r="G221" s="208"/>
      <c r="H221" s="208"/>
      <c r="I221" s="208"/>
      <c r="J221" s="209"/>
      <c r="K221" s="247"/>
      <c r="L221" s="264"/>
    </row>
    <row r="222" spans="1:12" ht="13.5">
      <c r="A222" s="212" t="s">
        <v>390</v>
      </c>
      <c r="B222" s="213"/>
      <c r="C222" s="213" t="s">
        <v>391</v>
      </c>
      <c r="D222" s="214"/>
      <c r="E222" s="215"/>
      <c r="F222" s="216"/>
      <c r="G222" s="217"/>
      <c r="H222" s="216"/>
      <c r="I222" s="217"/>
      <c r="J222" s="218"/>
      <c r="K222" s="217"/>
      <c r="L222" s="219">
        <f>SUM(K223:K243)</f>
        <v>0</v>
      </c>
    </row>
    <row r="223" spans="1:12" ht="12.75" customHeight="1">
      <c r="A223" s="220" t="s">
        <v>394</v>
      </c>
      <c r="B223" s="221"/>
      <c r="C223" s="222" t="s">
        <v>114</v>
      </c>
      <c r="D223" s="223" t="s">
        <v>69</v>
      </c>
      <c r="E223" s="224">
        <v>18</v>
      </c>
      <c r="F223" s="225">
        <v>0</v>
      </c>
      <c r="G223" s="226">
        <f>E223*F223</f>
        <v>0</v>
      </c>
      <c r="H223" s="225">
        <v>0</v>
      </c>
      <c r="I223" s="226">
        <f>E223*H223</f>
        <v>0</v>
      </c>
      <c r="J223" s="227">
        <f>+F223+H223</f>
        <v>0</v>
      </c>
      <c r="K223" s="228">
        <f>+G223+I223</f>
        <v>0</v>
      </c>
      <c r="L223" s="263"/>
    </row>
    <row r="224" spans="1:12" ht="12.75" customHeight="1">
      <c r="A224" s="220" t="s">
        <v>395</v>
      </c>
      <c r="B224" s="221"/>
      <c r="C224" s="222" t="s">
        <v>116</v>
      </c>
      <c r="D224" s="223" t="s">
        <v>69</v>
      </c>
      <c r="E224" s="224">
        <v>24</v>
      </c>
      <c r="F224" s="225">
        <v>0</v>
      </c>
      <c r="G224" s="226">
        <f>E224*F224</f>
        <v>0</v>
      </c>
      <c r="H224" s="225">
        <v>0</v>
      </c>
      <c r="I224" s="226">
        <f>E224*H224</f>
        <v>0</v>
      </c>
      <c r="J224" s="227">
        <f>+F224+H224</f>
        <v>0</v>
      </c>
      <c r="K224" s="228">
        <f>+G224+I224</f>
        <v>0</v>
      </c>
      <c r="L224" s="229"/>
    </row>
    <row r="225" spans="1:15" ht="12.75" customHeight="1">
      <c r="A225" s="220" t="s">
        <v>396</v>
      </c>
      <c r="B225" s="221"/>
      <c r="C225" s="222" t="s">
        <v>189</v>
      </c>
      <c r="D225" s="223" t="s">
        <v>69</v>
      </c>
      <c r="E225" s="224">
        <v>42</v>
      </c>
      <c r="F225" s="225">
        <v>0</v>
      </c>
      <c r="G225" s="226">
        <f aca="true" t="shared" si="61" ref="G225:G230">E225*F225</f>
        <v>0</v>
      </c>
      <c r="H225" s="225">
        <v>0</v>
      </c>
      <c r="I225" s="226">
        <f aca="true" t="shared" si="62" ref="I225:I230">E225*H225</f>
        <v>0</v>
      </c>
      <c r="J225" s="227">
        <f aca="true" t="shared" si="63" ref="J225:J237">+F225+H225</f>
        <v>0</v>
      </c>
      <c r="K225" s="228">
        <f aca="true" t="shared" si="64" ref="K225:K237">+G225+I225</f>
        <v>0</v>
      </c>
      <c r="L225" s="229"/>
      <c r="N225" s="230"/>
      <c r="O225" s="230"/>
    </row>
    <row r="226" spans="1:12" ht="12.75" customHeight="1">
      <c r="A226" s="220" t="s">
        <v>397</v>
      </c>
      <c r="B226" s="221"/>
      <c r="C226" s="222" t="s">
        <v>191</v>
      </c>
      <c r="D226" s="223" t="s">
        <v>63</v>
      </c>
      <c r="E226" s="224">
        <v>4</v>
      </c>
      <c r="F226" s="225">
        <v>0</v>
      </c>
      <c r="G226" s="226">
        <f t="shared" si="61"/>
        <v>0</v>
      </c>
      <c r="H226" s="225">
        <v>0</v>
      </c>
      <c r="I226" s="226">
        <f t="shared" si="62"/>
        <v>0</v>
      </c>
      <c r="J226" s="227">
        <f t="shared" si="63"/>
        <v>0</v>
      </c>
      <c r="K226" s="228">
        <f t="shared" si="64"/>
        <v>0</v>
      </c>
      <c r="L226" s="229"/>
    </row>
    <row r="227" spans="1:12" ht="12.75" customHeight="1">
      <c r="A227" s="220" t="s">
        <v>398</v>
      </c>
      <c r="B227" s="221"/>
      <c r="C227" s="222" t="s">
        <v>132</v>
      </c>
      <c r="D227" s="223" t="s">
        <v>63</v>
      </c>
      <c r="E227" s="224">
        <v>21</v>
      </c>
      <c r="F227" s="225">
        <v>0</v>
      </c>
      <c r="G227" s="226">
        <f t="shared" si="61"/>
        <v>0</v>
      </c>
      <c r="H227" s="225">
        <v>0</v>
      </c>
      <c r="I227" s="226">
        <f t="shared" si="62"/>
        <v>0</v>
      </c>
      <c r="J227" s="227">
        <f t="shared" si="63"/>
        <v>0</v>
      </c>
      <c r="K227" s="228">
        <f t="shared" si="64"/>
        <v>0</v>
      </c>
      <c r="L227" s="229"/>
    </row>
    <row r="228" spans="1:12" ht="27" customHeight="1">
      <c r="A228" s="220" t="s">
        <v>399</v>
      </c>
      <c r="B228" s="231" t="s">
        <v>285</v>
      </c>
      <c r="C228" s="222" t="s">
        <v>265</v>
      </c>
      <c r="D228" s="223" t="s">
        <v>69</v>
      </c>
      <c r="E228" s="224">
        <v>2</v>
      </c>
      <c r="F228" s="225">
        <v>0</v>
      </c>
      <c r="G228" s="226">
        <f t="shared" si="61"/>
        <v>0</v>
      </c>
      <c r="H228" s="225">
        <v>0</v>
      </c>
      <c r="I228" s="226">
        <f t="shared" si="62"/>
        <v>0</v>
      </c>
      <c r="J228" s="227">
        <f t="shared" si="63"/>
        <v>0</v>
      </c>
      <c r="K228" s="228">
        <f t="shared" si="64"/>
        <v>0</v>
      </c>
      <c r="L228" s="229"/>
    </row>
    <row r="229" spans="1:12" ht="27" customHeight="1">
      <c r="A229" s="220" t="s">
        <v>400</v>
      </c>
      <c r="B229" s="231" t="s">
        <v>285</v>
      </c>
      <c r="C229" s="222" t="s">
        <v>266</v>
      </c>
      <c r="D229" s="223" t="s">
        <v>69</v>
      </c>
      <c r="E229" s="224">
        <v>2</v>
      </c>
      <c r="F229" s="225">
        <v>0</v>
      </c>
      <c r="G229" s="226">
        <f t="shared" si="61"/>
        <v>0</v>
      </c>
      <c r="H229" s="225">
        <v>0</v>
      </c>
      <c r="I229" s="226">
        <f t="shared" si="62"/>
        <v>0</v>
      </c>
      <c r="J229" s="227">
        <f t="shared" si="63"/>
        <v>0</v>
      </c>
      <c r="K229" s="228">
        <f t="shared" si="64"/>
        <v>0</v>
      </c>
      <c r="L229" s="229"/>
    </row>
    <row r="230" spans="1:15" ht="27" customHeight="1">
      <c r="A230" s="220" t="s">
        <v>401</v>
      </c>
      <c r="B230" s="231" t="s">
        <v>285</v>
      </c>
      <c r="C230" s="222" t="s">
        <v>267</v>
      </c>
      <c r="D230" s="223" t="s">
        <v>69</v>
      </c>
      <c r="E230" s="224">
        <v>38</v>
      </c>
      <c r="F230" s="225">
        <v>0</v>
      </c>
      <c r="G230" s="226">
        <f t="shared" si="61"/>
        <v>0</v>
      </c>
      <c r="H230" s="225">
        <v>0</v>
      </c>
      <c r="I230" s="226">
        <f t="shared" si="62"/>
        <v>0</v>
      </c>
      <c r="J230" s="227">
        <f t="shared" si="63"/>
        <v>0</v>
      </c>
      <c r="K230" s="228">
        <f t="shared" si="64"/>
        <v>0</v>
      </c>
      <c r="L230" s="229"/>
      <c r="O230" s="230"/>
    </row>
    <row r="231" spans="1:15" ht="51" customHeight="1">
      <c r="A231" s="220" t="s">
        <v>402</v>
      </c>
      <c r="B231" s="231" t="s">
        <v>283</v>
      </c>
      <c r="C231" s="222" t="s">
        <v>357</v>
      </c>
      <c r="D231" s="223" t="s">
        <v>69</v>
      </c>
      <c r="E231" s="224">
        <v>2</v>
      </c>
      <c r="F231" s="225">
        <v>0</v>
      </c>
      <c r="G231" s="226">
        <f aca="true" t="shared" si="65" ref="G231:G236">E231*F231</f>
        <v>0</v>
      </c>
      <c r="H231" s="225">
        <v>0</v>
      </c>
      <c r="I231" s="226">
        <f aca="true" t="shared" si="66" ref="I231:I236">E231*H231</f>
        <v>0</v>
      </c>
      <c r="J231" s="227">
        <f t="shared" si="63"/>
        <v>0</v>
      </c>
      <c r="K231" s="228">
        <f t="shared" si="64"/>
        <v>0</v>
      </c>
      <c r="L231" s="229"/>
      <c r="O231" s="230"/>
    </row>
    <row r="232" spans="1:15" ht="51" customHeight="1">
      <c r="A232" s="220" t="s">
        <v>403</v>
      </c>
      <c r="B232" s="231" t="s">
        <v>283</v>
      </c>
      <c r="C232" s="222" t="s">
        <v>358</v>
      </c>
      <c r="D232" s="223" t="s">
        <v>69</v>
      </c>
      <c r="E232" s="224">
        <v>2</v>
      </c>
      <c r="F232" s="225">
        <v>0</v>
      </c>
      <c r="G232" s="226">
        <f t="shared" si="65"/>
        <v>0</v>
      </c>
      <c r="H232" s="225">
        <v>0</v>
      </c>
      <c r="I232" s="226">
        <f t="shared" si="66"/>
        <v>0</v>
      </c>
      <c r="J232" s="227">
        <f t="shared" si="63"/>
        <v>0</v>
      </c>
      <c r="K232" s="228">
        <f t="shared" si="64"/>
        <v>0</v>
      </c>
      <c r="L232" s="229"/>
      <c r="O232" s="230"/>
    </row>
    <row r="233" spans="1:15" ht="51" customHeight="1">
      <c r="A233" s="220" t="s">
        <v>404</v>
      </c>
      <c r="B233" s="231" t="s">
        <v>283</v>
      </c>
      <c r="C233" s="222" t="s">
        <v>359</v>
      </c>
      <c r="D233" s="223" t="s">
        <v>69</v>
      </c>
      <c r="E233" s="224">
        <v>38</v>
      </c>
      <c r="F233" s="225">
        <v>0</v>
      </c>
      <c r="G233" s="226">
        <f t="shared" si="65"/>
        <v>0</v>
      </c>
      <c r="H233" s="225">
        <v>0</v>
      </c>
      <c r="I233" s="226">
        <f t="shared" si="66"/>
        <v>0</v>
      </c>
      <c r="J233" s="227">
        <f t="shared" si="63"/>
        <v>0</v>
      </c>
      <c r="K233" s="228">
        <f t="shared" si="64"/>
        <v>0</v>
      </c>
      <c r="L233" s="229"/>
      <c r="O233" s="230"/>
    </row>
    <row r="234" spans="1:12" ht="12.75" customHeight="1">
      <c r="A234" s="220" t="s">
        <v>405</v>
      </c>
      <c r="B234" s="221" t="s">
        <v>287</v>
      </c>
      <c r="C234" s="222" t="s">
        <v>295</v>
      </c>
      <c r="D234" s="223" t="s">
        <v>63</v>
      </c>
      <c r="E234" s="224">
        <v>1</v>
      </c>
      <c r="F234" s="225">
        <v>0</v>
      </c>
      <c r="G234" s="226">
        <f t="shared" si="65"/>
        <v>0</v>
      </c>
      <c r="H234" s="225">
        <v>0</v>
      </c>
      <c r="I234" s="226">
        <f t="shared" si="66"/>
        <v>0</v>
      </c>
      <c r="J234" s="227">
        <f t="shared" si="63"/>
        <v>0</v>
      </c>
      <c r="K234" s="228">
        <f t="shared" si="64"/>
        <v>0</v>
      </c>
      <c r="L234" s="229"/>
    </row>
    <row r="235" spans="1:12" ht="12.75" customHeight="1">
      <c r="A235" s="220" t="s">
        <v>406</v>
      </c>
      <c r="B235" s="221" t="s">
        <v>287</v>
      </c>
      <c r="C235" s="222" t="s">
        <v>292</v>
      </c>
      <c r="D235" s="223" t="s">
        <v>63</v>
      </c>
      <c r="E235" s="224">
        <v>2</v>
      </c>
      <c r="F235" s="225">
        <v>0</v>
      </c>
      <c r="G235" s="226">
        <f t="shared" si="65"/>
        <v>0</v>
      </c>
      <c r="H235" s="225">
        <v>0</v>
      </c>
      <c r="I235" s="226">
        <f t="shared" si="66"/>
        <v>0</v>
      </c>
      <c r="J235" s="227">
        <f t="shared" si="63"/>
        <v>0</v>
      </c>
      <c r="K235" s="228">
        <f t="shared" si="64"/>
        <v>0</v>
      </c>
      <c r="L235" s="229"/>
    </row>
    <row r="236" spans="1:12" ht="12.75" customHeight="1">
      <c r="A236" s="220" t="s">
        <v>407</v>
      </c>
      <c r="B236" s="221" t="s">
        <v>287</v>
      </c>
      <c r="C236" s="222" t="s">
        <v>293</v>
      </c>
      <c r="D236" s="223" t="s">
        <v>63</v>
      </c>
      <c r="E236" s="224">
        <v>1</v>
      </c>
      <c r="F236" s="225">
        <v>0</v>
      </c>
      <c r="G236" s="226">
        <f t="shared" si="65"/>
        <v>0</v>
      </c>
      <c r="H236" s="225">
        <v>0</v>
      </c>
      <c r="I236" s="226">
        <f t="shared" si="66"/>
        <v>0</v>
      </c>
      <c r="J236" s="227">
        <f t="shared" si="63"/>
        <v>0</v>
      </c>
      <c r="K236" s="228">
        <f t="shared" si="64"/>
        <v>0</v>
      </c>
      <c r="L236" s="229"/>
    </row>
    <row r="237" spans="1:12" ht="12.75" customHeight="1">
      <c r="A237" s="220" t="s">
        <v>408</v>
      </c>
      <c r="B237" s="221"/>
      <c r="C237" s="222" t="s">
        <v>145</v>
      </c>
      <c r="D237" s="223" t="s">
        <v>63</v>
      </c>
      <c r="E237" s="224">
        <v>1</v>
      </c>
      <c r="F237" s="225">
        <v>0</v>
      </c>
      <c r="G237" s="226">
        <f aca="true" t="shared" si="67" ref="G237:G243">E237*F237</f>
        <v>0</v>
      </c>
      <c r="H237" s="225">
        <v>0</v>
      </c>
      <c r="I237" s="226">
        <f aca="true" t="shared" si="68" ref="I237:I243">E237*H237</f>
        <v>0</v>
      </c>
      <c r="J237" s="227">
        <f t="shared" si="63"/>
        <v>0</v>
      </c>
      <c r="K237" s="228">
        <f t="shared" si="64"/>
        <v>0</v>
      </c>
      <c r="L237" s="229"/>
    </row>
    <row r="238" spans="1:12" ht="12.75" customHeight="1">
      <c r="A238" s="220" t="s">
        <v>409</v>
      </c>
      <c r="B238" s="221"/>
      <c r="C238" s="222" t="s">
        <v>168</v>
      </c>
      <c r="D238" s="223" t="s">
        <v>63</v>
      </c>
      <c r="E238" s="224">
        <v>2</v>
      </c>
      <c r="F238" s="225">
        <v>0</v>
      </c>
      <c r="G238" s="226">
        <f t="shared" si="67"/>
        <v>0</v>
      </c>
      <c r="H238" s="225">
        <v>0</v>
      </c>
      <c r="I238" s="226">
        <f t="shared" si="68"/>
        <v>0</v>
      </c>
      <c r="J238" s="227">
        <f aca="true" t="shared" si="69" ref="J238:K243">+F238+H238</f>
        <v>0</v>
      </c>
      <c r="K238" s="228">
        <f t="shared" si="69"/>
        <v>0</v>
      </c>
      <c r="L238" s="229"/>
    </row>
    <row r="239" spans="1:12" ht="12.75" customHeight="1">
      <c r="A239" s="220" t="s">
        <v>410</v>
      </c>
      <c r="B239" s="221"/>
      <c r="C239" s="222" t="s">
        <v>183</v>
      </c>
      <c r="D239" s="223" t="s">
        <v>63</v>
      </c>
      <c r="E239" s="224">
        <v>1</v>
      </c>
      <c r="F239" s="225">
        <v>0</v>
      </c>
      <c r="G239" s="226">
        <f t="shared" si="67"/>
        <v>0</v>
      </c>
      <c r="H239" s="225">
        <v>0</v>
      </c>
      <c r="I239" s="226">
        <f t="shared" si="68"/>
        <v>0</v>
      </c>
      <c r="J239" s="227">
        <f t="shared" si="69"/>
        <v>0</v>
      </c>
      <c r="K239" s="228">
        <f t="shared" si="69"/>
        <v>0</v>
      </c>
      <c r="L239" s="229"/>
    </row>
    <row r="240" spans="1:12" ht="12.75" customHeight="1">
      <c r="A240" s="220" t="s">
        <v>411</v>
      </c>
      <c r="B240" s="221"/>
      <c r="C240" s="222" t="s">
        <v>148</v>
      </c>
      <c r="D240" s="223" t="s">
        <v>69</v>
      </c>
      <c r="E240" s="224">
        <v>42</v>
      </c>
      <c r="F240" s="225">
        <v>0</v>
      </c>
      <c r="G240" s="226">
        <f t="shared" si="67"/>
        <v>0</v>
      </c>
      <c r="H240" s="225">
        <v>0</v>
      </c>
      <c r="I240" s="226">
        <f t="shared" si="68"/>
        <v>0</v>
      </c>
      <c r="J240" s="227">
        <f t="shared" si="69"/>
        <v>0</v>
      </c>
      <c r="K240" s="228">
        <f t="shared" si="69"/>
        <v>0</v>
      </c>
      <c r="L240" s="229"/>
    </row>
    <row r="241" spans="1:12" ht="12.75" customHeight="1">
      <c r="A241" s="220" t="s">
        <v>412</v>
      </c>
      <c r="B241" s="221"/>
      <c r="C241" s="222" t="s">
        <v>149</v>
      </c>
      <c r="D241" s="223" t="s">
        <v>69</v>
      </c>
      <c r="E241" s="224">
        <v>42</v>
      </c>
      <c r="F241" s="225">
        <v>0</v>
      </c>
      <c r="G241" s="226">
        <f t="shared" si="67"/>
        <v>0</v>
      </c>
      <c r="H241" s="225">
        <v>0</v>
      </c>
      <c r="I241" s="226">
        <f t="shared" si="68"/>
        <v>0</v>
      </c>
      <c r="J241" s="227">
        <f t="shared" si="69"/>
        <v>0</v>
      </c>
      <c r="K241" s="228">
        <f t="shared" si="69"/>
        <v>0</v>
      </c>
      <c r="L241" s="229"/>
    </row>
    <row r="242" spans="1:12" ht="12.75" customHeight="1">
      <c r="A242" s="220" t="s">
        <v>413</v>
      </c>
      <c r="B242" s="221"/>
      <c r="C242" s="222" t="s">
        <v>151</v>
      </c>
      <c r="D242" s="223" t="s">
        <v>70</v>
      </c>
      <c r="E242" s="224">
        <v>0.3</v>
      </c>
      <c r="F242" s="225">
        <v>0</v>
      </c>
      <c r="G242" s="226">
        <f t="shared" si="67"/>
        <v>0</v>
      </c>
      <c r="H242" s="225">
        <v>0</v>
      </c>
      <c r="I242" s="226">
        <f t="shared" si="68"/>
        <v>0</v>
      </c>
      <c r="J242" s="227">
        <f t="shared" si="69"/>
        <v>0</v>
      </c>
      <c r="K242" s="228">
        <f t="shared" si="69"/>
        <v>0</v>
      </c>
      <c r="L242" s="229"/>
    </row>
    <row r="243" spans="1:12" ht="12.75" customHeight="1">
      <c r="A243" s="220" t="s">
        <v>414</v>
      </c>
      <c r="B243" s="221"/>
      <c r="C243" s="222" t="s">
        <v>152</v>
      </c>
      <c r="D243" s="223" t="s">
        <v>70</v>
      </c>
      <c r="E243" s="224">
        <v>0.3</v>
      </c>
      <c r="F243" s="225">
        <v>0</v>
      </c>
      <c r="G243" s="226">
        <f t="shared" si="67"/>
        <v>0</v>
      </c>
      <c r="H243" s="225">
        <v>0</v>
      </c>
      <c r="I243" s="226">
        <f t="shared" si="68"/>
        <v>0</v>
      </c>
      <c r="J243" s="250">
        <f t="shared" si="69"/>
        <v>0</v>
      </c>
      <c r="K243" s="251">
        <f t="shared" si="69"/>
        <v>0</v>
      </c>
      <c r="L243" s="229"/>
    </row>
    <row r="244" spans="1:12" ht="13.5">
      <c r="A244" s="204"/>
      <c r="B244" s="204"/>
      <c r="C244" s="205"/>
      <c r="D244" s="206"/>
      <c r="E244" s="207"/>
      <c r="F244" s="207"/>
      <c r="G244" s="208"/>
      <c r="H244" s="208"/>
      <c r="I244" s="208"/>
      <c r="J244" s="209"/>
      <c r="K244" s="247"/>
      <c r="L244" s="264"/>
    </row>
    <row r="245" spans="1:12" ht="13.5">
      <c r="A245" s="212" t="s">
        <v>416</v>
      </c>
      <c r="B245" s="213"/>
      <c r="C245" s="213" t="s">
        <v>415</v>
      </c>
      <c r="D245" s="214"/>
      <c r="E245" s="215"/>
      <c r="F245" s="216"/>
      <c r="G245" s="217"/>
      <c r="H245" s="216"/>
      <c r="I245" s="217"/>
      <c r="J245" s="218"/>
      <c r="K245" s="217"/>
      <c r="L245" s="219">
        <f>SUM(K246:K278)</f>
        <v>0</v>
      </c>
    </row>
    <row r="246" spans="1:12" ht="12.75" customHeight="1">
      <c r="A246" s="220" t="s">
        <v>417</v>
      </c>
      <c r="B246" s="221"/>
      <c r="C246" s="222" t="s">
        <v>114</v>
      </c>
      <c r="D246" s="223" t="s">
        <v>69</v>
      </c>
      <c r="E246" s="224">
        <v>22</v>
      </c>
      <c r="F246" s="225">
        <v>0</v>
      </c>
      <c r="G246" s="226">
        <f>E246*F246</f>
        <v>0</v>
      </c>
      <c r="H246" s="225">
        <v>0</v>
      </c>
      <c r="I246" s="226">
        <f>E246*H246</f>
        <v>0</v>
      </c>
      <c r="J246" s="227">
        <f>+F246+H246</f>
        <v>0</v>
      </c>
      <c r="K246" s="228">
        <f>+G246+I246</f>
        <v>0</v>
      </c>
      <c r="L246" s="263"/>
    </row>
    <row r="247" spans="1:12" ht="12.75" customHeight="1">
      <c r="A247" s="220" t="s">
        <v>418</v>
      </c>
      <c r="B247" s="221"/>
      <c r="C247" s="222" t="s">
        <v>116</v>
      </c>
      <c r="D247" s="223" t="s">
        <v>69</v>
      </c>
      <c r="E247" s="224">
        <v>20</v>
      </c>
      <c r="F247" s="225">
        <v>0</v>
      </c>
      <c r="G247" s="226">
        <f>E247*F247</f>
        <v>0</v>
      </c>
      <c r="H247" s="225">
        <v>0</v>
      </c>
      <c r="I247" s="226">
        <f>E247*H247</f>
        <v>0</v>
      </c>
      <c r="J247" s="227">
        <f>+F247+H247</f>
        <v>0</v>
      </c>
      <c r="K247" s="228">
        <f>+G247+I247</f>
        <v>0</v>
      </c>
      <c r="L247" s="229"/>
    </row>
    <row r="248" spans="1:12" ht="12.75" customHeight="1">
      <c r="A248" s="220" t="s">
        <v>419</v>
      </c>
      <c r="B248" s="221"/>
      <c r="C248" s="222" t="s">
        <v>167</v>
      </c>
      <c r="D248" s="223" t="s">
        <v>69</v>
      </c>
      <c r="E248" s="224">
        <v>12</v>
      </c>
      <c r="F248" s="225">
        <v>0</v>
      </c>
      <c r="G248" s="226">
        <f aca="true" t="shared" si="70" ref="G248:G257">E248*F248</f>
        <v>0</v>
      </c>
      <c r="H248" s="225">
        <v>0</v>
      </c>
      <c r="I248" s="226">
        <f aca="true" t="shared" si="71" ref="I248:I257">E248*H248</f>
        <v>0</v>
      </c>
      <c r="J248" s="227">
        <f aca="true" t="shared" si="72" ref="J248:J270">+F248+H248</f>
        <v>0</v>
      </c>
      <c r="K248" s="228">
        <f aca="true" t="shared" si="73" ref="K248:K270">+G248+I248</f>
        <v>0</v>
      </c>
      <c r="L248" s="229"/>
    </row>
    <row r="249" spans="1:15" ht="12.75" customHeight="1">
      <c r="A249" s="220" t="s">
        <v>420</v>
      </c>
      <c r="B249" s="221"/>
      <c r="C249" s="222" t="s">
        <v>189</v>
      </c>
      <c r="D249" s="223" t="s">
        <v>69</v>
      </c>
      <c r="E249" s="224">
        <v>34</v>
      </c>
      <c r="F249" s="225">
        <v>0</v>
      </c>
      <c r="G249" s="226">
        <f t="shared" si="70"/>
        <v>0</v>
      </c>
      <c r="H249" s="225">
        <v>0</v>
      </c>
      <c r="I249" s="226">
        <f t="shared" si="71"/>
        <v>0</v>
      </c>
      <c r="J249" s="227">
        <f t="shared" si="72"/>
        <v>0</v>
      </c>
      <c r="K249" s="228">
        <f t="shared" si="73"/>
        <v>0</v>
      </c>
      <c r="L249" s="229"/>
      <c r="N249" s="230"/>
      <c r="O249" s="230"/>
    </row>
    <row r="250" spans="1:12" ht="12.75" customHeight="1">
      <c r="A250" s="220" t="s">
        <v>421</v>
      </c>
      <c r="B250" s="221"/>
      <c r="C250" s="222" t="s">
        <v>191</v>
      </c>
      <c r="D250" s="223" t="s">
        <v>63</v>
      </c>
      <c r="E250" s="224">
        <v>8</v>
      </c>
      <c r="F250" s="225">
        <v>0</v>
      </c>
      <c r="G250" s="226">
        <f t="shared" si="70"/>
        <v>0</v>
      </c>
      <c r="H250" s="225">
        <v>0</v>
      </c>
      <c r="I250" s="226">
        <f t="shared" si="71"/>
        <v>0</v>
      </c>
      <c r="J250" s="227">
        <f t="shared" si="72"/>
        <v>0</v>
      </c>
      <c r="K250" s="228">
        <f t="shared" si="73"/>
        <v>0</v>
      </c>
      <c r="L250" s="229"/>
    </row>
    <row r="251" spans="1:12" ht="12.75" customHeight="1">
      <c r="A251" s="220" t="s">
        <v>422</v>
      </c>
      <c r="B251" s="221"/>
      <c r="C251" s="222" t="s">
        <v>192</v>
      </c>
      <c r="D251" s="223" t="s">
        <v>63</v>
      </c>
      <c r="E251" s="224">
        <v>1</v>
      </c>
      <c r="F251" s="225">
        <v>0</v>
      </c>
      <c r="G251" s="226">
        <f t="shared" si="70"/>
        <v>0</v>
      </c>
      <c r="H251" s="225">
        <v>0</v>
      </c>
      <c r="I251" s="226">
        <f t="shared" si="71"/>
        <v>0</v>
      </c>
      <c r="J251" s="227">
        <f t="shared" si="72"/>
        <v>0</v>
      </c>
      <c r="K251" s="228">
        <f t="shared" si="73"/>
        <v>0</v>
      </c>
      <c r="L251" s="229"/>
    </row>
    <row r="252" spans="1:12" ht="12.75" customHeight="1">
      <c r="A252" s="220" t="s">
        <v>423</v>
      </c>
      <c r="B252" s="221"/>
      <c r="C252" s="222" t="s">
        <v>132</v>
      </c>
      <c r="D252" s="223" t="s">
        <v>63</v>
      </c>
      <c r="E252" s="224">
        <v>21</v>
      </c>
      <c r="F252" s="225">
        <v>0</v>
      </c>
      <c r="G252" s="226">
        <f t="shared" si="70"/>
        <v>0</v>
      </c>
      <c r="H252" s="225">
        <v>0</v>
      </c>
      <c r="I252" s="226">
        <f t="shared" si="71"/>
        <v>0</v>
      </c>
      <c r="J252" s="227">
        <f t="shared" si="72"/>
        <v>0</v>
      </c>
      <c r="K252" s="228">
        <f t="shared" si="73"/>
        <v>0</v>
      </c>
      <c r="L252" s="229"/>
    </row>
    <row r="253" spans="1:12" ht="27" customHeight="1">
      <c r="A253" s="220" t="s">
        <v>424</v>
      </c>
      <c r="B253" s="231" t="s">
        <v>285</v>
      </c>
      <c r="C253" s="222" t="s">
        <v>265</v>
      </c>
      <c r="D253" s="223" t="s">
        <v>69</v>
      </c>
      <c r="E253" s="224">
        <v>1</v>
      </c>
      <c r="F253" s="225">
        <v>0</v>
      </c>
      <c r="G253" s="226">
        <f t="shared" si="70"/>
        <v>0</v>
      </c>
      <c r="H253" s="225">
        <v>0</v>
      </c>
      <c r="I253" s="226">
        <f t="shared" si="71"/>
        <v>0</v>
      </c>
      <c r="J253" s="227">
        <f t="shared" si="72"/>
        <v>0</v>
      </c>
      <c r="K253" s="228">
        <f t="shared" si="73"/>
        <v>0</v>
      </c>
      <c r="L253" s="229"/>
    </row>
    <row r="254" spans="1:12" ht="27" customHeight="1">
      <c r="A254" s="220" t="s">
        <v>425</v>
      </c>
      <c r="B254" s="231" t="s">
        <v>285</v>
      </c>
      <c r="C254" s="222" t="s">
        <v>266</v>
      </c>
      <c r="D254" s="223" t="s">
        <v>69</v>
      </c>
      <c r="E254" s="224">
        <v>2</v>
      </c>
      <c r="F254" s="225">
        <v>0</v>
      </c>
      <c r="G254" s="226">
        <f t="shared" si="70"/>
        <v>0</v>
      </c>
      <c r="H254" s="225">
        <v>0</v>
      </c>
      <c r="I254" s="226">
        <f t="shared" si="71"/>
        <v>0</v>
      </c>
      <c r="J254" s="227">
        <f t="shared" si="72"/>
        <v>0</v>
      </c>
      <c r="K254" s="228">
        <f t="shared" si="73"/>
        <v>0</v>
      </c>
      <c r="L254" s="229"/>
    </row>
    <row r="255" spans="1:15" ht="27" customHeight="1">
      <c r="A255" s="220" t="s">
        <v>426</v>
      </c>
      <c r="B255" s="231" t="s">
        <v>285</v>
      </c>
      <c r="C255" s="222" t="s">
        <v>267</v>
      </c>
      <c r="D255" s="223" t="s">
        <v>69</v>
      </c>
      <c r="E255" s="224">
        <v>7</v>
      </c>
      <c r="F255" s="225">
        <v>0</v>
      </c>
      <c r="G255" s="226">
        <f t="shared" si="70"/>
        <v>0</v>
      </c>
      <c r="H255" s="225">
        <v>0</v>
      </c>
      <c r="I255" s="226">
        <f t="shared" si="71"/>
        <v>0</v>
      </c>
      <c r="J255" s="227">
        <f t="shared" si="72"/>
        <v>0</v>
      </c>
      <c r="K255" s="228">
        <f t="shared" si="73"/>
        <v>0</v>
      </c>
      <c r="L255" s="229"/>
      <c r="O255" s="230"/>
    </row>
    <row r="256" spans="1:12" ht="27" customHeight="1">
      <c r="A256" s="220" t="s">
        <v>427</v>
      </c>
      <c r="B256" s="231" t="s">
        <v>285</v>
      </c>
      <c r="C256" s="222" t="s">
        <v>268</v>
      </c>
      <c r="D256" s="223" t="s">
        <v>69</v>
      </c>
      <c r="E256" s="224">
        <v>12</v>
      </c>
      <c r="F256" s="225">
        <v>0</v>
      </c>
      <c r="G256" s="226">
        <f t="shared" si="70"/>
        <v>0</v>
      </c>
      <c r="H256" s="225">
        <v>0</v>
      </c>
      <c r="I256" s="226">
        <f t="shared" si="71"/>
        <v>0</v>
      </c>
      <c r="J256" s="227">
        <f t="shared" si="72"/>
        <v>0</v>
      </c>
      <c r="K256" s="228">
        <f t="shared" si="73"/>
        <v>0</v>
      </c>
      <c r="L256" s="229"/>
    </row>
    <row r="257" spans="1:12" ht="27" customHeight="1">
      <c r="A257" s="220" t="s">
        <v>428</v>
      </c>
      <c r="B257" s="231" t="s">
        <v>285</v>
      </c>
      <c r="C257" s="222" t="s">
        <v>323</v>
      </c>
      <c r="D257" s="223" t="s">
        <v>69</v>
      </c>
      <c r="E257" s="224">
        <v>58</v>
      </c>
      <c r="F257" s="225">
        <v>0</v>
      </c>
      <c r="G257" s="226">
        <f t="shared" si="70"/>
        <v>0</v>
      </c>
      <c r="H257" s="225">
        <v>0</v>
      </c>
      <c r="I257" s="226">
        <f t="shared" si="71"/>
        <v>0</v>
      </c>
      <c r="J257" s="227">
        <f t="shared" si="72"/>
        <v>0</v>
      </c>
      <c r="K257" s="228">
        <f t="shared" si="73"/>
        <v>0</v>
      </c>
      <c r="L257" s="229"/>
    </row>
    <row r="258" spans="1:15" ht="51" customHeight="1">
      <c r="A258" s="220" t="s">
        <v>429</v>
      </c>
      <c r="B258" s="231" t="s">
        <v>283</v>
      </c>
      <c r="C258" s="222" t="s">
        <v>357</v>
      </c>
      <c r="D258" s="223" t="s">
        <v>69</v>
      </c>
      <c r="E258" s="224">
        <v>1</v>
      </c>
      <c r="F258" s="225">
        <v>0</v>
      </c>
      <c r="G258" s="226">
        <f aca="true" t="shared" si="74" ref="G258:G266">E258*F258</f>
        <v>0</v>
      </c>
      <c r="H258" s="225">
        <v>0</v>
      </c>
      <c r="I258" s="226">
        <f aca="true" t="shared" si="75" ref="I258:I266">E258*H258</f>
        <v>0</v>
      </c>
      <c r="J258" s="227">
        <f t="shared" si="72"/>
        <v>0</v>
      </c>
      <c r="K258" s="228">
        <f t="shared" si="73"/>
        <v>0</v>
      </c>
      <c r="L258" s="229"/>
      <c r="O258" s="230"/>
    </row>
    <row r="259" spans="1:15" ht="51" customHeight="1">
      <c r="A259" s="220" t="s">
        <v>430</v>
      </c>
      <c r="B259" s="231" t="s">
        <v>283</v>
      </c>
      <c r="C259" s="222" t="s">
        <v>358</v>
      </c>
      <c r="D259" s="223" t="s">
        <v>69</v>
      </c>
      <c r="E259" s="224">
        <v>2</v>
      </c>
      <c r="F259" s="225">
        <v>0</v>
      </c>
      <c r="G259" s="226">
        <f t="shared" si="74"/>
        <v>0</v>
      </c>
      <c r="H259" s="225">
        <v>0</v>
      </c>
      <c r="I259" s="226">
        <f t="shared" si="75"/>
        <v>0</v>
      </c>
      <c r="J259" s="227">
        <f t="shared" si="72"/>
        <v>0</v>
      </c>
      <c r="K259" s="228">
        <f t="shared" si="73"/>
        <v>0</v>
      </c>
      <c r="L259" s="229"/>
      <c r="O259" s="230"/>
    </row>
    <row r="260" spans="1:15" ht="51" customHeight="1">
      <c r="A260" s="220" t="s">
        <v>203</v>
      </c>
      <c r="B260" s="231" t="s">
        <v>283</v>
      </c>
      <c r="C260" s="222" t="s">
        <v>359</v>
      </c>
      <c r="D260" s="223" t="s">
        <v>69</v>
      </c>
      <c r="E260" s="224">
        <v>7</v>
      </c>
      <c r="F260" s="225">
        <v>0</v>
      </c>
      <c r="G260" s="226">
        <f t="shared" si="74"/>
        <v>0</v>
      </c>
      <c r="H260" s="225">
        <v>0</v>
      </c>
      <c r="I260" s="226">
        <f t="shared" si="75"/>
        <v>0</v>
      </c>
      <c r="J260" s="227">
        <f t="shared" si="72"/>
        <v>0</v>
      </c>
      <c r="K260" s="228">
        <f t="shared" si="73"/>
        <v>0</v>
      </c>
      <c r="L260" s="229"/>
      <c r="O260" s="230"/>
    </row>
    <row r="261" spans="1:15" ht="51" customHeight="1">
      <c r="A261" s="220" t="s">
        <v>431</v>
      </c>
      <c r="B261" s="231" t="s">
        <v>283</v>
      </c>
      <c r="C261" s="222" t="s">
        <v>360</v>
      </c>
      <c r="D261" s="223" t="s">
        <v>69</v>
      </c>
      <c r="E261" s="224">
        <v>12</v>
      </c>
      <c r="F261" s="225">
        <v>0</v>
      </c>
      <c r="G261" s="226">
        <f t="shared" si="74"/>
        <v>0</v>
      </c>
      <c r="H261" s="225">
        <v>0</v>
      </c>
      <c r="I261" s="226">
        <f t="shared" si="75"/>
        <v>0</v>
      </c>
      <c r="J261" s="227">
        <f t="shared" si="72"/>
        <v>0</v>
      </c>
      <c r="K261" s="228">
        <f t="shared" si="73"/>
        <v>0</v>
      </c>
      <c r="L261" s="229"/>
      <c r="O261" s="230"/>
    </row>
    <row r="262" spans="1:15" ht="51" customHeight="1">
      <c r="A262" s="220" t="s">
        <v>432</v>
      </c>
      <c r="B262" s="231" t="s">
        <v>283</v>
      </c>
      <c r="C262" s="222" t="s">
        <v>356</v>
      </c>
      <c r="D262" s="223" t="s">
        <v>69</v>
      </c>
      <c r="E262" s="224">
        <v>58</v>
      </c>
      <c r="F262" s="225">
        <v>0</v>
      </c>
      <c r="G262" s="226">
        <f t="shared" si="74"/>
        <v>0</v>
      </c>
      <c r="H262" s="225">
        <v>0</v>
      </c>
      <c r="I262" s="226">
        <f t="shared" si="75"/>
        <v>0</v>
      </c>
      <c r="J262" s="227">
        <f t="shared" si="72"/>
        <v>0</v>
      </c>
      <c r="K262" s="228">
        <f t="shared" si="73"/>
        <v>0</v>
      </c>
      <c r="L262" s="229"/>
      <c r="O262" s="230"/>
    </row>
    <row r="263" spans="1:12" ht="12.75" customHeight="1">
      <c r="A263" s="220" t="s">
        <v>433</v>
      </c>
      <c r="B263" s="221" t="s">
        <v>287</v>
      </c>
      <c r="C263" s="222" t="s">
        <v>295</v>
      </c>
      <c r="D263" s="223" t="s">
        <v>63</v>
      </c>
      <c r="E263" s="224">
        <v>1</v>
      </c>
      <c r="F263" s="225">
        <v>0</v>
      </c>
      <c r="G263" s="226">
        <f t="shared" si="74"/>
        <v>0</v>
      </c>
      <c r="H263" s="225">
        <v>0</v>
      </c>
      <c r="I263" s="226">
        <f t="shared" si="75"/>
        <v>0</v>
      </c>
      <c r="J263" s="227">
        <f t="shared" si="72"/>
        <v>0</v>
      </c>
      <c r="K263" s="228">
        <f t="shared" si="73"/>
        <v>0</v>
      </c>
      <c r="L263" s="229"/>
    </row>
    <row r="264" spans="1:12" ht="12.75" customHeight="1">
      <c r="A264" s="220" t="s">
        <v>434</v>
      </c>
      <c r="B264" s="221" t="s">
        <v>287</v>
      </c>
      <c r="C264" s="222" t="s">
        <v>292</v>
      </c>
      <c r="D264" s="223" t="s">
        <v>63</v>
      </c>
      <c r="E264" s="224">
        <v>2</v>
      </c>
      <c r="F264" s="225">
        <v>0</v>
      </c>
      <c r="G264" s="226">
        <f t="shared" si="74"/>
        <v>0</v>
      </c>
      <c r="H264" s="225">
        <v>0</v>
      </c>
      <c r="I264" s="226">
        <f t="shared" si="75"/>
        <v>0</v>
      </c>
      <c r="J264" s="227">
        <f t="shared" si="72"/>
        <v>0</v>
      </c>
      <c r="K264" s="228">
        <f t="shared" si="73"/>
        <v>0</v>
      </c>
      <c r="L264" s="229"/>
    </row>
    <row r="265" spans="1:12" ht="12.75" customHeight="1">
      <c r="A265" s="220" t="s">
        <v>435</v>
      </c>
      <c r="B265" s="221" t="s">
        <v>287</v>
      </c>
      <c r="C265" s="222" t="s">
        <v>293</v>
      </c>
      <c r="D265" s="223" t="s">
        <v>63</v>
      </c>
      <c r="E265" s="224">
        <v>5</v>
      </c>
      <c r="F265" s="225">
        <v>0</v>
      </c>
      <c r="G265" s="226">
        <f t="shared" si="74"/>
        <v>0</v>
      </c>
      <c r="H265" s="225">
        <v>0</v>
      </c>
      <c r="I265" s="226">
        <f t="shared" si="75"/>
        <v>0</v>
      </c>
      <c r="J265" s="227">
        <f t="shared" si="72"/>
        <v>0</v>
      </c>
      <c r="K265" s="228">
        <f t="shared" si="73"/>
        <v>0</v>
      </c>
      <c r="L265" s="229"/>
    </row>
    <row r="266" spans="1:12" ht="12.75" customHeight="1">
      <c r="A266" s="220" t="s">
        <v>436</v>
      </c>
      <c r="B266" s="221" t="s">
        <v>287</v>
      </c>
      <c r="C266" s="222" t="s">
        <v>299</v>
      </c>
      <c r="D266" s="223" t="s">
        <v>63</v>
      </c>
      <c r="E266" s="224">
        <v>1</v>
      </c>
      <c r="F266" s="225">
        <v>0</v>
      </c>
      <c r="G266" s="226">
        <f t="shared" si="74"/>
        <v>0</v>
      </c>
      <c r="H266" s="225">
        <v>0</v>
      </c>
      <c r="I266" s="226">
        <f t="shared" si="75"/>
        <v>0</v>
      </c>
      <c r="J266" s="227">
        <f t="shared" si="72"/>
        <v>0</v>
      </c>
      <c r="K266" s="228">
        <f t="shared" si="73"/>
        <v>0</v>
      </c>
      <c r="L266" s="229"/>
    </row>
    <row r="267" spans="1:12" ht="12.75" customHeight="1">
      <c r="A267" s="220" t="s">
        <v>437</v>
      </c>
      <c r="B267" s="221"/>
      <c r="C267" s="222" t="s">
        <v>199</v>
      </c>
      <c r="D267" s="223" t="s">
        <v>63</v>
      </c>
      <c r="E267" s="224">
        <v>4</v>
      </c>
      <c r="F267" s="225">
        <v>0</v>
      </c>
      <c r="G267" s="226">
        <f aca="true" t="shared" si="76" ref="G267:G278">E267*F267</f>
        <v>0</v>
      </c>
      <c r="H267" s="225">
        <v>0</v>
      </c>
      <c r="I267" s="226">
        <f aca="true" t="shared" si="77" ref="I267:I278">E267*H267</f>
        <v>0</v>
      </c>
      <c r="J267" s="227">
        <f>+F267+H267</f>
        <v>0</v>
      </c>
      <c r="K267" s="228">
        <f>+G267+I267</f>
        <v>0</v>
      </c>
      <c r="L267" s="229"/>
    </row>
    <row r="268" spans="1:12" ht="12.75" customHeight="1">
      <c r="A268" s="220" t="s">
        <v>438</v>
      </c>
      <c r="B268" s="221"/>
      <c r="C268" s="222" t="s">
        <v>145</v>
      </c>
      <c r="D268" s="223" t="s">
        <v>63</v>
      </c>
      <c r="E268" s="224">
        <v>1</v>
      </c>
      <c r="F268" s="225">
        <v>0</v>
      </c>
      <c r="G268" s="226">
        <f t="shared" si="76"/>
        <v>0</v>
      </c>
      <c r="H268" s="225">
        <v>0</v>
      </c>
      <c r="I268" s="226">
        <f t="shared" si="77"/>
        <v>0</v>
      </c>
      <c r="J268" s="227">
        <f t="shared" si="72"/>
        <v>0</v>
      </c>
      <c r="K268" s="228">
        <f t="shared" si="73"/>
        <v>0</v>
      </c>
      <c r="L268" s="229"/>
    </row>
    <row r="269" spans="1:12" ht="12.75" customHeight="1">
      <c r="A269" s="220" t="s">
        <v>439</v>
      </c>
      <c r="B269" s="221"/>
      <c r="C269" s="222" t="s">
        <v>146</v>
      </c>
      <c r="D269" s="223" t="s">
        <v>63</v>
      </c>
      <c r="E269" s="224">
        <v>1</v>
      </c>
      <c r="F269" s="225">
        <v>0</v>
      </c>
      <c r="G269" s="226">
        <f t="shared" si="76"/>
        <v>0</v>
      </c>
      <c r="H269" s="225">
        <v>0</v>
      </c>
      <c r="I269" s="226">
        <f t="shared" si="77"/>
        <v>0</v>
      </c>
      <c r="J269" s="227">
        <f t="shared" si="72"/>
        <v>0</v>
      </c>
      <c r="K269" s="228">
        <f t="shared" si="73"/>
        <v>0</v>
      </c>
      <c r="L269" s="229"/>
    </row>
    <row r="270" spans="1:12" ht="12.75" customHeight="1">
      <c r="A270" s="220" t="s">
        <v>440</v>
      </c>
      <c r="B270" s="221"/>
      <c r="C270" s="222" t="s">
        <v>304</v>
      </c>
      <c r="D270" s="223" t="s">
        <v>63</v>
      </c>
      <c r="E270" s="224">
        <v>1</v>
      </c>
      <c r="F270" s="225">
        <v>0</v>
      </c>
      <c r="G270" s="226">
        <f t="shared" si="76"/>
        <v>0</v>
      </c>
      <c r="H270" s="225">
        <v>0</v>
      </c>
      <c r="I270" s="226">
        <f t="shared" si="77"/>
        <v>0</v>
      </c>
      <c r="J270" s="227">
        <f t="shared" si="72"/>
        <v>0</v>
      </c>
      <c r="K270" s="228">
        <f t="shared" si="73"/>
        <v>0</v>
      </c>
      <c r="L270" s="229"/>
    </row>
    <row r="271" spans="1:12" ht="12.75" customHeight="1">
      <c r="A271" s="220" t="s">
        <v>441</v>
      </c>
      <c r="B271" s="221"/>
      <c r="C271" s="222" t="s">
        <v>168</v>
      </c>
      <c r="D271" s="223" t="s">
        <v>63</v>
      </c>
      <c r="E271" s="224">
        <v>1</v>
      </c>
      <c r="F271" s="225">
        <v>0</v>
      </c>
      <c r="G271" s="226">
        <f t="shared" si="76"/>
        <v>0</v>
      </c>
      <c r="H271" s="225">
        <v>0</v>
      </c>
      <c r="I271" s="226">
        <f t="shared" si="77"/>
        <v>0</v>
      </c>
      <c r="J271" s="227">
        <f aca="true" t="shared" si="78" ref="J271:K278">+F271+H271</f>
        <v>0</v>
      </c>
      <c r="K271" s="228">
        <f t="shared" si="78"/>
        <v>0</v>
      </c>
      <c r="L271" s="229"/>
    </row>
    <row r="272" spans="1:12" ht="12.75" customHeight="1">
      <c r="A272" s="220" t="s">
        <v>442</v>
      </c>
      <c r="B272" s="221"/>
      <c r="C272" s="222" t="s">
        <v>183</v>
      </c>
      <c r="D272" s="223" t="s">
        <v>63</v>
      </c>
      <c r="E272" s="224">
        <v>4</v>
      </c>
      <c r="F272" s="225">
        <v>0</v>
      </c>
      <c r="G272" s="226">
        <f t="shared" si="76"/>
        <v>0</v>
      </c>
      <c r="H272" s="225">
        <v>0</v>
      </c>
      <c r="I272" s="226">
        <f t="shared" si="77"/>
        <v>0</v>
      </c>
      <c r="J272" s="227">
        <f t="shared" si="78"/>
        <v>0</v>
      </c>
      <c r="K272" s="228">
        <f t="shared" si="78"/>
        <v>0</v>
      </c>
      <c r="L272" s="229"/>
    </row>
    <row r="273" spans="1:12" ht="12.75" customHeight="1">
      <c r="A273" s="220" t="s">
        <v>443</v>
      </c>
      <c r="B273" s="221"/>
      <c r="C273" s="222" t="s">
        <v>284</v>
      </c>
      <c r="D273" s="223" t="s">
        <v>63</v>
      </c>
      <c r="E273" s="224">
        <v>1</v>
      </c>
      <c r="F273" s="225">
        <v>0</v>
      </c>
      <c r="G273" s="226">
        <f t="shared" si="76"/>
        <v>0</v>
      </c>
      <c r="H273" s="225">
        <v>0</v>
      </c>
      <c r="I273" s="226">
        <f t="shared" si="77"/>
        <v>0</v>
      </c>
      <c r="J273" s="227">
        <f t="shared" si="78"/>
        <v>0</v>
      </c>
      <c r="K273" s="228">
        <f t="shared" si="78"/>
        <v>0</v>
      </c>
      <c r="L273" s="229"/>
    </row>
    <row r="274" spans="1:12" ht="25.5" customHeight="1">
      <c r="A274" s="220" t="s">
        <v>444</v>
      </c>
      <c r="B274" s="221"/>
      <c r="C274" s="222" t="s">
        <v>197</v>
      </c>
      <c r="D274" s="223" t="s">
        <v>63</v>
      </c>
      <c r="E274" s="224">
        <v>2</v>
      </c>
      <c r="F274" s="225">
        <v>0</v>
      </c>
      <c r="G274" s="226">
        <f t="shared" si="76"/>
        <v>0</v>
      </c>
      <c r="H274" s="225">
        <v>0</v>
      </c>
      <c r="I274" s="226">
        <f t="shared" si="77"/>
        <v>0</v>
      </c>
      <c r="J274" s="227">
        <f t="shared" si="78"/>
        <v>0</v>
      </c>
      <c r="K274" s="228">
        <f t="shared" si="78"/>
        <v>0</v>
      </c>
      <c r="L274" s="229"/>
    </row>
    <row r="275" spans="1:12" ht="12.75" customHeight="1">
      <c r="A275" s="220" t="s">
        <v>445</v>
      </c>
      <c r="B275" s="221"/>
      <c r="C275" s="222" t="s">
        <v>148</v>
      </c>
      <c r="D275" s="223" t="s">
        <v>69</v>
      </c>
      <c r="E275" s="224">
        <v>80</v>
      </c>
      <c r="F275" s="225">
        <v>0</v>
      </c>
      <c r="G275" s="226">
        <f t="shared" si="76"/>
        <v>0</v>
      </c>
      <c r="H275" s="225">
        <v>0</v>
      </c>
      <c r="I275" s="226">
        <f t="shared" si="77"/>
        <v>0</v>
      </c>
      <c r="J275" s="227">
        <f t="shared" si="78"/>
        <v>0</v>
      </c>
      <c r="K275" s="228">
        <f t="shared" si="78"/>
        <v>0</v>
      </c>
      <c r="L275" s="229"/>
    </row>
    <row r="276" spans="1:12" ht="12.75" customHeight="1">
      <c r="A276" s="220" t="s">
        <v>446</v>
      </c>
      <c r="B276" s="221"/>
      <c r="C276" s="222" t="s">
        <v>149</v>
      </c>
      <c r="D276" s="223" t="s">
        <v>69</v>
      </c>
      <c r="E276" s="224">
        <v>80</v>
      </c>
      <c r="F276" s="225">
        <v>0</v>
      </c>
      <c r="G276" s="226">
        <f t="shared" si="76"/>
        <v>0</v>
      </c>
      <c r="H276" s="225">
        <v>0</v>
      </c>
      <c r="I276" s="226">
        <f t="shared" si="77"/>
        <v>0</v>
      </c>
      <c r="J276" s="227">
        <f t="shared" si="78"/>
        <v>0</v>
      </c>
      <c r="K276" s="228">
        <f t="shared" si="78"/>
        <v>0</v>
      </c>
      <c r="L276" s="229"/>
    </row>
    <row r="277" spans="1:12" ht="12.75" customHeight="1">
      <c r="A277" s="220" t="s">
        <v>447</v>
      </c>
      <c r="B277" s="221"/>
      <c r="C277" s="222" t="s">
        <v>151</v>
      </c>
      <c r="D277" s="223" t="s">
        <v>70</v>
      </c>
      <c r="E277" s="224">
        <v>0.3</v>
      </c>
      <c r="F277" s="225">
        <v>0</v>
      </c>
      <c r="G277" s="226">
        <f t="shared" si="76"/>
        <v>0</v>
      </c>
      <c r="H277" s="225">
        <v>0</v>
      </c>
      <c r="I277" s="226">
        <f t="shared" si="77"/>
        <v>0</v>
      </c>
      <c r="J277" s="227">
        <f t="shared" si="78"/>
        <v>0</v>
      </c>
      <c r="K277" s="228">
        <f t="shared" si="78"/>
        <v>0</v>
      </c>
      <c r="L277" s="229"/>
    </row>
    <row r="278" spans="1:12" ht="12.75" customHeight="1">
      <c r="A278" s="220" t="s">
        <v>448</v>
      </c>
      <c r="B278" s="221"/>
      <c r="C278" s="222" t="s">
        <v>152</v>
      </c>
      <c r="D278" s="223" t="s">
        <v>70</v>
      </c>
      <c r="E278" s="224">
        <v>0.4</v>
      </c>
      <c r="F278" s="225">
        <v>0</v>
      </c>
      <c r="G278" s="226">
        <f t="shared" si="76"/>
        <v>0</v>
      </c>
      <c r="H278" s="225">
        <v>0</v>
      </c>
      <c r="I278" s="226">
        <f t="shared" si="77"/>
        <v>0</v>
      </c>
      <c r="J278" s="250">
        <f t="shared" si="78"/>
        <v>0</v>
      </c>
      <c r="K278" s="251">
        <f t="shared" si="78"/>
        <v>0</v>
      </c>
      <c r="L278" s="229"/>
    </row>
    <row r="279" spans="1:12" ht="13.5">
      <c r="A279" s="204"/>
      <c r="B279" s="204"/>
      <c r="C279" s="205"/>
      <c r="D279" s="206"/>
      <c r="E279" s="207"/>
      <c r="F279" s="207"/>
      <c r="G279" s="208"/>
      <c r="H279" s="208"/>
      <c r="I279" s="208"/>
      <c r="J279" s="209"/>
      <c r="K279" s="247"/>
      <c r="L279" s="264"/>
    </row>
    <row r="280" spans="1:12" ht="13.5">
      <c r="A280" s="212" t="s">
        <v>449</v>
      </c>
      <c r="B280" s="213"/>
      <c r="C280" s="213" t="s">
        <v>450</v>
      </c>
      <c r="D280" s="214"/>
      <c r="E280" s="215"/>
      <c r="F280" s="216"/>
      <c r="G280" s="217"/>
      <c r="H280" s="216"/>
      <c r="I280" s="217"/>
      <c r="J280" s="218"/>
      <c r="K280" s="217"/>
      <c r="L280" s="219">
        <f>SUM(K281:K318)</f>
        <v>0</v>
      </c>
    </row>
    <row r="281" spans="1:12" ht="12.75" customHeight="1">
      <c r="A281" s="220" t="s">
        <v>460</v>
      </c>
      <c r="B281" s="221"/>
      <c r="C281" s="222" t="s">
        <v>114</v>
      </c>
      <c r="D281" s="223" t="s">
        <v>69</v>
      </c>
      <c r="E281" s="224">
        <v>45</v>
      </c>
      <c r="F281" s="225">
        <v>0</v>
      </c>
      <c r="G281" s="226">
        <f>E281*F281</f>
        <v>0</v>
      </c>
      <c r="H281" s="225">
        <v>0</v>
      </c>
      <c r="I281" s="226">
        <f>E281*H281</f>
        <v>0</v>
      </c>
      <c r="J281" s="227">
        <f>+F281+H281</f>
        <v>0</v>
      </c>
      <c r="K281" s="228">
        <f>+G281+I281</f>
        <v>0</v>
      </c>
      <c r="L281" s="263"/>
    </row>
    <row r="282" spans="1:12" ht="12.75" customHeight="1">
      <c r="A282" s="220" t="s">
        <v>461</v>
      </c>
      <c r="B282" s="221"/>
      <c r="C282" s="222" t="s">
        <v>188</v>
      </c>
      <c r="D282" s="223" t="s">
        <v>69</v>
      </c>
      <c r="E282" s="224">
        <v>25</v>
      </c>
      <c r="F282" s="225">
        <v>0</v>
      </c>
      <c r="G282" s="226">
        <f>E282*F282</f>
        <v>0</v>
      </c>
      <c r="H282" s="225">
        <v>0</v>
      </c>
      <c r="I282" s="226">
        <f>E282*H282</f>
        <v>0</v>
      </c>
      <c r="J282" s="227">
        <f>+F282+H282</f>
        <v>0</v>
      </c>
      <c r="K282" s="228">
        <f>+G282+I282</f>
        <v>0</v>
      </c>
      <c r="L282" s="229"/>
    </row>
    <row r="283" spans="1:15" ht="12.75" customHeight="1">
      <c r="A283" s="220" t="s">
        <v>462</v>
      </c>
      <c r="B283" s="221"/>
      <c r="C283" s="222" t="s">
        <v>189</v>
      </c>
      <c r="D283" s="223" t="s">
        <v>69</v>
      </c>
      <c r="E283" s="224">
        <v>70</v>
      </c>
      <c r="F283" s="225">
        <v>0</v>
      </c>
      <c r="G283" s="226">
        <f aca="true" t="shared" si="79" ref="G283:G292">E283*F283</f>
        <v>0</v>
      </c>
      <c r="H283" s="225">
        <v>0</v>
      </c>
      <c r="I283" s="226">
        <f aca="true" t="shared" si="80" ref="I283:I292">E283*H283</f>
        <v>0</v>
      </c>
      <c r="J283" s="227">
        <f aca="true" t="shared" si="81" ref="J283:J312">+F283+H283</f>
        <v>0</v>
      </c>
      <c r="K283" s="228">
        <f aca="true" t="shared" si="82" ref="K283:K312">+G283+I283</f>
        <v>0</v>
      </c>
      <c r="L283" s="229"/>
      <c r="N283" s="230"/>
      <c r="O283" s="230"/>
    </row>
    <row r="284" spans="1:12" ht="12.75" customHeight="1">
      <c r="A284" s="220" t="s">
        <v>463</v>
      </c>
      <c r="B284" s="221"/>
      <c r="C284" s="222" t="s">
        <v>451</v>
      </c>
      <c r="D284" s="223" t="s">
        <v>63</v>
      </c>
      <c r="E284" s="224">
        <v>20</v>
      </c>
      <c r="F284" s="225">
        <v>0</v>
      </c>
      <c r="G284" s="226">
        <f>E284*F284</f>
        <v>0</v>
      </c>
      <c r="H284" s="225">
        <v>0</v>
      </c>
      <c r="I284" s="226">
        <f>E284*H284</f>
        <v>0</v>
      </c>
      <c r="J284" s="227">
        <f>+F284+H284</f>
        <v>0</v>
      </c>
      <c r="K284" s="228">
        <f>+G284+I284</f>
        <v>0</v>
      </c>
      <c r="L284" s="229"/>
    </row>
    <row r="285" spans="1:12" ht="12.75" customHeight="1">
      <c r="A285" s="220" t="s">
        <v>464</v>
      </c>
      <c r="B285" s="221"/>
      <c r="C285" s="222" t="s">
        <v>191</v>
      </c>
      <c r="D285" s="223" t="s">
        <v>63</v>
      </c>
      <c r="E285" s="224">
        <v>10</v>
      </c>
      <c r="F285" s="225">
        <v>0</v>
      </c>
      <c r="G285" s="226">
        <f t="shared" si="79"/>
        <v>0</v>
      </c>
      <c r="H285" s="225">
        <v>0</v>
      </c>
      <c r="I285" s="226">
        <f t="shared" si="80"/>
        <v>0</v>
      </c>
      <c r="J285" s="227">
        <f t="shared" si="81"/>
        <v>0</v>
      </c>
      <c r="K285" s="228">
        <f t="shared" si="82"/>
        <v>0</v>
      </c>
      <c r="L285" s="229"/>
    </row>
    <row r="286" spans="1:12" ht="12.75" customHeight="1">
      <c r="A286" s="220" t="s">
        <v>465</v>
      </c>
      <c r="B286" s="221"/>
      <c r="C286" s="222" t="s">
        <v>192</v>
      </c>
      <c r="D286" s="223" t="s">
        <v>63</v>
      </c>
      <c r="E286" s="224">
        <v>8</v>
      </c>
      <c r="F286" s="225">
        <v>0</v>
      </c>
      <c r="G286" s="226">
        <f t="shared" si="79"/>
        <v>0</v>
      </c>
      <c r="H286" s="225">
        <v>0</v>
      </c>
      <c r="I286" s="226">
        <f t="shared" si="80"/>
        <v>0</v>
      </c>
      <c r="J286" s="227">
        <f t="shared" si="81"/>
        <v>0</v>
      </c>
      <c r="K286" s="228">
        <f t="shared" si="82"/>
        <v>0</v>
      </c>
      <c r="L286" s="229"/>
    </row>
    <row r="287" spans="1:12" ht="12.75" customHeight="1">
      <c r="A287" s="220" t="s">
        <v>466</v>
      </c>
      <c r="B287" s="221"/>
      <c r="C287" s="222" t="s">
        <v>132</v>
      </c>
      <c r="D287" s="223" t="s">
        <v>63</v>
      </c>
      <c r="E287" s="224">
        <v>35</v>
      </c>
      <c r="F287" s="225">
        <v>0</v>
      </c>
      <c r="G287" s="226">
        <f t="shared" si="79"/>
        <v>0</v>
      </c>
      <c r="H287" s="225">
        <v>0</v>
      </c>
      <c r="I287" s="226">
        <f t="shared" si="80"/>
        <v>0</v>
      </c>
      <c r="J287" s="227">
        <f t="shared" si="81"/>
        <v>0</v>
      </c>
      <c r="K287" s="228">
        <f t="shared" si="82"/>
        <v>0</v>
      </c>
      <c r="L287" s="229"/>
    </row>
    <row r="288" spans="1:12" ht="27" customHeight="1">
      <c r="A288" s="220" t="s">
        <v>467</v>
      </c>
      <c r="B288" s="231" t="s">
        <v>285</v>
      </c>
      <c r="C288" s="222" t="s">
        <v>265</v>
      </c>
      <c r="D288" s="223" t="s">
        <v>69</v>
      </c>
      <c r="E288" s="224">
        <v>8</v>
      </c>
      <c r="F288" s="225">
        <v>0</v>
      </c>
      <c r="G288" s="226">
        <f t="shared" si="79"/>
        <v>0</v>
      </c>
      <c r="H288" s="225">
        <v>0</v>
      </c>
      <c r="I288" s="226">
        <f t="shared" si="80"/>
        <v>0</v>
      </c>
      <c r="J288" s="227">
        <f t="shared" si="81"/>
        <v>0</v>
      </c>
      <c r="K288" s="228">
        <f t="shared" si="82"/>
        <v>0</v>
      </c>
      <c r="L288" s="229"/>
    </row>
    <row r="289" spans="1:12" ht="27" customHeight="1">
      <c r="A289" s="220" t="s">
        <v>468</v>
      </c>
      <c r="B289" s="231" t="s">
        <v>285</v>
      </c>
      <c r="C289" s="222" t="s">
        <v>266</v>
      </c>
      <c r="D289" s="223" t="s">
        <v>69</v>
      </c>
      <c r="E289" s="224">
        <v>10</v>
      </c>
      <c r="F289" s="225">
        <v>0</v>
      </c>
      <c r="G289" s="226">
        <f t="shared" si="79"/>
        <v>0</v>
      </c>
      <c r="H289" s="225">
        <v>0</v>
      </c>
      <c r="I289" s="226">
        <f t="shared" si="80"/>
        <v>0</v>
      </c>
      <c r="J289" s="227">
        <f t="shared" si="81"/>
        <v>0</v>
      </c>
      <c r="K289" s="228">
        <f t="shared" si="82"/>
        <v>0</v>
      </c>
      <c r="L289" s="229"/>
    </row>
    <row r="290" spans="1:15" ht="27" customHeight="1">
      <c r="A290" s="220" t="s">
        <v>469</v>
      </c>
      <c r="B290" s="231" t="s">
        <v>285</v>
      </c>
      <c r="C290" s="222" t="s">
        <v>267</v>
      </c>
      <c r="D290" s="223" t="s">
        <v>69</v>
      </c>
      <c r="E290" s="224">
        <v>7</v>
      </c>
      <c r="F290" s="225">
        <v>0</v>
      </c>
      <c r="G290" s="226">
        <f t="shared" si="79"/>
        <v>0</v>
      </c>
      <c r="H290" s="225">
        <v>0</v>
      </c>
      <c r="I290" s="226">
        <f t="shared" si="80"/>
        <v>0</v>
      </c>
      <c r="J290" s="227">
        <f t="shared" si="81"/>
        <v>0</v>
      </c>
      <c r="K290" s="228">
        <f t="shared" si="82"/>
        <v>0</v>
      </c>
      <c r="L290" s="229"/>
      <c r="O290" s="230"/>
    </row>
    <row r="291" spans="1:12" ht="27" customHeight="1">
      <c r="A291" s="220" t="s">
        <v>470</v>
      </c>
      <c r="B291" s="231" t="s">
        <v>285</v>
      </c>
      <c r="C291" s="222" t="s">
        <v>268</v>
      </c>
      <c r="D291" s="223" t="s">
        <v>69</v>
      </c>
      <c r="E291" s="224">
        <v>25</v>
      </c>
      <c r="F291" s="225">
        <v>0</v>
      </c>
      <c r="G291" s="226">
        <f t="shared" si="79"/>
        <v>0</v>
      </c>
      <c r="H291" s="225">
        <v>0</v>
      </c>
      <c r="I291" s="226">
        <f t="shared" si="80"/>
        <v>0</v>
      </c>
      <c r="J291" s="227">
        <f t="shared" si="81"/>
        <v>0</v>
      </c>
      <c r="K291" s="228">
        <f t="shared" si="82"/>
        <v>0</v>
      </c>
      <c r="L291" s="229"/>
    </row>
    <row r="292" spans="1:12" ht="27" customHeight="1">
      <c r="A292" s="220" t="s">
        <v>471</v>
      </c>
      <c r="B292" s="231" t="s">
        <v>285</v>
      </c>
      <c r="C292" s="222" t="s">
        <v>323</v>
      </c>
      <c r="D292" s="223" t="s">
        <v>69</v>
      </c>
      <c r="E292" s="224">
        <v>14</v>
      </c>
      <c r="F292" s="225">
        <v>0</v>
      </c>
      <c r="G292" s="226">
        <f t="shared" si="79"/>
        <v>0</v>
      </c>
      <c r="H292" s="225">
        <v>0</v>
      </c>
      <c r="I292" s="226">
        <f t="shared" si="80"/>
        <v>0</v>
      </c>
      <c r="J292" s="227">
        <f t="shared" si="81"/>
        <v>0</v>
      </c>
      <c r="K292" s="228">
        <f t="shared" si="82"/>
        <v>0</v>
      </c>
      <c r="L292" s="229"/>
    </row>
    <row r="293" spans="1:15" ht="27" customHeight="1">
      <c r="A293" s="220" t="s">
        <v>472</v>
      </c>
      <c r="B293" s="231" t="s">
        <v>285</v>
      </c>
      <c r="C293" s="222" t="s">
        <v>289</v>
      </c>
      <c r="D293" s="223" t="s">
        <v>69</v>
      </c>
      <c r="E293" s="224">
        <v>24</v>
      </c>
      <c r="F293" s="225">
        <v>0</v>
      </c>
      <c r="G293" s="226">
        <f>E293*F293</f>
        <v>0</v>
      </c>
      <c r="H293" s="225">
        <v>0</v>
      </c>
      <c r="I293" s="226">
        <f>E293*H293</f>
        <v>0</v>
      </c>
      <c r="J293" s="227">
        <f t="shared" si="81"/>
        <v>0</v>
      </c>
      <c r="K293" s="228">
        <f t="shared" si="82"/>
        <v>0</v>
      </c>
      <c r="L293" s="229"/>
      <c r="N293" s="230"/>
      <c r="O293" s="230"/>
    </row>
    <row r="294" spans="1:15" ht="51" customHeight="1">
      <c r="A294" s="220" t="s">
        <v>473</v>
      </c>
      <c r="B294" s="231" t="s">
        <v>283</v>
      </c>
      <c r="C294" s="222" t="s">
        <v>357</v>
      </c>
      <c r="D294" s="223" t="s">
        <v>69</v>
      </c>
      <c r="E294" s="224">
        <v>8</v>
      </c>
      <c r="F294" s="225">
        <v>0</v>
      </c>
      <c r="G294" s="226">
        <f aca="true" t="shared" si="83" ref="G294:G309">E294*F294</f>
        <v>0</v>
      </c>
      <c r="H294" s="225">
        <v>0</v>
      </c>
      <c r="I294" s="226">
        <f aca="true" t="shared" si="84" ref="I294:I309">E294*H294</f>
        <v>0</v>
      </c>
      <c r="J294" s="227">
        <f t="shared" si="81"/>
        <v>0</v>
      </c>
      <c r="K294" s="228">
        <f t="shared" si="82"/>
        <v>0</v>
      </c>
      <c r="L294" s="229"/>
      <c r="O294" s="230"/>
    </row>
    <row r="295" spans="1:15" ht="51" customHeight="1">
      <c r="A295" s="220" t="s">
        <v>474</v>
      </c>
      <c r="B295" s="231" t="s">
        <v>283</v>
      </c>
      <c r="C295" s="222" t="s">
        <v>358</v>
      </c>
      <c r="D295" s="223" t="s">
        <v>69</v>
      </c>
      <c r="E295" s="224">
        <v>10</v>
      </c>
      <c r="F295" s="225">
        <v>0</v>
      </c>
      <c r="G295" s="226">
        <f t="shared" si="83"/>
        <v>0</v>
      </c>
      <c r="H295" s="225">
        <v>0</v>
      </c>
      <c r="I295" s="226">
        <f t="shared" si="84"/>
        <v>0</v>
      </c>
      <c r="J295" s="227">
        <f t="shared" si="81"/>
        <v>0</v>
      </c>
      <c r="K295" s="228">
        <f t="shared" si="82"/>
        <v>0</v>
      </c>
      <c r="L295" s="229"/>
      <c r="O295" s="230"/>
    </row>
    <row r="296" spans="1:15" ht="51" customHeight="1">
      <c r="A296" s="220" t="s">
        <v>475</v>
      </c>
      <c r="B296" s="231" t="s">
        <v>283</v>
      </c>
      <c r="C296" s="222" t="s">
        <v>359</v>
      </c>
      <c r="D296" s="223" t="s">
        <v>69</v>
      </c>
      <c r="E296" s="224">
        <v>7</v>
      </c>
      <c r="F296" s="225">
        <v>0</v>
      </c>
      <c r="G296" s="226">
        <f t="shared" si="83"/>
        <v>0</v>
      </c>
      <c r="H296" s="225">
        <v>0</v>
      </c>
      <c r="I296" s="226">
        <f t="shared" si="84"/>
        <v>0</v>
      </c>
      <c r="J296" s="227">
        <f t="shared" si="81"/>
        <v>0</v>
      </c>
      <c r="K296" s="228">
        <f t="shared" si="82"/>
        <v>0</v>
      </c>
      <c r="L296" s="229"/>
      <c r="O296" s="230"/>
    </row>
    <row r="297" spans="1:15" ht="51" customHeight="1">
      <c r="A297" s="220" t="s">
        <v>476</v>
      </c>
      <c r="B297" s="231" t="s">
        <v>283</v>
      </c>
      <c r="C297" s="222" t="s">
        <v>360</v>
      </c>
      <c r="D297" s="223" t="s">
        <v>69</v>
      </c>
      <c r="E297" s="224">
        <v>25</v>
      </c>
      <c r="F297" s="225">
        <v>0</v>
      </c>
      <c r="G297" s="226">
        <f t="shared" si="83"/>
        <v>0</v>
      </c>
      <c r="H297" s="225">
        <v>0</v>
      </c>
      <c r="I297" s="226">
        <f t="shared" si="84"/>
        <v>0</v>
      </c>
      <c r="J297" s="227">
        <f t="shared" si="81"/>
        <v>0</v>
      </c>
      <c r="K297" s="228">
        <f t="shared" si="82"/>
        <v>0</v>
      </c>
      <c r="L297" s="229"/>
      <c r="O297" s="230"/>
    </row>
    <row r="298" spans="1:15" ht="51" customHeight="1">
      <c r="A298" s="220" t="s">
        <v>477</v>
      </c>
      <c r="B298" s="231" t="s">
        <v>283</v>
      </c>
      <c r="C298" s="222" t="s">
        <v>356</v>
      </c>
      <c r="D298" s="223" t="s">
        <v>69</v>
      </c>
      <c r="E298" s="224">
        <v>14</v>
      </c>
      <c r="F298" s="225">
        <v>0</v>
      </c>
      <c r="G298" s="226">
        <f t="shared" si="83"/>
        <v>0</v>
      </c>
      <c r="H298" s="225">
        <v>0</v>
      </c>
      <c r="I298" s="226">
        <f t="shared" si="84"/>
        <v>0</v>
      </c>
      <c r="J298" s="227">
        <f t="shared" si="81"/>
        <v>0</v>
      </c>
      <c r="K298" s="228">
        <f t="shared" si="82"/>
        <v>0</v>
      </c>
      <c r="L298" s="229"/>
      <c r="O298" s="230"/>
    </row>
    <row r="299" spans="1:15" ht="51" customHeight="1">
      <c r="A299" s="220" t="s">
        <v>478</v>
      </c>
      <c r="B299" s="231" t="s">
        <v>283</v>
      </c>
      <c r="C299" s="222" t="s">
        <v>361</v>
      </c>
      <c r="D299" s="223" t="s">
        <v>69</v>
      </c>
      <c r="E299" s="224">
        <v>24</v>
      </c>
      <c r="F299" s="225">
        <v>0</v>
      </c>
      <c r="G299" s="226">
        <f t="shared" si="83"/>
        <v>0</v>
      </c>
      <c r="H299" s="225">
        <v>0</v>
      </c>
      <c r="I299" s="226">
        <f t="shared" si="84"/>
        <v>0</v>
      </c>
      <c r="J299" s="227">
        <f t="shared" si="81"/>
        <v>0</v>
      </c>
      <c r="K299" s="228">
        <f t="shared" si="82"/>
        <v>0</v>
      </c>
      <c r="L299" s="229"/>
      <c r="O299" s="230"/>
    </row>
    <row r="300" spans="1:12" ht="12.75" customHeight="1">
      <c r="A300" s="220" t="s">
        <v>479</v>
      </c>
      <c r="B300" s="221" t="s">
        <v>287</v>
      </c>
      <c r="C300" s="222" t="s">
        <v>295</v>
      </c>
      <c r="D300" s="223" t="s">
        <v>63</v>
      </c>
      <c r="E300" s="224">
        <v>3</v>
      </c>
      <c r="F300" s="225">
        <v>0</v>
      </c>
      <c r="G300" s="226">
        <f t="shared" si="83"/>
        <v>0</v>
      </c>
      <c r="H300" s="225">
        <v>0</v>
      </c>
      <c r="I300" s="226">
        <f t="shared" si="84"/>
        <v>0</v>
      </c>
      <c r="J300" s="227">
        <f t="shared" si="81"/>
        <v>0</v>
      </c>
      <c r="K300" s="228">
        <f t="shared" si="82"/>
        <v>0</v>
      </c>
      <c r="L300" s="229"/>
    </row>
    <row r="301" spans="1:12" ht="12.75" customHeight="1">
      <c r="A301" s="220" t="s">
        <v>480</v>
      </c>
      <c r="B301" s="221" t="s">
        <v>287</v>
      </c>
      <c r="C301" s="222" t="s">
        <v>292</v>
      </c>
      <c r="D301" s="223" t="s">
        <v>63</v>
      </c>
      <c r="E301" s="224">
        <v>1</v>
      </c>
      <c r="F301" s="225">
        <v>0</v>
      </c>
      <c r="G301" s="226">
        <f t="shared" si="83"/>
        <v>0</v>
      </c>
      <c r="H301" s="225">
        <v>0</v>
      </c>
      <c r="I301" s="226">
        <f t="shared" si="84"/>
        <v>0</v>
      </c>
      <c r="J301" s="227">
        <f t="shared" si="81"/>
        <v>0</v>
      </c>
      <c r="K301" s="228">
        <f t="shared" si="82"/>
        <v>0</v>
      </c>
      <c r="L301" s="229"/>
    </row>
    <row r="302" spans="1:12" ht="12.75" customHeight="1">
      <c r="A302" s="220" t="s">
        <v>481</v>
      </c>
      <c r="B302" s="221" t="s">
        <v>287</v>
      </c>
      <c r="C302" s="222" t="s">
        <v>293</v>
      </c>
      <c r="D302" s="223" t="s">
        <v>63</v>
      </c>
      <c r="E302" s="224">
        <v>2</v>
      </c>
      <c r="F302" s="225">
        <v>0</v>
      </c>
      <c r="G302" s="226">
        <f t="shared" si="83"/>
        <v>0</v>
      </c>
      <c r="H302" s="225">
        <v>0</v>
      </c>
      <c r="I302" s="226">
        <f t="shared" si="84"/>
        <v>0</v>
      </c>
      <c r="J302" s="227">
        <f t="shared" si="81"/>
        <v>0</v>
      </c>
      <c r="K302" s="228">
        <f t="shared" si="82"/>
        <v>0</v>
      </c>
      <c r="L302" s="229"/>
    </row>
    <row r="303" spans="1:12" ht="12.75" customHeight="1">
      <c r="A303" s="220" t="s">
        <v>482</v>
      </c>
      <c r="B303" s="221" t="s">
        <v>287</v>
      </c>
      <c r="C303" s="222" t="s">
        <v>299</v>
      </c>
      <c r="D303" s="223" t="s">
        <v>63</v>
      </c>
      <c r="E303" s="224">
        <v>4</v>
      </c>
      <c r="F303" s="225">
        <v>0</v>
      </c>
      <c r="G303" s="226">
        <f t="shared" si="83"/>
        <v>0</v>
      </c>
      <c r="H303" s="225">
        <v>0</v>
      </c>
      <c r="I303" s="226">
        <f t="shared" si="84"/>
        <v>0</v>
      </c>
      <c r="J303" s="227">
        <f t="shared" si="81"/>
        <v>0</v>
      </c>
      <c r="K303" s="228">
        <f t="shared" si="82"/>
        <v>0</v>
      </c>
      <c r="L303" s="229"/>
    </row>
    <row r="304" spans="1:12" ht="12.75" customHeight="1">
      <c r="A304" s="220" t="s">
        <v>483</v>
      </c>
      <c r="B304" s="221" t="s">
        <v>318</v>
      </c>
      <c r="C304" s="222" t="s">
        <v>298</v>
      </c>
      <c r="D304" s="223" t="s">
        <v>63</v>
      </c>
      <c r="E304" s="224">
        <v>1</v>
      </c>
      <c r="F304" s="225">
        <v>0</v>
      </c>
      <c r="G304" s="226">
        <f t="shared" si="83"/>
        <v>0</v>
      </c>
      <c r="H304" s="225">
        <v>0</v>
      </c>
      <c r="I304" s="226">
        <f t="shared" si="84"/>
        <v>0</v>
      </c>
      <c r="J304" s="227">
        <f t="shared" si="81"/>
        <v>0</v>
      </c>
      <c r="K304" s="228">
        <f t="shared" si="82"/>
        <v>0</v>
      </c>
      <c r="L304" s="229"/>
    </row>
    <row r="305" spans="1:12" ht="12.75" customHeight="1">
      <c r="A305" s="220" t="s">
        <v>484</v>
      </c>
      <c r="B305" s="221" t="s">
        <v>458</v>
      </c>
      <c r="C305" s="222" t="s">
        <v>455</v>
      </c>
      <c r="D305" s="223" t="s">
        <v>63</v>
      </c>
      <c r="E305" s="224">
        <v>1</v>
      </c>
      <c r="F305" s="225">
        <v>0</v>
      </c>
      <c r="G305" s="226">
        <f>E305*F305</f>
        <v>0</v>
      </c>
      <c r="H305" s="225">
        <v>0</v>
      </c>
      <c r="I305" s="226">
        <f>E305*H305</f>
        <v>0</v>
      </c>
      <c r="J305" s="227">
        <f aca="true" t="shared" si="85" ref="J305:K308">+F305+H305</f>
        <v>0</v>
      </c>
      <c r="K305" s="228">
        <f t="shared" si="85"/>
        <v>0</v>
      </c>
      <c r="L305" s="229"/>
    </row>
    <row r="306" spans="1:12" ht="12.75" customHeight="1">
      <c r="A306" s="220" t="s">
        <v>485</v>
      </c>
      <c r="B306" s="221" t="s">
        <v>459</v>
      </c>
      <c r="C306" s="222" t="s">
        <v>454</v>
      </c>
      <c r="D306" s="223" t="s">
        <v>63</v>
      </c>
      <c r="E306" s="224">
        <v>1</v>
      </c>
      <c r="F306" s="225">
        <v>0</v>
      </c>
      <c r="G306" s="226">
        <f>E306*F306</f>
        <v>0</v>
      </c>
      <c r="H306" s="225">
        <v>0</v>
      </c>
      <c r="I306" s="226">
        <f>E306*H306</f>
        <v>0</v>
      </c>
      <c r="J306" s="227">
        <f t="shared" si="85"/>
        <v>0</v>
      </c>
      <c r="K306" s="228">
        <f t="shared" si="85"/>
        <v>0</v>
      </c>
      <c r="L306" s="229"/>
    </row>
    <row r="307" spans="1:12" ht="12.75" customHeight="1">
      <c r="A307" s="220" t="s">
        <v>486</v>
      </c>
      <c r="B307" s="221" t="s">
        <v>364</v>
      </c>
      <c r="C307" s="222" t="s">
        <v>456</v>
      </c>
      <c r="D307" s="223" t="s">
        <v>63</v>
      </c>
      <c r="E307" s="224">
        <v>1</v>
      </c>
      <c r="F307" s="225">
        <v>0</v>
      </c>
      <c r="G307" s="226">
        <f>E307*F307</f>
        <v>0</v>
      </c>
      <c r="H307" s="225">
        <v>0</v>
      </c>
      <c r="I307" s="226">
        <f>E307*H307</f>
        <v>0</v>
      </c>
      <c r="J307" s="227">
        <f t="shared" si="85"/>
        <v>0</v>
      </c>
      <c r="K307" s="228">
        <f t="shared" si="85"/>
        <v>0</v>
      </c>
      <c r="L307" s="229"/>
    </row>
    <row r="308" spans="1:12" ht="12.75" customHeight="1">
      <c r="A308" s="220" t="s">
        <v>487</v>
      </c>
      <c r="B308" s="221"/>
      <c r="C308" s="222" t="s">
        <v>457</v>
      </c>
      <c r="D308" s="223" t="s">
        <v>63</v>
      </c>
      <c r="E308" s="224">
        <v>1</v>
      </c>
      <c r="F308" s="225">
        <v>0</v>
      </c>
      <c r="G308" s="226">
        <f>E308*F308</f>
        <v>0</v>
      </c>
      <c r="H308" s="225">
        <v>0</v>
      </c>
      <c r="I308" s="226">
        <f>E308*H308</f>
        <v>0</v>
      </c>
      <c r="J308" s="227">
        <f t="shared" si="85"/>
        <v>0</v>
      </c>
      <c r="K308" s="228">
        <f t="shared" si="85"/>
        <v>0</v>
      </c>
      <c r="L308" s="229"/>
    </row>
    <row r="309" spans="1:15" ht="12.75" customHeight="1">
      <c r="A309" s="220" t="s">
        <v>488</v>
      </c>
      <c r="B309" s="221" t="s">
        <v>302</v>
      </c>
      <c r="C309" s="222" t="s">
        <v>452</v>
      </c>
      <c r="D309" s="223" t="s">
        <v>63</v>
      </c>
      <c r="E309" s="224">
        <v>29</v>
      </c>
      <c r="F309" s="225">
        <v>0</v>
      </c>
      <c r="G309" s="226">
        <f t="shared" si="83"/>
        <v>0</v>
      </c>
      <c r="H309" s="225">
        <v>0</v>
      </c>
      <c r="I309" s="226">
        <f t="shared" si="84"/>
        <v>0</v>
      </c>
      <c r="J309" s="227">
        <f t="shared" si="81"/>
        <v>0</v>
      </c>
      <c r="K309" s="228">
        <f t="shared" si="82"/>
        <v>0</v>
      </c>
      <c r="L309" s="229"/>
      <c r="O309" s="230"/>
    </row>
    <row r="310" spans="1:15" ht="12.75" customHeight="1">
      <c r="A310" s="220" t="s">
        <v>489</v>
      </c>
      <c r="B310" s="221" t="s">
        <v>302</v>
      </c>
      <c r="C310" s="222" t="s">
        <v>453</v>
      </c>
      <c r="D310" s="223" t="s">
        <v>63</v>
      </c>
      <c r="E310" s="224">
        <v>14</v>
      </c>
      <c r="F310" s="225">
        <v>0</v>
      </c>
      <c r="G310" s="226">
        <f aca="true" t="shared" si="86" ref="G310:G318">E310*F310</f>
        <v>0</v>
      </c>
      <c r="H310" s="225">
        <v>0</v>
      </c>
      <c r="I310" s="226">
        <f aca="true" t="shared" si="87" ref="I310:I318">E310*H310</f>
        <v>0</v>
      </c>
      <c r="J310" s="227">
        <f>+F310+H310</f>
        <v>0</v>
      </c>
      <c r="K310" s="228">
        <f>+G310+I310</f>
        <v>0</v>
      </c>
      <c r="L310" s="229"/>
      <c r="O310" s="230"/>
    </row>
    <row r="311" spans="1:12" ht="12.75" customHeight="1">
      <c r="A311" s="220" t="s">
        <v>490</v>
      </c>
      <c r="B311" s="221"/>
      <c r="C311" s="222" t="s">
        <v>199</v>
      </c>
      <c r="D311" s="223" t="s">
        <v>63</v>
      </c>
      <c r="E311" s="224">
        <v>2</v>
      </c>
      <c r="F311" s="225">
        <v>0</v>
      </c>
      <c r="G311" s="226">
        <f t="shared" si="86"/>
        <v>0</v>
      </c>
      <c r="H311" s="225">
        <v>0</v>
      </c>
      <c r="I311" s="226">
        <f t="shared" si="87"/>
        <v>0</v>
      </c>
      <c r="J311" s="227">
        <f>+F311+H311</f>
        <v>0</v>
      </c>
      <c r="K311" s="228">
        <f>+G311+I311</f>
        <v>0</v>
      </c>
      <c r="L311" s="229"/>
    </row>
    <row r="312" spans="1:12" ht="12.75" customHeight="1">
      <c r="A312" s="220" t="s">
        <v>491</v>
      </c>
      <c r="B312" s="221"/>
      <c r="C312" s="222" t="s">
        <v>145</v>
      </c>
      <c r="D312" s="223" t="s">
        <v>63</v>
      </c>
      <c r="E312" s="224">
        <v>3</v>
      </c>
      <c r="F312" s="225">
        <v>0</v>
      </c>
      <c r="G312" s="226">
        <f t="shared" si="86"/>
        <v>0</v>
      </c>
      <c r="H312" s="225">
        <v>0</v>
      </c>
      <c r="I312" s="226">
        <f t="shared" si="87"/>
        <v>0</v>
      </c>
      <c r="J312" s="227">
        <f t="shared" si="81"/>
        <v>0</v>
      </c>
      <c r="K312" s="228">
        <f t="shared" si="82"/>
        <v>0</v>
      </c>
      <c r="L312" s="229"/>
    </row>
    <row r="313" spans="1:12" ht="12.75" customHeight="1">
      <c r="A313" s="220" t="s">
        <v>492</v>
      </c>
      <c r="B313" s="221"/>
      <c r="C313" s="222" t="s">
        <v>147</v>
      </c>
      <c r="D313" s="223" t="s">
        <v>63</v>
      </c>
      <c r="E313" s="224">
        <v>1</v>
      </c>
      <c r="F313" s="225">
        <v>0</v>
      </c>
      <c r="G313" s="226">
        <f t="shared" si="86"/>
        <v>0</v>
      </c>
      <c r="H313" s="225">
        <v>0</v>
      </c>
      <c r="I313" s="226">
        <f t="shared" si="87"/>
        <v>0</v>
      </c>
      <c r="J313" s="227">
        <f aca="true" t="shared" si="88" ref="J313:K318">+F313+H313</f>
        <v>0</v>
      </c>
      <c r="K313" s="228">
        <f t="shared" si="88"/>
        <v>0</v>
      </c>
      <c r="L313" s="229"/>
    </row>
    <row r="314" spans="1:12" ht="25.5" customHeight="1">
      <c r="A314" s="220" t="s">
        <v>493</v>
      </c>
      <c r="B314" s="221"/>
      <c r="C314" s="222" t="s">
        <v>197</v>
      </c>
      <c r="D314" s="223" t="s">
        <v>63</v>
      </c>
      <c r="E314" s="224">
        <v>2</v>
      </c>
      <c r="F314" s="225">
        <v>0</v>
      </c>
      <c r="G314" s="226">
        <f t="shared" si="86"/>
        <v>0</v>
      </c>
      <c r="H314" s="225">
        <v>0</v>
      </c>
      <c r="I314" s="226">
        <f t="shared" si="87"/>
        <v>0</v>
      </c>
      <c r="J314" s="227">
        <f t="shared" si="88"/>
        <v>0</v>
      </c>
      <c r="K314" s="228">
        <f t="shared" si="88"/>
        <v>0</v>
      </c>
      <c r="L314" s="229"/>
    </row>
    <row r="315" spans="1:12" ht="12.75" customHeight="1">
      <c r="A315" s="220" t="s">
        <v>494</v>
      </c>
      <c r="B315" s="221"/>
      <c r="C315" s="222" t="s">
        <v>148</v>
      </c>
      <c r="D315" s="223" t="s">
        <v>69</v>
      </c>
      <c r="E315" s="224">
        <v>88</v>
      </c>
      <c r="F315" s="225">
        <v>0</v>
      </c>
      <c r="G315" s="226">
        <f t="shared" si="86"/>
        <v>0</v>
      </c>
      <c r="H315" s="225">
        <v>0</v>
      </c>
      <c r="I315" s="226">
        <f t="shared" si="87"/>
        <v>0</v>
      </c>
      <c r="J315" s="227">
        <f t="shared" si="88"/>
        <v>0</v>
      </c>
      <c r="K315" s="228">
        <f t="shared" si="88"/>
        <v>0</v>
      </c>
      <c r="L315" s="229"/>
    </row>
    <row r="316" spans="1:12" ht="12.75" customHeight="1">
      <c r="A316" s="220" t="s">
        <v>495</v>
      </c>
      <c r="B316" s="221"/>
      <c r="C316" s="222" t="s">
        <v>149</v>
      </c>
      <c r="D316" s="223" t="s">
        <v>69</v>
      </c>
      <c r="E316" s="224">
        <v>88</v>
      </c>
      <c r="F316" s="225">
        <v>0</v>
      </c>
      <c r="G316" s="226">
        <f t="shared" si="86"/>
        <v>0</v>
      </c>
      <c r="H316" s="225">
        <v>0</v>
      </c>
      <c r="I316" s="226">
        <f t="shared" si="87"/>
        <v>0</v>
      </c>
      <c r="J316" s="227">
        <f t="shared" si="88"/>
        <v>0</v>
      </c>
      <c r="K316" s="228">
        <f t="shared" si="88"/>
        <v>0</v>
      </c>
      <c r="L316" s="229"/>
    </row>
    <row r="317" spans="1:12" ht="12.75" customHeight="1">
      <c r="A317" s="220" t="s">
        <v>496</v>
      </c>
      <c r="B317" s="221"/>
      <c r="C317" s="222" t="s">
        <v>151</v>
      </c>
      <c r="D317" s="223" t="s">
        <v>70</v>
      </c>
      <c r="E317" s="224">
        <v>0.5</v>
      </c>
      <c r="F317" s="225">
        <v>0</v>
      </c>
      <c r="G317" s="226">
        <f t="shared" si="86"/>
        <v>0</v>
      </c>
      <c r="H317" s="225">
        <v>0</v>
      </c>
      <c r="I317" s="226">
        <f t="shared" si="87"/>
        <v>0</v>
      </c>
      <c r="J317" s="227">
        <f t="shared" si="88"/>
        <v>0</v>
      </c>
      <c r="K317" s="228">
        <f t="shared" si="88"/>
        <v>0</v>
      </c>
      <c r="L317" s="229"/>
    </row>
    <row r="318" spans="1:12" ht="12.75" customHeight="1">
      <c r="A318" s="220" t="s">
        <v>497</v>
      </c>
      <c r="B318" s="221"/>
      <c r="C318" s="222" t="s">
        <v>152</v>
      </c>
      <c r="D318" s="223" t="s">
        <v>70</v>
      </c>
      <c r="E318" s="224">
        <v>0.4</v>
      </c>
      <c r="F318" s="225">
        <v>0</v>
      </c>
      <c r="G318" s="226">
        <f t="shared" si="86"/>
        <v>0</v>
      </c>
      <c r="H318" s="225">
        <v>0</v>
      </c>
      <c r="I318" s="226">
        <f t="shared" si="87"/>
        <v>0</v>
      </c>
      <c r="J318" s="250">
        <f t="shared" si="88"/>
        <v>0</v>
      </c>
      <c r="K318" s="251">
        <f t="shared" si="88"/>
        <v>0</v>
      </c>
      <c r="L318" s="229"/>
    </row>
    <row r="319" spans="1:12" s="260" customFormat="1" ht="12.75" customHeight="1">
      <c r="A319" s="252"/>
      <c r="B319" s="253"/>
      <c r="C319" s="254"/>
      <c r="D319" s="255"/>
      <c r="E319" s="256"/>
      <c r="F319" s="257"/>
      <c r="G319" s="258"/>
      <c r="H319" s="257"/>
      <c r="I319" s="258"/>
      <c r="J319" s="261"/>
      <c r="K319" s="262"/>
      <c r="L319" s="259"/>
    </row>
    <row r="320" spans="1:12" s="260" customFormat="1" ht="12.75" customHeight="1">
      <c r="A320" s="252"/>
      <c r="B320" s="253"/>
      <c r="C320" s="254"/>
      <c r="D320" s="255"/>
      <c r="E320" s="256"/>
      <c r="F320" s="257"/>
      <c r="G320" s="258"/>
      <c r="H320" s="257"/>
      <c r="I320" s="258"/>
      <c r="J320" s="251"/>
      <c r="K320" s="251"/>
      <c r="L320" s="259"/>
    </row>
    <row r="321" spans="1:12" ht="12.75">
      <c r="A321" s="234"/>
      <c r="B321" s="234"/>
      <c r="C321" s="235"/>
      <c r="D321" s="235"/>
      <c r="E321" s="236"/>
      <c r="F321" s="235"/>
      <c r="G321" s="235"/>
      <c r="H321" s="235"/>
      <c r="I321" s="235"/>
      <c r="J321" s="235"/>
      <c r="K321" s="235"/>
      <c r="L321" s="235"/>
    </row>
    <row r="322" spans="1:12" ht="12.75">
      <c r="A322" s="234"/>
      <c r="B322" s="234"/>
      <c r="C322" s="235"/>
      <c r="D322" s="235"/>
      <c r="E322" s="236"/>
      <c r="F322" s="235"/>
      <c r="G322" s="235"/>
      <c r="H322" s="235"/>
      <c r="I322" s="235"/>
      <c r="J322" s="235"/>
      <c r="K322" s="235"/>
      <c r="L322" s="235"/>
    </row>
    <row r="323" spans="1:12" ht="12.75">
      <c r="A323" s="234"/>
      <c r="B323" s="234"/>
      <c r="C323" s="235"/>
      <c r="D323" s="235"/>
      <c r="E323" s="236"/>
      <c r="F323" s="235"/>
      <c r="G323" s="235"/>
      <c r="H323" s="235"/>
      <c r="I323" s="235"/>
      <c r="J323" s="235"/>
      <c r="K323" s="235"/>
      <c r="L323" s="235"/>
    </row>
    <row r="324" spans="1:12" ht="12.75">
      <c r="A324" s="234"/>
      <c r="B324" s="234"/>
      <c r="C324" s="235"/>
      <c r="D324" s="235"/>
      <c r="E324" s="236"/>
      <c r="F324" s="235"/>
      <c r="G324" s="235"/>
      <c r="H324" s="235"/>
      <c r="I324" s="235"/>
      <c r="J324" s="235"/>
      <c r="K324" s="235"/>
      <c r="L324" s="235"/>
    </row>
    <row r="325" spans="1:12" ht="12.75">
      <c r="A325" s="234"/>
      <c r="B325" s="234"/>
      <c r="C325" s="235"/>
      <c r="D325" s="235"/>
      <c r="E325" s="236"/>
      <c r="F325" s="235"/>
      <c r="G325" s="235"/>
      <c r="H325" s="235"/>
      <c r="I325" s="235"/>
      <c r="J325" s="235"/>
      <c r="K325" s="235"/>
      <c r="L325" s="235"/>
    </row>
    <row r="326" spans="1:12" ht="12.75">
      <c r="A326" s="234"/>
      <c r="B326" s="234"/>
      <c r="C326" s="235"/>
      <c r="D326" s="235"/>
      <c r="E326" s="236"/>
      <c r="F326" s="235"/>
      <c r="G326" s="235"/>
      <c r="H326" s="235"/>
      <c r="I326" s="235"/>
      <c r="J326" s="235"/>
      <c r="K326" s="235"/>
      <c r="L326" s="235"/>
    </row>
    <row r="327" spans="1:5" ht="12.75">
      <c r="A327" s="237"/>
      <c r="B327" s="237"/>
      <c r="E327" s="230"/>
    </row>
    <row r="328" ht="12.75">
      <c r="E328" s="230"/>
    </row>
    <row r="329" ht="12.75">
      <c r="E329" s="230"/>
    </row>
    <row r="330" ht="12.75">
      <c r="E330" s="230"/>
    </row>
    <row r="331" ht="12.75">
      <c r="E331" s="230"/>
    </row>
    <row r="332" ht="12.75">
      <c r="E332" s="230"/>
    </row>
    <row r="333" ht="12.75">
      <c r="E333" s="230"/>
    </row>
    <row r="334" ht="12.75">
      <c r="E334" s="230"/>
    </row>
    <row r="335" ht="12.75">
      <c r="E335" s="230"/>
    </row>
    <row r="336" ht="12.75">
      <c r="E336" s="230"/>
    </row>
    <row r="337" ht="12.75">
      <c r="E337" s="230"/>
    </row>
    <row r="338" ht="12.75">
      <c r="E338" s="230"/>
    </row>
    <row r="339" ht="12.75">
      <c r="E339" s="230"/>
    </row>
    <row r="340" ht="12.75">
      <c r="E340" s="230"/>
    </row>
    <row r="341" ht="12.75">
      <c r="E341" s="230"/>
    </row>
    <row r="342" ht="12.75">
      <c r="E342" s="230"/>
    </row>
    <row r="343" ht="12.75">
      <c r="E343" s="230"/>
    </row>
    <row r="344" ht="12.75">
      <c r="E344" s="230"/>
    </row>
    <row r="345" ht="12.75">
      <c r="E345" s="230"/>
    </row>
    <row r="346" ht="12.75">
      <c r="E346" s="230"/>
    </row>
    <row r="347" ht="12.75">
      <c r="E347" s="230"/>
    </row>
    <row r="348" ht="12.75">
      <c r="E348" s="230"/>
    </row>
  </sheetData>
  <sheetProtection/>
  <mergeCells count="9">
    <mergeCell ref="A4:L4"/>
    <mergeCell ref="A6:L6"/>
    <mergeCell ref="C18:L18"/>
    <mergeCell ref="J16:L16"/>
    <mergeCell ref="F16:I16"/>
    <mergeCell ref="C12:K12"/>
    <mergeCell ref="C13:K13"/>
    <mergeCell ref="C14:K14"/>
    <mergeCell ref="A5:L5"/>
  </mergeCells>
  <printOptions/>
  <pageMargins left="0.787401575" right="0.787401575" top="0.984251969" bottom="0.984251969" header="0.4921259845" footer="0.4921259845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PC01</dc:creator>
  <cp:keywords/>
  <dc:description/>
  <cp:lastModifiedBy>ZdenekSadilek</cp:lastModifiedBy>
  <cp:lastPrinted>2015-08-27T12:46:56Z</cp:lastPrinted>
  <dcterms:created xsi:type="dcterms:W3CDTF">2012-07-21T04:08:39Z</dcterms:created>
  <dcterms:modified xsi:type="dcterms:W3CDTF">2015-08-27T13:01:08Z</dcterms:modified>
  <cp:category/>
  <cp:version/>
  <cp:contentType/>
  <cp:contentStatus/>
</cp:coreProperties>
</file>