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520" windowHeight="12855" firstSheet="8" activeTab="21"/>
  </bookViews>
  <sheets>
    <sheet name="Celkový přehled" sheetId="1" r:id="rId1"/>
    <sheet name="Rekapitulace nákladů" sheetId="21" r:id="rId2"/>
    <sheet name="Rozdělení do etap" sheetId="28" r:id="rId3"/>
    <sheet name="Dispečink MaR" sheetId="27" r:id="rId4"/>
    <sheet name="Komunikace" sheetId="26" r:id="rId5"/>
    <sheet name="RM1" sheetId="19" r:id="rId6"/>
    <sheet name="RM2" sheetId="22" r:id="rId7"/>
    <sheet name="RM3" sheetId="23" r:id="rId8"/>
    <sheet name="RM4" sheetId="24" r:id="rId9"/>
    <sheet name="SS7" sheetId="20" r:id="rId10"/>
    <sheet name="SS8" sheetId="25" r:id="rId11"/>
    <sheet name="SS9" sheetId="15" r:id="rId12"/>
    <sheet name="SS10" sheetId="16" r:id="rId13"/>
    <sheet name="SS11" sheetId="2" r:id="rId14"/>
    <sheet name="SS13" sheetId="18" r:id="rId15"/>
    <sheet name="SS14" sheetId="8" r:id="rId16"/>
    <sheet name="SS15" sheetId="9" r:id="rId17"/>
    <sheet name="SS16" sheetId="10" r:id="rId18"/>
    <sheet name="SS17" sheetId="11" r:id="rId19"/>
    <sheet name="SS18" sheetId="12" r:id="rId20"/>
    <sheet name="SS19" sheetId="13" r:id="rId21"/>
    <sheet name="SS20" sheetId="14" r:id="rId22"/>
    <sheet name="SS21" sheetId="17" r:id="rId23"/>
  </sheets>
  <definedNames>
    <definedName name="Etapa">'Rozdělení do etap'!$H$7:$H$30</definedName>
    <definedName name="Etapa2">'Rozdělení do etap'!$I$7:$I$32</definedName>
    <definedName name="_xlnm.Print_Area" localSheetId="2">'Rozdělení do etap'!$A$1:$Q$34</definedName>
    <definedName name="Rekapitulace">'Rozdělení do etap'!$G$7:$G$30</definedName>
  </definedNames>
  <calcPr calcId="145621"/>
</workbook>
</file>

<file path=xl/calcChain.xml><?xml version="1.0" encoding="utf-8"?>
<calcChain xmlns="http://schemas.openxmlformats.org/spreadsheetml/2006/main">
  <c r="I28" i="28" l="1"/>
  <c r="H17" i="28"/>
  <c r="H28" i="28"/>
  <c r="I10" i="28"/>
  <c r="H10" i="28"/>
  <c r="E25" i="28" l="1"/>
  <c r="E13" i="28"/>
  <c r="G13" i="28" s="1"/>
  <c r="E30" i="28"/>
  <c r="G30" i="28" s="1"/>
  <c r="E29" i="28"/>
  <c r="E28" i="28"/>
  <c r="E27" i="28"/>
  <c r="G27" i="28" s="1"/>
  <c r="E26" i="28"/>
  <c r="G26" i="28" s="1"/>
  <c r="E24" i="28"/>
  <c r="G24" i="28" s="1"/>
  <c r="E23" i="28"/>
  <c r="G23" i="28" s="1"/>
  <c r="E22" i="28"/>
  <c r="G22" i="28" s="1"/>
  <c r="E21" i="28"/>
  <c r="G21" i="28" s="1"/>
  <c r="E20" i="28"/>
  <c r="E19" i="28"/>
  <c r="G19" i="28" s="1"/>
  <c r="E18" i="28"/>
  <c r="G18" i="28" s="1"/>
  <c r="E17" i="28"/>
  <c r="G17" i="28" s="1"/>
  <c r="E12" i="28"/>
  <c r="G12" i="28" s="1"/>
  <c r="E10" i="28"/>
  <c r="G10" i="28" s="1"/>
  <c r="E9" i="28"/>
  <c r="G9" i="28" s="1"/>
  <c r="E8" i="28"/>
  <c r="G8" i="28" s="1"/>
  <c r="E7" i="28"/>
  <c r="G7" i="28" s="1"/>
  <c r="G29" i="28"/>
  <c r="G28" i="28"/>
  <c r="O22" i="28"/>
  <c r="P22" i="28" s="1"/>
  <c r="G20" i="28"/>
  <c r="G25" i="28" l="1"/>
  <c r="O8" i="28" s="1"/>
  <c r="P7" i="28" s="1"/>
  <c r="Q7" i="28" s="1"/>
  <c r="E34" i="28"/>
  <c r="G34" i="28" s="1"/>
  <c r="O9" i="28"/>
  <c r="P9" i="28" s="1"/>
  <c r="Q9" i="28" s="1"/>
  <c r="O10" i="28"/>
  <c r="P10" i="28" s="1"/>
  <c r="O20" i="28"/>
  <c r="P20" i="28" s="1"/>
  <c r="O19" i="28"/>
  <c r="P19" i="28" s="1"/>
  <c r="O21" i="28"/>
  <c r="P21" i="28" s="1"/>
  <c r="K15" i="26"/>
  <c r="K81" i="8"/>
  <c r="K109" i="18"/>
  <c r="K43" i="17"/>
  <c r="K51" i="14"/>
  <c r="K41" i="13"/>
  <c r="K50" i="12"/>
  <c r="K40" i="11"/>
  <c r="K47" i="10"/>
  <c r="K48" i="9"/>
  <c r="K80" i="8"/>
  <c r="K108" i="18"/>
  <c r="K47" i="2"/>
  <c r="K40" i="16"/>
  <c r="K41" i="15"/>
  <c r="K65" i="25"/>
  <c r="K33" i="24"/>
  <c r="K34" i="23"/>
  <c r="K37" i="22"/>
  <c r="K36" i="19"/>
  <c r="K59" i="26"/>
  <c r="K14" i="24"/>
  <c r="K36" i="24"/>
  <c r="K35" i="24"/>
  <c r="K34" i="24"/>
  <c r="K32" i="24"/>
  <c r="K31" i="24"/>
  <c r="K30" i="24"/>
  <c r="K27" i="24"/>
  <c r="K26" i="24"/>
  <c r="K25" i="24"/>
  <c r="K24" i="24"/>
  <c r="K21" i="24"/>
  <c r="K20" i="24"/>
  <c r="K19" i="24"/>
  <c r="K18" i="24"/>
  <c r="K17" i="24"/>
  <c r="K16" i="24"/>
  <c r="K15" i="24"/>
  <c r="K13" i="24"/>
  <c r="K12" i="24"/>
  <c r="K25" i="23"/>
  <c r="K37" i="23"/>
  <c r="K36" i="23"/>
  <c r="K35" i="23"/>
  <c r="K33" i="23"/>
  <c r="K32" i="23"/>
  <c r="K31" i="23"/>
  <c r="K28" i="23"/>
  <c r="K27" i="23"/>
  <c r="K26" i="23"/>
  <c r="K24" i="23"/>
  <c r="K21" i="23"/>
  <c r="K20" i="23"/>
  <c r="K19" i="23"/>
  <c r="K18" i="23"/>
  <c r="K17" i="23"/>
  <c r="K16" i="23"/>
  <c r="K15" i="23"/>
  <c r="K14" i="23"/>
  <c r="K13" i="23"/>
  <c r="K22" i="22"/>
  <c r="K20" i="19"/>
  <c r="K20" i="22"/>
  <c r="K19" i="22"/>
  <c r="K40" i="22"/>
  <c r="K39" i="22"/>
  <c r="K38" i="22"/>
  <c r="K36" i="22"/>
  <c r="K35" i="22"/>
  <c r="K34" i="22"/>
  <c r="K31" i="22"/>
  <c r="K30" i="22"/>
  <c r="K29" i="22"/>
  <c r="K28" i="22"/>
  <c r="K27" i="22"/>
  <c r="K26" i="22"/>
  <c r="K23" i="22"/>
  <c r="K21" i="22"/>
  <c r="K18" i="22"/>
  <c r="K17" i="22"/>
  <c r="K16" i="22"/>
  <c r="K15" i="22"/>
  <c r="K14" i="22"/>
  <c r="K13" i="22"/>
  <c r="K12" i="22"/>
  <c r="K28" i="19"/>
  <c r="K25" i="19"/>
  <c r="K26" i="19"/>
  <c r="K27" i="19"/>
  <c r="K52" i="26"/>
  <c r="K51" i="26"/>
  <c r="K50" i="26"/>
  <c r="K49" i="26"/>
  <c r="K34" i="26"/>
  <c r="K14" i="26"/>
  <c r="K44" i="26"/>
  <c r="K45" i="26"/>
  <c r="K30" i="26"/>
  <c r="K31" i="17"/>
  <c r="K29" i="26"/>
  <c r="K43" i="26"/>
  <c r="K42" i="26"/>
  <c r="K41" i="26"/>
  <c r="K40" i="26"/>
  <c r="K39" i="26"/>
  <c r="K38" i="26"/>
  <c r="K37" i="26"/>
  <c r="K36" i="26"/>
  <c r="K35" i="26"/>
  <c r="K28" i="26"/>
  <c r="K17" i="26"/>
  <c r="K18" i="26"/>
  <c r="K19" i="26"/>
  <c r="K20" i="26"/>
  <c r="K21" i="26"/>
  <c r="K22" i="26"/>
  <c r="K23" i="26"/>
  <c r="K24" i="26"/>
  <c r="K25" i="26"/>
  <c r="K26" i="26"/>
  <c r="K27" i="26"/>
  <c r="K16" i="26"/>
  <c r="K15" i="27"/>
  <c r="K37" i="14"/>
  <c r="K29" i="13"/>
  <c r="K36" i="12"/>
  <c r="K28" i="11"/>
  <c r="K34" i="10"/>
  <c r="K35" i="9"/>
  <c r="K64" i="8"/>
  <c r="K87" i="18"/>
  <c r="K69" i="8"/>
  <c r="K34" i="2"/>
  <c r="K28" i="16"/>
  <c r="K29" i="15"/>
  <c r="K38" i="2"/>
  <c r="K13" i="15"/>
  <c r="K14" i="15"/>
  <c r="K49" i="25"/>
  <c r="K5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50" i="25"/>
  <c r="K53" i="25"/>
  <c r="K54" i="25"/>
  <c r="K55" i="25"/>
  <c r="K59" i="25"/>
  <c r="K61" i="25"/>
  <c r="K62" i="25"/>
  <c r="K63" i="25"/>
  <c r="K64" i="25"/>
  <c r="K66" i="25"/>
  <c r="K67" i="25"/>
  <c r="K68" i="25"/>
  <c r="K28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12" i="25"/>
  <c r="F17" i="27"/>
  <c r="K14" i="27"/>
  <c r="K13" i="27"/>
  <c r="F63" i="26"/>
  <c r="K61" i="26"/>
  <c r="K60" i="26"/>
  <c r="K58" i="26"/>
  <c r="K57" i="26"/>
  <c r="K56" i="26"/>
  <c r="K55" i="26"/>
  <c r="A6" i="24"/>
  <c r="A6" i="23"/>
  <c r="A6" i="22"/>
  <c r="F42" i="22" s="1"/>
  <c r="K38" i="24"/>
  <c r="C10" i="21" s="1"/>
  <c r="F38" i="24"/>
  <c r="F39" i="23"/>
  <c r="A6" i="19"/>
  <c r="F40" i="19" s="1"/>
  <c r="K39" i="18"/>
  <c r="K40" i="18"/>
  <c r="D6" i="20"/>
  <c r="A6" i="20"/>
  <c r="K18" i="20"/>
  <c r="K17" i="20"/>
  <c r="K20" i="20" s="1"/>
  <c r="C19" i="21" s="1"/>
  <c r="K13" i="20"/>
  <c r="F20" i="20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I79" i="8"/>
  <c r="K79" i="8" s="1"/>
  <c r="I78" i="8"/>
  <c r="K78" i="8" s="1"/>
  <c r="K27" i="8"/>
  <c r="K26" i="8"/>
  <c r="K25" i="8"/>
  <c r="K24" i="8"/>
  <c r="K23" i="8"/>
  <c r="K22" i="8"/>
  <c r="K21" i="8"/>
  <c r="K20" i="8"/>
  <c r="K19" i="8"/>
  <c r="K18" i="8"/>
  <c r="I107" i="18"/>
  <c r="K107" i="18" s="1"/>
  <c r="K86" i="18"/>
  <c r="K85" i="18"/>
  <c r="K84" i="18"/>
  <c r="K83" i="18"/>
  <c r="K82" i="18"/>
  <c r="K81" i="18"/>
  <c r="K80" i="18"/>
  <c r="K79" i="18"/>
  <c r="K78" i="18"/>
  <c r="K77" i="18"/>
  <c r="K36" i="18"/>
  <c r="K37" i="18"/>
  <c r="K38" i="18"/>
  <c r="K35" i="18"/>
  <c r="K91" i="18"/>
  <c r="K76" i="18"/>
  <c r="K75" i="18"/>
  <c r="K74" i="18"/>
  <c r="K73" i="18"/>
  <c r="K72" i="18"/>
  <c r="K38" i="19"/>
  <c r="K37" i="19"/>
  <c r="K35" i="19"/>
  <c r="K34" i="19"/>
  <c r="K33" i="19"/>
  <c r="K32" i="19"/>
  <c r="K29" i="19"/>
  <c r="K24" i="19"/>
  <c r="K21" i="19"/>
  <c r="K19" i="19"/>
  <c r="K18" i="19"/>
  <c r="K17" i="19"/>
  <c r="K16" i="19"/>
  <c r="K15" i="19"/>
  <c r="K14" i="19"/>
  <c r="K13" i="19"/>
  <c r="K12" i="19"/>
  <c r="I42" i="17"/>
  <c r="K42" i="17" s="1"/>
  <c r="I50" i="14"/>
  <c r="K50" i="14" s="1"/>
  <c r="I49" i="14"/>
  <c r="K49" i="14" s="1"/>
  <c r="I48" i="14"/>
  <c r="K48" i="14" s="1"/>
  <c r="I40" i="13"/>
  <c r="K40" i="13" s="1"/>
  <c r="I49" i="12"/>
  <c r="K49" i="12" s="1"/>
  <c r="I48" i="12"/>
  <c r="K48" i="12" s="1"/>
  <c r="I47" i="12"/>
  <c r="K47" i="12" s="1"/>
  <c r="I39" i="11"/>
  <c r="K39" i="11" s="1"/>
  <c r="I46" i="10"/>
  <c r="I45" i="10"/>
  <c r="K46" i="10"/>
  <c r="K45" i="10"/>
  <c r="I47" i="9"/>
  <c r="K47" i="9" s="1"/>
  <c r="I46" i="9"/>
  <c r="K46" i="9" s="1"/>
  <c r="I77" i="8"/>
  <c r="K77" i="8" s="1"/>
  <c r="K82" i="8"/>
  <c r="I76" i="8"/>
  <c r="K76" i="8" s="1"/>
  <c r="I106" i="18"/>
  <c r="K106" i="18" s="1"/>
  <c r="I105" i="18"/>
  <c r="K105" i="18" s="1"/>
  <c r="I104" i="18"/>
  <c r="K104" i="18" s="1"/>
  <c r="I103" i="18"/>
  <c r="I102" i="18"/>
  <c r="K102" i="18" s="1"/>
  <c r="I101" i="18"/>
  <c r="K101" i="18" s="1"/>
  <c r="I100" i="18"/>
  <c r="I99" i="18"/>
  <c r="K99" i="18" s="1"/>
  <c r="K103" i="18"/>
  <c r="K100" i="18"/>
  <c r="I46" i="2"/>
  <c r="K46" i="2" s="1"/>
  <c r="I39" i="16"/>
  <c r="K39" i="16" s="1"/>
  <c r="I40" i="15"/>
  <c r="K40" i="15" s="1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4" i="18"/>
  <c r="K13" i="18"/>
  <c r="K12" i="18"/>
  <c r="K16" i="18"/>
  <c r="K15" i="18"/>
  <c r="D6" i="18"/>
  <c r="F113" i="18" s="1"/>
  <c r="A6" i="18"/>
  <c r="K111" i="18"/>
  <c r="K110" i="18"/>
  <c r="K98" i="18"/>
  <c r="K97" i="18"/>
  <c r="K96" i="18"/>
  <c r="K93" i="18"/>
  <c r="K92" i="18"/>
  <c r="K88" i="18"/>
  <c r="K53" i="18"/>
  <c r="K52" i="18"/>
  <c r="K51" i="18"/>
  <c r="K50" i="18"/>
  <c r="K49" i="18"/>
  <c r="K48" i="18"/>
  <c r="K47" i="18"/>
  <c r="K46" i="18"/>
  <c r="K45" i="18"/>
  <c r="K44" i="18"/>
  <c r="K30" i="17"/>
  <c r="K29" i="17"/>
  <c r="K28" i="17"/>
  <c r="D6" i="17"/>
  <c r="F48" i="17" s="1"/>
  <c r="A6" i="17"/>
  <c r="K46" i="17"/>
  <c r="K45" i="17"/>
  <c r="K44" i="17"/>
  <c r="K41" i="17"/>
  <c r="K40" i="17"/>
  <c r="K39" i="17"/>
  <c r="K36" i="17"/>
  <c r="K35" i="17"/>
  <c r="K32" i="17"/>
  <c r="K27" i="17"/>
  <c r="K26" i="17"/>
  <c r="K25" i="17"/>
  <c r="K24" i="17"/>
  <c r="K23" i="17"/>
  <c r="K22" i="17"/>
  <c r="K21" i="17"/>
  <c r="K20" i="17"/>
  <c r="K19" i="17"/>
  <c r="K18" i="17"/>
  <c r="K14" i="17"/>
  <c r="K13" i="17"/>
  <c r="K12" i="17"/>
  <c r="D6" i="16"/>
  <c r="F45" i="16" s="1"/>
  <c r="A6" i="16"/>
  <c r="K43" i="16"/>
  <c r="K42" i="16"/>
  <c r="K41" i="16"/>
  <c r="K38" i="16"/>
  <c r="K37" i="16"/>
  <c r="K36" i="16"/>
  <c r="K33" i="16"/>
  <c r="K32" i="16"/>
  <c r="K29" i="16"/>
  <c r="K27" i="16"/>
  <c r="K26" i="16"/>
  <c r="K25" i="16"/>
  <c r="K24" i="16"/>
  <c r="K23" i="16"/>
  <c r="K22" i="16"/>
  <c r="K21" i="16"/>
  <c r="K20" i="16"/>
  <c r="K19" i="16"/>
  <c r="K18" i="16"/>
  <c r="K14" i="16"/>
  <c r="K13" i="16"/>
  <c r="K12" i="16"/>
  <c r="K12" i="15"/>
  <c r="D6" i="15"/>
  <c r="F46" i="15" s="1"/>
  <c r="A6" i="15"/>
  <c r="K44" i="15"/>
  <c r="K43" i="15"/>
  <c r="K42" i="15"/>
  <c r="K39" i="15"/>
  <c r="K38" i="15"/>
  <c r="K37" i="15"/>
  <c r="K34" i="15"/>
  <c r="K33" i="15"/>
  <c r="K30" i="15"/>
  <c r="K28" i="15"/>
  <c r="K27" i="15"/>
  <c r="K26" i="15"/>
  <c r="K25" i="15"/>
  <c r="K24" i="15"/>
  <c r="K23" i="15"/>
  <c r="K22" i="15"/>
  <c r="K21" i="15"/>
  <c r="K20" i="15"/>
  <c r="K19" i="15"/>
  <c r="K15" i="15"/>
  <c r="K12" i="14"/>
  <c r="D6" i="14"/>
  <c r="F56" i="14" s="1"/>
  <c r="A6" i="14"/>
  <c r="K54" i="14"/>
  <c r="K53" i="14"/>
  <c r="K52" i="14"/>
  <c r="K47" i="14"/>
  <c r="K46" i="14"/>
  <c r="K45" i="14"/>
  <c r="K42" i="14"/>
  <c r="K41" i="14"/>
  <c r="K38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0" i="14"/>
  <c r="K19" i="14"/>
  <c r="K18" i="14"/>
  <c r="K17" i="14"/>
  <c r="K16" i="14"/>
  <c r="K15" i="14"/>
  <c r="K14" i="14"/>
  <c r="K13" i="14"/>
  <c r="K12" i="13"/>
  <c r="D6" i="13"/>
  <c r="F46" i="13" s="1"/>
  <c r="A6" i="13"/>
  <c r="K44" i="13"/>
  <c r="K43" i="13"/>
  <c r="K42" i="13"/>
  <c r="K39" i="13"/>
  <c r="K38" i="13"/>
  <c r="K37" i="13"/>
  <c r="K34" i="13"/>
  <c r="K33" i="13"/>
  <c r="K30" i="13"/>
  <c r="K28" i="13"/>
  <c r="K27" i="13"/>
  <c r="K26" i="13"/>
  <c r="K25" i="13"/>
  <c r="K24" i="13"/>
  <c r="K23" i="13"/>
  <c r="K22" i="13"/>
  <c r="K21" i="13"/>
  <c r="K20" i="13"/>
  <c r="K19" i="13"/>
  <c r="K15" i="13"/>
  <c r="K14" i="13"/>
  <c r="K13" i="13"/>
  <c r="K35" i="12"/>
  <c r="K34" i="12"/>
  <c r="K33" i="12"/>
  <c r="K19" i="12"/>
  <c r="K18" i="12"/>
  <c r="K17" i="12"/>
  <c r="K13" i="12"/>
  <c r="K12" i="12"/>
  <c r="D6" i="12"/>
  <c r="F55" i="12" s="1"/>
  <c r="A6" i="12"/>
  <c r="K53" i="12"/>
  <c r="K52" i="12"/>
  <c r="K51" i="12"/>
  <c r="K46" i="12"/>
  <c r="K45" i="12"/>
  <c r="K44" i="12"/>
  <c r="K41" i="12"/>
  <c r="K40" i="12"/>
  <c r="K37" i="12"/>
  <c r="K32" i="12"/>
  <c r="K31" i="12"/>
  <c r="K30" i="12"/>
  <c r="K29" i="12"/>
  <c r="K28" i="12"/>
  <c r="K27" i="12"/>
  <c r="K26" i="12"/>
  <c r="K25" i="12"/>
  <c r="K24" i="12"/>
  <c r="K23" i="12"/>
  <c r="K16" i="12"/>
  <c r="K15" i="12"/>
  <c r="K14" i="12"/>
  <c r="K43" i="11"/>
  <c r="K42" i="11"/>
  <c r="K41" i="11"/>
  <c r="K38" i="11"/>
  <c r="K37" i="11"/>
  <c r="K36" i="11"/>
  <c r="K33" i="11"/>
  <c r="K32" i="11"/>
  <c r="K29" i="11"/>
  <c r="K27" i="11"/>
  <c r="K26" i="11"/>
  <c r="K25" i="11"/>
  <c r="K24" i="11"/>
  <c r="K23" i="11"/>
  <c r="K22" i="11"/>
  <c r="K21" i="11"/>
  <c r="K20" i="11"/>
  <c r="K19" i="11"/>
  <c r="K18" i="11"/>
  <c r="K14" i="11"/>
  <c r="K13" i="11"/>
  <c r="K12" i="11"/>
  <c r="D6" i="11"/>
  <c r="F45" i="11" s="1"/>
  <c r="A6" i="11"/>
  <c r="K50" i="10"/>
  <c r="K49" i="10"/>
  <c r="K48" i="10"/>
  <c r="K44" i="10"/>
  <c r="K43" i="10"/>
  <c r="K42" i="10"/>
  <c r="K39" i="10"/>
  <c r="K38" i="10"/>
  <c r="K35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17" i="10"/>
  <c r="K16" i="10"/>
  <c r="K15" i="10"/>
  <c r="K14" i="10"/>
  <c r="K13" i="10"/>
  <c r="K12" i="10"/>
  <c r="D6" i="10"/>
  <c r="F52" i="10" s="1"/>
  <c r="A6" i="10"/>
  <c r="K51" i="9"/>
  <c r="K50" i="9"/>
  <c r="K49" i="9"/>
  <c r="K45" i="9"/>
  <c r="K44" i="9"/>
  <c r="K43" i="9"/>
  <c r="K40" i="9"/>
  <c r="K39" i="9"/>
  <c r="K36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18" i="9"/>
  <c r="K17" i="9"/>
  <c r="K16" i="9"/>
  <c r="K15" i="9"/>
  <c r="K14" i="9"/>
  <c r="K13" i="9"/>
  <c r="K12" i="9"/>
  <c r="D6" i="9"/>
  <c r="F53" i="9" s="1"/>
  <c r="A6" i="9"/>
  <c r="K83" i="8"/>
  <c r="K75" i="8"/>
  <c r="K74" i="8"/>
  <c r="K73" i="8"/>
  <c r="K70" i="8"/>
  <c r="K68" i="8"/>
  <c r="K65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17" i="8"/>
  <c r="K16" i="8"/>
  <c r="K15" i="8"/>
  <c r="K14" i="8"/>
  <c r="K13" i="8"/>
  <c r="K12" i="8"/>
  <c r="D6" i="8"/>
  <c r="F85" i="8" s="1"/>
  <c r="A6" i="8"/>
  <c r="K23" i="2"/>
  <c r="K12" i="2"/>
  <c r="K40" i="2"/>
  <c r="K35" i="2"/>
  <c r="K39" i="2"/>
  <c r="K33" i="2"/>
  <c r="K32" i="2"/>
  <c r="K31" i="2"/>
  <c r="K43" i="2"/>
  <c r="K13" i="2"/>
  <c r="K14" i="2"/>
  <c r="K44" i="2"/>
  <c r="K45" i="2"/>
  <c r="K48" i="2"/>
  <c r="K49" i="2"/>
  <c r="K50" i="2"/>
  <c r="K19" i="2"/>
  <c r="K20" i="2"/>
  <c r="K21" i="2"/>
  <c r="K22" i="2"/>
  <c r="K24" i="2"/>
  <c r="K25" i="2"/>
  <c r="K26" i="2"/>
  <c r="K27" i="2"/>
  <c r="K28" i="2"/>
  <c r="K29" i="2"/>
  <c r="K30" i="2"/>
  <c r="K18" i="2"/>
  <c r="D6" i="2"/>
  <c r="F52" i="2" s="1"/>
  <c r="A6" i="2"/>
  <c r="O18" i="28" l="1"/>
  <c r="P17" i="28" s="1"/>
  <c r="P23" i="28" s="1"/>
  <c r="P11" i="28"/>
  <c r="K42" i="22"/>
  <c r="C8" i="21" s="1"/>
  <c r="K52" i="2"/>
  <c r="C23" i="21" s="1"/>
  <c r="K55" i="12"/>
  <c r="C29" i="21" s="1"/>
  <c r="K85" i="8"/>
  <c r="K52" i="10"/>
  <c r="C27" i="21" s="1"/>
  <c r="K46" i="15"/>
  <c r="C21" i="21" s="1"/>
  <c r="K17" i="27"/>
  <c r="C12" i="21" s="1"/>
  <c r="K40" i="19"/>
  <c r="K63" i="26"/>
  <c r="C13" i="21" s="1"/>
  <c r="K48" i="17"/>
  <c r="C32" i="21" s="1"/>
  <c r="K56" i="14"/>
  <c r="C31" i="21" s="1"/>
  <c r="K46" i="13"/>
  <c r="C30" i="21" s="1"/>
  <c r="K45" i="11"/>
  <c r="C28" i="21" s="1"/>
  <c r="K53" i="9"/>
  <c r="C26" i="21" s="1"/>
  <c r="K113" i="18"/>
  <c r="C24" i="21" s="1"/>
  <c r="K70" i="25"/>
  <c r="C20" i="21" s="1"/>
  <c r="K45" i="16"/>
  <c r="C22" i="21" s="1"/>
  <c r="K39" i="23"/>
  <c r="C9" i="21" s="1"/>
  <c r="C25" i="21"/>
  <c r="C7" i="21" l="1"/>
  <c r="C35" i="21" s="1"/>
</calcChain>
</file>

<file path=xl/sharedStrings.xml><?xml version="1.0" encoding="utf-8"?>
<sst xmlns="http://schemas.openxmlformats.org/spreadsheetml/2006/main" count="2066" uniqueCount="534">
  <si>
    <t>Vězeňská služba ČR</t>
  </si>
  <si>
    <t>Věznice Plzeň, Klatovská třída 202</t>
  </si>
  <si>
    <t>Označení 
směšovací 
stanice</t>
  </si>
  <si>
    <t>Označení
rozvaděče MaR</t>
  </si>
  <si>
    <t>SS1</t>
  </si>
  <si>
    <t>Istalované technologie</t>
  </si>
  <si>
    <t>Zrušeno</t>
  </si>
  <si>
    <t>SS2</t>
  </si>
  <si>
    <t>RM-S1</t>
  </si>
  <si>
    <t>RM-S2</t>
  </si>
  <si>
    <t>SS3</t>
  </si>
  <si>
    <t>RM-S3</t>
  </si>
  <si>
    <t>SS4</t>
  </si>
  <si>
    <t>RM-S4</t>
  </si>
  <si>
    <t>SS5</t>
  </si>
  <si>
    <t>RM-S5</t>
  </si>
  <si>
    <t>SS6</t>
  </si>
  <si>
    <t>RM-S6</t>
  </si>
  <si>
    <t>SS7</t>
  </si>
  <si>
    <t>RM-S7</t>
  </si>
  <si>
    <t>SS8</t>
  </si>
  <si>
    <t>RM-S8</t>
  </si>
  <si>
    <t>SS9</t>
  </si>
  <si>
    <t>RM-S9</t>
  </si>
  <si>
    <t>SS10</t>
  </si>
  <si>
    <t>RM-S10</t>
  </si>
  <si>
    <t>SS11</t>
  </si>
  <si>
    <t>RM-S11</t>
  </si>
  <si>
    <t>SS12</t>
  </si>
  <si>
    <t>SS13</t>
  </si>
  <si>
    <t>RM-S13</t>
  </si>
  <si>
    <t>SS14</t>
  </si>
  <si>
    <t>RM-S14</t>
  </si>
  <si>
    <t>SS15</t>
  </si>
  <si>
    <t>RM-S15</t>
  </si>
  <si>
    <t>SS16</t>
  </si>
  <si>
    <t>RM-S16</t>
  </si>
  <si>
    <t>SS17</t>
  </si>
  <si>
    <t>RM-S17</t>
  </si>
  <si>
    <t>SS18</t>
  </si>
  <si>
    <t>RM-S18</t>
  </si>
  <si>
    <t>SS19</t>
  </si>
  <si>
    <t>RM-S19</t>
  </si>
  <si>
    <t>SS20</t>
  </si>
  <si>
    <t>RM-S20</t>
  </si>
  <si>
    <t>SS21</t>
  </si>
  <si>
    <t>RM-S21</t>
  </si>
  <si>
    <t>Celkový přehled směšovacích stanic</t>
  </si>
  <si>
    <t>Rozvaděč:</t>
  </si>
  <si>
    <t>Směšovací stanice:</t>
  </si>
  <si>
    <t>Seznam komponent MaR:</t>
  </si>
  <si>
    <t>VF20T</t>
  </si>
  <si>
    <t>Popis:</t>
  </si>
  <si>
    <t>Čidlo teploty topné větve</t>
  </si>
  <si>
    <t>Stávající typ:</t>
  </si>
  <si>
    <t>Servopohon ventilu s hav. funkcí</t>
  </si>
  <si>
    <t>ML7425A 3005</t>
  </si>
  <si>
    <t>Ventil regulace topné vody</t>
  </si>
  <si>
    <t>V5328A 1104 DN65</t>
  </si>
  <si>
    <t>Seznam výzbroje rozvaděče MaR</t>
  </si>
  <si>
    <t>Hlavní vypínač</t>
  </si>
  <si>
    <t>Náhrada</t>
  </si>
  <si>
    <t>Počet</t>
  </si>
  <si>
    <t>Kontrolka "Rozvaděč pod napětím"</t>
  </si>
  <si>
    <t xml:space="preserve">Zaslepení otvoru po zdemontovaném ovladači </t>
  </si>
  <si>
    <t>Transformátor 150VA 230/24V AC</t>
  </si>
  <si>
    <t>Eaton PL7-B6/1</t>
  </si>
  <si>
    <t>Jistič čerpadla topné vody</t>
  </si>
  <si>
    <t>Eaton PL7-C2/1</t>
  </si>
  <si>
    <t>Jistič čerpadla cirkulace TUV</t>
  </si>
  <si>
    <t>Přepínač režimu čerpadla cirkulace TUV "ZAP/VYP/AUTO"</t>
  </si>
  <si>
    <t>Přepínač režimu čerpadla "ZAP/VYP/AUTO"</t>
  </si>
  <si>
    <t>Vazební relé včetně patice</t>
  </si>
  <si>
    <t>Domat MMIO</t>
  </si>
  <si>
    <t>Kompaktní I/O modul (17I/O, RS485)</t>
  </si>
  <si>
    <t>Komplet</t>
  </si>
  <si>
    <t>Topná větev:
Velitelská budova
2 x cirkulační čerpadlo TUV (doplnění provizorní instalace do nové MaR)</t>
  </si>
  <si>
    <t>Doprava</t>
  </si>
  <si>
    <t>Dokumentace skutečného provedení</t>
  </si>
  <si>
    <t>Očištění stávajícího rozvaděče</t>
  </si>
  <si>
    <t>Řídící SW včetně připojení stanice na hlavní dispečink</t>
  </si>
  <si>
    <t>Revizní zpráva</t>
  </si>
  <si>
    <t>Poznámky:</t>
  </si>
  <si>
    <t>Montáž</t>
  </si>
  <si>
    <t>BT2.11</t>
  </si>
  <si>
    <t>SE1.11</t>
  </si>
  <si>
    <t>Cena
náhrady/mj</t>
  </si>
  <si>
    <t>Cena
náhrady celkem</t>
  </si>
  <si>
    <t>Typ</t>
  </si>
  <si>
    <t>Cena/mj</t>
  </si>
  <si>
    <t>Cena celkem</t>
  </si>
  <si>
    <t>Ostatní</t>
  </si>
  <si>
    <t>Demontáž</t>
  </si>
  <si>
    <t>M1.11</t>
  </si>
  <si>
    <t>M2.11</t>
  </si>
  <si>
    <t>M3.11</t>
  </si>
  <si>
    <t>Finder 49.52.8.024.0060</t>
  </si>
  <si>
    <t>Schneider Vario VCF2</t>
  </si>
  <si>
    <t>ELKO:USS-ZM+USS00+USS03</t>
  </si>
  <si>
    <t>Podružný materiál (lanka,žlaby, DIN lišty, svorky, průchodky, .....)</t>
  </si>
  <si>
    <t>Schneider XB5 AVB1</t>
  </si>
  <si>
    <t>Schneider ZB2SZ3</t>
  </si>
  <si>
    <t>Trafo BJN100 100VA 230*24V</t>
  </si>
  <si>
    <t>OEZ ZSE , IP20</t>
  </si>
  <si>
    <t>DDC řídící systém MaR</t>
  </si>
  <si>
    <t>Domat IPLC 301</t>
  </si>
  <si>
    <t>Sensit NS140</t>
  </si>
  <si>
    <t>Oprava/rekonstrukce topení</t>
  </si>
  <si>
    <t>Topná větev:
Suterén 1/3
Prádelna
podávací čerpadlo do VZT jednotky</t>
  </si>
  <si>
    <t>Domat MCIO2</t>
  </si>
  <si>
    <t>BT2.14</t>
  </si>
  <si>
    <t>M1.14</t>
  </si>
  <si>
    <t>M2.14</t>
  </si>
  <si>
    <t>SE2.14</t>
  </si>
  <si>
    <t>SE3.14</t>
  </si>
  <si>
    <t>BT1.14</t>
  </si>
  <si>
    <t>Servisní zásuvka 230V na DIN lištu</t>
  </si>
  <si>
    <t>Topná větev:
Objekt 1/1 = Velitelská budova
2 x cirkulační čerpadlo TUV</t>
  </si>
  <si>
    <t>BT1.15</t>
  </si>
  <si>
    <t>Čidlo venkovní teploty</t>
  </si>
  <si>
    <t>AF20</t>
  </si>
  <si>
    <t>Sensit NS310B</t>
  </si>
  <si>
    <t>BT2.15</t>
  </si>
  <si>
    <t>SE1.15</t>
  </si>
  <si>
    <t>M1.15</t>
  </si>
  <si>
    <t>M2.15</t>
  </si>
  <si>
    <t>BT3.15</t>
  </si>
  <si>
    <t>SE2.15</t>
  </si>
  <si>
    <t>Sensit NS120-120</t>
  </si>
  <si>
    <t>V5328A 1070 DN32</t>
  </si>
  <si>
    <t>V5328A 1062 DN25</t>
  </si>
  <si>
    <t>Jistič ovládacích obvodů</t>
  </si>
  <si>
    <t>Eaton PL7-B10/1</t>
  </si>
  <si>
    <t>Jistič servisní zásuvky</t>
  </si>
  <si>
    <t xml:space="preserve">Topná větev:
Objekt 1/4  a Objekt 6 "MEA2"
Vzduchotechnika 
</t>
  </si>
  <si>
    <t xml:space="preserve">Topná větev:
Objekt 1/5 Suteren
Objekt 5 = "MEA1" 
</t>
  </si>
  <si>
    <t xml:space="preserve">Topná větev:
Objekt 1/4  a Objekt 6 = "MEA2"
Vzduchotechnika 
</t>
  </si>
  <si>
    <t>BT2.16</t>
  </si>
  <si>
    <t>SE1.16</t>
  </si>
  <si>
    <t>BT3.16</t>
  </si>
  <si>
    <t>SE2.16</t>
  </si>
  <si>
    <t>M1.16</t>
  </si>
  <si>
    <t>M2.16</t>
  </si>
  <si>
    <t>V5328A 1088 DN40</t>
  </si>
  <si>
    <t>BT2.17</t>
  </si>
  <si>
    <t>SE1.17</t>
  </si>
  <si>
    <t>M1.17</t>
  </si>
  <si>
    <t>Topná větev:
Objekt 1/6</t>
  </si>
  <si>
    <t>BT2.18</t>
  </si>
  <si>
    <t>SE1.18</t>
  </si>
  <si>
    <t>M1.18</t>
  </si>
  <si>
    <t>Topná větev:
Objekt 7b
Objekt 1/5 Suteren</t>
  </si>
  <si>
    <t>SE2.18</t>
  </si>
  <si>
    <t>BT3.18</t>
  </si>
  <si>
    <t>SE3.18</t>
  </si>
  <si>
    <t>M2.18</t>
  </si>
  <si>
    <t>Ventil regulace topné vody - předregulace</t>
  </si>
  <si>
    <t>Topná větev:
Objekt "MEA4"</t>
  </si>
  <si>
    <t>V5328A 1096 DN50</t>
  </si>
  <si>
    <t>BT2.19</t>
  </si>
  <si>
    <t>SE1.19</t>
  </si>
  <si>
    <t>M1.19</t>
  </si>
  <si>
    <t>BT1.19</t>
  </si>
  <si>
    <t>SE1.20</t>
  </si>
  <si>
    <t>SE2.20</t>
  </si>
  <si>
    <t>SE3.20</t>
  </si>
  <si>
    <t>BT2.20</t>
  </si>
  <si>
    <t>BT3.20</t>
  </si>
  <si>
    <t>M1.20</t>
  </si>
  <si>
    <t>M2.20</t>
  </si>
  <si>
    <t>BT1.20</t>
  </si>
  <si>
    <t>Topná větev:
Objekt 7a Hala + 7a Dílny
Objekt 1/7</t>
  </si>
  <si>
    <t>Topná větev:
Objekt 10 "Motorová brána" (přízemí a suterén)</t>
  </si>
  <si>
    <t>BT1.9</t>
  </si>
  <si>
    <t>BT2.9</t>
  </si>
  <si>
    <t>SE1.9</t>
  </si>
  <si>
    <t>M1.9</t>
  </si>
  <si>
    <t>Topná větev:
Objekt 9 "Sklady"</t>
  </si>
  <si>
    <t>BT2.10</t>
  </si>
  <si>
    <t>SE1.10</t>
  </si>
  <si>
    <t>M1.10</t>
  </si>
  <si>
    <t>Topná větev:
Objekt 22 "Zahradní domek + Skleníky"</t>
  </si>
  <si>
    <t>SE1.21</t>
  </si>
  <si>
    <t>M1.21</t>
  </si>
  <si>
    <t>BT2.21</t>
  </si>
  <si>
    <t>M2.21</t>
  </si>
  <si>
    <t>Jistič oběhového čerpadla vytápění</t>
  </si>
  <si>
    <t>Topná větev:
Suterén 1/3
Prádelna
podávací čerpadlo do VZT jednotky
TUV
Zabezpečení SS</t>
  </si>
  <si>
    <t>BT1.13</t>
  </si>
  <si>
    <t>SE1.13</t>
  </si>
  <si>
    <t>BT2.13</t>
  </si>
  <si>
    <t>SE2.13</t>
  </si>
  <si>
    <t>TV1 = Čidlo teploty topné větve</t>
  </si>
  <si>
    <t>TV1 = Ventil regulace topné vody</t>
  </si>
  <si>
    <t>TV2 = Čidlo teploty topné větve</t>
  </si>
  <si>
    <t>TV2 = Ventil regulace topné vody</t>
  </si>
  <si>
    <t>TV3 = Čidlo teploty topné větve</t>
  </si>
  <si>
    <t>TV3 = Ventil regulace topné vody</t>
  </si>
  <si>
    <t>TV4 = Čidlo teploty topné větve</t>
  </si>
  <si>
    <t>TV4 = Ventil regulace topné vody</t>
  </si>
  <si>
    <t>TV5 = Čidlo teploty topné větve</t>
  </si>
  <si>
    <t>TV5 = Ventil regulace topné vody</t>
  </si>
  <si>
    <t>TV6 = Čidlo teploty topné větve</t>
  </si>
  <si>
    <t>TV6 = Ventil regulace topné vody</t>
  </si>
  <si>
    <t>TV7 = Čidlo teploty topné větve</t>
  </si>
  <si>
    <t>TV7 = Ventil regulace topné vody</t>
  </si>
  <si>
    <t>BT3.13</t>
  </si>
  <si>
    <t>SE3.13</t>
  </si>
  <si>
    <t>BT4.13</t>
  </si>
  <si>
    <t>SE4.13</t>
  </si>
  <si>
    <t>BT5.13</t>
  </si>
  <si>
    <t>SE5.13</t>
  </si>
  <si>
    <t>BT6.13</t>
  </si>
  <si>
    <t>SE6.13</t>
  </si>
  <si>
    <t>BT7.13</t>
  </si>
  <si>
    <t>SE7.13</t>
  </si>
  <si>
    <t>BT8.13</t>
  </si>
  <si>
    <t>SE8.13</t>
  </si>
  <si>
    <t>V5328A 1054 DN20</t>
  </si>
  <si>
    <t>V5328A 1112 DN80</t>
  </si>
  <si>
    <t>M3.13</t>
  </si>
  <si>
    <t>M2.13</t>
  </si>
  <si>
    <t>TV1=Jistič čerpadla topné vody</t>
  </si>
  <si>
    <t>TV1=Přepínač režimu čerpadla "ZAP/VYP/AUTO"</t>
  </si>
  <si>
    <t>TV1=Vazební relé včetně patice</t>
  </si>
  <si>
    <t>M4.13</t>
  </si>
  <si>
    <t>M5.13</t>
  </si>
  <si>
    <t>M6.13</t>
  </si>
  <si>
    <t>M7.13</t>
  </si>
  <si>
    <t>M8.13</t>
  </si>
  <si>
    <t>TV2=Jistič čerpadla topné vody</t>
  </si>
  <si>
    <t>TV2=Přepínač režimu čerpadla "ZAP/VYP/AUTO"</t>
  </si>
  <si>
    <t>TV2=Vazební relé včetně patice</t>
  </si>
  <si>
    <t>TV3=Jistič čerpadla topné vody</t>
  </si>
  <si>
    <t>TV3=Přepínač režimu čerpadla "ZAP/VYP/AUTO"</t>
  </si>
  <si>
    <t>TV3=Vazební relé včetně patice</t>
  </si>
  <si>
    <t>TV4=Jistič čerpadla topné vody</t>
  </si>
  <si>
    <t>TV4=Přepínač režimu čerpadla "ZAP/VYP/AUTO"</t>
  </si>
  <si>
    <t>TV4=Vazební relé včetně patice</t>
  </si>
  <si>
    <t>TV5=Jistič čerpadla topné vody</t>
  </si>
  <si>
    <t>TV5=Přepínač režimu čerpadla "ZAP/VYP/AUTO"</t>
  </si>
  <si>
    <t>TV5=Vazební relé včetně patice</t>
  </si>
  <si>
    <t>TV6=Jistič čerpadla topné vody</t>
  </si>
  <si>
    <t>TV6=Přepínač režimu čerpadla "ZAP/VYP/AUTO"</t>
  </si>
  <si>
    <t>TV6=Vazební relé včetně patice</t>
  </si>
  <si>
    <t>TV7=Jistič čerpadla topné vody</t>
  </si>
  <si>
    <t>TV7=Přepínač režimu čerpadla "ZAP/VYP/AUTO"</t>
  </si>
  <si>
    <t>TV7=Vazební relé včetně patice</t>
  </si>
  <si>
    <t>Topná větev:
TV1=Údržba
TV2=Finanční oddělení
TV3=Garáže
TV4=Kuchyně
TV5=Školské vzdělávací středisko
TV6=Centrální koupelna
TV7=ŠVS dílny, kantýna, centrála
VZT Centrálni koupelna
Příprava TUV</t>
  </si>
  <si>
    <t>(SE1.9)</t>
  </si>
  <si>
    <t>Výměna armatury ventilu - topenářské práce</t>
  </si>
  <si>
    <t>(SE1.10)</t>
  </si>
  <si>
    <t>(SE1.11)</t>
  </si>
  <si>
    <t>(SE1.13)</t>
  </si>
  <si>
    <t>(SE2.13)</t>
  </si>
  <si>
    <t>(SE3.13)</t>
  </si>
  <si>
    <t>(SE4.13)</t>
  </si>
  <si>
    <t>(SE5.13)</t>
  </si>
  <si>
    <t>(SE6.13)</t>
  </si>
  <si>
    <t>(SE7.13)</t>
  </si>
  <si>
    <t>(SE8.13)</t>
  </si>
  <si>
    <t>(SE2.14)</t>
  </si>
  <si>
    <t>(SE3.14)</t>
  </si>
  <si>
    <t>(SE1.15)</t>
  </si>
  <si>
    <t>(SE2.15)</t>
  </si>
  <si>
    <t>(SE1.16)</t>
  </si>
  <si>
    <t>(SE2.16)</t>
  </si>
  <si>
    <t>(SE1.17)</t>
  </si>
  <si>
    <t>(SE1.18)</t>
  </si>
  <si>
    <t>(SE2.18)</t>
  </si>
  <si>
    <t>(SE3.18)</t>
  </si>
  <si>
    <t>(SE1.19)</t>
  </si>
  <si>
    <t>(SE1.20)</t>
  </si>
  <si>
    <t>(SE2.20)</t>
  </si>
  <si>
    <t>(SE3.20)</t>
  </si>
  <si>
    <t>(SE1.21)</t>
  </si>
  <si>
    <t>Topná větev:
Objekt 17 Ubytovna Klatovská 2991/202
(Rezervní topná větev)
Příprava TUV pro objekt ubytovny</t>
  </si>
  <si>
    <t>BT1.8</t>
  </si>
  <si>
    <t>BT2.8</t>
  </si>
  <si>
    <t>SE1.8</t>
  </si>
  <si>
    <t>SE2.8</t>
  </si>
  <si>
    <t>ML7425A 3006</t>
  </si>
  <si>
    <t>BT3.8</t>
  </si>
  <si>
    <t>SE3.8</t>
  </si>
  <si>
    <t>BT4.8</t>
  </si>
  <si>
    <t>Čidlo teploty v zásobníku TUV</t>
  </si>
  <si>
    <t>BT5.8</t>
  </si>
  <si>
    <t>Čidlo teploty výstupu TUV</t>
  </si>
  <si>
    <t>SE4.8</t>
  </si>
  <si>
    <t>Servopohon ventilu TUV</t>
  </si>
  <si>
    <t>V5011K 1062 DN20</t>
  </si>
  <si>
    <t>Ventil regulace TUV</t>
  </si>
  <si>
    <t>(SE1.8)</t>
  </si>
  <si>
    <t>(SE2.8)</t>
  </si>
  <si>
    <t>(SE3.8)</t>
  </si>
  <si>
    <t>(SE4.8)</t>
  </si>
  <si>
    <t>M1.8</t>
  </si>
  <si>
    <t>M2.8</t>
  </si>
  <si>
    <t>M3.8</t>
  </si>
  <si>
    <t>Jistič čerpadla TUV</t>
  </si>
  <si>
    <t>ST1.8</t>
  </si>
  <si>
    <t>SL1.8</t>
  </si>
  <si>
    <t>Přetopení prostoru stanice</t>
  </si>
  <si>
    <t>Zaplavení prostoru stanice</t>
  </si>
  <si>
    <t>RVH12V</t>
  </si>
  <si>
    <t>SA6.8</t>
  </si>
  <si>
    <t>Tlačítko Central STOP s aretací</t>
  </si>
  <si>
    <t>Schneider XALK178F</t>
  </si>
  <si>
    <t>ZPA 611 136 014 20až60°C</t>
  </si>
  <si>
    <t>SA5.8</t>
  </si>
  <si>
    <t>Tlačítko Kvitace poruchy</t>
  </si>
  <si>
    <t>Schneider XB5AA21</t>
  </si>
  <si>
    <t>HL2.8</t>
  </si>
  <si>
    <t>Kontrolka poruchy MaR</t>
  </si>
  <si>
    <t>Schneider XB5AVB4</t>
  </si>
  <si>
    <t>ST1.13</t>
  </si>
  <si>
    <t>SL1.13</t>
  </si>
  <si>
    <t>SA2.13</t>
  </si>
  <si>
    <t>SB3.13</t>
  </si>
  <si>
    <t>HL1.13</t>
  </si>
  <si>
    <t>BT11.13</t>
  </si>
  <si>
    <t>ST2.13</t>
  </si>
  <si>
    <t>SE10.12</t>
  </si>
  <si>
    <t>VZT = Servopohon ventilu ohřevu</t>
  </si>
  <si>
    <t>(SE10.13)</t>
  </si>
  <si>
    <t>ST3.13</t>
  </si>
  <si>
    <t>TS 1 COP 6m</t>
  </si>
  <si>
    <t>NS110</t>
  </si>
  <si>
    <t>M9.13</t>
  </si>
  <si>
    <t>VZT=Jistič čerpadla vodního ohřevu</t>
  </si>
  <si>
    <t>M10.13</t>
  </si>
  <si>
    <t>Eaton PL7-C10/3</t>
  </si>
  <si>
    <t>VZT=Jistič motoru přívodu</t>
  </si>
  <si>
    <t>VZT=Přepínač režimu čerpadla "ZAP/VYP/AUTO"</t>
  </si>
  <si>
    <t>VZT=Vazební relé včetně patice</t>
  </si>
  <si>
    <t>VZT=Přepínač režimu motoru "ZAP/VYP/AUTO"</t>
  </si>
  <si>
    <t>VZT=Stykač</t>
  </si>
  <si>
    <t>Schneider Electric LC1D1210P7</t>
  </si>
  <si>
    <t>VZT=Jistič motoru odtahu</t>
  </si>
  <si>
    <t>Tlačítko START/STOP VZT</t>
  </si>
  <si>
    <t>Schneider Electric XALD215</t>
  </si>
  <si>
    <t>SA4.13</t>
  </si>
  <si>
    <t>M10.13B</t>
  </si>
  <si>
    <t>VZT = Ventil regulace topné vody</t>
  </si>
  <si>
    <t>DR32GFLA DN32</t>
  </si>
  <si>
    <t>VRM20</t>
  </si>
  <si>
    <t>TV1 = Servopohon ventilu</t>
  </si>
  <si>
    <t>TV2 = Servopohon ventilu</t>
  </si>
  <si>
    <t>TV3 = Servopohon ventilu</t>
  </si>
  <si>
    <t>TV4 = Servopohon ventilu</t>
  </si>
  <si>
    <t>TV5 = Servopohon ventilu</t>
  </si>
  <si>
    <t>TV6 = Servopohon ventilu</t>
  </si>
  <si>
    <t>TV7 = Servopohon ventilu</t>
  </si>
  <si>
    <t>Reg.tepl. -25..15°C</t>
  </si>
  <si>
    <t>Servopohon ventilu</t>
  </si>
  <si>
    <t>VZT = Kapilára mrazové ochrany ohřevu VZT</t>
  </si>
  <si>
    <t>VZT = Teplota zpáteční vody ohřevu VZT</t>
  </si>
  <si>
    <t>VZT = Teplota výstupního vzduchu z VZT jednotky</t>
  </si>
  <si>
    <t>VZT1 = Servopohon ventilu ohřevu</t>
  </si>
  <si>
    <t>VZT1 = Ventil regulace topné vody</t>
  </si>
  <si>
    <t>VZT1 = Kapilára mrazové ochrany ohřevu VZT</t>
  </si>
  <si>
    <t>VZT1 = Teplota zpáteční vody ohřevu VZT</t>
  </si>
  <si>
    <t>VZT1 = Teplota výstupního vzduchu z VZT jednotky</t>
  </si>
  <si>
    <t>ST2.14</t>
  </si>
  <si>
    <t>ST1.14</t>
  </si>
  <si>
    <t>SE5.14</t>
  </si>
  <si>
    <t>VZT2 = Teplota výstupního vzduchu z VZT jednotky</t>
  </si>
  <si>
    <t>VZT2 = Teplota zpáteční vody ohřevu VZT</t>
  </si>
  <si>
    <t>VZT2 = Kapilára mrazové ochrany ohřevu VZT</t>
  </si>
  <si>
    <t>VZT2 = Servopohon ventilu ohřevu</t>
  </si>
  <si>
    <t>VZT2 = Ventil regulace topné vody</t>
  </si>
  <si>
    <t>BT5.14</t>
  </si>
  <si>
    <t>BT4.17</t>
  </si>
  <si>
    <t>ST4.14</t>
  </si>
  <si>
    <t>ST3.14</t>
  </si>
  <si>
    <t>SE6.14</t>
  </si>
  <si>
    <t>VZT1 = Výměna armatury ventilu - topenářské práce</t>
  </si>
  <si>
    <t>(SE5.14)</t>
  </si>
  <si>
    <t>(SE6.14)</t>
  </si>
  <si>
    <t>VZT2 = Výměna armatury ventilu - topenářské práce</t>
  </si>
  <si>
    <t>VZT1=Přepínač režimu čerpadla "ZAP/VYP/AUTO"</t>
  </si>
  <si>
    <t>VZT1=Vazební relé včetně patice</t>
  </si>
  <si>
    <t>VZT1=Jistič motoru přívodu</t>
  </si>
  <si>
    <t>VZT1=Přepínač režimu motoru "ZAP/VYP/AUTO"</t>
  </si>
  <si>
    <t>VZT1=Stykač</t>
  </si>
  <si>
    <t>VZT1=Jistič motoru odtahu</t>
  </si>
  <si>
    <t>VZT1=Jistič čerpadla vodního ohřevu</t>
  </si>
  <si>
    <t>M4.14</t>
  </si>
  <si>
    <t>M6.14</t>
  </si>
  <si>
    <t>M7.14</t>
  </si>
  <si>
    <t>SA1.14</t>
  </si>
  <si>
    <t>M5.14</t>
  </si>
  <si>
    <t>M8.14</t>
  </si>
  <si>
    <t>M9.14</t>
  </si>
  <si>
    <t>SA2.14</t>
  </si>
  <si>
    <t>Dodávka topné vody pro bytový dům
(Směšovací stanice není součástí MaR VSCR)</t>
  </si>
  <si>
    <t>ABB Luca 00856</t>
  </si>
  <si>
    <t xml:space="preserve">MaR SS7 zajišťuje autonomní systém MaR, bez napojení na centrální žízení z dispečinku vězeňské služby ČR - Věznice Bory.
</t>
  </si>
  <si>
    <t>Dodávka topné vody pro externí objekt
(Směšovací stanice není součástí MaR VSCR)</t>
  </si>
  <si>
    <t>Výměna systému MaR a veškeré práce budou podléhat vnitřnímu řádu Vězeňské služby ČR - Věznice Plzeň
Výměna systému MaR bude provedena dle odsouhlaseného harmonogramu v součinnosti s provozovatelem (Vězeňská služba ČR).
Provozovatel musí po dobu výměny MaR zajistit odpojení rozvaděče MaR od napájecí soustavy.
Čelní dveře rozvaděče MaR budou řádně vyčištěny a osazeny novými prvky, včetně příslušných bezpečnostních a informačních tabulek.
Budou řádně zaslepeny nevyužité průchodky z rozváděčích.
Rozvaděčová skříň musí být řádně upevněna na nosnou zeď nebo konstrukci.
Pokud budou připojovací kabely periferií MaR ve špatném stavu, bude provedena jejich výměna.
Stávající telefonické spojení jednotlivých rozvaděčů MaR s dispečinkem musí být zachováno v plném rozsahu.
V případě, že je na směšovací stanici instalováno měření odběru tepla z topné větve, bude toto měření zakresleno ve schématech skutečného provedení (podklady dodá provozovatel).</t>
  </si>
  <si>
    <t>SS</t>
  </si>
  <si>
    <t>Celková cena rekonstrukce rozvaděče MaR</t>
  </si>
  <si>
    <t>Měření a Regulace pro centrální část blokové teplárny</t>
  </si>
  <si>
    <t>RM1</t>
  </si>
  <si>
    <t>Ovládání parního kotle
Akumulace tepelné energie v akumulačních nádržích
Řízení chodu oběhových čerpadel
Regualce tlakové diference mezi rozdělovačem a sběračem TV
Regulace teploty ve výměníku pára-voda
Regulace hladiny a tlaku v expanzní nádrži
Měření tepla
Detekce výskytu plynu</t>
  </si>
  <si>
    <t>RM2</t>
  </si>
  <si>
    <t>Řízení vzduchotechnické jednotky VZT1 (odvětrání prostoru plynových motorů)
Řízení vzduchotechnické jednotky VZT2 (odvětrání prostoru parní kotelny)
Řízení vzduchotechnické jednotky VZT3 (sekundární větrání parní kotelny)
Řízení parní kotelny</t>
  </si>
  <si>
    <t>RM3</t>
  </si>
  <si>
    <t>Měření výkonu a spotřeby elektrické energie
Hlášení z trafostanice do rozvodny NN (logické signály)
Kontrola zaplavení kabelové trasy
Detekce plynu v kolektoru mezi blokovou teplárnou a objektem věznice</t>
  </si>
  <si>
    <t>RM4</t>
  </si>
  <si>
    <t>Systém Měření a Regulace
pro přímotopné a podlahové elektrické vytápění areálu Veznice Plzeň Bory
Blokování elektrických spotřebičů kuchyně</t>
  </si>
  <si>
    <t>Celkový přehled: centrální část blokové teplárny</t>
  </si>
  <si>
    <t xml:space="preserve">Výměna systému MaR a veškeré práce budou podléhat vnitřnímu řádu Vězeňské služby ČR - Věznice Plzeň
Výměna systému MaR bude provedena dle odsouhlaseného harmonogramu v součinnosti s provozovatelem (Vězeňská služba ČR).
Provozovatel musí po dobu výměny MaR zajistit odpojení rozvaděče MaR od napájecí soustavy.
Čelní dveře rozvaděče MaR budou řádně vyčištěny a osazeny novými prvky, včetně příslušných bezpečnostních a informačních tabulek.
Budou řádně zaslepeny nevyužité průchodky z rozváděčích.
Rozvaděčová skříň musí být řádně upevněna na nosnou zeď nebo konstrukci.
Pokud budou připojovací kabely periferií MaR ve špatném stavu, bude provedena jejich výměna.
Stávající telefonické spojení jednotlivých rozvaděčů MaR s dispečinkem musí být zachováno v plném rozsahu.
</t>
  </si>
  <si>
    <t>Celková cena rekonstrukce MaR rozvaděče  RM-S8</t>
  </si>
  <si>
    <t xml:space="preserve">Komunikace </t>
  </si>
  <si>
    <t>Komunační linky a prvky</t>
  </si>
  <si>
    <t>Monitorovací  dispečink technologie MaR</t>
  </si>
  <si>
    <t>Komunikační trasy mazi jednotlivými rozvaděči MAR
Komunikační prvky</t>
  </si>
  <si>
    <t>Dispečink</t>
  </si>
  <si>
    <t>Komunikační prvky
Tvorba vizualizačních obrazovek
sestava PC pro dospečink (údržbu)</t>
  </si>
  <si>
    <t>Propojovací krabice komunikační linky do SS8
včetně průchodek a 4ks svorek SAK 2,5</t>
  </si>
  <si>
    <t>ML7425A 6008</t>
  </si>
  <si>
    <t>ML7420A 6009</t>
  </si>
  <si>
    <t>Modul pro měření 8 analogových vstupů</t>
  </si>
  <si>
    <t>Domat M560</t>
  </si>
  <si>
    <t>Nový montážní plech pozink, tloušťka 2mm, rozměr do 800x600mm</t>
  </si>
  <si>
    <t>Zámečnická výroba</t>
  </si>
  <si>
    <t>Domat ECIO2</t>
  </si>
  <si>
    <t>Kompaktní I/O modul (30I/O, RS485)</t>
  </si>
  <si>
    <t>Nový montážní plech pozink, tloušťka 3mm, rozměr do 1800x800mm</t>
  </si>
  <si>
    <t>ML7420A  6009</t>
  </si>
  <si>
    <t xml:space="preserve">        m</t>
  </si>
  <si>
    <t>Seznam</t>
  </si>
  <si>
    <t>RC Vision - x</t>
  </si>
  <si>
    <t>Runtime RCWare soft PLC</t>
  </si>
  <si>
    <t>SW práce - tvorba celkové vizualizace</t>
  </si>
  <si>
    <t>PC - dodávka investora</t>
  </si>
  <si>
    <t>Zdroj mena well 24V</t>
  </si>
  <si>
    <t>4x10/100Base-TX+ 1x 100FX 2km,MM,DIN, IP30,-40-75°C</t>
  </si>
  <si>
    <t>konvertor 10/100Base-FX SC</t>
  </si>
  <si>
    <t>Switch 8 port DIN</t>
  </si>
  <si>
    <t>19" napájecí panel ACAR S8, 3m 8x220V-3m BK</t>
  </si>
  <si>
    <t>Optická spojka multimode simplex SC-SC</t>
  </si>
  <si>
    <t>Pigtail 50, 125, konektor SC, OM3, 1m</t>
  </si>
  <si>
    <t>Patchcord optický MM OM3 50/125, SC-SC, 1m, LSOH dup. 2x 2,8</t>
  </si>
  <si>
    <t>HP 1410-24G-R Switch, HP 1410-24G-R Switch</t>
  </si>
  <si>
    <t>Gembird Patch kabel RJ45, cat. 5e, UTP, 1m, šedý</t>
  </si>
  <si>
    <t>19" RACK jednodílný 12U</t>
  </si>
  <si>
    <t>kat. 5e, 24 portů + držák kabelu</t>
  </si>
  <si>
    <t>3m krabička optická</t>
  </si>
  <si>
    <t>MDR-40-24</t>
  </si>
  <si>
    <t>ISW-511T</t>
  </si>
  <si>
    <t>FT-802</t>
  </si>
  <si>
    <t>ISW-801t</t>
  </si>
  <si>
    <t>OPA-OM3-SC/SC-1D-ZX</t>
  </si>
  <si>
    <t>JG708A#ABB</t>
  </si>
  <si>
    <t>PP12-1M</t>
  </si>
  <si>
    <t>19" RACK 12U</t>
  </si>
  <si>
    <t>Patch panel</t>
  </si>
  <si>
    <t>3M 8686</t>
  </si>
  <si>
    <t>zdroj</t>
  </si>
  <si>
    <t>Optický switch</t>
  </si>
  <si>
    <t>Media convertor</t>
  </si>
  <si>
    <t>Switch DIN</t>
  </si>
  <si>
    <t>power block</t>
  </si>
  <si>
    <t>optická spojka</t>
  </si>
  <si>
    <t>Optic Pigtail</t>
  </si>
  <si>
    <t>Optický patch kabel</t>
  </si>
  <si>
    <t>Switch HP 24 portů</t>
  </si>
  <si>
    <t>Patch Kabel UTP</t>
  </si>
  <si>
    <t>Rozvadec</t>
  </si>
  <si>
    <t>Patch panel UTP</t>
  </si>
  <si>
    <t>Funkce:</t>
  </si>
  <si>
    <t>Datový rozvaděč MX2</t>
  </si>
  <si>
    <t>Zásuvka přístrojová</t>
  </si>
  <si>
    <t>Zásuvka přístrojová OEZ 230V, koncová</t>
  </si>
  <si>
    <t>OEZ</t>
  </si>
  <si>
    <t>Datový rozvaděč RM LAN</t>
  </si>
  <si>
    <t xml:space="preserve">Jistič </t>
  </si>
  <si>
    <t>EATON PL7 2/1/C</t>
  </si>
  <si>
    <t>EATON</t>
  </si>
  <si>
    <t>Schneider SAREL 600x400x200</t>
  </si>
  <si>
    <t>S0300347</t>
  </si>
  <si>
    <t>Kabeláže</t>
  </si>
  <si>
    <t>Montáž kabelových tras</t>
  </si>
  <si>
    <t>Montáž datových rozvaděčů</t>
  </si>
  <si>
    <t>kabel CYKY 3Jx1,5</t>
  </si>
  <si>
    <t>optický kabel  KDP A-DQ(ZN)2Y8G5N</t>
  </si>
  <si>
    <t>kabel LAN UTP cat 6e</t>
  </si>
  <si>
    <t>kabel JYSTY 2x2x0,8</t>
  </si>
  <si>
    <t>Modul 8 releových výstupů</t>
  </si>
  <si>
    <t>Modul 16 digitálních vstupů</t>
  </si>
  <si>
    <t>Modul 8 analogových vstupů 0-10V DC</t>
  </si>
  <si>
    <t>Modul 8 analogových vstupů s volitelným rozsahem</t>
  </si>
  <si>
    <t>Domat M210</t>
  </si>
  <si>
    <t>Domat M420</t>
  </si>
  <si>
    <t>Domat M500</t>
  </si>
  <si>
    <t>ELKO:USS-ZM+USS00+USS04</t>
  </si>
  <si>
    <t>Přepínač režimu ventilátorů "ZAP/VYP/AUTO"</t>
  </si>
  <si>
    <t>Přepínač režimu VZT klapek "ZAP/VYP/AUTO"</t>
  </si>
  <si>
    <t>ELKO:USS-ZM+USS00+USS05</t>
  </si>
  <si>
    <t>Nový montážní plech pozink, tloušťka 2mm, rozměr do 2000 x 1000mm</t>
  </si>
  <si>
    <t>Nový montážní plech pozink, tloušťka 2mm, rozměr do 2000x1000mm</t>
  </si>
  <si>
    <t>Domat M710</t>
  </si>
  <si>
    <t>Modul 4 čítačových vstupů</t>
  </si>
  <si>
    <t>Domat IPLC 201</t>
  </si>
  <si>
    <t>METZ CONNECT MR-AI8</t>
  </si>
  <si>
    <t>Ostatní nespecifikované náklady</t>
  </si>
  <si>
    <t xml:space="preserve">Celková cena opravy MaR </t>
  </si>
  <si>
    <t>Digitální procesní stanice</t>
  </si>
  <si>
    <t>Podstanice</t>
  </si>
  <si>
    <t>Domat IPLC 510</t>
  </si>
  <si>
    <t>Optim.
etapa</t>
  </si>
  <si>
    <t>Altern.
etapa</t>
  </si>
  <si>
    <t>Etapa</t>
  </si>
  <si>
    <t>Rok</t>
  </si>
  <si>
    <t>Cena</t>
  </si>
  <si>
    <t>Cena za rok</t>
  </si>
  <si>
    <t>Dokumentace</t>
  </si>
  <si>
    <t>Celkem</t>
  </si>
  <si>
    <t>včetně DPH 21%</t>
  </si>
  <si>
    <t>, tj.</t>
  </si>
  <si>
    <t>A./  Harmonogram limitovaný finančně:</t>
  </si>
  <si>
    <t>A.</t>
  </si>
  <si>
    <t>B.</t>
  </si>
  <si>
    <t>realizace v 2015</t>
  </si>
  <si>
    <t>podmíněná realizace</t>
  </si>
  <si>
    <t>realizace v 2016</t>
  </si>
  <si>
    <t>realizace v 2017</t>
  </si>
  <si>
    <t>realizace v 2018</t>
  </si>
  <si>
    <t>realizace v 2019</t>
  </si>
  <si>
    <t>Legenda k barvám:</t>
  </si>
  <si>
    <t xml:space="preserve">Cena opravy MaR topného systému činí </t>
  </si>
  <si>
    <t>B./  Harmonogram limitovaný technologicky: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</si>
</sst>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,##0\ &quot;Kč&quot;"/>
    <numFmt numFmtId="165" formatCode="#,##0&quot; ks&quot;"/>
    <numFmt numFmtId="166" formatCode="#,##0&quot; bod&quot;"/>
    <numFmt numFmtId="167" formatCode="#,##0&quot; kplt&quot;"/>
    <numFmt numFmtId="168" formatCode="#,##0&quot; m&quot;"/>
    <numFmt numFmtId="169" formatCode="&quot;Odhad.cena &quot;"/>
    <numFmt numFmtId="170" formatCode="_-* #,##0\ &quot;Kč&quot;_-;\-* #,##0\ &quot;Kč&quot;_-;_-* &quot;-&quot;??\ &quot;Kč&quot;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u/>
      <sz val="14"/>
      <color indexed="12"/>
      <name val="Calibri"/>
      <family val="2"/>
      <charset val="238"/>
    </font>
    <font>
      <b/>
      <sz val="20"/>
      <color indexed="8"/>
      <name val="Arial"/>
      <family val="2"/>
      <charset val="238"/>
    </font>
    <font>
      <i/>
      <u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u/>
      <sz val="2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u/>
      <sz val="11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b/>
      <u/>
      <sz val="20"/>
      <color theme="1" tint="4.9989318521683403E-2"/>
      <name val="Calibri"/>
      <family val="2"/>
      <charset val="238"/>
      <scheme val="minor"/>
    </font>
    <font>
      <b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rgb="FF0070C0"/>
        </stop>
        <stop position="0.5">
          <color theme="4" tint="0.59999389629810485"/>
        </stop>
        <stop position="1">
          <color rgb="FF0070C0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thin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4" applyNumberFormat="0" applyAlignment="0" applyProtection="0"/>
    <xf numFmtId="0" fontId="35" fillId="7" borderId="15" applyNumberFormat="0" applyAlignment="0" applyProtection="0"/>
    <xf numFmtId="0" fontId="36" fillId="7" borderId="14" applyNumberFormat="0" applyAlignment="0" applyProtection="0"/>
    <xf numFmtId="0" fontId="37" fillId="0" borderId="16" applyNumberFormat="0" applyFill="0" applyAlignment="0" applyProtection="0"/>
    <xf numFmtId="0" fontId="38" fillId="8" borderId="17" applyNumberFormat="0" applyAlignment="0" applyProtection="0"/>
    <xf numFmtId="0" fontId="39" fillId="0" borderId="0" applyNumberFormat="0" applyFill="0" applyBorder="0" applyAlignment="0" applyProtection="0"/>
    <xf numFmtId="0" fontId="26" fillId="9" borderId="18" applyNumberFormat="0" applyFont="0" applyAlignment="0" applyProtection="0"/>
    <xf numFmtId="0" fontId="40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41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1" fillId="33" borderId="0" applyNumberFormat="0" applyBorder="0" applyAlignment="0" applyProtection="0"/>
    <xf numFmtId="44" fontId="26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1" applyFont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ill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8" xfId="0" applyBorder="1" applyAlignment="1">
      <alignment horizontal="left" vertical="center"/>
    </xf>
    <xf numFmtId="0" fontId="0" fillId="0" borderId="8" xfId="0" applyBorder="1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16" fillId="0" borderId="10" xfId="0" applyNumberFormat="1" applyFont="1" applyBorder="1" applyAlignment="1">
      <alignment horizontal="right" vertical="center"/>
    </xf>
    <xf numFmtId="0" fontId="0" fillId="0" borderId="0" xfId="0"/>
    <xf numFmtId="0" fontId="1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right"/>
    </xf>
    <xf numFmtId="164" fontId="17" fillId="0" borderId="3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0" xfId="1" applyFont="1" applyBorder="1" applyAlignment="1" applyProtection="1">
      <alignment horizontal="left" vertical="center"/>
    </xf>
    <xf numFmtId="164" fontId="16" fillId="0" borderId="5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vertical="center"/>
    </xf>
    <xf numFmtId="165" fontId="39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right" vertical="center"/>
    </xf>
    <xf numFmtId="0" fontId="39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 vertical="center"/>
    </xf>
    <xf numFmtId="0" fontId="11" fillId="0" borderId="0" xfId="0" applyFont="1" applyFill="1"/>
    <xf numFmtId="164" fontId="11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20" xfId="0" applyFill="1" applyBorder="1"/>
    <xf numFmtId="0" fontId="0" fillId="0" borderId="21" xfId="0" applyFill="1" applyBorder="1"/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right"/>
    </xf>
    <xf numFmtId="164" fontId="2" fillId="0" borderId="22" xfId="0" applyNumberFormat="1" applyFont="1" applyFill="1" applyBorder="1" applyAlignment="1">
      <alignment horizontal="right"/>
    </xf>
    <xf numFmtId="168" fontId="4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9" fillId="0" borderId="0" xfId="0" applyFont="1" applyFill="1"/>
    <xf numFmtId="0" fontId="0" fillId="0" borderId="0" xfId="0" applyFill="1" applyBorder="1" applyAlignment="1">
      <alignment horizontal="left"/>
    </xf>
    <xf numFmtId="164" fontId="42" fillId="0" borderId="0" xfId="0" applyNumberFormat="1" applyFont="1" applyFill="1" applyAlignment="1">
      <alignment horizontal="right" vertical="center"/>
    </xf>
    <xf numFmtId="164" fontId="39" fillId="0" borderId="0" xfId="0" applyNumberFormat="1" applyFont="1" applyFill="1" applyAlignment="1">
      <alignment horizontal="right" vertical="center"/>
    </xf>
    <xf numFmtId="0" fontId="17" fillId="0" borderId="0" xfId="0" applyFont="1" applyFill="1"/>
    <xf numFmtId="0" fontId="42" fillId="0" borderId="0" xfId="0" applyFont="1" applyFill="1"/>
    <xf numFmtId="0" fontId="0" fillId="0" borderId="0" xfId="0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horizontal="right" vertical="center"/>
    </xf>
    <xf numFmtId="164" fontId="16" fillId="0" borderId="0" xfId="0" applyNumberFormat="1" applyFont="1" applyBorder="1" applyAlignment="1">
      <alignment horizontal="right" vertical="center"/>
    </xf>
    <xf numFmtId="167" fontId="3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169" fontId="17" fillId="34" borderId="23" xfId="0" applyNumberFormat="1" applyFont="1" applyFill="1" applyBorder="1" applyAlignment="1">
      <alignment horizontal="center" vertical="center"/>
    </xf>
    <xf numFmtId="0" fontId="0" fillId="34" borderId="24" xfId="0" applyFont="1" applyFill="1" applyBorder="1" applyAlignment="1">
      <alignment horizontal="center" vertical="center" textRotation="90" wrapText="1"/>
    </xf>
    <xf numFmtId="0" fontId="0" fillId="34" borderId="25" xfId="0" applyFont="1" applyFill="1" applyBorder="1" applyAlignment="1">
      <alignment horizontal="center" vertical="center" textRotation="90" wrapText="1"/>
    </xf>
    <xf numFmtId="0" fontId="17" fillId="34" borderId="23" xfId="0" applyFont="1" applyFill="1" applyBorder="1" applyAlignment="1">
      <alignment horizontal="center" vertical="center"/>
    </xf>
    <xf numFmtId="0" fontId="17" fillId="34" borderId="24" xfId="0" applyFont="1" applyFill="1" applyBorder="1" applyAlignment="1">
      <alignment horizontal="center" vertical="center"/>
    </xf>
    <xf numFmtId="0" fontId="17" fillId="34" borderId="25" xfId="0" applyFont="1" applyFill="1" applyBorder="1" applyAlignment="1">
      <alignment horizontal="center" vertical="center"/>
    </xf>
    <xf numFmtId="170" fontId="0" fillId="0" borderId="26" xfId="43" applyNumberFormat="1" applyFont="1" applyBorder="1" applyAlignment="1">
      <alignment horizontal="left"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>
      <alignment horizontal="center" vertical="center"/>
    </xf>
    <xf numFmtId="170" fontId="0" fillId="0" borderId="31" xfId="43" applyNumberFormat="1" applyFont="1" applyBorder="1"/>
    <xf numFmtId="170" fontId="0" fillId="0" borderId="33" xfId="43" applyNumberFormat="1" applyFont="1" applyBorder="1" applyAlignment="1">
      <alignment horizontal="left" vertical="center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>
      <alignment horizontal="center" vertical="center"/>
    </xf>
    <xf numFmtId="170" fontId="0" fillId="0" borderId="38" xfId="43" applyNumberFormat="1" applyFont="1" applyBorder="1"/>
    <xf numFmtId="0" fontId="0" fillId="35" borderId="40" xfId="0" applyFill="1" applyBorder="1" applyAlignment="1">
      <alignment horizontal="center" vertical="center"/>
    </xf>
    <xf numFmtId="0" fontId="0" fillId="35" borderId="30" xfId="0" applyFill="1" applyBorder="1" applyAlignment="1">
      <alignment horizontal="center" vertical="center"/>
    </xf>
    <xf numFmtId="170" fontId="0" fillId="35" borderId="30" xfId="43" applyNumberFormat="1" applyFont="1" applyFill="1" applyBorder="1"/>
    <xf numFmtId="170" fontId="0" fillId="35" borderId="32" xfId="0" applyNumberFormat="1" applyFill="1" applyBorder="1"/>
    <xf numFmtId="0" fontId="0" fillId="36" borderId="23" xfId="0" applyFill="1" applyBorder="1" applyAlignment="1">
      <alignment horizontal="center" vertical="center"/>
    </xf>
    <xf numFmtId="0" fontId="0" fillId="36" borderId="24" xfId="0" applyFill="1" applyBorder="1" applyAlignment="1">
      <alignment horizontal="center" vertical="center"/>
    </xf>
    <xf numFmtId="170" fontId="0" fillId="36" borderId="24" xfId="43" applyNumberFormat="1" applyFont="1" applyFill="1" applyBorder="1"/>
    <xf numFmtId="170" fontId="0" fillId="36" borderId="25" xfId="0" applyNumberFormat="1" applyFill="1" applyBorder="1"/>
    <xf numFmtId="0" fontId="43" fillId="0" borderId="0" xfId="0" applyFont="1" applyAlignment="1">
      <alignment horizontal="left" indent="5"/>
    </xf>
    <xf numFmtId="170" fontId="43" fillId="0" borderId="0" xfId="0" applyNumberFormat="1" applyFont="1"/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31" xfId="0" applyFill="1" applyBorder="1" applyAlignment="1">
      <alignment horizontal="center" vertical="center"/>
    </xf>
    <xf numFmtId="170" fontId="0" fillId="35" borderId="31" xfId="43" applyNumberFormat="1" applyFont="1" applyFill="1" applyBorder="1"/>
    <xf numFmtId="170" fontId="0" fillId="35" borderId="44" xfId="0" applyNumberFormat="1" applyFill="1" applyBorder="1"/>
    <xf numFmtId="0" fontId="0" fillId="36" borderId="33" xfId="0" applyFill="1" applyBorder="1" applyAlignment="1">
      <alignment horizontal="center" vertical="center"/>
    </xf>
    <xf numFmtId="0" fontId="0" fillId="36" borderId="34" xfId="0" applyFill="1" applyBorder="1" applyAlignment="1">
      <alignment horizontal="center" vertical="center"/>
    </xf>
    <xf numFmtId="170" fontId="0" fillId="36" borderId="34" xfId="43" applyNumberFormat="1" applyFont="1" applyFill="1" applyBorder="1"/>
    <xf numFmtId="170" fontId="0" fillId="36" borderId="45" xfId="0" applyNumberFormat="1" applyFill="1" applyBorder="1"/>
    <xf numFmtId="0" fontId="0" fillId="37" borderId="33" xfId="0" applyFill="1" applyBorder="1" applyAlignment="1">
      <alignment horizontal="center" vertical="center"/>
    </xf>
    <xf numFmtId="0" fontId="0" fillId="37" borderId="34" xfId="0" applyFill="1" applyBorder="1" applyAlignment="1">
      <alignment horizontal="center" vertical="center"/>
    </xf>
    <xf numFmtId="170" fontId="0" fillId="37" borderId="34" xfId="43" applyNumberFormat="1" applyFont="1" applyFill="1" applyBorder="1"/>
    <xf numFmtId="170" fontId="0" fillId="37" borderId="45" xfId="0" applyNumberFormat="1" applyFill="1" applyBorder="1"/>
    <xf numFmtId="0" fontId="0" fillId="38" borderId="36" xfId="0" applyFill="1" applyBorder="1" applyAlignment="1">
      <alignment horizontal="center" vertical="center"/>
    </xf>
    <xf numFmtId="0" fontId="0" fillId="38" borderId="38" xfId="0" applyFill="1" applyBorder="1" applyAlignment="1">
      <alignment horizontal="center" vertical="center"/>
    </xf>
    <xf numFmtId="170" fontId="0" fillId="38" borderId="38" xfId="43" applyNumberFormat="1" applyFont="1" applyFill="1" applyBorder="1"/>
    <xf numFmtId="170" fontId="0" fillId="38" borderId="46" xfId="0" applyNumberFormat="1" applyFill="1" applyBorder="1"/>
    <xf numFmtId="0" fontId="15" fillId="0" borderId="0" xfId="0" applyFont="1" applyAlignment="1">
      <alignment horizontal="center" vertical="center"/>
    </xf>
    <xf numFmtId="170" fontId="0" fillId="0" borderId="36" xfId="43" applyNumberFormat="1" applyFont="1" applyBorder="1" applyAlignment="1">
      <alignment horizontal="left" vertical="center"/>
    </xf>
    <xf numFmtId="0" fontId="0" fillId="0" borderId="38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34" xfId="0" applyBorder="1" applyAlignment="1" applyProtection="1">
      <alignment horizontal="center"/>
    </xf>
    <xf numFmtId="0" fontId="0" fillId="0" borderId="48" xfId="0" applyBorder="1" applyAlignment="1"/>
    <xf numFmtId="170" fontId="0" fillId="0" borderId="48" xfId="0" applyNumberFormat="1" applyBorder="1" applyAlignment="1">
      <alignment vertical="center"/>
    </xf>
    <xf numFmtId="164" fontId="19" fillId="0" borderId="0" xfId="0" applyNumberFormat="1" applyFont="1" applyAlignment="1">
      <alignment horizontal="left"/>
    </xf>
    <xf numFmtId="164" fontId="44" fillId="39" borderId="0" xfId="0" applyNumberFormat="1" applyFont="1" applyFill="1" applyAlignment="1">
      <alignment horizontal="right"/>
    </xf>
    <xf numFmtId="0" fontId="19" fillId="0" borderId="0" xfId="0" applyFont="1" applyAlignment="1">
      <alignment horizontal="center"/>
    </xf>
    <xf numFmtId="0" fontId="0" fillId="40" borderId="35" xfId="0" applyFill="1" applyBorder="1" applyAlignment="1" applyProtection="1">
      <alignment horizontal="center"/>
    </xf>
    <xf numFmtId="0" fontId="0" fillId="40" borderId="0" xfId="0" applyFill="1" applyBorder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5" borderId="49" xfId="0" applyFill="1" applyBorder="1" applyAlignment="1">
      <alignment horizontal="center" vertical="center"/>
    </xf>
    <xf numFmtId="0" fontId="0" fillId="35" borderId="50" xfId="0" applyFill="1" applyBorder="1" applyAlignment="1">
      <alignment horizontal="center" vertical="center"/>
    </xf>
    <xf numFmtId="0" fontId="0" fillId="36" borderId="49" xfId="0" applyFill="1" applyBorder="1" applyAlignment="1">
      <alignment horizontal="center" vertical="center"/>
    </xf>
    <xf numFmtId="0" fontId="0" fillId="36" borderId="50" xfId="0" applyFill="1" applyBorder="1" applyAlignment="1">
      <alignment horizontal="center" vertical="center"/>
    </xf>
    <xf numFmtId="0" fontId="0" fillId="37" borderId="49" xfId="0" applyFill="1" applyBorder="1" applyAlignment="1">
      <alignment horizontal="center" vertical="center"/>
    </xf>
    <xf numFmtId="0" fontId="0" fillId="37" borderId="50" xfId="0" applyFill="1" applyBorder="1" applyAlignment="1">
      <alignment horizontal="center" vertical="center"/>
    </xf>
    <xf numFmtId="0" fontId="0" fillId="38" borderId="49" xfId="0" applyFill="1" applyBorder="1" applyAlignment="1">
      <alignment horizontal="center" vertical="center"/>
    </xf>
    <xf numFmtId="0" fontId="0" fillId="38" borderId="50" xfId="0" applyFill="1" applyBorder="1" applyAlignment="1">
      <alignment horizontal="center" vertical="center"/>
    </xf>
    <xf numFmtId="0" fontId="0" fillId="40" borderId="49" xfId="0" applyFill="1" applyBorder="1"/>
    <xf numFmtId="0" fontId="0" fillId="40" borderId="50" xfId="0" applyFill="1" applyBorder="1"/>
    <xf numFmtId="0" fontId="0" fillId="41" borderId="0" xfId="0" applyFont="1" applyFill="1" applyAlignment="1">
      <alignment horizontal="center" vertical="center"/>
    </xf>
    <xf numFmtId="0" fontId="16" fillId="41" borderId="0" xfId="0" applyFont="1" applyFill="1" applyAlignment="1">
      <alignment horizontal="center" vertical="center"/>
    </xf>
    <xf numFmtId="0" fontId="0" fillId="41" borderId="0" xfId="0" applyFill="1"/>
    <xf numFmtId="0" fontId="16" fillId="0" borderId="0" xfId="0" applyFont="1" applyBorder="1" applyAlignment="1">
      <alignment horizontal="left" vertical="center"/>
    </xf>
    <xf numFmtId="170" fontId="0" fillId="0" borderId="0" xfId="43" applyNumberFormat="1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41" borderId="0" xfId="0" applyFill="1" applyAlignment="1">
      <alignment horizontal="left" vertical="center"/>
    </xf>
    <xf numFmtId="0" fontId="0" fillId="41" borderId="0" xfId="0" applyFill="1" applyBorder="1" applyAlignment="1">
      <alignment horizontal="left" vertical="center"/>
    </xf>
    <xf numFmtId="0" fontId="0" fillId="41" borderId="0" xfId="0" applyFill="1" applyBorder="1" applyAlignment="1">
      <alignment horizontal="left"/>
    </xf>
    <xf numFmtId="170" fontId="0" fillId="41" borderId="0" xfId="43" applyNumberFormat="1" applyFont="1" applyFill="1" applyAlignment="1">
      <alignment horizontal="left" vertical="center"/>
    </xf>
    <xf numFmtId="0" fontId="0" fillId="41" borderId="0" xfId="0" applyFill="1" applyAlignment="1">
      <alignment horizontal="center"/>
    </xf>
    <xf numFmtId="0" fontId="15" fillId="41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0" fontId="0" fillId="0" borderId="0" xfId="43" applyNumberFormat="1" applyFont="1" applyFill="1" applyAlignment="1">
      <alignment horizontal="left" vertical="center"/>
    </xf>
    <xf numFmtId="0" fontId="21" fillId="0" borderId="10" xfId="0" applyFont="1" applyBorder="1" applyAlignment="1">
      <alignment horizontal="left" vertical="top" wrapText="1"/>
    </xf>
    <xf numFmtId="0" fontId="25" fillId="0" borderId="6" xfId="1" applyFont="1" applyBorder="1" applyAlignment="1" applyProtection="1">
      <alignment horizontal="left" vertical="center"/>
    </xf>
    <xf numFmtId="0" fontId="25" fillId="0" borderId="4" xfId="1" applyFont="1" applyBorder="1" applyAlignment="1" applyProtection="1">
      <alignment horizontal="left" vertical="center"/>
    </xf>
    <xf numFmtId="0" fontId="25" fillId="0" borderId="10" xfId="1" applyFont="1" applyBorder="1" applyAlignment="1" applyProtection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0" fontId="0" fillId="0" borderId="32" xfId="0" applyNumberFormat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170" fontId="0" fillId="0" borderId="48" xfId="0" applyNumberForma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44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Hypertextový odkaz" xfId="1" builtinId="8"/>
    <cellStyle name="Chybně" xfId="8" builtinId="27" customBuiltin="1"/>
    <cellStyle name="Kontrolní buňka" xfId="14" builtinId="23" customBuiltin="1"/>
    <cellStyle name="Měna" xfId="43" builtinId="4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8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235324</xdr:colOff>
      <xdr:row>32</xdr:row>
      <xdr:rowOff>0</xdr:rowOff>
    </xdr:from>
    <xdr:to>
      <xdr:col>7</xdr:col>
      <xdr:colOff>1909636</xdr:colOff>
      <xdr:row>62</xdr:row>
      <xdr:rowOff>45000</xdr:rowOff>
    </xdr:to>
    <xdr:pic>
      <xdr:nvPicPr>
        <xdr:cNvPr id="3" name="Obrázek 2" descr="RM-SS07_5_resiz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1" y="7317441"/>
          <a:ext cx="3837047" cy="57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91</xdr:row>
      <xdr:rowOff>163286</xdr:rowOff>
    </xdr:from>
    <xdr:to>
      <xdr:col>9</xdr:col>
      <xdr:colOff>268928</xdr:colOff>
      <xdr:row>113</xdr:row>
      <xdr:rowOff>49148</xdr:rowOff>
    </xdr:to>
    <xdr:pic>
      <xdr:nvPicPr>
        <xdr:cNvPr id="3" name="Obrázek 2" descr="RM-SS08_1_resiz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035" y="20737286"/>
          <a:ext cx="6120000" cy="407686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58</xdr:row>
      <xdr:rowOff>47625</xdr:rowOff>
    </xdr:from>
    <xdr:to>
      <xdr:col>8</xdr:col>
      <xdr:colOff>270107</xdr:colOff>
      <xdr:row>79</xdr:row>
      <xdr:rowOff>124339</xdr:rowOff>
    </xdr:to>
    <xdr:pic>
      <xdr:nvPicPr>
        <xdr:cNvPr id="3" name="Obrázek 2" descr="RM-SS09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8313" y="13739813"/>
          <a:ext cx="5413607" cy="407721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56</xdr:row>
      <xdr:rowOff>180975</xdr:rowOff>
    </xdr:from>
    <xdr:to>
      <xdr:col>8</xdr:col>
      <xdr:colOff>123825</xdr:colOff>
      <xdr:row>89</xdr:row>
      <xdr:rowOff>38100</xdr:rowOff>
    </xdr:to>
    <xdr:pic>
      <xdr:nvPicPr>
        <xdr:cNvPr id="5123" name="Obrázek 2" descr="RM-SS10_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3839825"/>
          <a:ext cx="4581525" cy="614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48492</xdr:colOff>
      <xdr:row>58</xdr:row>
      <xdr:rowOff>166255</xdr:rowOff>
    </xdr:from>
    <xdr:to>
      <xdr:col>8</xdr:col>
      <xdr:colOff>577753</xdr:colOff>
      <xdr:row>80</xdr:row>
      <xdr:rowOff>19299</xdr:rowOff>
    </xdr:to>
    <xdr:pic>
      <xdr:nvPicPr>
        <xdr:cNvPr id="2" name="Obrázek 1" descr="RM-SS11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3517" y="13825105"/>
          <a:ext cx="5806111" cy="404404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98651</xdr:colOff>
      <xdr:row>119</xdr:row>
      <xdr:rowOff>1</xdr:rowOff>
    </xdr:from>
    <xdr:to>
      <xdr:col>4</xdr:col>
      <xdr:colOff>412504</xdr:colOff>
      <xdr:row>130</xdr:row>
      <xdr:rowOff>75707</xdr:rowOff>
    </xdr:to>
    <xdr:pic>
      <xdr:nvPicPr>
        <xdr:cNvPr id="3" name="Obrázek 2" descr="RM-SS13_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51" y="14042572"/>
          <a:ext cx="2899210" cy="217120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595003</xdr:colOff>
      <xdr:row>119</xdr:row>
      <xdr:rowOff>21030</xdr:rowOff>
    </xdr:from>
    <xdr:to>
      <xdr:col>7</xdr:col>
      <xdr:colOff>1310230</xdr:colOff>
      <xdr:row>130</xdr:row>
      <xdr:rowOff>85530</xdr:rowOff>
    </xdr:to>
    <xdr:pic>
      <xdr:nvPicPr>
        <xdr:cNvPr id="4" name="Obrázek 3" descr="RM-SS13_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0360" y="14063601"/>
          <a:ext cx="2878763" cy="21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1469572</xdr:colOff>
      <xdr:row>119</xdr:row>
      <xdr:rowOff>13607</xdr:rowOff>
    </xdr:from>
    <xdr:to>
      <xdr:col>10</xdr:col>
      <xdr:colOff>852536</xdr:colOff>
      <xdr:row>130</xdr:row>
      <xdr:rowOff>78107</xdr:rowOff>
    </xdr:to>
    <xdr:pic>
      <xdr:nvPicPr>
        <xdr:cNvPr id="5" name="Obrázek 4" descr="RM-SS13_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18465" y="14056178"/>
          <a:ext cx="2880000" cy="21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527277</xdr:colOff>
      <xdr:row>91</xdr:row>
      <xdr:rowOff>149679</xdr:rowOff>
    </xdr:from>
    <xdr:to>
      <xdr:col>8</xdr:col>
      <xdr:colOff>407107</xdr:colOff>
      <xdr:row>113</xdr:row>
      <xdr:rowOff>4350</xdr:rowOff>
    </xdr:to>
    <xdr:pic>
      <xdr:nvPicPr>
        <xdr:cNvPr id="3" name="Obrázek 2" descr="RM-SS14_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7991" y="13947322"/>
          <a:ext cx="5377116" cy="404567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588819</xdr:colOff>
      <xdr:row>59</xdr:row>
      <xdr:rowOff>17318</xdr:rowOff>
    </xdr:from>
    <xdr:to>
      <xdr:col>8</xdr:col>
      <xdr:colOff>498955</xdr:colOff>
      <xdr:row>80</xdr:row>
      <xdr:rowOff>66818</xdr:rowOff>
    </xdr:to>
    <xdr:pic>
      <xdr:nvPicPr>
        <xdr:cNvPr id="4" name="Obrázek 3" descr="RM-SS15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637" y="13629409"/>
          <a:ext cx="5400000" cy="405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</xdr:colOff>
      <xdr:row>58</xdr:row>
      <xdr:rowOff>71437</xdr:rowOff>
    </xdr:from>
    <xdr:to>
      <xdr:col>8</xdr:col>
      <xdr:colOff>314948</xdr:colOff>
      <xdr:row>79</xdr:row>
      <xdr:rowOff>131761</xdr:rowOff>
    </xdr:to>
    <xdr:pic>
      <xdr:nvPicPr>
        <xdr:cNvPr id="3" name="Obrázek 2" descr="RM-SS16_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" y="13763625"/>
          <a:ext cx="5434636" cy="406082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333374</xdr:colOff>
      <xdr:row>57</xdr:row>
      <xdr:rowOff>0</xdr:rowOff>
    </xdr:from>
    <xdr:to>
      <xdr:col>8</xdr:col>
      <xdr:colOff>17999</xdr:colOff>
      <xdr:row>89</xdr:row>
      <xdr:rowOff>24000</xdr:rowOff>
    </xdr:to>
    <xdr:pic>
      <xdr:nvPicPr>
        <xdr:cNvPr id="3" name="Obrázek 2" descr="RM-SS17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9812" y="13692188"/>
          <a:ext cx="4590000" cy="612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84</xdr:row>
      <xdr:rowOff>95250</xdr:rowOff>
    </xdr:from>
    <xdr:to>
      <xdr:col>9</xdr:col>
      <xdr:colOff>431625</xdr:colOff>
      <xdr:row>110</xdr:row>
      <xdr:rowOff>2250</xdr:rowOff>
    </xdr:to>
    <xdr:pic>
      <xdr:nvPicPr>
        <xdr:cNvPr id="3" name="Obrázek 2" descr="RM-SS18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4938" y="18549938"/>
          <a:ext cx="6480000" cy="48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476249</xdr:colOff>
      <xdr:row>57</xdr:row>
      <xdr:rowOff>142875</xdr:rowOff>
    </xdr:from>
    <xdr:to>
      <xdr:col>8</xdr:col>
      <xdr:colOff>138706</xdr:colOff>
      <xdr:row>89</xdr:row>
      <xdr:rowOff>166875</xdr:rowOff>
    </xdr:to>
    <xdr:pic>
      <xdr:nvPicPr>
        <xdr:cNvPr id="3" name="Obrázek 2" descr="RM-SS19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2687" y="13644563"/>
          <a:ext cx="4567832" cy="612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415636</xdr:colOff>
      <xdr:row>83</xdr:row>
      <xdr:rowOff>51212</xdr:rowOff>
    </xdr:from>
    <xdr:to>
      <xdr:col>8</xdr:col>
      <xdr:colOff>146606</xdr:colOff>
      <xdr:row>115</xdr:row>
      <xdr:rowOff>97623</xdr:rowOff>
    </xdr:to>
    <xdr:pic>
      <xdr:nvPicPr>
        <xdr:cNvPr id="3" name="Obrázek 2" descr="RM-SS20_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2591" y="18287257"/>
          <a:ext cx="4614697" cy="614241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588818</xdr:colOff>
      <xdr:row>59</xdr:row>
      <xdr:rowOff>173182</xdr:rowOff>
    </xdr:from>
    <xdr:to>
      <xdr:col>8</xdr:col>
      <xdr:colOff>477925</xdr:colOff>
      <xdr:row>81</xdr:row>
      <xdr:rowOff>42078</xdr:rowOff>
    </xdr:to>
    <xdr:pic>
      <xdr:nvPicPr>
        <xdr:cNvPr id="3" name="Obrázek 2" descr="RM-SS21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636" y="13837227"/>
          <a:ext cx="5378971" cy="40598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opLeftCell="A7" workbookViewId="0">
      <selection activeCell="H28" sqref="H28"/>
    </sheetView>
  </sheetViews>
  <sheetFormatPr defaultRowHeight="15" x14ac:dyDescent="0.25"/>
  <cols>
    <col min="1" max="1" width="14" style="4" customWidth="1"/>
    <col min="2" max="2" width="12.140625" style="4" customWidth="1"/>
    <col min="3" max="3" width="44.28515625" style="32" customWidth="1"/>
    <col min="4" max="4" width="21.85546875" style="4" customWidth="1"/>
    <col min="5" max="5" width="11.140625" style="4" customWidth="1"/>
    <col min="6" max="6" width="17" customWidth="1"/>
    <col min="7" max="7" width="25.42578125" customWidth="1"/>
  </cols>
  <sheetData>
    <row r="1" spans="1:5" ht="26.25" x14ac:dyDescent="0.25">
      <c r="A1" s="5" t="s">
        <v>0</v>
      </c>
    </row>
    <row r="2" spans="1:5" ht="26.25" x14ac:dyDescent="0.25">
      <c r="A2" s="5" t="s">
        <v>1</v>
      </c>
    </row>
    <row r="3" spans="1:5" ht="23.25" x14ac:dyDescent="0.25">
      <c r="A3" s="29" t="s">
        <v>107</v>
      </c>
    </row>
    <row r="4" spans="1:5" x14ac:dyDescent="0.25">
      <c r="A4" s="53"/>
      <c r="B4" s="53"/>
      <c r="D4" s="53"/>
      <c r="E4" s="53"/>
    </row>
    <row r="5" spans="1:5" ht="18.75" x14ac:dyDescent="0.25">
      <c r="A5" s="62" t="s">
        <v>402</v>
      </c>
      <c r="B5" s="54"/>
      <c r="C5" s="54"/>
      <c r="D5" s="54"/>
      <c r="E5" s="53"/>
    </row>
    <row r="6" spans="1:5" ht="6.75" customHeight="1" x14ac:dyDescent="0.25">
      <c r="A6" s="55"/>
      <c r="B6" s="54"/>
      <c r="C6" s="54"/>
      <c r="D6" s="54"/>
      <c r="E6" s="53"/>
    </row>
    <row r="7" spans="1:5" ht="45" x14ac:dyDescent="0.25">
      <c r="A7" s="57" t="s">
        <v>3</v>
      </c>
      <c r="B7" s="69" t="s">
        <v>5</v>
      </c>
      <c r="C7" s="70"/>
      <c r="D7" s="54"/>
      <c r="E7" s="53"/>
    </row>
    <row r="8" spans="1:5" ht="127.5" customHeight="1" x14ac:dyDescent="0.25">
      <c r="A8" s="8" t="s">
        <v>403</v>
      </c>
      <c r="B8" s="254" t="s">
        <v>404</v>
      </c>
      <c r="C8" s="254"/>
      <c r="D8" s="54"/>
      <c r="E8" s="53"/>
    </row>
    <row r="9" spans="1:5" ht="111.75" customHeight="1" x14ac:dyDescent="0.25">
      <c r="A9" s="8" t="s">
        <v>405</v>
      </c>
      <c r="B9" s="254" t="s">
        <v>406</v>
      </c>
      <c r="C9" s="254"/>
      <c r="D9" s="54"/>
      <c r="E9" s="53"/>
    </row>
    <row r="10" spans="1:5" ht="80.25" customHeight="1" x14ac:dyDescent="0.25">
      <c r="A10" s="8" t="s">
        <v>407</v>
      </c>
      <c r="B10" s="254" t="s">
        <v>408</v>
      </c>
      <c r="C10" s="254"/>
      <c r="D10" s="54"/>
      <c r="E10" s="53"/>
    </row>
    <row r="11" spans="1:5" ht="65.25" customHeight="1" x14ac:dyDescent="0.25">
      <c r="A11" s="8" t="s">
        <v>409</v>
      </c>
      <c r="B11" s="254" t="s">
        <v>410</v>
      </c>
      <c r="C11" s="254"/>
      <c r="D11" s="53"/>
      <c r="E11" s="63"/>
    </row>
    <row r="12" spans="1:5" s="58" customFormat="1" ht="35.25" customHeight="1" x14ac:dyDescent="0.25">
      <c r="A12" s="71"/>
      <c r="B12" s="72"/>
      <c r="C12" s="72"/>
      <c r="D12" s="61"/>
      <c r="E12" s="63"/>
    </row>
    <row r="13" spans="1:5" ht="18.75" x14ac:dyDescent="0.25">
      <c r="A13" s="6" t="s">
        <v>47</v>
      </c>
    </row>
    <row r="14" spans="1:5" ht="8.25" customHeight="1" x14ac:dyDescent="0.25">
      <c r="A14" s="6"/>
    </row>
    <row r="15" spans="1:5" ht="45" x14ac:dyDescent="0.25">
      <c r="A15" s="56" t="s">
        <v>2</v>
      </c>
      <c r="B15" s="7" t="s">
        <v>3</v>
      </c>
      <c r="C15" s="4" t="s">
        <v>5</v>
      </c>
      <c r="D15" s="84"/>
    </row>
    <row r="16" spans="1:5" ht="18.75" x14ac:dyDescent="0.25">
      <c r="A16" s="107" t="s">
        <v>4</v>
      </c>
      <c r="B16" s="107" t="s">
        <v>8</v>
      </c>
      <c r="C16" s="105" t="s">
        <v>6</v>
      </c>
      <c r="D16" s="84"/>
    </row>
    <row r="17" spans="1:7" ht="18.75" x14ac:dyDescent="0.25">
      <c r="A17" s="107" t="s">
        <v>7</v>
      </c>
      <c r="B17" s="107" t="s">
        <v>9</v>
      </c>
      <c r="C17" s="105" t="s">
        <v>6</v>
      </c>
      <c r="D17" s="84"/>
    </row>
    <row r="18" spans="1:7" ht="18.75" x14ac:dyDescent="0.25">
      <c r="A18" s="107" t="s">
        <v>10</v>
      </c>
      <c r="B18" s="107" t="s">
        <v>11</v>
      </c>
      <c r="C18" s="105" t="s">
        <v>6</v>
      </c>
      <c r="D18" s="84"/>
    </row>
    <row r="19" spans="1:7" ht="34.5" customHeight="1" x14ac:dyDescent="0.25">
      <c r="A19" s="108" t="s">
        <v>12</v>
      </c>
      <c r="B19" s="108" t="s">
        <v>13</v>
      </c>
      <c r="C19" s="106" t="s">
        <v>398</v>
      </c>
      <c r="D19" s="84"/>
    </row>
    <row r="20" spans="1:7" ht="34.5" customHeight="1" x14ac:dyDescent="0.25">
      <c r="A20" s="108" t="s">
        <v>14</v>
      </c>
      <c r="B20" s="108" t="s">
        <v>15</v>
      </c>
      <c r="C20" s="106" t="s">
        <v>398</v>
      </c>
      <c r="D20" s="84"/>
    </row>
    <row r="21" spans="1:7" ht="34.5" customHeight="1" x14ac:dyDescent="0.25">
      <c r="A21" s="108" t="s">
        <v>16</v>
      </c>
      <c r="B21" s="108" t="s">
        <v>17</v>
      </c>
      <c r="C21" s="106" t="s">
        <v>395</v>
      </c>
      <c r="D21" s="84"/>
    </row>
    <row r="22" spans="1:7" ht="34.5" customHeight="1" x14ac:dyDescent="0.25">
      <c r="A22" s="109" t="s">
        <v>18</v>
      </c>
      <c r="B22" s="108" t="s">
        <v>19</v>
      </c>
      <c r="C22" s="106" t="s">
        <v>395</v>
      </c>
      <c r="D22" s="84"/>
    </row>
    <row r="23" spans="1:7" ht="62.25" customHeight="1" x14ac:dyDescent="0.25">
      <c r="A23" s="109" t="s">
        <v>20</v>
      </c>
      <c r="B23" s="108" t="s">
        <v>21</v>
      </c>
      <c r="C23" s="106" t="s">
        <v>276</v>
      </c>
      <c r="D23" s="84"/>
    </row>
    <row r="24" spans="1:7" ht="34.5" customHeight="1" x14ac:dyDescent="0.25">
      <c r="A24" s="109" t="s">
        <v>22</v>
      </c>
      <c r="B24" s="108" t="s">
        <v>23</v>
      </c>
      <c r="C24" s="106" t="s">
        <v>172</v>
      </c>
      <c r="D24" s="84"/>
    </row>
    <row r="25" spans="1:7" ht="30" x14ac:dyDescent="0.25">
      <c r="A25" s="109" t="s">
        <v>24</v>
      </c>
      <c r="B25" s="108" t="s">
        <v>25</v>
      </c>
      <c r="C25" s="106" t="s">
        <v>177</v>
      </c>
      <c r="D25" s="84"/>
    </row>
    <row r="26" spans="1:7" ht="50.25" customHeight="1" x14ac:dyDescent="0.25">
      <c r="A26" s="109" t="s">
        <v>26</v>
      </c>
      <c r="B26" s="108" t="s">
        <v>27</v>
      </c>
      <c r="C26" s="106" t="s">
        <v>117</v>
      </c>
      <c r="D26" s="84"/>
    </row>
    <row r="27" spans="1:7" ht="18.75" customHeight="1" x14ac:dyDescent="0.25">
      <c r="A27" s="107" t="s">
        <v>28</v>
      </c>
      <c r="B27" s="107"/>
      <c r="C27" s="105" t="s">
        <v>6</v>
      </c>
      <c r="D27" s="84"/>
    </row>
    <row r="28" spans="1:7" ht="156.75" customHeight="1" x14ac:dyDescent="0.25">
      <c r="A28" s="109" t="s">
        <v>29</v>
      </c>
      <c r="B28" s="108" t="s">
        <v>30</v>
      </c>
      <c r="C28" s="106" t="s">
        <v>248</v>
      </c>
      <c r="D28" s="84"/>
      <c r="G28" s="31"/>
    </row>
    <row r="29" spans="1:7" ht="98.25" customHeight="1" x14ac:dyDescent="0.25">
      <c r="A29" s="109" t="s">
        <v>31</v>
      </c>
      <c r="B29" s="108" t="s">
        <v>32</v>
      </c>
      <c r="C29" s="106" t="s">
        <v>187</v>
      </c>
      <c r="D29" s="84"/>
      <c r="F29" s="30"/>
      <c r="G29" s="31"/>
    </row>
    <row r="30" spans="1:7" ht="48.75" customHeight="1" x14ac:dyDescent="0.25">
      <c r="A30" s="109" t="s">
        <v>33</v>
      </c>
      <c r="B30" s="108" t="s">
        <v>34</v>
      </c>
      <c r="C30" s="106" t="s">
        <v>136</v>
      </c>
      <c r="D30" s="84"/>
    </row>
    <row r="31" spans="1:7" ht="48.75" customHeight="1" x14ac:dyDescent="0.25">
      <c r="A31" s="109" t="s">
        <v>35</v>
      </c>
      <c r="B31" s="108" t="s">
        <v>36</v>
      </c>
      <c r="C31" s="106" t="s">
        <v>135</v>
      </c>
      <c r="D31" s="84"/>
      <c r="F31" s="31"/>
    </row>
    <row r="32" spans="1:7" ht="33" customHeight="1" x14ac:dyDescent="0.25">
      <c r="A32" s="109" t="s">
        <v>37</v>
      </c>
      <c r="B32" s="108" t="s">
        <v>38</v>
      </c>
      <c r="C32" s="106" t="s">
        <v>147</v>
      </c>
      <c r="D32" s="84"/>
    </row>
    <row r="33" spans="1:7" ht="33" customHeight="1" x14ac:dyDescent="0.25">
      <c r="A33" s="109" t="s">
        <v>39</v>
      </c>
      <c r="B33" s="108" t="s">
        <v>40</v>
      </c>
      <c r="C33" s="106" t="s">
        <v>151</v>
      </c>
      <c r="D33" s="84"/>
      <c r="F33" s="31"/>
      <c r="G33" s="31"/>
    </row>
    <row r="34" spans="1:7" ht="33" customHeight="1" x14ac:dyDescent="0.25">
      <c r="A34" s="109" t="s">
        <v>41</v>
      </c>
      <c r="B34" s="108" t="s">
        <v>42</v>
      </c>
      <c r="C34" s="106" t="s">
        <v>157</v>
      </c>
      <c r="D34" s="84"/>
    </row>
    <row r="35" spans="1:7" ht="33" customHeight="1" x14ac:dyDescent="0.25">
      <c r="A35" s="109" t="s">
        <v>43</v>
      </c>
      <c r="B35" s="108" t="s">
        <v>44</v>
      </c>
      <c r="C35" s="106" t="s">
        <v>171</v>
      </c>
      <c r="D35" s="84"/>
    </row>
    <row r="36" spans="1:7" ht="33" customHeight="1" x14ac:dyDescent="0.25">
      <c r="A36" s="109" t="s">
        <v>45</v>
      </c>
      <c r="B36" s="108" t="s">
        <v>46</v>
      </c>
      <c r="C36" s="106" t="s">
        <v>181</v>
      </c>
      <c r="D36" s="84"/>
      <c r="F36" s="30"/>
    </row>
    <row r="37" spans="1:7" x14ac:dyDescent="0.25">
      <c r="D37" s="84"/>
    </row>
    <row r="38" spans="1:7" x14ac:dyDescent="0.25">
      <c r="D38" s="84"/>
    </row>
    <row r="39" spans="1:7" x14ac:dyDescent="0.25">
      <c r="D39" s="84"/>
    </row>
    <row r="40" spans="1:7" x14ac:dyDescent="0.25">
      <c r="D40" s="84"/>
    </row>
    <row r="41" spans="1:7" x14ac:dyDescent="0.25">
      <c r="D41" s="84"/>
    </row>
    <row r="42" spans="1:7" x14ac:dyDescent="0.25">
      <c r="D42" s="84"/>
    </row>
    <row r="43" spans="1:7" x14ac:dyDescent="0.25">
      <c r="D43" s="84"/>
    </row>
    <row r="44" spans="1:7" x14ac:dyDescent="0.25">
      <c r="D44" s="84"/>
    </row>
    <row r="45" spans="1:7" x14ac:dyDescent="0.25">
      <c r="D45" s="84"/>
    </row>
    <row r="46" spans="1:7" x14ac:dyDescent="0.25">
      <c r="D46" s="84"/>
    </row>
    <row r="47" spans="1:7" x14ac:dyDescent="0.25">
      <c r="D47" s="84"/>
    </row>
    <row r="48" spans="1:7" x14ac:dyDescent="0.25">
      <c r="D48" s="84"/>
    </row>
    <row r="49" spans="4:4" x14ac:dyDescent="0.25">
      <c r="D49" s="84"/>
    </row>
    <row r="50" spans="4:4" x14ac:dyDescent="0.25">
      <c r="D50" s="84"/>
    </row>
    <row r="51" spans="4:4" x14ac:dyDescent="0.25">
      <c r="D51" s="84"/>
    </row>
    <row r="52" spans="4:4" x14ac:dyDescent="0.25">
      <c r="D52" s="84"/>
    </row>
    <row r="53" spans="4:4" x14ac:dyDescent="0.25">
      <c r="D53" s="84"/>
    </row>
    <row r="54" spans="4:4" x14ac:dyDescent="0.25">
      <c r="D54" s="84"/>
    </row>
    <row r="55" spans="4:4" x14ac:dyDescent="0.25">
      <c r="D55" s="84"/>
    </row>
    <row r="56" spans="4:4" x14ac:dyDescent="0.25">
      <c r="D56" s="84"/>
    </row>
    <row r="57" spans="4:4" x14ac:dyDescent="0.25">
      <c r="D57" s="84"/>
    </row>
    <row r="58" spans="4:4" x14ac:dyDescent="0.25">
      <c r="D58" s="84"/>
    </row>
    <row r="59" spans="4:4" x14ac:dyDescent="0.25">
      <c r="D59" s="84"/>
    </row>
    <row r="60" spans="4:4" x14ac:dyDescent="0.25">
      <c r="D60" s="84"/>
    </row>
    <row r="61" spans="4:4" x14ac:dyDescent="0.25">
      <c r="D61" s="84"/>
    </row>
    <row r="62" spans="4:4" x14ac:dyDescent="0.25">
      <c r="D62" s="84"/>
    </row>
    <row r="63" spans="4:4" x14ac:dyDescent="0.25">
      <c r="D63" s="84"/>
    </row>
    <row r="64" spans="4:4" x14ac:dyDescent="0.25">
      <c r="D64" s="84"/>
    </row>
    <row r="65" spans="4:4" x14ac:dyDescent="0.25">
      <c r="D65" s="84"/>
    </row>
    <row r="66" spans="4:4" x14ac:dyDescent="0.25">
      <c r="D66" s="84"/>
    </row>
    <row r="67" spans="4:4" x14ac:dyDescent="0.25">
      <c r="D67" s="84"/>
    </row>
    <row r="68" spans="4:4" x14ac:dyDescent="0.25">
      <c r="D68" s="84"/>
    </row>
    <row r="69" spans="4:4" x14ac:dyDescent="0.25">
      <c r="D69" s="84"/>
    </row>
    <row r="70" spans="4:4" x14ac:dyDescent="0.25">
      <c r="D70" s="84"/>
    </row>
    <row r="71" spans="4:4" x14ac:dyDescent="0.25">
      <c r="D71" s="84"/>
    </row>
    <row r="72" spans="4:4" x14ac:dyDescent="0.25">
      <c r="D72" s="84"/>
    </row>
    <row r="73" spans="4:4" x14ac:dyDescent="0.25">
      <c r="D73" s="84"/>
    </row>
    <row r="74" spans="4:4" x14ac:dyDescent="0.25">
      <c r="D74" s="84"/>
    </row>
    <row r="75" spans="4:4" x14ac:dyDescent="0.25">
      <c r="D75" s="84"/>
    </row>
    <row r="76" spans="4:4" x14ac:dyDescent="0.25">
      <c r="D76" s="84"/>
    </row>
    <row r="77" spans="4:4" x14ac:dyDescent="0.25">
      <c r="D77" s="84"/>
    </row>
    <row r="78" spans="4:4" x14ac:dyDescent="0.25">
      <c r="D78" s="84"/>
    </row>
    <row r="79" spans="4:4" x14ac:dyDescent="0.25">
      <c r="D79" s="84"/>
    </row>
    <row r="80" spans="4:4" x14ac:dyDescent="0.25">
      <c r="D80" s="84"/>
    </row>
    <row r="81" spans="4:4" x14ac:dyDescent="0.25">
      <c r="D81" s="84"/>
    </row>
    <row r="82" spans="4:4" x14ac:dyDescent="0.25">
      <c r="D82" s="84"/>
    </row>
    <row r="83" spans="4:4" x14ac:dyDescent="0.25">
      <c r="D83" s="84"/>
    </row>
    <row r="84" spans="4:4" x14ac:dyDescent="0.25">
      <c r="D84" s="84"/>
    </row>
    <row r="85" spans="4:4" x14ac:dyDescent="0.25">
      <c r="D85" s="84"/>
    </row>
    <row r="86" spans="4:4" x14ac:dyDescent="0.25">
      <c r="D86" s="84"/>
    </row>
    <row r="87" spans="4:4" x14ac:dyDescent="0.25">
      <c r="D87" s="84"/>
    </row>
    <row r="88" spans="4:4" x14ac:dyDescent="0.25">
      <c r="D88" s="84"/>
    </row>
    <row r="89" spans="4:4" x14ac:dyDescent="0.25">
      <c r="D89" s="84"/>
    </row>
    <row r="90" spans="4:4" x14ac:dyDescent="0.25">
      <c r="D90" s="84"/>
    </row>
    <row r="91" spans="4:4" x14ac:dyDescent="0.25">
      <c r="D91" s="84"/>
    </row>
    <row r="92" spans="4:4" x14ac:dyDescent="0.25">
      <c r="D92" s="84"/>
    </row>
    <row r="93" spans="4:4" x14ac:dyDescent="0.25">
      <c r="D93" s="84"/>
    </row>
    <row r="94" spans="4:4" x14ac:dyDescent="0.25">
      <c r="D94" s="84"/>
    </row>
    <row r="95" spans="4:4" x14ac:dyDescent="0.25">
      <c r="D95" s="84"/>
    </row>
    <row r="96" spans="4:4" x14ac:dyDescent="0.25">
      <c r="D96" s="84"/>
    </row>
    <row r="97" spans="4:4" x14ac:dyDescent="0.25">
      <c r="D97" s="84"/>
    </row>
    <row r="98" spans="4:4" x14ac:dyDescent="0.25">
      <c r="D98" s="84"/>
    </row>
  </sheetData>
  <mergeCells count="4">
    <mergeCell ref="B8:C8"/>
    <mergeCell ref="B9:C9"/>
    <mergeCell ref="B10:C10"/>
    <mergeCell ref="B11:C11"/>
  </mergeCells>
  <phoneticPr fontId="14" type="noConversion"/>
  <hyperlinks>
    <hyperlink ref="A26" location="'SS11'!A1" display="SS11"/>
    <hyperlink ref="A29" location="'SS14'!A1" display="SS14"/>
    <hyperlink ref="A30" location="'SS15'!A1" display="SS15"/>
    <hyperlink ref="A31" location="'SS16'!A1" display="SS16"/>
    <hyperlink ref="A32" location="'SS17'!A1" display="SS17"/>
    <hyperlink ref="A33" location="'SS18'!A1" display="SS18"/>
    <hyperlink ref="A34" location="'SS19'!A1" display="SS19"/>
    <hyperlink ref="A35" location="'SS20'!A1" display="SS20"/>
    <hyperlink ref="A24" location="'SS9'!A1" display="SS9"/>
    <hyperlink ref="A25" location="'SS10'!A1" display="SS10"/>
    <hyperlink ref="A36" location="'SS21'!A1" display="SS21"/>
    <hyperlink ref="A28" location="'SS13'!A1" display="SS13"/>
    <hyperlink ref="A23" location="SS8!A1" display="SS8"/>
    <hyperlink ref="A22" location="'SS7'!A1" display="SS7"/>
    <hyperlink ref="A8" location="RM1!A1" display="RM1"/>
    <hyperlink ref="A9" location="RM2!A1" display="RM2"/>
    <hyperlink ref="A10" location="RM3!A1" display="RM3"/>
    <hyperlink ref="A11" location="RM4!A1" display="RM4"/>
  </hyperlinks>
  <pageMargins left="0.46" right="0.44" top="0.28000000000000003" bottom="0.34" header="0.3" footer="0.3"/>
  <pageSetup paperSize="9" orientation="portrait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C7" sqref="C7:C32"/>
    </sheetView>
  </sheetViews>
  <sheetFormatPr defaultRowHeight="15" x14ac:dyDescent="0.25"/>
  <cols>
    <col min="1" max="1" width="21.42578125" style="4" customWidth="1"/>
    <col min="2" max="2" width="28.5703125" style="4" customWidth="1"/>
    <col min="3" max="3" width="18" style="32" customWidth="1"/>
    <col min="4" max="4" width="21.85546875" style="4" customWidth="1"/>
    <col min="5" max="5" width="11.140625" style="4" customWidth="1"/>
    <col min="6" max="6" width="17" customWidth="1"/>
    <col min="7" max="7" width="25.42578125" customWidth="1"/>
  </cols>
  <sheetData>
    <row r="1" spans="1:5" ht="26.25" x14ac:dyDescent="0.25">
      <c r="A1" s="5" t="s">
        <v>0</v>
      </c>
    </row>
    <row r="2" spans="1:5" ht="26.25" x14ac:dyDescent="0.25">
      <c r="A2" s="5" t="s">
        <v>1</v>
      </c>
    </row>
    <row r="3" spans="1:5" ht="23.25" x14ac:dyDescent="0.25">
      <c r="A3" s="29" t="s">
        <v>107</v>
      </c>
    </row>
    <row r="4" spans="1:5" s="58" customFormat="1" x14ac:dyDescent="0.25">
      <c r="A4" s="61"/>
      <c r="B4" s="61"/>
      <c r="C4" s="76"/>
      <c r="D4" s="61"/>
      <c r="E4" s="61"/>
    </row>
    <row r="5" spans="1:5" s="58" customFormat="1" ht="18.75" x14ac:dyDescent="0.25">
      <c r="A5" s="6" t="s">
        <v>411</v>
      </c>
      <c r="B5" s="61"/>
      <c r="C5" s="76"/>
      <c r="D5" s="61"/>
      <c r="E5" s="61"/>
    </row>
    <row r="6" spans="1:5" s="58" customFormat="1" ht="45" x14ac:dyDescent="0.25">
      <c r="A6" s="56" t="s">
        <v>3</v>
      </c>
      <c r="B6" s="63"/>
      <c r="C6" s="57" t="s">
        <v>401</v>
      </c>
      <c r="D6" s="61"/>
      <c r="E6" s="61"/>
    </row>
    <row r="7" spans="1:5" s="58" customFormat="1" ht="15.75" x14ac:dyDescent="0.25">
      <c r="A7" s="74" t="s">
        <v>403</v>
      </c>
      <c r="B7" s="75"/>
      <c r="C7" s="77">
        <f>'RM1'!K40</f>
        <v>212345</v>
      </c>
      <c r="D7" s="61"/>
      <c r="E7" s="61"/>
    </row>
    <row r="8" spans="1:5" s="58" customFormat="1" ht="15.75" x14ac:dyDescent="0.25">
      <c r="A8" s="74" t="s">
        <v>405</v>
      </c>
      <c r="B8" s="75"/>
      <c r="C8" s="77">
        <f>'RM2'!K42</f>
        <v>189081</v>
      </c>
      <c r="D8" s="61"/>
      <c r="E8" s="61"/>
    </row>
    <row r="9" spans="1:5" s="58" customFormat="1" ht="15.75" x14ac:dyDescent="0.25">
      <c r="A9" s="74" t="s">
        <v>407</v>
      </c>
      <c r="B9" s="75"/>
      <c r="C9" s="77">
        <f>'RM3'!K39</f>
        <v>78218</v>
      </c>
      <c r="D9" s="61"/>
      <c r="E9" s="61"/>
    </row>
    <row r="10" spans="1:5" s="58" customFormat="1" ht="15.75" x14ac:dyDescent="0.25">
      <c r="A10" s="74" t="s">
        <v>409</v>
      </c>
      <c r="B10" s="75"/>
      <c r="C10" s="77">
        <f>'RM4'!K38</f>
        <v>268186</v>
      </c>
      <c r="D10" s="61"/>
      <c r="E10" s="61"/>
    </row>
    <row r="11" spans="1:5" s="78" customFormat="1" x14ac:dyDescent="0.25">
      <c r="A11" s="69"/>
      <c r="B11" s="82"/>
      <c r="C11" s="32"/>
      <c r="D11" s="82"/>
      <c r="E11" s="82"/>
    </row>
    <row r="12" spans="1:5" s="78" customFormat="1" ht="15.75" x14ac:dyDescent="0.25">
      <c r="A12" s="255" t="s">
        <v>416</v>
      </c>
      <c r="B12" s="256"/>
      <c r="C12" s="77">
        <f>'Dispečink MaR'!K17</f>
        <v>123160</v>
      </c>
      <c r="D12" s="82"/>
      <c r="E12" s="82"/>
    </row>
    <row r="13" spans="1:5" s="78" customFormat="1" ht="15.75" x14ac:dyDescent="0.25">
      <c r="A13" s="257" t="s">
        <v>415</v>
      </c>
      <c r="B13" s="257"/>
      <c r="C13" s="77">
        <f>Komunikace!K63</f>
        <v>102151</v>
      </c>
      <c r="D13" s="82"/>
      <c r="E13" s="82"/>
    </row>
    <row r="14" spans="1:5" s="78" customFormat="1" ht="15.75" x14ac:dyDescent="0.25">
      <c r="A14" s="103"/>
      <c r="B14" s="103"/>
      <c r="C14" s="110"/>
      <c r="D14" s="82"/>
      <c r="E14" s="82"/>
    </row>
    <row r="15" spans="1:5" s="153" customFormat="1" ht="15.75" x14ac:dyDescent="0.25">
      <c r="A15" s="111"/>
      <c r="B15" s="111"/>
      <c r="C15" s="161"/>
      <c r="D15" s="112"/>
      <c r="E15" s="112"/>
    </row>
    <row r="16" spans="1:5" ht="18.75" x14ac:dyDescent="0.25">
      <c r="A16" s="73" t="s">
        <v>47</v>
      </c>
      <c r="B16" s="63"/>
      <c r="C16" s="76"/>
    </row>
    <row r="17" spans="1:3" ht="8.25" customHeight="1" x14ac:dyDescent="0.25">
      <c r="A17" s="73"/>
      <c r="B17" s="63"/>
      <c r="C17" s="76"/>
    </row>
    <row r="18" spans="1:3" ht="45" x14ac:dyDescent="0.25">
      <c r="A18" s="56" t="s">
        <v>2</v>
      </c>
      <c r="B18" s="56" t="s">
        <v>3</v>
      </c>
      <c r="C18" s="57" t="s">
        <v>401</v>
      </c>
    </row>
    <row r="19" spans="1:3" s="52" customFormat="1" ht="16.5" customHeight="1" x14ac:dyDescent="0.25">
      <c r="A19" s="74" t="s">
        <v>18</v>
      </c>
      <c r="B19" s="74" t="s">
        <v>19</v>
      </c>
      <c r="C19" s="77">
        <f>'SS7'!K20</f>
        <v>900</v>
      </c>
    </row>
    <row r="20" spans="1:3" s="52" customFormat="1" ht="16.5" customHeight="1" x14ac:dyDescent="0.25">
      <c r="A20" s="74" t="s">
        <v>20</v>
      </c>
      <c r="B20" s="74" t="s">
        <v>21</v>
      </c>
      <c r="C20" s="77">
        <f>'SS8'!K70</f>
        <v>112860</v>
      </c>
    </row>
    <row r="21" spans="1:3" s="52" customFormat="1" ht="16.5" customHeight="1" x14ac:dyDescent="0.25">
      <c r="A21" s="74" t="s">
        <v>22</v>
      </c>
      <c r="B21" s="74" t="s">
        <v>23</v>
      </c>
      <c r="C21" s="77">
        <f>'SS9'!K46</f>
        <v>53052</v>
      </c>
    </row>
    <row r="22" spans="1:3" s="52" customFormat="1" ht="16.5" customHeight="1" x14ac:dyDescent="0.25">
      <c r="A22" s="74" t="s">
        <v>24</v>
      </c>
      <c r="B22" s="74" t="s">
        <v>25</v>
      </c>
      <c r="C22" s="77">
        <f>'SS10'!K45</f>
        <v>46345</v>
      </c>
    </row>
    <row r="23" spans="1:3" s="52" customFormat="1" ht="16.5" customHeight="1" x14ac:dyDescent="0.25">
      <c r="A23" s="74" t="s">
        <v>26</v>
      </c>
      <c r="B23" s="74" t="s">
        <v>27</v>
      </c>
      <c r="C23" s="77">
        <f>'SS11'!K52</f>
        <v>62003</v>
      </c>
    </row>
    <row r="24" spans="1:3" s="52" customFormat="1" ht="16.5" customHeight="1" x14ac:dyDescent="0.25">
      <c r="A24" s="74" t="s">
        <v>29</v>
      </c>
      <c r="B24" s="74" t="s">
        <v>30</v>
      </c>
      <c r="C24" s="77">
        <f>'SS13'!K113</f>
        <v>232137</v>
      </c>
    </row>
    <row r="25" spans="1:3" s="52" customFormat="1" ht="16.5" customHeight="1" x14ac:dyDescent="0.25">
      <c r="A25" s="74" t="s">
        <v>31</v>
      </c>
      <c r="B25" s="74" t="s">
        <v>32</v>
      </c>
      <c r="C25" s="77">
        <f>'SS14'!K85</f>
        <v>124281</v>
      </c>
    </row>
    <row r="26" spans="1:3" s="52" customFormat="1" ht="16.5" customHeight="1" x14ac:dyDescent="0.25">
      <c r="A26" s="74" t="s">
        <v>33</v>
      </c>
      <c r="B26" s="74" t="s">
        <v>34</v>
      </c>
      <c r="C26" s="77">
        <f>'SS15'!K53</f>
        <v>72405</v>
      </c>
    </row>
    <row r="27" spans="1:3" s="52" customFormat="1" ht="16.5" customHeight="1" x14ac:dyDescent="0.25">
      <c r="A27" s="74" t="s">
        <v>35</v>
      </c>
      <c r="B27" s="74" t="s">
        <v>36</v>
      </c>
      <c r="C27" s="77">
        <f>'SS16'!K52</f>
        <v>71014</v>
      </c>
    </row>
    <row r="28" spans="1:3" s="52" customFormat="1" ht="16.5" customHeight="1" x14ac:dyDescent="0.25">
      <c r="A28" s="74" t="s">
        <v>37</v>
      </c>
      <c r="B28" s="74" t="s">
        <v>38</v>
      </c>
      <c r="C28" s="77">
        <f>'SS17'!K45</f>
        <v>51661</v>
      </c>
    </row>
    <row r="29" spans="1:3" s="52" customFormat="1" ht="16.5" customHeight="1" x14ac:dyDescent="0.25">
      <c r="A29" s="74" t="s">
        <v>39</v>
      </c>
      <c r="B29" s="74" t="s">
        <v>40</v>
      </c>
      <c r="C29" s="77">
        <f>'SS18'!K55</f>
        <v>70459</v>
      </c>
    </row>
    <row r="30" spans="1:3" s="52" customFormat="1" ht="16.5" customHeight="1" x14ac:dyDescent="0.25">
      <c r="A30" s="74" t="s">
        <v>41</v>
      </c>
      <c r="B30" s="74" t="s">
        <v>42</v>
      </c>
      <c r="C30" s="77">
        <f>'SS19'!K46</f>
        <v>44736</v>
      </c>
    </row>
    <row r="31" spans="1:3" s="52" customFormat="1" ht="16.5" customHeight="1" x14ac:dyDescent="0.25">
      <c r="A31" s="74" t="s">
        <v>43</v>
      </c>
      <c r="B31" s="74" t="s">
        <v>44</v>
      </c>
      <c r="C31" s="77">
        <f>'SS20'!K56</f>
        <v>86651</v>
      </c>
    </row>
    <row r="32" spans="1:3" s="52" customFormat="1" ht="16.5" customHeight="1" x14ac:dyDescent="0.25">
      <c r="A32" s="74" t="s">
        <v>45</v>
      </c>
      <c r="B32" s="74" t="s">
        <v>46</v>
      </c>
      <c r="C32" s="77">
        <f>'SS21'!K48</f>
        <v>44974</v>
      </c>
    </row>
    <row r="33" spans="1:3" x14ac:dyDescent="0.25">
      <c r="B33" s="63"/>
      <c r="C33" s="76"/>
    </row>
    <row r="35" spans="1:3" ht="21" customHeight="1" x14ac:dyDescent="0.3">
      <c r="A35" s="83" t="s">
        <v>508</v>
      </c>
      <c r="B35" s="83"/>
      <c r="C35" s="163">
        <f>SUM(C7:C34)</f>
        <v>2046619</v>
      </c>
    </row>
  </sheetData>
  <mergeCells count="2">
    <mergeCell ref="A12:B12"/>
    <mergeCell ref="A13:B13"/>
  </mergeCells>
  <phoneticPr fontId="14" type="noConversion"/>
  <hyperlinks>
    <hyperlink ref="A23" location="'SS11'!A1" display="SS11"/>
    <hyperlink ref="A25" location="'SS14'!A1" display="SS14"/>
    <hyperlink ref="A26" location="'SS15'!A1" display="SS15"/>
    <hyperlink ref="A27" location="'SS16'!A1" display="SS16"/>
    <hyperlink ref="A28" location="'SS17'!A1" display="SS17"/>
    <hyperlink ref="A29" location="'SS18'!A1" display="SS18"/>
    <hyperlink ref="A30" location="'SS19'!A1" display="SS19"/>
    <hyperlink ref="A31" location="'SS20'!A1" display="SS20"/>
    <hyperlink ref="A21" location="'SS9'!A1" display="SS9"/>
    <hyperlink ref="A22" location="'SS10'!A1" display="SS10"/>
    <hyperlink ref="A32" location="'SS21'!A1" display="SS21"/>
    <hyperlink ref="A24" location="'SS13'!A1" display="SS13"/>
    <hyperlink ref="A20" location="'SS8'!A1" display="SS8"/>
    <hyperlink ref="A19" location="'SS7'!A1" display="SS7"/>
    <hyperlink ref="A12:B12" location="'Dispečink MaR'!A1" display="Monitorovací  dispečink technologie MaR"/>
    <hyperlink ref="A13:B13" location="Komunikace!A1" display="Komunační linky a prvky"/>
  </hyperlinks>
  <pageMargins left="0.7" right="0.7" top="0.78740157499999996" bottom="0.78740157499999996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opLeftCell="A4" workbookViewId="0">
      <selection activeCell="S14" sqref="S14"/>
    </sheetView>
  </sheetViews>
  <sheetFormatPr defaultRowHeight="15" x14ac:dyDescent="0.25"/>
  <cols>
    <col min="1" max="1" width="1.140625" style="153" customWidth="1"/>
    <col min="2" max="2" width="1.7109375" style="153" customWidth="1"/>
    <col min="3" max="3" width="21.42578125" style="165" customWidth="1"/>
    <col min="4" max="4" width="22" style="165" customWidth="1"/>
    <col min="5" max="5" width="15.7109375" style="32" bestFit="1" customWidth="1"/>
    <col min="6" max="6" width="5" style="165" bestFit="1" customWidth="1"/>
    <col min="7" max="7" width="15.7109375" style="165" bestFit="1" customWidth="1"/>
    <col min="8" max="9" width="6.7109375" style="90" bestFit="1" customWidth="1"/>
    <col min="10" max="10" width="1.7109375" style="166" customWidth="1"/>
    <col min="11" max="11" width="0.85546875" style="166" customWidth="1"/>
    <col min="12" max="12" width="1.7109375" style="166" customWidth="1"/>
    <col min="13" max="13" width="14.85546875" style="80" customWidth="1"/>
    <col min="14" max="14" width="5" style="80" bestFit="1" customWidth="1"/>
    <col min="15" max="16" width="14.5703125" style="153" bestFit="1" customWidth="1"/>
    <col min="17" max="17" width="10.28515625" style="153" bestFit="1" customWidth="1"/>
    <col min="18" max="16384" width="9.140625" style="153"/>
  </cols>
  <sheetData>
    <row r="1" spans="1:17" ht="26.25" x14ac:dyDescent="0.25">
      <c r="C1" s="5" t="s">
        <v>0</v>
      </c>
    </row>
    <row r="2" spans="1:17" ht="26.25" x14ac:dyDescent="0.25">
      <c r="C2" s="5" t="s">
        <v>1</v>
      </c>
    </row>
    <row r="3" spans="1:17" s="48" customFormat="1" ht="23.25" x14ac:dyDescent="0.25">
      <c r="C3" s="251" t="s">
        <v>107</v>
      </c>
      <c r="D3" s="218"/>
      <c r="E3" s="146"/>
      <c r="F3" s="218"/>
      <c r="G3" s="218"/>
      <c r="H3" s="126"/>
      <c r="I3" s="126"/>
      <c r="J3" s="252"/>
      <c r="K3" s="252"/>
      <c r="L3" s="252"/>
      <c r="M3" s="117"/>
      <c r="N3" s="117"/>
    </row>
    <row r="4" spans="1:17" ht="5.25" customHeight="1" x14ac:dyDescent="0.25">
      <c r="A4" s="241"/>
      <c r="B4" s="241"/>
      <c r="C4" s="245"/>
      <c r="D4" s="245"/>
      <c r="E4" s="247"/>
      <c r="F4" s="245"/>
      <c r="G4" s="245"/>
      <c r="H4" s="249"/>
      <c r="I4" s="249"/>
      <c r="J4" s="239"/>
      <c r="K4" s="239"/>
    </row>
    <row r="5" spans="1:17" ht="19.5" thickBot="1" x14ac:dyDescent="0.35">
      <c r="A5" s="241"/>
      <c r="C5" s="6" t="s">
        <v>411</v>
      </c>
      <c r="E5" s="76"/>
      <c r="H5" s="224" t="s">
        <v>523</v>
      </c>
      <c r="I5" s="224" t="s">
        <v>524</v>
      </c>
      <c r="K5" s="239"/>
      <c r="M5" s="83" t="s">
        <v>522</v>
      </c>
    </row>
    <row r="6" spans="1:17" ht="45.75" thickBot="1" x14ac:dyDescent="0.3">
      <c r="A6" s="241"/>
      <c r="C6" s="56" t="s">
        <v>3</v>
      </c>
      <c r="D6" s="164"/>
      <c r="E6" s="57" t="s">
        <v>401</v>
      </c>
      <c r="G6" s="167">
        <v>0.21</v>
      </c>
      <c r="H6" s="168" t="s">
        <v>512</v>
      </c>
      <c r="I6" s="169" t="s">
        <v>513</v>
      </c>
      <c r="K6" s="239"/>
      <c r="M6" s="170" t="s">
        <v>514</v>
      </c>
      <c r="N6" s="171" t="s">
        <v>515</v>
      </c>
      <c r="O6" s="171" t="s">
        <v>516</v>
      </c>
      <c r="P6" s="172" t="s">
        <v>517</v>
      </c>
    </row>
    <row r="7" spans="1:17" ht="15.75" x14ac:dyDescent="0.25">
      <c r="A7" s="241"/>
      <c r="C7" s="74" t="s">
        <v>403</v>
      </c>
      <c r="D7" s="75"/>
      <c r="E7" s="77">
        <f>'RM1'!K40</f>
        <v>212345</v>
      </c>
      <c r="G7" s="173">
        <f>E7*(100%+$G$6)</f>
        <v>256937.44999999998</v>
      </c>
      <c r="H7" s="174">
        <v>2</v>
      </c>
      <c r="I7" s="175">
        <v>2</v>
      </c>
      <c r="K7" s="239"/>
      <c r="M7" s="176" t="s">
        <v>518</v>
      </c>
      <c r="N7" s="258">
        <v>2015</v>
      </c>
      <c r="O7" s="177"/>
      <c r="P7" s="260">
        <f>SUM(O7:O8)</f>
        <v>1013650.8799999999</v>
      </c>
      <c r="Q7" s="262">
        <f>1000000-P7</f>
        <v>-13650.879999999888</v>
      </c>
    </row>
    <row r="8" spans="1:17" ht="16.5" thickBot="1" x14ac:dyDescent="0.3">
      <c r="A8" s="241"/>
      <c r="C8" s="74" t="s">
        <v>405</v>
      </c>
      <c r="D8" s="75"/>
      <c r="E8" s="77">
        <f>'RM2'!K42</f>
        <v>189081</v>
      </c>
      <c r="G8" s="178">
        <f>E8*(100%+$G$6)</f>
        <v>228788.00999999998</v>
      </c>
      <c r="H8" s="179">
        <v>2</v>
      </c>
      <c r="I8" s="180">
        <v>2</v>
      </c>
      <c r="K8" s="239"/>
      <c r="M8" s="181">
        <v>1</v>
      </c>
      <c r="N8" s="259"/>
      <c r="O8" s="182">
        <f>SUMIF(Etapa,M8,Rekapitulace)</f>
        <v>1013650.8799999999</v>
      </c>
      <c r="P8" s="261"/>
      <c r="Q8" s="263"/>
    </row>
    <row r="9" spans="1:17" ht="16.5" thickBot="1" x14ac:dyDescent="0.3">
      <c r="A9" s="241"/>
      <c r="C9" s="74" t="s">
        <v>407</v>
      </c>
      <c r="D9" s="75"/>
      <c r="E9" s="77">
        <f>'RM3'!K39</f>
        <v>78218</v>
      </c>
      <c r="G9" s="178">
        <f>E9*(100%+$G$6)</f>
        <v>94643.78</v>
      </c>
      <c r="H9" s="179">
        <v>1</v>
      </c>
      <c r="I9" s="180">
        <v>1</v>
      </c>
      <c r="K9" s="239"/>
      <c r="M9" s="183">
        <v>2</v>
      </c>
      <c r="N9" s="184">
        <v>2016</v>
      </c>
      <c r="O9" s="185">
        <f>SUMIF(Etapa,M9,Rekapitulace)</f>
        <v>980029.82000000007</v>
      </c>
      <c r="P9" s="186">
        <f>SUM(O9)</f>
        <v>980029.82000000007</v>
      </c>
      <c r="Q9" s="221">
        <f>1000000-P9</f>
        <v>19970.179999999935</v>
      </c>
    </row>
    <row r="10" spans="1:17" ht="16.5" thickBot="1" x14ac:dyDescent="0.3">
      <c r="A10" s="241"/>
      <c r="C10" s="74" t="s">
        <v>409</v>
      </c>
      <c r="D10" s="75"/>
      <c r="E10" s="77">
        <f>'RM4'!K38</f>
        <v>268186</v>
      </c>
      <c r="G10" s="178">
        <f>E10*(100%+$G$6)</f>
        <v>324505.06</v>
      </c>
      <c r="H10" s="219">
        <f>H9</f>
        <v>1</v>
      </c>
      <c r="I10" s="225">
        <f>I9</f>
        <v>1</v>
      </c>
      <c r="K10" s="239"/>
      <c r="M10" s="187">
        <v>3</v>
      </c>
      <c r="N10" s="188">
        <v>2017</v>
      </c>
      <c r="O10" s="189">
        <f>SUMIF(Etapa,M10,Rekapitulace)</f>
        <v>482728.29000000004</v>
      </c>
      <c r="P10" s="190">
        <f>SUM(O10)</f>
        <v>482728.29000000004</v>
      </c>
      <c r="Q10" s="220"/>
    </row>
    <row r="11" spans="1:17" ht="15.75" x14ac:dyDescent="0.25">
      <c r="A11" s="241"/>
      <c r="C11" s="69"/>
      <c r="G11" s="178"/>
      <c r="H11" s="179"/>
      <c r="I11" s="180"/>
      <c r="K11" s="239"/>
      <c r="O11" s="191" t="s">
        <v>519</v>
      </c>
      <c r="P11" s="192">
        <f>SUM(P6:P10)</f>
        <v>2476408.9900000002</v>
      </c>
    </row>
    <row r="12" spans="1:17" ht="15.75" x14ac:dyDescent="0.25">
      <c r="A12" s="241"/>
      <c r="C12" s="255" t="s">
        <v>416</v>
      </c>
      <c r="D12" s="256"/>
      <c r="E12" s="77">
        <f>'Dispečink MaR'!K17</f>
        <v>123160</v>
      </c>
      <c r="G12" s="178">
        <f>E12*(100%+$G$6)</f>
        <v>149023.6</v>
      </c>
      <c r="H12" s="179">
        <v>1</v>
      </c>
      <c r="I12" s="180">
        <v>1</v>
      </c>
      <c r="K12" s="239"/>
    </row>
    <row r="13" spans="1:17" ht="15.75" x14ac:dyDescent="0.25">
      <c r="A13" s="241"/>
      <c r="C13" s="257" t="s">
        <v>415</v>
      </c>
      <c r="D13" s="257"/>
      <c r="E13" s="77">
        <f>Komunikace!K63</f>
        <v>102151</v>
      </c>
      <c r="G13" s="178">
        <f>E13*(100%+$G$6)</f>
        <v>123602.70999999999</v>
      </c>
      <c r="H13" s="179">
        <v>1</v>
      </c>
      <c r="I13" s="180">
        <v>1</v>
      </c>
      <c r="K13" s="239"/>
    </row>
    <row r="14" spans="1:17" ht="15.75" x14ac:dyDescent="0.25">
      <c r="A14" s="241"/>
      <c r="C14" s="164"/>
      <c r="D14" s="164"/>
      <c r="E14" s="110"/>
      <c r="F14" s="193"/>
      <c r="G14" s="193"/>
      <c r="H14" s="193"/>
      <c r="I14" s="193"/>
      <c r="K14" s="239"/>
    </row>
    <row r="15" spans="1:17" ht="19.5" thickBot="1" x14ac:dyDescent="0.3">
      <c r="A15" s="241"/>
      <c r="C15" s="73" t="s">
        <v>47</v>
      </c>
      <c r="D15" s="164"/>
      <c r="E15" s="76"/>
      <c r="F15" s="194"/>
      <c r="G15" s="194"/>
      <c r="H15" s="194"/>
      <c r="I15" s="194"/>
      <c r="K15" s="239"/>
      <c r="M15" s="83" t="s">
        <v>533</v>
      </c>
    </row>
    <row r="16" spans="1:17" ht="45.75" thickBot="1" x14ac:dyDescent="0.3">
      <c r="A16" s="241"/>
      <c r="C16" s="56" t="s">
        <v>2</v>
      </c>
      <c r="D16" s="56" t="s">
        <v>3</v>
      </c>
      <c r="E16" s="57" t="s">
        <v>401</v>
      </c>
      <c r="F16" s="195"/>
      <c r="G16" s="195"/>
      <c r="H16" s="195"/>
      <c r="I16" s="195"/>
      <c r="K16" s="239"/>
      <c r="M16" s="170" t="s">
        <v>514</v>
      </c>
      <c r="N16" s="171" t="s">
        <v>515</v>
      </c>
      <c r="O16" s="171" t="s">
        <v>516</v>
      </c>
      <c r="P16" s="172" t="s">
        <v>517</v>
      </c>
    </row>
    <row r="17" spans="1:16" s="52" customFormat="1" ht="15.75" x14ac:dyDescent="0.25">
      <c r="A17" s="250"/>
      <c r="C17" s="74" t="s">
        <v>18</v>
      </c>
      <c r="D17" s="74" t="s">
        <v>19</v>
      </c>
      <c r="E17" s="77">
        <f>'SS7'!K20</f>
        <v>900</v>
      </c>
      <c r="G17" s="178">
        <f t="shared" ref="G17:G30" si="0">E17*(100%+$G$6)</f>
        <v>1089</v>
      </c>
      <c r="H17" s="219">
        <f>H18</f>
        <v>3</v>
      </c>
      <c r="I17" s="225">
        <v>3</v>
      </c>
      <c r="J17" s="196"/>
      <c r="K17" s="240"/>
      <c r="L17" s="196"/>
      <c r="M17" s="176" t="s">
        <v>518</v>
      </c>
      <c r="N17" s="258">
        <v>2015</v>
      </c>
      <c r="O17" s="177"/>
      <c r="P17" s="260">
        <f ca="1">SUM(O17:O18)</f>
        <v>1240646.8799999999</v>
      </c>
    </row>
    <row r="18" spans="1:16" s="52" customFormat="1" ht="16.5" thickBot="1" x14ac:dyDescent="0.3">
      <c r="A18" s="250"/>
      <c r="C18" s="74" t="s">
        <v>20</v>
      </c>
      <c r="D18" s="74" t="s">
        <v>21</v>
      </c>
      <c r="E18" s="77">
        <f>'SS8'!K70</f>
        <v>112860</v>
      </c>
      <c r="G18" s="178">
        <f t="shared" si="0"/>
        <v>136560.6</v>
      </c>
      <c r="H18" s="179">
        <v>3</v>
      </c>
      <c r="I18" s="180">
        <v>3</v>
      </c>
      <c r="J18" s="196"/>
      <c r="K18" s="240"/>
      <c r="L18" s="196"/>
      <c r="M18" s="181">
        <v>1</v>
      </c>
      <c r="N18" s="259"/>
      <c r="O18" s="182">
        <f t="shared" ref="O18:O22" ca="1" si="1">SUMIF(Etapa2,M18,Rekapitulace)</f>
        <v>1240646.8799999999</v>
      </c>
      <c r="P18" s="261"/>
    </row>
    <row r="19" spans="1:16" s="52" customFormat="1" ht="15.75" x14ac:dyDescent="0.25">
      <c r="A19" s="250"/>
      <c r="C19" s="74" t="s">
        <v>22</v>
      </c>
      <c r="D19" s="74" t="s">
        <v>23</v>
      </c>
      <c r="E19" s="77">
        <f>'SS9'!K46</f>
        <v>53052</v>
      </c>
      <c r="G19" s="178">
        <f t="shared" si="0"/>
        <v>64192.92</v>
      </c>
      <c r="H19" s="179">
        <v>3</v>
      </c>
      <c r="I19" s="180">
        <v>3</v>
      </c>
      <c r="J19" s="196"/>
      <c r="K19" s="240"/>
      <c r="L19" s="196"/>
      <c r="M19" s="197">
        <v>2</v>
      </c>
      <c r="N19" s="198">
        <v>2016</v>
      </c>
      <c r="O19" s="199">
        <f t="shared" ca="1" si="1"/>
        <v>1033919.5900000001</v>
      </c>
      <c r="P19" s="200">
        <f ca="1">SUM(O19)</f>
        <v>1033919.5900000001</v>
      </c>
    </row>
    <row r="20" spans="1:16" s="52" customFormat="1" ht="15.75" x14ac:dyDescent="0.25">
      <c r="A20" s="250"/>
      <c r="C20" s="74" t="s">
        <v>24</v>
      </c>
      <c r="D20" s="74" t="s">
        <v>25</v>
      </c>
      <c r="E20" s="77">
        <f>'SS10'!K45</f>
        <v>46345</v>
      </c>
      <c r="G20" s="178">
        <f t="shared" si="0"/>
        <v>56077.45</v>
      </c>
      <c r="H20" s="179">
        <v>1</v>
      </c>
      <c r="I20" s="180">
        <v>1</v>
      </c>
      <c r="J20" s="196"/>
      <c r="K20" s="240"/>
      <c r="L20" s="196"/>
      <c r="M20" s="201">
        <v>3</v>
      </c>
      <c r="N20" s="202">
        <v>2017</v>
      </c>
      <c r="O20" s="203">
        <f t="shared" ca="1" si="1"/>
        <v>201842.52000000002</v>
      </c>
      <c r="P20" s="204">
        <f ca="1">SUM(O20)</f>
        <v>201842.52000000002</v>
      </c>
    </row>
    <row r="21" spans="1:16" s="52" customFormat="1" ht="15.75" x14ac:dyDescent="0.25">
      <c r="A21" s="250"/>
      <c r="C21" s="74" t="s">
        <v>26</v>
      </c>
      <c r="D21" s="74" t="s">
        <v>27</v>
      </c>
      <c r="E21" s="77">
        <f>'SS11'!K52</f>
        <v>62003</v>
      </c>
      <c r="G21" s="178">
        <f t="shared" si="0"/>
        <v>75023.63</v>
      </c>
      <c r="H21" s="179">
        <v>1</v>
      </c>
      <c r="I21" s="180">
        <v>1</v>
      </c>
      <c r="J21" s="196"/>
      <c r="K21" s="240"/>
      <c r="L21" s="196"/>
      <c r="M21" s="205">
        <v>4</v>
      </c>
      <c r="N21" s="206">
        <v>2018</v>
      </c>
      <c r="O21" s="207">
        <f t="shared" ca="1" si="1"/>
        <v>0</v>
      </c>
      <c r="P21" s="208">
        <f ca="1">SUM(O21)</f>
        <v>0</v>
      </c>
    </row>
    <row r="22" spans="1:16" s="52" customFormat="1" ht="16.5" thickBot="1" x14ac:dyDescent="0.3">
      <c r="A22" s="250"/>
      <c r="C22" s="74" t="s">
        <v>29</v>
      </c>
      <c r="D22" s="74" t="s">
        <v>30</v>
      </c>
      <c r="E22" s="77">
        <f>'SS13'!K113</f>
        <v>232137</v>
      </c>
      <c r="G22" s="178">
        <f t="shared" si="0"/>
        <v>280885.77</v>
      </c>
      <c r="H22" s="179">
        <v>3</v>
      </c>
      <c r="I22" s="180">
        <v>2</v>
      </c>
      <c r="J22" s="196"/>
      <c r="K22" s="240"/>
      <c r="L22" s="196"/>
      <c r="M22" s="209">
        <v>5</v>
      </c>
      <c r="N22" s="210">
        <v>2019</v>
      </c>
      <c r="O22" s="211">
        <f t="shared" ca="1" si="1"/>
        <v>0</v>
      </c>
      <c r="P22" s="212">
        <f ca="1">SUM(O22)</f>
        <v>0</v>
      </c>
    </row>
    <row r="23" spans="1:16" s="52" customFormat="1" ht="15.75" x14ac:dyDescent="0.25">
      <c r="A23" s="250"/>
      <c r="C23" s="74" t="s">
        <v>31</v>
      </c>
      <c r="D23" s="74" t="s">
        <v>32</v>
      </c>
      <c r="E23" s="77">
        <f>'SS14'!K85</f>
        <v>124281</v>
      </c>
      <c r="G23" s="178">
        <f t="shared" si="0"/>
        <v>150380.01</v>
      </c>
      <c r="H23" s="179">
        <v>2</v>
      </c>
      <c r="I23" s="180">
        <v>2</v>
      </c>
      <c r="J23" s="196"/>
      <c r="K23" s="240"/>
      <c r="L23" s="196"/>
      <c r="M23" s="213"/>
      <c r="N23" s="213"/>
      <c r="O23" s="191" t="s">
        <v>519</v>
      </c>
      <c r="P23" s="192">
        <f ca="1">SUM(P16:P22)</f>
        <v>2476408.9899999998</v>
      </c>
    </row>
    <row r="24" spans="1:16" s="52" customFormat="1" ht="15.75" x14ac:dyDescent="0.25">
      <c r="A24" s="250"/>
      <c r="C24" s="74" t="s">
        <v>33</v>
      </c>
      <c r="D24" s="74" t="s">
        <v>34</v>
      </c>
      <c r="E24" s="77">
        <f>'SS15'!K53</f>
        <v>72405</v>
      </c>
      <c r="G24" s="178">
        <f t="shared" si="0"/>
        <v>87610.05</v>
      </c>
      <c r="H24" s="179">
        <v>2</v>
      </c>
      <c r="I24" s="180">
        <v>1</v>
      </c>
      <c r="J24" s="196"/>
      <c r="K24" s="240"/>
      <c r="L24" s="196"/>
      <c r="M24" s="52" t="s">
        <v>531</v>
      </c>
      <c r="N24" s="213"/>
    </row>
    <row r="25" spans="1:16" s="52" customFormat="1" ht="15.75" x14ac:dyDescent="0.25">
      <c r="A25" s="250"/>
      <c r="C25" s="74" t="s">
        <v>35</v>
      </c>
      <c r="D25" s="74" t="s">
        <v>36</v>
      </c>
      <c r="E25" s="77">
        <f>'SS16'!K52</f>
        <v>71014</v>
      </c>
      <c r="G25" s="178">
        <f t="shared" si="0"/>
        <v>85926.94</v>
      </c>
      <c r="H25" s="179">
        <v>1</v>
      </c>
      <c r="I25" s="180">
        <v>1</v>
      </c>
      <c r="J25" s="196"/>
      <c r="K25" s="240"/>
      <c r="L25" s="196"/>
      <c r="M25" s="227" t="s">
        <v>525</v>
      </c>
      <c r="N25" s="228"/>
    </row>
    <row r="26" spans="1:16" s="52" customFormat="1" ht="15.75" x14ac:dyDescent="0.25">
      <c r="A26" s="250"/>
      <c r="C26" s="74" t="s">
        <v>37</v>
      </c>
      <c r="D26" s="74" t="s">
        <v>38</v>
      </c>
      <c r="E26" s="77">
        <f>'SS17'!K45</f>
        <v>51661</v>
      </c>
      <c r="G26" s="178">
        <f t="shared" si="0"/>
        <v>62509.81</v>
      </c>
      <c r="H26" s="179">
        <v>2</v>
      </c>
      <c r="I26" s="180">
        <v>2</v>
      </c>
      <c r="J26" s="196"/>
      <c r="K26" s="240"/>
      <c r="L26" s="196"/>
      <c r="M26" s="229" t="s">
        <v>527</v>
      </c>
      <c r="N26" s="230"/>
    </row>
    <row r="27" spans="1:16" s="52" customFormat="1" ht="15.75" x14ac:dyDescent="0.25">
      <c r="A27" s="250"/>
      <c r="C27" s="74" t="s">
        <v>39</v>
      </c>
      <c r="D27" s="74" t="s">
        <v>40</v>
      </c>
      <c r="E27" s="77">
        <f>'SS18'!K55</f>
        <v>70459</v>
      </c>
      <c r="G27" s="178">
        <f t="shared" si="0"/>
        <v>85255.39</v>
      </c>
      <c r="H27" s="179">
        <v>2</v>
      </c>
      <c r="I27" s="180">
        <v>1</v>
      </c>
      <c r="J27" s="196"/>
      <c r="K27" s="240"/>
      <c r="L27" s="196"/>
      <c r="M27" s="231" t="s">
        <v>528</v>
      </c>
      <c r="N27" s="232"/>
    </row>
    <row r="28" spans="1:16" s="52" customFormat="1" ht="15.75" x14ac:dyDescent="0.25">
      <c r="A28" s="250"/>
      <c r="C28" s="74" t="s">
        <v>41</v>
      </c>
      <c r="D28" s="74" t="s">
        <v>42</v>
      </c>
      <c r="E28" s="77">
        <f>'SS19'!K46</f>
        <v>44736</v>
      </c>
      <c r="G28" s="178">
        <f t="shared" si="0"/>
        <v>54130.559999999998</v>
      </c>
      <c r="H28" s="219">
        <f>H27</f>
        <v>2</v>
      </c>
      <c r="I28" s="225">
        <f>I27</f>
        <v>1</v>
      </c>
      <c r="J28" s="196"/>
      <c r="K28" s="240"/>
      <c r="L28" s="196"/>
      <c r="M28" s="233" t="s">
        <v>529</v>
      </c>
      <c r="N28" s="234"/>
    </row>
    <row r="29" spans="1:16" s="52" customFormat="1" ht="15.75" x14ac:dyDescent="0.25">
      <c r="A29" s="250"/>
      <c r="C29" s="74" t="s">
        <v>43</v>
      </c>
      <c r="D29" s="74" t="s">
        <v>44</v>
      </c>
      <c r="E29" s="77">
        <f>'SS20'!K56</f>
        <v>86651</v>
      </c>
      <c r="G29" s="178">
        <f t="shared" si="0"/>
        <v>104847.70999999999</v>
      </c>
      <c r="H29" s="179">
        <v>1</v>
      </c>
      <c r="I29" s="180">
        <v>1</v>
      </c>
      <c r="J29" s="196"/>
      <c r="K29" s="240"/>
      <c r="L29" s="196"/>
      <c r="M29" s="235" t="s">
        <v>530</v>
      </c>
      <c r="N29" s="236"/>
    </row>
    <row r="30" spans="1:16" s="52" customFormat="1" ht="16.5" thickBot="1" x14ac:dyDescent="0.3">
      <c r="A30" s="250"/>
      <c r="C30" s="74" t="s">
        <v>45</v>
      </c>
      <c r="D30" s="74" t="s">
        <v>46</v>
      </c>
      <c r="E30" s="77">
        <f>'SS21'!K48</f>
        <v>44974</v>
      </c>
      <c r="G30" s="214">
        <f t="shared" si="0"/>
        <v>54418.54</v>
      </c>
      <c r="H30" s="215">
        <v>2</v>
      </c>
      <c r="I30" s="216">
        <v>2</v>
      </c>
      <c r="J30" s="196"/>
      <c r="K30" s="240"/>
      <c r="L30" s="196"/>
      <c r="M30" s="237" t="s">
        <v>526</v>
      </c>
      <c r="N30" s="238"/>
    </row>
    <row r="31" spans="1:16" s="52" customFormat="1" ht="9.75" customHeight="1" x14ac:dyDescent="0.25">
      <c r="A31" s="250"/>
      <c r="C31" s="242"/>
      <c r="D31" s="242"/>
      <c r="E31" s="161"/>
      <c r="G31" s="243"/>
      <c r="H31" s="244"/>
      <c r="I31" s="244"/>
      <c r="J31" s="196"/>
      <c r="K31" s="240"/>
      <c r="L31" s="196"/>
      <c r="M31" s="226"/>
      <c r="N31" s="226"/>
    </row>
    <row r="32" spans="1:16" ht="5.25" customHeight="1" x14ac:dyDescent="0.25">
      <c r="A32" s="241"/>
      <c r="B32" s="241"/>
      <c r="C32" s="245"/>
      <c r="D32" s="246"/>
      <c r="E32" s="247"/>
      <c r="F32" s="245"/>
      <c r="G32" s="248"/>
      <c r="H32" s="241"/>
      <c r="I32" s="241"/>
      <c r="J32" s="241"/>
      <c r="K32" s="241"/>
      <c r="L32" s="153"/>
      <c r="N32" s="153"/>
    </row>
    <row r="33" spans="3:14" s="48" customFormat="1" ht="5.25" customHeight="1" x14ac:dyDescent="0.25">
      <c r="C33" s="218"/>
      <c r="D33" s="217"/>
      <c r="E33" s="148"/>
      <c r="F33" s="218"/>
      <c r="G33" s="253"/>
      <c r="M33" s="117"/>
    </row>
    <row r="34" spans="3:14" ht="18.75" x14ac:dyDescent="0.3">
      <c r="C34" s="83" t="s">
        <v>532</v>
      </c>
      <c r="D34" s="83"/>
      <c r="E34" s="163">
        <f>SUM(E7:E30)</f>
        <v>2046619</v>
      </c>
      <c r="F34" s="222" t="s">
        <v>521</v>
      </c>
      <c r="G34" s="223">
        <f>E34*(100%+$G$6)</f>
        <v>2476408.9899999998</v>
      </c>
      <c r="H34" s="222" t="s">
        <v>520</v>
      </c>
      <c r="I34" s="153"/>
      <c r="J34" s="153"/>
      <c r="K34" s="153"/>
      <c r="L34" s="153"/>
      <c r="M34" s="153"/>
      <c r="N34" s="153"/>
    </row>
  </sheetData>
  <mergeCells count="7">
    <mergeCell ref="C12:D12"/>
    <mergeCell ref="C13:D13"/>
    <mergeCell ref="N17:N18"/>
    <mergeCell ref="P17:P18"/>
    <mergeCell ref="Q7:Q8"/>
    <mergeCell ref="N7:N8"/>
    <mergeCell ref="P7:P8"/>
  </mergeCells>
  <conditionalFormatting sqref="F14:G16 H7:H31">
    <cfRule type="expression" dxfId="7" priority="1">
      <formula>$H7=5</formula>
    </cfRule>
    <cfRule type="expression" dxfId="6" priority="2">
      <formula>$H7=4</formula>
    </cfRule>
    <cfRule type="expression" dxfId="5" priority="3">
      <formula>$H7=3</formula>
    </cfRule>
    <cfRule type="expression" dxfId="4" priority="4">
      <formula>$H7=2</formula>
    </cfRule>
  </conditionalFormatting>
  <conditionalFormatting sqref="I7:I31">
    <cfRule type="expression" dxfId="3" priority="9">
      <formula>$I7=5</formula>
    </cfRule>
    <cfRule type="expression" dxfId="2" priority="10">
      <formula>$I7=4</formula>
    </cfRule>
    <cfRule type="expression" dxfId="1" priority="11">
      <formula>$I7=3</formula>
    </cfRule>
    <cfRule type="expression" dxfId="0" priority="12">
      <formula>$I7=2</formula>
    </cfRule>
  </conditionalFormatting>
  <dataValidations count="2">
    <dataValidation type="list" allowBlank="1" showInputMessage="1" showErrorMessage="1" sqref="I29:I31 I7:I9 I18:I27 I11:I16">
      <formula1>"1,2,3,4,5"</formula1>
    </dataValidation>
    <dataValidation type="list" allowBlank="1" showInputMessage="1" showErrorMessage="1" sqref="H29:H31 H7:H9 H18:H27 F14:G16 H11:H16">
      <formula1>"1,2,3"</formula1>
    </dataValidation>
  </dataValidations>
  <hyperlinks>
    <hyperlink ref="C21" location="'SS11'!A1" display="SS11"/>
    <hyperlink ref="C23" location="'SS14'!A1" display="SS14"/>
    <hyperlink ref="C24" location="'SS15'!A1" display="SS15"/>
    <hyperlink ref="C25" location="'SS16'!A1" display="SS16"/>
    <hyperlink ref="C26" location="'SS17'!A1" display="SS17"/>
    <hyperlink ref="C27" location="'SS18'!A1" display="SS18"/>
    <hyperlink ref="C28" location="'SS19'!A1" display="SS19"/>
    <hyperlink ref="C29" location="'SS20'!A1" display="SS20"/>
    <hyperlink ref="C19" location="'SS9'!A1" display="SS9"/>
    <hyperlink ref="C20" location="'SS10'!A1" display="SS10"/>
    <hyperlink ref="C30" location="'SS21'!A1" display="SS21"/>
    <hyperlink ref="C22" location="'SS13'!A1" display="SS13"/>
    <hyperlink ref="C18" location="'SS8'!A1" display="SS8"/>
    <hyperlink ref="C17" location="'SS7'!A1" display="SS7"/>
    <hyperlink ref="C12:D12" location="'Dispečink MaR'!A1" display="Monitorovací  dispečink technologie MaR"/>
    <hyperlink ref="C13:D13" location="Komunikace!A1" display="Komunační linky a prvky"/>
  </hyperlinks>
  <printOptions horizontalCentered="1" verticalCentered="1"/>
  <pageMargins left="0.19685039370078741" right="0" top="0.39370078740157483" bottom="0.3937007874015748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13" sqref="B13"/>
    </sheetView>
  </sheetViews>
  <sheetFormatPr defaultRowHeight="15" x14ac:dyDescent="0.25"/>
  <cols>
    <col min="1" max="1" width="7.85546875" style="90" customWidth="1"/>
    <col min="2" max="2" width="12.42578125" style="78" customWidth="1"/>
    <col min="3" max="4" width="9.140625" style="78"/>
    <col min="5" max="5" width="12.42578125" style="78" customWidth="1"/>
    <col min="6" max="6" width="18.28515625" style="78" customWidth="1"/>
    <col min="7" max="7" width="1.7109375" style="78" customWidth="1"/>
    <col min="8" max="8" width="31.7109375" style="78" customWidth="1"/>
    <col min="9" max="9" width="8.7109375" style="80" customWidth="1"/>
    <col min="10" max="10" width="12" style="65" customWidth="1"/>
    <col min="11" max="11" width="14.7109375" style="65" customWidth="1"/>
    <col min="12" max="12" width="9.140625" style="78"/>
    <col min="13" max="13" width="11.85546875" style="78" bestFit="1" customWidth="1"/>
    <col min="14" max="14" width="9.140625" style="78"/>
    <col min="15" max="15" width="11.85546875" style="78" bestFit="1" customWidth="1"/>
    <col min="16" max="16384" width="9.140625" style="78"/>
  </cols>
  <sheetData>
    <row r="1" spans="1:11" ht="18.75" x14ac:dyDescent="0.25">
      <c r="A1" s="6" t="s">
        <v>0</v>
      </c>
      <c r="C1" s="82"/>
      <c r="E1" s="82"/>
      <c r="F1" s="82"/>
      <c r="G1" s="82"/>
    </row>
    <row r="2" spans="1:11" ht="18.75" x14ac:dyDescent="0.25">
      <c r="A2" s="6" t="s">
        <v>1</v>
      </c>
      <c r="C2" s="82"/>
      <c r="E2" s="82"/>
      <c r="F2" s="82"/>
      <c r="G2" s="82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82"/>
      <c r="C4" s="82"/>
      <c r="E4" s="82"/>
      <c r="F4" s="82"/>
      <c r="G4" s="82"/>
    </row>
    <row r="5" spans="1:11" x14ac:dyDescent="0.25">
      <c r="A5" s="266" t="s">
        <v>48</v>
      </c>
      <c r="B5" s="267"/>
      <c r="C5" s="268"/>
      <c r="D5" s="269"/>
      <c r="E5" s="269"/>
      <c r="F5" s="269"/>
      <c r="G5" s="103"/>
    </row>
    <row r="6" spans="1:11" ht="31.5" customHeight="1" x14ac:dyDescent="0.25">
      <c r="A6" s="270" t="s">
        <v>418</v>
      </c>
      <c r="B6" s="271"/>
      <c r="C6" s="272"/>
      <c r="D6" s="273"/>
      <c r="E6" s="273"/>
      <c r="F6" s="273"/>
      <c r="G6" s="104"/>
    </row>
    <row r="7" spans="1:11" ht="7.5" customHeight="1" x14ac:dyDescent="0.25"/>
    <row r="8" spans="1:11" ht="50.25" customHeight="1" x14ac:dyDescent="0.25">
      <c r="A8" s="274" t="s">
        <v>419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s="81" customFormat="1" x14ac:dyDescent="0.25">
      <c r="A10" s="130"/>
      <c r="B10" s="264"/>
      <c r="C10" s="264"/>
      <c r="D10" s="264"/>
      <c r="E10" s="264"/>
      <c r="F10" s="131"/>
      <c r="G10" s="131"/>
      <c r="H10" s="131"/>
      <c r="I10" s="130"/>
      <c r="J10" s="132"/>
      <c r="K10" s="132"/>
    </row>
    <row r="11" spans="1:11" s="81" customFormat="1" x14ac:dyDescent="0.25">
      <c r="A11" s="130"/>
      <c r="B11" s="133" t="s">
        <v>432</v>
      </c>
      <c r="C11" s="131"/>
      <c r="D11" s="131"/>
      <c r="E11" s="131"/>
      <c r="F11" s="131"/>
      <c r="G11" s="131"/>
      <c r="H11" s="131"/>
      <c r="I11" s="130"/>
      <c r="J11" s="132"/>
      <c r="K11" s="132"/>
    </row>
    <row r="12" spans="1:11" ht="9.75" customHeight="1" x14ac:dyDescent="0.25">
      <c r="A12" s="134"/>
      <c r="B12" s="135"/>
      <c r="C12" s="135"/>
      <c r="D12" s="135"/>
      <c r="E12" s="135"/>
      <c r="F12" s="135"/>
      <c r="G12" s="135"/>
      <c r="H12" s="131"/>
      <c r="I12" s="136"/>
      <c r="J12" s="137"/>
      <c r="K12" s="137"/>
    </row>
    <row r="13" spans="1:11" x14ac:dyDescent="0.25">
      <c r="A13" s="134"/>
      <c r="B13" s="135" t="s">
        <v>433</v>
      </c>
      <c r="C13" s="135"/>
      <c r="D13" s="135"/>
      <c r="E13" s="135"/>
      <c r="F13" s="135"/>
      <c r="G13" s="135"/>
      <c r="H13" s="131" t="s">
        <v>434</v>
      </c>
      <c r="I13" s="158">
        <v>1</v>
      </c>
      <c r="J13" s="137">
        <v>28160</v>
      </c>
      <c r="K13" s="137">
        <f>I13*J13</f>
        <v>28160</v>
      </c>
    </row>
    <row r="14" spans="1:11" x14ac:dyDescent="0.25">
      <c r="A14" s="134"/>
      <c r="B14" s="135" t="s">
        <v>435</v>
      </c>
      <c r="C14" s="135"/>
      <c r="D14" s="135"/>
      <c r="E14" s="135"/>
      <c r="F14" s="135"/>
      <c r="G14" s="135"/>
      <c r="H14" s="131"/>
      <c r="I14" s="158">
        <v>1</v>
      </c>
      <c r="J14" s="137">
        <v>95000</v>
      </c>
      <c r="K14" s="137">
        <f>I14*J14</f>
        <v>95000</v>
      </c>
    </row>
    <row r="15" spans="1:11" x14ac:dyDescent="0.25">
      <c r="A15" s="134"/>
      <c r="B15" s="135" t="s">
        <v>436</v>
      </c>
      <c r="C15" s="135"/>
      <c r="D15" s="135"/>
      <c r="E15" s="135"/>
      <c r="F15" s="135"/>
      <c r="G15" s="135"/>
      <c r="H15" s="131"/>
      <c r="I15" s="136">
        <v>0</v>
      </c>
      <c r="J15" s="137">
        <v>0</v>
      </c>
      <c r="K15" s="137">
        <f>I15*J15</f>
        <v>0</v>
      </c>
    </row>
    <row r="16" spans="1:11" x14ac:dyDescent="0.25">
      <c r="A16" s="134"/>
      <c r="B16" s="135"/>
      <c r="C16" s="135"/>
      <c r="D16" s="135"/>
      <c r="E16" s="135"/>
      <c r="F16" s="135"/>
      <c r="G16" s="135"/>
      <c r="H16" s="135"/>
      <c r="I16" s="130"/>
      <c r="J16" s="138"/>
      <c r="K16" s="138"/>
    </row>
    <row r="17" spans="1:11" ht="15.75" thickBot="1" x14ac:dyDescent="0.3">
      <c r="A17" s="126"/>
      <c r="B17" s="139"/>
      <c r="C17" s="140"/>
      <c r="D17" s="140"/>
      <c r="E17" s="140"/>
      <c r="F17" s="141" t="str">
        <f>CONCATENATE("Celková cena rekonstrukce MaR :  ",A6)</f>
        <v>Celková cena rekonstrukce MaR :  Dispečink</v>
      </c>
      <c r="G17" s="141"/>
      <c r="H17" s="141"/>
      <c r="I17" s="142"/>
      <c r="J17" s="143"/>
      <c r="K17" s="144">
        <f>SUM(K10:K16)</f>
        <v>123160</v>
      </c>
    </row>
  </sheetData>
  <mergeCells count="7">
    <mergeCell ref="B10:E10"/>
    <mergeCell ref="A3:K3"/>
    <mergeCell ref="A5:C5"/>
    <mergeCell ref="D5:F5"/>
    <mergeCell ref="A6:C6"/>
    <mergeCell ref="D6:F6"/>
    <mergeCell ref="A8:K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r:id="rId1"/>
  <headerFooter alignWithMargins="0">
    <oddHeader>&amp;C&amp;"-,Tučné"&amp;14Dispečink - vizualizace</oddHead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31" workbookViewId="0">
      <selection activeCell="K55" sqref="K55:K61"/>
    </sheetView>
  </sheetViews>
  <sheetFormatPr defaultRowHeight="15" x14ac:dyDescent="0.25"/>
  <cols>
    <col min="1" max="1" width="24" style="90" customWidth="1"/>
    <col min="2" max="2" width="12.42578125" style="78" customWidth="1"/>
    <col min="3" max="4" width="9.140625" style="78"/>
    <col min="5" max="5" width="12.42578125" style="78" customWidth="1"/>
    <col min="6" max="6" width="14.140625" style="78" customWidth="1"/>
    <col min="7" max="7" width="1.7109375" style="78" customWidth="1"/>
    <col min="8" max="8" width="21.28515625" style="78" customWidth="1"/>
    <col min="9" max="9" width="9.85546875" style="80" customWidth="1"/>
    <col min="10" max="10" width="12" style="65" customWidth="1"/>
    <col min="11" max="11" width="12.5703125" style="65" customWidth="1"/>
    <col min="12" max="12" width="9.140625" style="78"/>
    <col min="13" max="13" width="11.85546875" style="78" bestFit="1" customWidth="1"/>
    <col min="14" max="14" width="9.140625" style="78"/>
    <col min="15" max="15" width="11.85546875" style="78" bestFit="1" customWidth="1"/>
    <col min="16" max="16384" width="9.140625" style="78"/>
  </cols>
  <sheetData>
    <row r="1" spans="1:11" ht="18.75" x14ac:dyDescent="0.25">
      <c r="A1" s="6" t="s">
        <v>0</v>
      </c>
      <c r="C1" s="82"/>
      <c r="E1" s="82"/>
      <c r="F1" s="82"/>
      <c r="G1" s="82"/>
    </row>
    <row r="2" spans="1:11" ht="18.75" x14ac:dyDescent="0.25">
      <c r="A2" s="6" t="s">
        <v>1</v>
      </c>
      <c r="C2" s="82"/>
      <c r="E2" s="82"/>
      <c r="F2" s="82"/>
      <c r="G2" s="82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82"/>
      <c r="C4" s="82"/>
      <c r="E4" s="82"/>
      <c r="F4" s="82"/>
      <c r="G4" s="82"/>
    </row>
    <row r="5" spans="1:11" x14ac:dyDescent="0.25">
      <c r="A5" s="266" t="s">
        <v>48</v>
      </c>
      <c r="B5" s="267"/>
      <c r="C5" s="268"/>
      <c r="D5" s="269"/>
      <c r="E5" s="269"/>
      <c r="F5" s="269"/>
      <c r="G5" s="103"/>
    </row>
    <row r="6" spans="1:11" ht="31.5" customHeight="1" x14ac:dyDescent="0.25">
      <c r="A6" s="270" t="s">
        <v>414</v>
      </c>
      <c r="B6" s="271"/>
      <c r="C6" s="272"/>
      <c r="D6" s="273"/>
      <c r="E6" s="273"/>
      <c r="F6" s="273"/>
      <c r="G6" s="104"/>
    </row>
    <row r="7" spans="1:11" ht="7.5" customHeight="1" x14ac:dyDescent="0.25"/>
    <row r="8" spans="1:11" ht="35.25" customHeight="1" x14ac:dyDescent="0.25">
      <c r="A8" s="274" t="s">
        <v>417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s="81" customFormat="1" x14ac:dyDescent="0.25">
      <c r="A10" s="123" t="s">
        <v>472</v>
      </c>
      <c r="B10" s="123" t="s">
        <v>52</v>
      </c>
      <c r="C10" s="118"/>
      <c r="D10" s="118"/>
      <c r="E10" s="118"/>
      <c r="F10" s="123"/>
      <c r="G10" s="123"/>
      <c r="H10" s="123" t="s">
        <v>88</v>
      </c>
      <c r="I10" s="124" t="s">
        <v>62</v>
      </c>
      <c r="J10" s="125" t="s">
        <v>89</v>
      </c>
      <c r="K10" s="125" t="s">
        <v>90</v>
      </c>
    </row>
    <row r="11" spans="1:11" s="81" customFormat="1" x14ac:dyDescent="0.25">
      <c r="A11" s="117"/>
      <c r="B11" s="275"/>
      <c r="C11" s="275"/>
      <c r="D11" s="275"/>
      <c r="E11" s="275"/>
      <c r="F11" s="118"/>
      <c r="G11" s="118"/>
      <c r="H11" s="118"/>
      <c r="I11" s="119"/>
      <c r="J11" s="120"/>
      <c r="K11" s="120"/>
    </row>
    <row r="12" spans="1:11" x14ac:dyDescent="0.25">
      <c r="A12" s="126"/>
      <c r="B12" s="151" t="s">
        <v>473</v>
      </c>
      <c r="C12" s="48"/>
      <c r="D12" s="48"/>
      <c r="E12" s="48"/>
      <c r="F12" s="48"/>
      <c r="G12" s="48"/>
      <c r="H12" s="118"/>
      <c r="I12" s="119"/>
      <c r="J12" s="120"/>
      <c r="K12" s="120"/>
    </row>
    <row r="13" spans="1:11" x14ac:dyDescent="0.25">
      <c r="A13" s="126"/>
      <c r="B13" s="48"/>
      <c r="C13" s="48"/>
      <c r="D13" s="48"/>
      <c r="E13" s="48"/>
      <c r="F13" s="48"/>
      <c r="G13" s="48"/>
      <c r="H13" s="118"/>
      <c r="I13" s="119"/>
      <c r="J13" s="120"/>
      <c r="K13" s="120"/>
    </row>
    <row r="14" spans="1:11" s="153" customFormat="1" x14ac:dyDescent="0.25">
      <c r="A14" s="76" t="s">
        <v>470</v>
      </c>
      <c r="B14" s="76" t="s">
        <v>447</v>
      </c>
      <c r="C14" s="135"/>
      <c r="D14" s="135"/>
      <c r="E14" s="135"/>
      <c r="F14" s="135"/>
      <c r="G14" s="48"/>
      <c r="H14" s="76" t="s">
        <v>457</v>
      </c>
      <c r="I14" s="119">
        <v>1</v>
      </c>
      <c r="J14" s="120">
        <v>3590</v>
      </c>
      <c r="K14" s="120">
        <f t="shared" ref="K14" si="0">I14*J14</f>
        <v>3590</v>
      </c>
    </row>
    <row r="15" spans="1:11" s="153" customFormat="1" x14ac:dyDescent="0.25">
      <c r="A15" s="76" t="s">
        <v>510</v>
      </c>
      <c r="B15" s="135" t="s">
        <v>509</v>
      </c>
      <c r="C15" s="135"/>
      <c r="D15" s="135"/>
      <c r="E15" s="135"/>
      <c r="F15" s="135"/>
      <c r="G15" s="135"/>
      <c r="H15" s="131" t="s">
        <v>511</v>
      </c>
      <c r="I15" s="136">
        <v>1</v>
      </c>
      <c r="J15" s="137">
        <v>15118</v>
      </c>
      <c r="K15" s="137">
        <f>I15*J15</f>
        <v>15118</v>
      </c>
    </row>
    <row r="16" spans="1:11" x14ac:dyDescent="0.25">
      <c r="A16" s="76" t="s">
        <v>460</v>
      </c>
      <c r="B16" s="76" t="s">
        <v>437</v>
      </c>
      <c r="C16" s="135"/>
      <c r="D16" s="135"/>
      <c r="E16" s="135"/>
      <c r="F16" s="135"/>
      <c r="G16" s="48"/>
      <c r="H16" s="76" t="s">
        <v>450</v>
      </c>
      <c r="I16" s="119">
        <v>1</v>
      </c>
      <c r="J16" s="120">
        <v>580</v>
      </c>
      <c r="K16" s="120">
        <f>I16*J16</f>
        <v>580</v>
      </c>
    </row>
    <row r="17" spans="1:11" x14ac:dyDescent="0.25">
      <c r="A17" s="76" t="s">
        <v>461</v>
      </c>
      <c r="B17" s="76" t="s">
        <v>438</v>
      </c>
      <c r="C17" s="135"/>
      <c r="D17" s="135"/>
      <c r="E17" s="135"/>
      <c r="F17" s="135"/>
      <c r="G17" s="48"/>
      <c r="H17" s="76" t="s">
        <v>451</v>
      </c>
      <c r="I17" s="119">
        <v>1</v>
      </c>
      <c r="J17" s="120">
        <v>3200</v>
      </c>
      <c r="K17" s="120">
        <f t="shared" ref="K17:K27" si="1">I17*J17</f>
        <v>3200</v>
      </c>
    </row>
    <row r="18" spans="1:11" x14ac:dyDescent="0.25">
      <c r="A18" s="76" t="s">
        <v>462</v>
      </c>
      <c r="B18" s="76" t="s">
        <v>439</v>
      </c>
      <c r="C18" s="135"/>
      <c r="D18" s="135"/>
      <c r="E18" s="135"/>
      <c r="F18" s="135"/>
      <c r="G18" s="48"/>
      <c r="H18" s="76" t="s">
        <v>452</v>
      </c>
      <c r="I18" s="119">
        <v>1</v>
      </c>
      <c r="J18" s="120">
        <v>1453</v>
      </c>
      <c r="K18" s="120">
        <f t="shared" si="1"/>
        <v>1453</v>
      </c>
    </row>
    <row r="19" spans="1:11" x14ac:dyDescent="0.25">
      <c r="A19" s="76" t="s">
        <v>463</v>
      </c>
      <c r="B19" s="76" t="s">
        <v>440</v>
      </c>
      <c r="C19" s="135"/>
      <c r="D19" s="135"/>
      <c r="E19" s="135"/>
      <c r="F19" s="135"/>
      <c r="G19" s="48"/>
      <c r="H19" s="76" t="s">
        <v>453</v>
      </c>
      <c r="I19" s="119">
        <v>1</v>
      </c>
      <c r="J19" s="120">
        <v>2500</v>
      </c>
      <c r="K19" s="120">
        <f t="shared" si="1"/>
        <v>2500</v>
      </c>
    </row>
    <row r="20" spans="1:11" x14ac:dyDescent="0.25">
      <c r="A20" s="76" t="s">
        <v>464</v>
      </c>
      <c r="B20" s="76" t="s">
        <v>441</v>
      </c>
      <c r="C20" s="135"/>
      <c r="D20" s="135"/>
      <c r="E20" s="135"/>
      <c r="F20" s="135"/>
      <c r="G20" s="48"/>
      <c r="H20" s="76">
        <v>9608</v>
      </c>
      <c r="I20" s="119">
        <v>1</v>
      </c>
      <c r="J20" s="120">
        <v>720</v>
      </c>
      <c r="K20" s="120">
        <f t="shared" si="1"/>
        <v>720</v>
      </c>
    </row>
    <row r="21" spans="1:11" x14ac:dyDescent="0.25">
      <c r="A21" s="76" t="s">
        <v>465</v>
      </c>
      <c r="B21" s="76" t="s">
        <v>442</v>
      </c>
      <c r="C21" s="135"/>
      <c r="D21" s="135"/>
      <c r="E21" s="135"/>
      <c r="F21" s="135"/>
      <c r="G21" s="48"/>
      <c r="H21" s="76">
        <v>1045712</v>
      </c>
      <c r="I21" s="119">
        <v>2</v>
      </c>
      <c r="J21" s="120">
        <v>47</v>
      </c>
      <c r="K21" s="120">
        <f t="shared" si="1"/>
        <v>94</v>
      </c>
    </row>
    <row r="22" spans="1:11" x14ac:dyDescent="0.25">
      <c r="A22" s="76" t="s">
        <v>466</v>
      </c>
      <c r="B22" s="76" t="s">
        <v>443</v>
      </c>
      <c r="C22" s="135"/>
      <c r="D22" s="135"/>
      <c r="E22" s="135"/>
      <c r="F22" s="135"/>
      <c r="G22" s="48"/>
      <c r="H22" s="76">
        <v>1045713</v>
      </c>
      <c r="I22" s="119">
        <v>2</v>
      </c>
      <c r="J22" s="120">
        <v>152</v>
      </c>
      <c r="K22" s="120">
        <f t="shared" si="1"/>
        <v>304</v>
      </c>
    </row>
    <row r="23" spans="1:11" x14ac:dyDescent="0.25">
      <c r="A23" s="76" t="s">
        <v>467</v>
      </c>
      <c r="B23" s="76" t="s">
        <v>444</v>
      </c>
      <c r="C23" s="135"/>
      <c r="D23" s="135"/>
      <c r="E23" s="135"/>
      <c r="F23" s="135"/>
      <c r="G23" s="48"/>
      <c r="H23" s="76" t="s">
        <v>454</v>
      </c>
      <c r="I23" s="119">
        <v>2</v>
      </c>
      <c r="J23" s="120">
        <v>135</v>
      </c>
      <c r="K23" s="120">
        <f t="shared" si="1"/>
        <v>270</v>
      </c>
    </row>
    <row r="24" spans="1:11" x14ac:dyDescent="0.25">
      <c r="A24" s="76" t="s">
        <v>468</v>
      </c>
      <c r="B24" s="76" t="s">
        <v>445</v>
      </c>
      <c r="C24" s="135"/>
      <c r="D24" s="135"/>
      <c r="E24" s="135"/>
      <c r="F24" s="135"/>
      <c r="G24" s="48"/>
      <c r="H24" s="76" t="s">
        <v>455</v>
      </c>
      <c r="I24" s="119">
        <v>1</v>
      </c>
      <c r="J24" s="120">
        <v>4520</v>
      </c>
      <c r="K24" s="120">
        <f t="shared" si="1"/>
        <v>4520</v>
      </c>
    </row>
    <row r="25" spans="1:11" x14ac:dyDescent="0.25">
      <c r="A25" s="76" t="s">
        <v>469</v>
      </c>
      <c r="B25" s="76" t="s">
        <v>446</v>
      </c>
      <c r="C25" s="135"/>
      <c r="D25" s="135"/>
      <c r="E25" s="135"/>
      <c r="F25" s="135"/>
      <c r="G25" s="48"/>
      <c r="H25" s="76" t="s">
        <v>456</v>
      </c>
      <c r="I25" s="119">
        <v>10</v>
      </c>
      <c r="J25" s="120">
        <v>22</v>
      </c>
      <c r="K25" s="120">
        <f t="shared" si="1"/>
        <v>220</v>
      </c>
    </row>
    <row r="26" spans="1:11" x14ac:dyDescent="0.25">
      <c r="A26" s="76" t="s">
        <v>471</v>
      </c>
      <c r="B26" s="76" t="s">
        <v>448</v>
      </c>
      <c r="C26" s="135"/>
      <c r="D26" s="135"/>
      <c r="E26" s="135"/>
      <c r="F26" s="135"/>
      <c r="G26" s="48"/>
      <c r="H26" s="76" t="s">
        <v>458</v>
      </c>
      <c r="I26" s="119">
        <v>1</v>
      </c>
      <c r="J26" s="120">
        <v>1011</v>
      </c>
      <c r="K26" s="120">
        <f t="shared" si="1"/>
        <v>1011</v>
      </c>
    </row>
    <row r="27" spans="1:11" x14ac:dyDescent="0.25">
      <c r="A27" s="76" t="s">
        <v>449</v>
      </c>
      <c r="B27" s="76" t="s">
        <v>449</v>
      </c>
      <c r="C27" s="135"/>
      <c r="D27" s="135"/>
      <c r="E27" s="135"/>
      <c r="F27" s="135"/>
      <c r="G27" s="48"/>
      <c r="H27" s="76" t="s">
        <v>459</v>
      </c>
      <c r="I27" s="119">
        <v>1</v>
      </c>
      <c r="J27" s="120">
        <v>150</v>
      </c>
      <c r="K27" s="120">
        <f t="shared" si="1"/>
        <v>150</v>
      </c>
    </row>
    <row r="28" spans="1:11" x14ac:dyDescent="0.25">
      <c r="A28" s="76" t="s">
        <v>474</v>
      </c>
      <c r="B28" s="76" t="s">
        <v>475</v>
      </c>
      <c r="C28" s="135"/>
      <c r="D28" s="135"/>
      <c r="E28" s="135"/>
      <c r="F28" s="135"/>
      <c r="G28" s="48"/>
      <c r="H28" s="76" t="s">
        <v>476</v>
      </c>
      <c r="I28" s="119">
        <v>1</v>
      </c>
      <c r="J28" s="120">
        <v>145</v>
      </c>
      <c r="K28" s="120">
        <f t="shared" ref="K28" si="2">I28*J28</f>
        <v>145</v>
      </c>
    </row>
    <row r="29" spans="1:11" x14ac:dyDescent="0.25">
      <c r="A29" s="146" t="s">
        <v>478</v>
      </c>
      <c r="B29" s="148" t="s">
        <v>479</v>
      </c>
      <c r="C29" s="48"/>
      <c r="D29" s="48"/>
      <c r="E29" s="48"/>
      <c r="F29" s="48"/>
      <c r="G29" s="48"/>
      <c r="H29" s="118" t="s">
        <v>480</v>
      </c>
      <c r="I29" s="119">
        <v>1</v>
      </c>
      <c r="J29" s="120">
        <v>160</v>
      </c>
      <c r="K29" s="120">
        <f t="shared" ref="K29:K30" si="3">I29*J29</f>
        <v>160</v>
      </c>
    </row>
    <row r="30" spans="1:11" s="153" customFormat="1" x14ac:dyDescent="0.25">
      <c r="A30" s="126"/>
      <c r="B30" s="153" t="s">
        <v>99</v>
      </c>
      <c r="H30" s="81" t="s">
        <v>75</v>
      </c>
      <c r="I30" s="87">
        <v>1</v>
      </c>
      <c r="J30" s="92">
        <v>2000</v>
      </c>
      <c r="K30" s="92">
        <f t="shared" si="3"/>
        <v>2000</v>
      </c>
    </row>
    <row r="31" spans="1:11" s="153" customFormat="1" x14ac:dyDescent="0.25">
      <c r="A31" s="126"/>
      <c r="H31" s="81"/>
      <c r="I31" s="87"/>
      <c r="J31" s="92"/>
      <c r="K31" s="92"/>
    </row>
    <row r="32" spans="1:11" s="153" customFormat="1" x14ac:dyDescent="0.25">
      <c r="A32" s="126"/>
      <c r="B32" s="151" t="s">
        <v>477</v>
      </c>
      <c r="C32" s="48"/>
      <c r="D32" s="48"/>
      <c r="E32" s="48"/>
      <c r="F32" s="48"/>
      <c r="G32" s="48"/>
      <c r="H32" s="118"/>
      <c r="I32" s="119"/>
      <c r="J32" s="120"/>
      <c r="K32" s="120"/>
    </row>
    <row r="33" spans="1:15" s="153" customFormat="1" x14ac:dyDescent="0.25">
      <c r="A33" s="126"/>
      <c r="B33" s="48"/>
      <c r="C33" s="48"/>
      <c r="D33" s="48"/>
      <c r="E33" s="48"/>
      <c r="F33" s="48"/>
      <c r="G33" s="48"/>
      <c r="H33" s="118"/>
      <c r="I33" s="119"/>
      <c r="J33" s="120"/>
      <c r="K33" s="120"/>
    </row>
    <row r="34" spans="1:15" s="153" customFormat="1" x14ac:dyDescent="0.25">
      <c r="A34" s="76" t="s">
        <v>470</v>
      </c>
      <c r="B34" s="76" t="s">
        <v>481</v>
      </c>
      <c r="C34" s="135"/>
      <c r="D34" s="135"/>
      <c r="E34" s="135"/>
      <c r="F34" s="135"/>
      <c r="G34" s="48"/>
      <c r="H34" s="76" t="s">
        <v>482</v>
      </c>
      <c r="I34" s="119">
        <v>1</v>
      </c>
      <c r="J34" s="120">
        <v>3280</v>
      </c>
      <c r="K34" s="120">
        <f t="shared" ref="K34" si="4">I34*J34</f>
        <v>3280</v>
      </c>
    </row>
    <row r="35" spans="1:15" s="153" customFormat="1" x14ac:dyDescent="0.25">
      <c r="A35" s="76" t="s">
        <v>460</v>
      </c>
      <c r="B35" s="76" t="s">
        <v>437</v>
      </c>
      <c r="C35" s="135"/>
      <c r="D35" s="135"/>
      <c r="E35" s="135"/>
      <c r="F35" s="135"/>
      <c r="G35" s="48"/>
      <c r="H35" s="76" t="s">
        <v>450</v>
      </c>
      <c r="I35" s="119">
        <v>1</v>
      </c>
      <c r="J35" s="120">
        <v>580</v>
      </c>
      <c r="K35" s="120">
        <f>I35*J35</f>
        <v>580</v>
      </c>
    </row>
    <row r="36" spans="1:15" s="153" customFormat="1" x14ac:dyDescent="0.25">
      <c r="A36" s="76" t="s">
        <v>461</v>
      </c>
      <c r="B36" s="76" t="s">
        <v>438</v>
      </c>
      <c r="C36" s="135"/>
      <c r="D36" s="135"/>
      <c r="E36" s="135"/>
      <c r="F36" s="135"/>
      <c r="G36" s="48"/>
      <c r="H36" s="76" t="s">
        <v>451</v>
      </c>
      <c r="I36" s="119">
        <v>1</v>
      </c>
      <c r="J36" s="120">
        <v>3200</v>
      </c>
      <c r="K36" s="120">
        <f t="shared" ref="K36:K45" si="5">I36*J36</f>
        <v>3200</v>
      </c>
    </row>
    <row r="37" spans="1:15" s="153" customFormat="1" x14ac:dyDescent="0.25">
      <c r="A37" s="76" t="s">
        <v>462</v>
      </c>
      <c r="B37" s="76" t="s">
        <v>439</v>
      </c>
      <c r="C37" s="135"/>
      <c r="D37" s="135"/>
      <c r="E37" s="135"/>
      <c r="F37" s="135"/>
      <c r="G37" s="48"/>
      <c r="H37" s="76" t="s">
        <v>452</v>
      </c>
      <c r="I37" s="119">
        <v>1</v>
      </c>
      <c r="J37" s="120">
        <v>1453</v>
      </c>
      <c r="K37" s="120">
        <f t="shared" si="5"/>
        <v>1453</v>
      </c>
    </row>
    <row r="38" spans="1:15" s="153" customFormat="1" x14ac:dyDescent="0.25">
      <c r="A38" s="76" t="s">
        <v>463</v>
      </c>
      <c r="B38" s="76" t="s">
        <v>440</v>
      </c>
      <c r="C38" s="135"/>
      <c r="D38" s="135"/>
      <c r="E38" s="135"/>
      <c r="F38" s="135"/>
      <c r="G38" s="48"/>
      <c r="H38" s="76" t="s">
        <v>453</v>
      </c>
      <c r="I38" s="119">
        <v>1</v>
      </c>
      <c r="J38" s="120">
        <v>2500</v>
      </c>
      <c r="K38" s="120">
        <f t="shared" si="5"/>
        <v>2500</v>
      </c>
    </row>
    <row r="39" spans="1:15" s="153" customFormat="1" x14ac:dyDescent="0.25">
      <c r="A39" s="76" t="s">
        <v>465</v>
      </c>
      <c r="B39" s="76" t="s">
        <v>442</v>
      </c>
      <c r="C39" s="135"/>
      <c r="D39" s="135"/>
      <c r="E39" s="135"/>
      <c r="F39" s="135"/>
      <c r="G39" s="48"/>
      <c r="H39" s="76">
        <v>1045712</v>
      </c>
      <c r="I39" s="119">
        <v>2</v>
      </c>
      <c r="J39" s="120">
        <v>47</v>
      </c>
      <c r="K39" s="120">
        <f t="shared" si="5"/>
        <v>94</v>
      </c>
    </row>
    <row r="40" spans="1:15" s="153" customFormat="1" x14ac:dyDescent="0.25">
      <c r="A40" s="76" t="s">
        <v>466</v>
      </c>
      <c r="B40" s="76" t="s">
        <v>443</v>
      </c>
      <c r="C40" s="135"/>
      <c r="D40" s="135"/>
      <c r="E40" s="135"/>
      <c r="F40" s="135"/>
      <c r="G40" s="48"/>
      <c r="H40" s="76">
        <v>1045713</v>
      </c>
      <c r="I40" s="119">
        <v>2</v>
      </c>
      <c r="J40" s="120">
        <v>152</v>
      </c>
      <c r="K40" s="120">
        <f t="shared" si="5"/>
        <v>304</v>
      </c>
    </row>
    <row r="41" spans="1:15" s="153" customFormat="1" x14ac:dyDescent="0.25">
      <c r="A41" s="76" t="s">
        <v>467</v>
      </c>
      <c r="B41" s="76" t="s">
        <v>444</v>
      </c>
      <c r="C41" s="135"/>
      <c r="D41" s="135"/>
      <c r="E41" s="135"/>
      <c r="F41" s="135"/>
      <c r="G41" s="48"/>
      <c r="H41" s="76" t="s">
        <v>454</v>
      </c>
      <c r="I41" s="119">
        <v>2</v>
      </c>
      <c r="J41" s="120">
        <v>135</v>
      </c>
      <c r="K41" s="120">
        <f t="shared" si="5"/>
        <v>270</v>
      </c>
    </row>
    <row r="42" spans="1:15" s="153" customFormat="1" x14ac:dyDescent="0.25">
      <c r="A42" s="76" t="s">
        <v>449</v>
      </c>
      <c r="B42" s="76" t="s">
        <v>449</v>
      </c>
      <c r="C42" s="135"/>
      <c r="D42" s="135"/>
      <c r="E42" s="135"/>
      <c r="F42" s="135"/>
      <c r="G42" s="48"/>
      <c r="H42" s="76" t="s">
        <v>459</v>
      </c>
      <c r="I42" s="119">
        <v>1</v>
      </c>
      <c r="J42" s="120">
        <v>150</v>
      </c>
      <c r="K42" s="120">
        <f t="shared" si="5"/>
        <v>150</v>
      </c>
    </row>
    <row r="43" spans="1:15" s="153" customFormat="1" x14ac:dyDescent="0.25">
      <c r="A43" s="76" t="s">
        <v>474</v>
      </c>
      <c r="B43" s="76" t="s">
        <v>475</v>
      </c>
      <c r="C43" s="135"/>
      <c r="D43" s="135"/>
      <c r="E43" s="135"/>
      <c r="F43" s="135"/>
      <c r="G43" s="48"/>
      <c r="H43" s="76" t="s">
        <v>476</v>
      </c>
      <c r="I43" s="119">
        <v>1</v>
      </c>
      <c r="J43" s="120">
        <v>145</v>
      </c>
      <c r="K43" s="120">
        <f t="shared" si="5"/>
        <v>145</v>
      </c>
    </row>
    <row r="44" spans="1:15" s="153" customFormat="1" x14ac:dyDescent="0.25">
      <c r="A44" s="146" t="s">
        <v>478</v>
      </c>
      <c r="B44" s="148" t="s">
        <v>479</v>
      </c>
      <c r="C44" s="48"/>
      <c r="D44" s="48"/>
      <c r="E44" s="48"/>
      <c r="F44" s="48"/>
      <c r="G44" s="48"/>
      <c r="H44" s="118" t="s">
        <v>480</v>
      </c>
      <c r="I44" s="119">
        <v>1</v>
      </c>
      <c r="J44" s="120">
        <v>160</v>
      </c>
      <c r="K44" s="120">
        <f t="shared" si="5"/>
        <v>160</v>
      </c>
    </row>
    <row r="45" spans="1:15" x14ac:dyDescent="0.25">
      <c r="A45" s="126"/>
      <c r="B45" s="153" t="s">
        <v>99</v>
      </c>
      <c r="C45" s="153"/>
      <c r="D45" s="153"/>
      <c r="E45" s="153"/>
      <c r="F45" s="153"/>
      <c r="G45" s="153"/>
      <c r="H45" s="81" t="s">
        <v>75</v>
      </c>
      <c r="I45" s="87">
        <v>1</v>
      </c>
      <c r="J45" s="92">
        <v>2000</v>
      </c>
      <c r="K45" s="92">
        <f t="shared" si="5"/>
        <v>2000</v>
      </c>
      <c r="M45" s="94"/>
    </row>
    <row r="46" spans="1:15" x14ac:dyDescent="0.25">
      <c r="A46" s="126"/>
      <c r="B46" s="48"/>
      <c r="C46" s="48"/>
      <c r="D46" s="48"/>
      <c r="E46" s="48"/>
      <c r="F46" s="48"/>
      <c r="G46" s="48"/>
      <c r="H46" s="48"/>
      <c r="I46" s="119"/>
      <c r="J46" s="120"/>
      <c r="K46" s="120"/>
      <c r="O46" s="94"/>
    </row>
    <row r="47" spans="1:15" s="153" customFormat="1" x14ac:dyDescent="0.25">
      <c r="A47" s="126"/>
      <c r="B47" s="122" t="s">
        <v>483</v>
      </c>
      <c r="C47" s="118"/>
      <c r="D47" s="118"/>
      <c r="E47" s="118"/>
      <c r="F47" s="118"/>
      <c r="G47" s="118"/>
      <c r="H47" s="118"/>
      <c r="I47" s="117"/>
      <c r="J47" s="121"/>
      <c r="K47" s="121"/>
      <c r="O47" s="94"/>
    </row>
    <row r="48" spans="1:15" s="153" customFormat="1" x14ac:dyDescent="0.25">
      <c r="A48" s="126"/>
      <c r="B48" s="122"/>
      <c r="C48" s="118"/>
      <c r="D48" s="118"/>
      <c r="E48" s="118"/>
      <c r="F48" s="118"/>
      <c r="G48" s="118"/>
      <c r="H48" s="118"/>
      <c r="I48" s="117"/>
      <c r="J48" s="121"/>
      <c r="K48" s="121"/>
      <c r="O48" s="94"/>
    </row>
    <row r="49" spans="1:15" s="153" customFormat="1" x14ac:dyDescent="0.25">
      <c r="A49" s="126"/>
      <c r="B49" s="147" t="s">
        <v>486</v>
      </c>
      <c r="C49" s="147"/>
      <c r="D49" s="147"/>
      <c r="E49" s="147"/>
      <c r="F49" s="147"/>
      <c r="G49" s="147"/>
      <c r="H49" s="147"/>
      <c r="I49" s="145">
        <v>170</v>
      </c>
      <c r="J49" s="150">
        <v>10</v>
      </c>
      <c r="K49" s="150">
        <f t="shared" ref="K49:K52" si="6">I49*J49</f>
        <v>1700</v>
      </c>
      <c r="O49" s="94"/>
    </row>
    <row r="50" spans="1:15" s="153" customFormat="1" x14ac:dyDescent="0.25">
      <c r="A50" s="126"/>
      <c r="B50" s="147" t="s">
        <v>487</v>
      </c>
      <c r="C50" s="147"/>
      <c r="D50" s="147"/>
      <c r="E50" s="147"/>
      <c r="F50" s="147"/>
      <c r="G50" s="147"/>
      <c r="H50" s="147"/>
      <c r="I50" s="145">
        <v>160</v>
      </c>
      <c r="J50" s="150">
        <v>24</v>
      </c>
      <c r="K50" s="150">
        <f t="shared" si="6"/>
        <v>3840</v>
      </c>
      <c r="O50" s="94"/>
    </row>
    <row r="51" spans="1:15" s="153" customFormat="1" x14ac:dyDescent="0.25">
      <c r="A51" s="126"/>
      <c r="B51" s="147" t="s">
        <v>488</v>
      </c>
      <c r="C51" s="147"/>
      <c r="D51" s="147"/>
      <c r="E51" s="147"/>
      <c r="F51" s="147"/>
      <c r="G51" s="147"/>
      <c r="H51" s="147"/>
      <c r="I51" s="145">
        <v>600</v>
      </c>
      <c r="J51" s="150">
        <v>12</v>
      </c>
      <c r="K51" s="150">
        <f t="shared" si="6"/>
        <v>7200</v>
      </c>
      <c r="O51" s="94"/>
    </row>
    <row r="52" spans="1:15" s="153" customFormat="1" x14ac:dyDescent="0.25">
      <c r="A52" s="126"/>
      <c r="B52" s="147" t="s">
        <v>489</v>
      </c>
      <c r="C52" s="152"/>
      <c r="D52" s="152"/>
      <c r="E52" s="152"/>
      <c r="F52" s="152"/>
      <c r="G52" s="152"/>
      <c r="H52" s="152"/>
      <c r="I52" s="145">
        <v>10</v>
      </c>
      <c r="J52" s="150">
        <v>14</v>
      </c>
      <c r="K52" s="149">
        <f t="shared" si="6"/>
        <v>140</v>
      </c>
      <c r="O52" s="94"/>
    </row>
    <row r="53" spans="1:15" s="153" customFormat="1" x14ac:dyDescent="0.25">
      <c r="A53" s="126"/>
      <c r="B53" s="48"/>
      <c r="C53" s="48"/>
      <c r="D53" s="48"/>
      <c r="E53" s="48"/>
      <c r="F53" s="48"/>
      <c r="G53" s="48"/>
      <c r="H53" s="48"/>
      <c r="I53" s="119"/>
      <c r="J53" s="120"/>
      <c r="K53" s="120"/>
      <c r="O53" s="94"/>
    </row>
    <row r="54" spans="1:15" s="81" customFormat="1" x14ac:dyDescent="0.25">
      <c r="A54" s="117"/>
      <c r="B54" s="122" t="s">
        <v>91</v>
      </c>
      <c r="C54" s="118"/>
      <c r="D54" s="118"/>
      <c r="E54" s="118"/>
      <c r="F54" s="118"/>
      <c r="G54" s="118"/>
      <c r="H54" s="118"/>
      <c r="I54" s="117"/>
      <c r="J54" s="121"/>
      <c r="K54" s="121"/>
    </row>
    <row r="55" spans="1:15" ht="14.25" customHeight="1" x14ac:dyDescent="0.25">
      <c r="A55" s="126"/>
      <c r="B55" s="48" t="s">
        <v>92</v>
      </c>
      <c r="C55" s="48"/>
      <c r="D55" s="48"/>
      <c r="E55" s="48"/>
      <c r="F55" s="48"/>
      <c r="G55" s="48"/>
      <c r="H55" s="48"/>
      <c r="I55" s="158">
        <v>1</v>
      </c>
      <c r="J55" s="120">
        <v>100</v>
      </c>
      <c r="K55" s="120">
        <f t="shared" ref="K55:K61" si="7">I55*J55</f>
        <v>100</v>
      </c>
    </row>
    <row r="56" spans="1:15" ht="14.25" customHeight="1" x14ac:dyDescent="0.25">
      <c r="A56" s="126"/>
      <c r="B56" s="147" t="s">
        <v>484</v>
      </c>
      <c r="C56" s="147"/>
      <c r="D56" s="147"/>
      <c r="E56" s="147"/>
      <c r="F56" s="147"/>
      <c r="G56" s="147"/>
      <c r="H56" s="147"/>
      <c r="I56" s="162">
        <v>1</v>
      </c>
      <c r="J56" s="150">
        <v>25000</v>
      </c>
      <c r="K56" s="150">
        <f t="shared" si="7"/>
        <v>25000</v>
      </c>
    </row>
    <row r="57" spans="1:15" x14ac:dyDescent="0.25">
      <c r="A57" s="126"/>
      <c r="B57" s="48" t="s">
        <v>485</v>
      </c>
      <c r="C57" s="48"/>
      <c r="D57" s="48"/>
      <c r="E57" s="48"/>
      <c r="F57" s="48"/>
      <c r="G57" s="48"/>
      <c r="H57" s="48"/>
      <c r="I57" s="119">
        <v>1</v>
      </c>
      <c r="J57" s="120">
        <v>10000</v>
      </c>
      <c r="K57" s="120">
        <f t="shared" si="7"/>
        <v>10000</v>
      </c>
    </row>
    <row r="58" spans="1:15" x14ac:dyDescent="0.25">
      <c r="A58" s="126"/>
      <c r="B58" s="48" t="s">
        <v>77</v>
      </c>
      <c r="C58" s="48"/>
      <c r="D58" s="48"/>
      <c r="E58" s="48"/>
      <c r="F58" s="48"/>
      <c r="G58" s="48"/>
      <c r="H58" s="48"/>
      <c r="I58" s="127">
        <v>1</v>
      </c>
      <c r="J58" s="120">
        <v>500</v>
      </c>
      <c r="K58" s="120">
        <f t="shared" si="7"/>
        <v>500</v>
      </c>
    </row>
    <row r="59" spans="1:15" s="153" customFormat="1" x14ac:dyDescent="0.25">
      <c r="A59" s="126"/>
      <c r="B59" s="128" t="s">
        <v>507</v>
      </c>
      <c r="C59" s="128"/>
      <c r="D59" s="128"/>
      <c r="E59" s="128"/>
      <c r="F59" s="128"/>
      <c r="G59" s="128"/>
      <c r="H59" s="128"/>
      <c r="I59" s="127">
        <v>1</v>
      </c>
      <c r="J59" s="129">
        <v>500</v>
      </c>
      <c r="K59" s="129">
        <f t="shared" ref="K59" si="8">I59*J59</f>
        <v>500</v>
      </c>
    </row>
    <row r="60" spans="1:15" x14ac:dyDescent="0.25">
      <c r="A60" s="126"/>
      <c r="B60" s="128" t="s">
        <v>78</v>
      </c>
      <c r="C60" s="128"/>
      <c r="D60" s="128"/>
      <c r="E60" s="128"/>
      <c r="F60" s="128"/>
      <c r="G60" s="128"/>
      <c r="H60" s="128"/>
      <c r="I60" s="127">
        <v>1</v>
      </c>
      <c r="J60" s="129">
        <v>2000</v>
      </c>
      <c r="K60" s="129">
        <f t="shared" si="7"/>
        <v>2000</v>
      </c>
    </row>
    <row r="61" spans="1:15" x14ac:dyDescent="0.25">
      <c r="A61" s="126"/>
      <c r="B61" s="48" t="s">
        <v>81</v>
      </c>
      <c r="C61" s="48"/>
      <c r="D61" s="48"/>
      <c r="E61" s="48"/>
      <c r="F61" s="48"/>
      <c r="G61" s="48"/>
      <c r="H61" s="48"/>
      <c r="I61" s="127">
        <v>1</v>
      </c>
      <c r="J61" s="120">
        <v>1000</v>
      </c>
      <c r="K61" s="120">
        <f t="shared" si="7"/>
        <v>1000</v>
      </c>
    </row>
    <row r="62" spans="1:15" ht="15.75" thickBot="1" x14ac:dyDescent="0.3"/>
    <row r="63" spans="1:15" ht="15.75" thickBot="1" x14ac:dyDescent="0.3">
      <c r="B63" s="95"/>
      <c r="C63" s="96"/>
      <c r="D63" s="96"/>
      <c r="E63" s="96"/>
      <c r="F63" s="23" t="str">
        <f>CONCATENATE("Celková cena rekonstrukce MaR :  ",A6)</f>
        <v xml:space="preserve">Celková cena rekonstrukce MaR :  Komunikace </v>
      </c>
      <c r="G63" s="23"/>
      <c r="H63" s="23"/>
      <c r="I63" s="24"/>
      <c r="J63" s="25"/>
      <c r="K63" s="26">
        <f>SUM(K10:K62)</f>
        <v>102151</v>
      </c>
    </row>
    <row r="66" spans="1:2" x14ac:dyDescent="0.25">
      <c r="A66" s="1" t="s">
        <v>82</v>
      </c>
      <c r="B66" s="1"/>
    </row>
  </sheetData>
  <mergeCells count="7">
    <mergeCell ref="B11:E11"/>
    <mergeCell ref="A3:K3"/>
    <mergeCell ref="A5:C5"/>
    <mergeCell ref="D5:F5"/>
    <mergeCell ref="A6:C6"/>
    <mergeCell ref="D6:F6"/>
    <mergeCell ref="A8:K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r:id="rId1"/>
  <headerFooter alignWithMargins="0">
    <oddHeader>&amp;C&amp;"-,Tučné"&amp;14Komunikace MaR -  RS485</oddHead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7" workbookViewId="0">
      <selection activeCell="H24" sqref="H24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48</v>
      </c>
      <c r="B5" s="267"/>
      <c r="C5" s="268"/>
      <c r="D5" s="264"/>
      <c r="E5" s="264"/>
      <c r="F5" s="264"/>
      <c r="G5" s="9"/>
    </row>
    <row r="6" spans="1:11" ht="31.5" customHeight="1" x14ac:dyDescent="0.25">
      <c r="A6" s="270" t="str">
        <f>'Celkový přehled'!A8</f>
        <v>RM1</v>
      </c>
      <c r="B6" s="271"/>
      <c r="C6" s="272"/>
      <c r="D6" s="273"/>
      <c r="E6" s="273"/>
      <c r="F6" s="273"/>
      <c r="G6" s="10"/>
    </row>
    <row r="7" spans="1:11" ht="7.5" customHeight="1" x14ac:dyDescent="0.25"/>
    <row r="8" spans="1:11" ht="135" customHeight="1" x14ac:dyDescent="0.25">
      <c r="A8" s="274" t="s">
        <v>404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s="3" customFormat="1" x14ac:dyDescent="0.25">
      <c r="A10" s="130"/>
      <c r="B10" s="133" t="s">
        <v>59</v>
      </c>
      <c r="C10" s="131"/>
      <c r="D10" s="131"/>
      <c r="E10" s="131"/>
      <c r="F10" s="131"/>
      <c r="G10" s="131"/>
      <c r="H10" s="131"/>
      <c r="I10" s="130"/>
      <c r="J10" s="132"/>
      <c r="K10" s="132"/>
    </row>
    <row r="11" spans="1:11" s="3" customFormat="1" x14ac:dyDescent="0.25">
      <c r="A11" s="130"/>
      <c r="B11" s="154" t="s">
        <v>52</v>
      </c>
      <c r="C11" s="131"/>
      <c r="D11" s="131"/>
      <c r="E11" s="131"/>
      <c r="F11" s="154"/>
      <c r="G11" s="154"/>
      <c r="H11" s="154" t="s">
        <v>88</v>
      </c>
      <c r="I11" s="155" t="s">
        <v>62</v>
      </c>
      <c r="J11" s="156" t="s">
        <v>89</v>
      </c>
      <c r="K11" s="156" t="s">
        <v>90</v>
      </c>
    </row>
    <row r="12" spans="1:11" s="3" customFormat="1" x14ac:dyDescent="0.25">
      <c r="A12" s="130"/>
      <c r="B12" s="264" t="s">
        <v>60</v>
      </c>
      <c r="C12" s="264"/>
      <c r="D12" s="264"/>
      <c r="E12" s="264"/>
      <c r="F12" s="131"/>
      <c r="G12" s="131"/>
      <c r="H12" s="131" t="s">
        <v>97</v>
      </c>
      <c r="I12" s="136">
        <v>1</v>
      </c>
      <c r="J12" s="137">
        <v>513</v>
      </c>
      <c r="K12" s="137">
        <f t="shared" ref="K12:K21" si="0">I12*J12</f>
        <v>513</v>
      </c>
    </row>
    <row r="13" spans="1:11" x14ac:dyDescent="0.25">
      <c r="A13" s="134"/>
      <c r="B13" s="135" t="s">
        <v>63</v>
      </c>
      <c r="C13" s="135"/>
      <c r="D13" s="135"/>
      <c r="E13" s="135"/>
      <c r="F13" s="135"/>
      <c r="G13" s="135"/>
      <c r="H13" s="131" t="s">
        <v>100</v>
      </c>
      <c r="I13" s="136">
        <v>1</v>
      </c>
      <c r="J13" s="137">
        <v>227</v>
      </c>
      <c r="K13" s="137">
        <f t="shared" si="0"/>
        <v>227</v>
      </c>
    </row>
    <row r="14" spans="1:11" x14ac:dyDescent="0.25">
      <c r="A14" s="134"/>
      <c r="B14" s="135" t="s">
        <v>65</v>
      </c>
      <c r="C14" s="135"/>
      <c r="D14" s="135"/>
      <c r="E14" s="135"/>
      <c r="F14" s="135"/>
      <c r="G14" s="135"/>
      <c r="H14" s="131" t="s">
        <v>102</v>
      </c>
      <c r="I14" s="136">
        <v>1</v>
      </c>
      <c r="J14" s="137">
        <v>530</v>
      </c>
      <c r="K14" s="137">
        <f t="shared" si="0"/>
        <v>530</v>
      </c>
    </row>
    <row r="15" spans="1:11" x14ac:dyDescent="0.25">
      <c r="A15" s="134"/>
      <c r="B15" s="135" t="s">
        <v>116</v>
      </c>
      <c r="C15" s="135"/>
      <c r="D15" s="135"/>
      <c r="E15" s="135"/>
      <c r="F15" s="135"/>
      <c r="G15" s="135"/>
      <c r="H15" s="131" t="s">
        <v>103</v>
      </c>
      <c r="I15" s="136">
        <v>1</v>
      </c>
      <c r="J15" s="137">
        <v>140</v>
      </c>
      <c r="K15" s="137">
        <f t="shared" si="0"/>
        <v>140</v>
      </c>
    </row>
    <row r="16" spans="1:11" x14ac:dyDescent="0.25">
      <c r="A16" s="134"/>
      <c r="B16" s="135" t="s">
        <v>131</v>
      </c>
      <c r="C16" s="135"/>
      <c r="D16" s="135"/>
      <c r="E16" s="135"/>
      <c r="F16" s="135"/>
      <c r="G16" s="135"/>
      <c r="H16" s="131" t="s">
        <v>132</v>
      </c>
      <c r="I16" s="136">
        <v>4</v>
      </c>
      <c r="J16" s="137">
        <v>136</v>
      </c>
      <c r="K16" s="137">
        <f t="shared" si="0"/>
        <v>544</v>
      </c>
    </row>
    <row r="17" spans="1:15" x14ac:dyDescent="0.25">
      <c r="A17" s="134"/>
      <c r="B17" s="135" t="s">
        <v>133</v>
      </c>
      <c r="C17" s="135"/>
      <c r="D17" s="135"/>
      <c r="E17" s="135"/>
      <c r="F17" s="135"/>
      <c r="G17" s="135"/>
      <c r="H17" s="131" t="s">
        <v>66</v>
      </c>
      <c r="I17" s="136">
        <v>1</v>
      </c>
      <c r="J17" s="137">
        <v>136</v>
      </c>
      <c r="K17" s="137">
        <f t="shared" si="0"/>
        <v>136</v>
      </c>
    </row>
    <row r="18" spans="1:15" x14ac:dyDescent="0.25">
      <c r="A18" s="134"/>
      <c r="B18" s="135" t="s">
        <v>71</v>
      </c>
      <c r="C18" s="135"/>
      <c r="D18" s="135"/>
      <c r="E18" s="135"/>
      <c r="F18" s="135"/>
      <c r="G18" s="135"/>
      <c r="H18" s="131" t="s">
        <v>98</v>
      </c>
      <c r="I18" s="136">
        <v>8</v>
      </c>
      <c r="J18" s="137">
        <v>212</v>
      </c>
      <c r="K18" s="137">
        <f t="shared" si="0"/>
        <v>1696</v>
      </c>
    </row>
    <row r="19" spans="1:15" x14ac:dyDescent="0.25">
      <c r="A19" s="134"/>
      <c r="B19" s="135" t="s">
        <v>72</v>
      </c>
      <c r="C19" s="135"/>
      <c r="D19" s="135"/>
      <c r="E19" s="135"/>
      <c r="F19" s="135"/>
      <c r="G19" s="135"/>
      <c r="H19" s="131" t="s">
        <v>96</v>
      </c>
      <c r="I19" s="136">
        <v>23</v>
      </c>
      <c r="J19" s="137">
        <v>250</v>
      </c>
      <c r="K19" s="137">
        <f t="shared" si="0"/>
        <v>5750</v>
      </c>
    </row>
    <row r="20" spans="1:15" s="153" customFormat="1" x14ac:dyDescent="0.25">
      <c r="A20" s="134"/>
      <c r="B20" s="153" t="s">
        <v>502</v>
      </c>
      <c r="H20" s="81" t="s">
        <v>426</v>
      </c>
      <c r="I20" s="87">
        <v>1</v>
      </c>
      <c r="J20" s="92">
        <v>1800</v>
      </c>
      <c r="K20" s="92">
        <f t="shared" si="0"/>
        <v>1800</v>
      </c>
    </row>
    <row r="21" spans="1:15" x14ac:dyDescent="0.25">
      <c r="A21" s="134"/>
      <c r="B21" s="135" t="s">
        <v>99</v>
      </c>
      <c r="C21" s="135"/>
      <c r="D21" s="135"/>
      <c r="E21" s="135"/>
      <c r="F21" s="135"/>
      <c r="G21" s="135"/>
      <c r="H21" s="131" t="s">
        <v>75</v>
      </c>
      <c r="I21" s="136">
        <v>1</v>
      </c>
      <c r="J21" s="137">
        <v>5000</v>
      </c>
      <c r="K21" s="137">
        <f t="shared" si="0"/>
        <v>5000</v>
      </c>
    </row>
    <row r="22" spans="1:15" x14ac:dyDescent="0.25">
      <c r="A22" s="134"/>
      <c r="B22" s="135"/>
      <c r="C22" s="135"/>
      <c r="D22" s="135"/>
      <c r="E22" s="135"/>
      <c r="F22" s="135"/>
      <c r="G22" s="135"/>
      <c r="H22" s="131"/>
      <c r="I22" s="136"/>
      <c r="J22" s="137"/>
      <c r="K22" s="137"/>
    </row>
    <row r="23" spans="1:15" x14ac:dyDescent="0.25">
      <c r="A23" s="134"/>
      <c r="B23" s="133" t="s">
        <v>104</v>
      </c>
      <c r="C23" s="135"/>
      <c r="D23" s="135"/>
      <c r="E23" s="135"/>
      <c r="F23" s="135"/>
      <c r="G23" s="135"/>
      <c r="H23" s="131"/>
      <c r="I23" s="136"/>
      <c r="J23" s="137"/>
      <c r="K23" s="137"/>
    </row>
    <row r="24" spans="1:15" x14ac:dyDescent="0.25">
      <c r="A24" s="134"/>
      <c r="B24" s="135" t="s">
        <v>509</v>
      </c>
      <c r="C24" s="135"/>
      <c r="D24" s="135"/>
      <c r="E24" s="135"/>
      <c r="F24" s="135"/>
      <c r="G24" s="135"/>
      <c r="H24" s="131" t="s">
        <v>105</v>
      </c>
      <c r="I24" s="136">
        <v>1</v>
      </c>
      <c r="J24" s="137">
        <v>10400</v>
      </c>
      <c r="K24" s="137">
        <f>I24*J24</f>
        <v>10400</v>
      </c>
    </row>
    <row r="25" spans="1:15" s="153" customFormat="1" x14ac:dyDescent="0.25">
      <c r="A25" s="134"/>
      <c r="B25" s="135" t="s">
        <v>490</v>
      </c>
      <c r="C25" s="135"/>
      <c r="D25" s="135"/>
      <c r="E25" s="135"/>
      <c r="F25" s="135"/>
      <c r="G25" s="135"/>
      <c r="H25" s="131" t="s">
        <v>494</v>
      </c>
      <c r="I25" s="136">
        <v>4</v>
      </c>
      <c r="J25" s="137">
        <v>7032</v>
      </c>
      <c r="K25" s="137">
        <f t="shared" ref="K25:K27" si="1">I25*J25</f>
        <v>28128</v>
      </c>
    </row>
    <row r="26" spans="1:15" s="153" customFormat="1" x14ac:dyDescent="0.25">
      <c r="A26" s="134"/>
      <c r="B26" s="135" t="s">
        <v>491</v>
      </c>
      <c r="C26" s="135"/>
      <c r="D26" s="135"/>
      <c r="E26" s="135"/>
      <c r="F26" s="135"/>
      <c r="G26" s="135"/>
      <c r="H26" s="131" t="s">
        <v>495</v>
      </c>
      <c r="I26" s="136">
        <v>3</v>
      </c>
      <c r="J26" s="137">
        <v>7032</v>
      </c>
      <c r="K26" s="137">
        <f t="shared" si="1"/>
        <v>21096</v>
      </c>
    </row>
    <row r="27" spans="1:15" s="153" customFormat="1" x14ac:dyDescent="0.25">
      <c r="A27" s="134"/>
      <c r="B27" s="135" t="s">
        <v>492</v>
      </c>
      <c r="C27" s="135"/>
      <c r="D27" s="135"/>
      <c r="E27" s="135"/>
      <c r="F27" s="135"/>
      <c r="G27" s="135"/>
      <c r="H27" s="131" t="s">
        <v>496</v>
      </c>
      <c r="I27" s="136">
        <v>1</v>
      </c>
      <c r="J27" s="137">
        <v>7972</v>
      </c>
      <c r="K27" s="137">
        <f t="shared" si="1"/>
        <v>7972</v>
      </c>
    </row>
    <row r="28" spans="1:15" s="153" customFormat="1" x14ac:dyDescent="0.25">
      <c r="A28" s="134"/>
      <c r="B28" s="135" t="s">
        <v>493</v>
      </c>
      <c r="C28" s="135"/>
      <c r="D28" s="135"/>
      <c r="E28" s="135"/>
      <c r="F28" s="135"/>
      <c r="G28" s="135"/>
      <c r="H28" s="131" t="s">
        <v>424</v>
      </c>
      <c r="I28" s="136">
        <v>3</v>
      </c>
      <c r="J28" s="137">
        <v>10471</v>
      </c>
      <c r="K28" s="137">
        <f t="shared" ref="K28" si="2">I28*J28</f>
        <v>31413</v>
      </c>
    </row>
    <row r="29" spans="1:15" x14ac:dyDescent="0.25">
      <c r="A29" s="134"/>
      <c r="B29" s="135" t="s">
        <v>80</v>
      </c>
      <c r="C29" s="135"/>
      <c r="D29" s="135"/>
      <c r="E29" s="135"/>
      <c r="F29" s="135"/>
      <c r="G29" s="135"/>
      <c r="H29" s="135"/>
      <c r="I29" s="157">
        <v>92</v>
      </c>
      <c r="J29" s="137">
        <v>500</v>
      </c>
      <c r="K29" s="137">
        <f>I29*J29</f>
        <v>46000</v>
      </c>
      <c r="M29" s="20"/>
    </row>
    <row r="30" spans="1:15" x14ac:dyDescent="0.25">
      <c r="A30" s="134"/>
      <c r="B30" s="135"/>
      <c r="C30" s="135"/>
      <c r="D30" s="135"/>
      <c r="E30" s="135"/>
      <c r="F30" s="135"/>
      <c r="G30" s="135"/>
      <c r="H30" s="135"/>
      <c r="I30" s="136"/>
      <c r="J30" s="137"/>
      <c r="K30" s="137"/>
      <c r="O30" s="20"/>
    </row>
    <row r="31" spans="1:15" s="3" customFormat="1" x14ac:dyDescent="0.25">
      <c r="A31" s="130"/>
      <c r="B31" s="133" t="s">
        <v>91</v>
      </c>
      <c r="C31" s="131"/>
      <c r="D31" s="131"/>
      <c r="E31" s="131"/>
      <c r="F31" s="131"/>
      <c r="G31" s="131"/>
      <c r="H31" s="131"/>
      <c r="I31" s="130"/>
      <c r="J31" s="132"/>
      <c r="K31" s="132"/>
    </row>
    <row r="32" spans="1:15" ht="14.25" customHeight="1" x14ac:dyDescent="0.25">
      <c r="A32" s="134"/>
      <c r="B32" s="135" t="s">
        <v>92</v>
      </c>
      <c r="C32" s="135"/>
      <c r="D32" s="135"/>
      <c r="E32" s="135"/>
      <c r="F32" s="135"/>
      <c r="G32" s="135"/>
      <c r="H32" s="135"/>
      <c r="I32" s="127">
        <v>1</v>
      </c>
      <c r="J32" s="137">
        <v>7000</v>
      </c>
      <c r="K32" s="137">
        <f t="shared" ref="K32:K38" si="3">I32*J32</f>
        <v>7000</v>
      </c>
    </row>
    <row r="33" spans="1:11" ht="14.25" customHeight="1" x14ac:dyDescent="0.25">
      <c r="A33" s="134"/>
      <c r="B33" s="135" t="s">
        <v>83</v>
      </c>
      <c r="C33" s="135"/>
      <c r="D33" s="135"/>
      <c r="E33" s="135"/>
      <c r="F33" s="135"/>
      <c r="G33" s="135"/>
      <c r="H33" s="135"/>
      <c r="I33" s="127">
        <v>1</v>
      </c>
      <c r="J33" s="137">
        <v>22000</v>
      </c>
      <c r="K33" s="137">
        <f t="shared" si="3"/>
        <v>22000</v>
      </c>
    </row>
    <row r="34" spans="1:11" x14ac:dyDescent="0.25">
      <c r="A34" s="134"/>
      <c r="B34" s="135" t="s">
        <v>79</v>
      </c>
      <c r="C34" s="135"/>
      <c r="D34" s="135"/>
      <c r="E34" s="135"/>
      <c r="F34" s="135"/>
      <c r="G34" s="135"/>
      <c r="H34" s="135"/>
      <c r="I34" s="127">
        <v>1</v>
      </c>
      <c r="J34" s="137">
        <v>1500</v>
      </c>
      <c r="K34" s="137">
        <f t="shared" si="3"/>
        <v>1500</v>
      </c>
    </row>
    <row r="35" spans="1:11" x14ac:dyDescent="0.25">
      <c r="A35" s="134"/>
      <c r="B35" s="135" t="s">
        <v>77</v>
      </c>
      <c r="C35" s="135"/>
      <c r="D35" s="135"/>
      <c r="E35" s="135"/>
      <c r="F35" s="135"/>
      <c r="G35" s="135"/>
      <c r="H35" s="135"/>
      <c r="I35" s="158">
        <v>1</v>
      </c>
      <c r="J35" s="137">
        <v>1000</v>
      </c>
      <c r="K35" s="137">
        <f t="shared" si="3"/>
        <v>1000</v>
      </c>
    </row>
    <row r="36" spans="1:11" s="153" customFormat="1" x14ac:dyDescent="0.25">
      <c r="A36" s="134"/>
      <c r="B36" s="128" t="s">
        <v>507</v>
      </c>
      <c r="C36" s="128"/>
      <c r="D36" s="128"/>
      <c r="E36" s="128"/>
      <c r="F36" s="128"/>
      <c r="G36" s="128"/>
      <c r="H36" s="128"/>
      <c r="I36" s="127">
        <v>1</v>
      </c>
      <c r="J36" s="129">
        <v>500</v>
      </c>
      <c r="K36" s="129">
        <f t="shared" si="3"/>
        <v>500</v>
      </c>
    </row>
    <row r="37" spans="1:11" x14ac:dyDescent="0.25">
      <c r="A37" s="134"/>
      <c r="B37" s="159" t="s">
        <v>78</v>
      </c>
      <c r="C37" s="159"/>
      <c r="D37" s="159"/>
      <c r="E37" s="159"/>
      <c r="F37" s="159"/>
      <c r="G37" s="159"/>
      <c r="H37" s="159"/>
      <c r="I37" s="127">
        <v>1</v>
      </c>
      <c r="J37" s="160">
        <v>18000</v>
      </c>
      <c r="K37" s="160">
        <f t="shared" si="3"/>
        <v>18000</v>
      </c>
    </row>
    <row r="38" spans="1:11" x14ac:dyDescent="0.25">
      <c r="A38" s="134"/>
      <c r="B38" s="135" t="s">
        <v>81</v>
      </c>
      <c r="C38" s="135"/>
      <c r="D38" s="135"/>
      <c r="E38" s="135"/>
      <c r="F38" s="135"/>
      <c r="G38" s="135"/>
      <c r="H38" s="135"/>
      <c r="I38" s="127">
        <v>1</v>
      </c>
      <c r="J38" s="137">
        <v>1000</v>
      </c>
      <c r="K38" s="137">
        <f t="shared" si="3"/>
        <v>1000</v>
      </c>
    </row>
    <row r="39" spans="1:11" ht="15.75" thickBot="1" x14ac:dyDescent="0.3"/>
    <row r="40" spans="1:11" ht="15.75" thickBot="1" x14ac:dyDescent="0.3">
      <c r="B40" s="21"/>
      <c r="C40" s="22"/>
      <c r="D40" s="22"/>
      <c r="E40" s="22"/>
      <c r="F40" s="23" t="str">
        <f>CONCATENATE("Celková cena rekonstrukce MaR rozvaděče  ",A6)</f>
        <v>Celková cena rekonstrukce MaR rozvaděče  RM1</v>
      </c>
      <c r="G40" s="23"/>
      <c r="H40" s="23"/>
      <c r="I40" s="24"/>
      <c r="J40" s="25"/>
      <c r="K40" s="26">
        <f>SUM(K10:K39)</f>
        <v>212345</v>
      </c>
    </row>
    <row r="43" spans="1:11" x14ac:dyDescent="0.25">
      <c r="A43" s="1" t="s">
        <v>82</v>
      </c>
      <c r="B43" s="1"/>
    </row>
    <row r="44" spans="1:11" ht="136.5" customHeight="1" x14ac:dyDescent="0.25">
      <c r="A44" s="276" t="s">
        <v>412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</sheetData>
  <mergeCells count="8">
    <mergeCell ref="A44:K44"/>
    <mergeCell ref="B12:E12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RM1 - Kotelna</oddHead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H26" sqref="H26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6" t="s">
        <v>0</v>
      </c>
      <c r="C1" s="61"/>
      <c r="E1" s="61"/>
      <c r="F1" s="61"/>
      <c r="G1" s="61"/>
    </row>
    <row r="2" spans="1:11" ht="18.75" x14ac:dyDescent="0.25">
      <c r="A2" s="6" t="s">
        <v>1</v>
      </c>
      <c r="C2" s="61"/>
      <c r="E2" s="61"/>
      <c r="F2" s="61"/>
      <c r="G2" s="61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61"/>
      <c r="C4" s="61"/>
      <c r="E4" s="61"/>
      <c r="F4" s="61"/>
      <c r="G4" s="61"/>
    </row>
    <row r="5" spans="1:11" x14ac:dyDescent="0.25">
      <c r="A5" s="266" t="s">
        <v>48</v>
      </c>
      <c r="B5" s="267"/>
      <c r="C5" s="268"/>
      <c r="D5" s="269"/>
      <c r="E5" s="269"/>
      <c r="F5" s="269"/>
      <c r="G5" s="63"/>
    </row>
    <row r="6" spans="1:11" ht="31.5" customHeight="1" x14ac:dyDescent="0.25">
      <c r="A6" s="270" t="str">
        <f>'Celkový přehled'!A9</f>
        <v>RM2</v>
      </c>
      <c r="B6" s="271"/>
      <c r="C6" s="272"/>
      <c r="D6" s="273"/>
      <c r="E6" s="273"/>
      <c r="F6" s="273"/>
      <c r="G6" s="10"/>
    </row>
    <row r="7" spans="1:11" ht="7.5" customHeight="1" x14ac:dyDescent="0.25"/>
    <row r="8" spans="1:11" ht="73.5" customHeight="1" x14ac:dyDescent="0.25">
      <c r="A8" s="274" t="s">
        <v>406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s="60" customFormat="1" x14ac:dyDescent="0.25">
      <c r="A10" s="117"/>
      <c r="B10" s="133" t="s">
        <v>59</v>
      </c>
      <c r="C10" s="131"/>
      <c r="D10" s="131"/>
      <c r="E10" s="131"/>
      <c r="F10" s="131"/>
      <c r="G10" s="131"/>
      <c r="H10" s="131"/>
      <c r="I10" s="130"/>
      <c r="J10" s="132"/>
      <c r="K10" s="132"/>
    </row>
    <row r="11" spans="1:11" s="60" customFormat="1" x14ac:dyDescent="0.25">
      <c r="A11" s="117"/>
      <c r="B11" s="154" t="s">
        <v>52</v>
      </c>
      <c r="C11" s="131"/>
      <c r="D11" s="131"/>
      <c r="E11" s="131"/>
      <c r="F11" s="154"/>
      <c r="G11" s="154"/>
      <c r="H11" s="154" t="s">
        <v>88</v>
      </c>
      <c r="I11" s="155" t="s">
        <v>62</v>
      </c>
      <c r="J11" s="156" t="s">
        <v>89</v>
      </c>
      <c r="K11" s="156" t="s">
        <v>90</v>
      </c>
    </row>
    <row r="12" spans="1:11" s="60" customFormat="1" x14ac:dyDescent="0.25">
      <c r="A12" s="117"/>
      <c r="B12" s="264" t="s">
        <v>60</v>
      </c>
      <c r="C12" s="264"/>
      <c r="D12" s="264"/>
      <c r="E12" s="264"/>
      <c r="F12" s="131"/>
      <c r="G12" s="131"/>
      <c r="H12" s="131" t="s">
        <v>97</v>
      </c>
      <c r="I12" s="136">
        <v>1</v>
      </c>
      <c r="J12" s="137">
        <v>513</v>
      </c>
      <c r="K12" s="137">
        <f t="shared" ref="K12:K23" si="0">I12*J12</f>
        <v>513</v>
      </c>
    </row>
    <row r="13" spans="1:11" s="60" customFormat="1" x14ac:dyDescent="0.25">
      <c r="A13" s="117"/>
      <c r="B13" s="135" t="s">
        <v>63</v>
      </c>
      <c r="C13" s="135"/>
      <c r="D13" s="135"/>
      <c r="E13" s="135"/>
      <c r="F13" s="135"/>
      <c r="G13" s="135"/>
      <c r="H13" s="131" t="s">
        <v>100</v>
      </c>
      <c r="I13" s="136">
        <v>1</v>
      </c>
      <c r="J13" s="137">
        <v>227</v>
      </c>
      <c r="K13" s="137">
        <f t="shared" si="0"/>
        <v>227</v>
      </c>
    </row>
    <row r="14" spans="1:11" s="60" customFormat="1" x14ac:dyDescent="0.25">
      <c r="A14" s="117"/>
      <c r="B14" s="135" t="s">
        <v>65</v>
      </c>
      <c r="C14" s="135"/>
      <c r="D14" s="135"/>
      <c r="E14" s="135"/>
      <c r="F14" s="135"/>
      <c r="G14" s="135"/>
      <c r="H14" s="131" t="s">
        <v>102</v>
      </c>
      <c r="I14" s="136">
        <v>1</v>
      </c>
      <c r="J14" s="137">
        <v>530</v>
      </c>
      <c r="K14" s="137">
        <f t="shared" si="0"/>
        <v>530</v>
      </c>
    </row>
    <row r="15" spans="1:11" s="60" customFormat="1" x14ac:dyDescent="0.25">
      <c r="A15" s="117"/>
      <c r="B15" s="135" t="s">
        <v>116</v>
      </c>
      <c r="C15" s="135"/>
      <c r="D15" s="135"/>
      <c r="E15" s="135"/>
      <c r="F15" s="135"/>
      <c r="G15" s="135"/>
      <c r="H15" s="131" t="s">
        <v>103</v>
      </c>
      <c r="I15" s="136">
        <v>1</v>
      </c>
      <c r="J15" s="137">
        <v>140</v>
      </c>
      <c r="K15" s="137">
        <f t="shared" si="0"/>
        <v>140</v>
      </c>
    </row>
    <row r="16" spans="1:11" s="60" customFormat="1" x14ac:dyDescent="0.25">
      <c r="A16" s="117"/>
      <c r="B16" s="135" t="s">
        <v>131</v>
      </c>
      <c r="C16" s="135"/>
      <c r="D16" s="135"/>
      <c r="E16" s="135"/>
      <c r="F16" s="135"/>
      <c r="G16" s="135"/>
      <c r="H16" s="131" t="s">
        <v>132</v>
      </c>
      <c r="I16" s="136">
        <v>4</v>
      </c>
      <c r="J16" s="137">
        <v>136</v>
      </c>
      <c r="K16" s="137">
        <f t="shared" si="0"/>
        <v>544</v>
      </c>
    </row>
    <row r="17" spans="1:11" s="60" customFormat="1" x14ac:dyDescent="0.25">
      <c r="A17" s="117"/>
      <c r="B17" s="135" t="s">
        <v>133</v>
      </c>
      <c r="C17" s="135"/>
      <c r="D17" s="135"/>
      <c r="E17" s="135"/>
      <c r="F17" s="135"/>
      <c r="G17" s="135"/>
      <c r="H17" s="131" t="s">
        <v>66</v>
      </c>
      <c r="I17" s="136">
        <v>1</v>
      </c>
      <c r="J17" s="137">
        <v>136</v>
      </c>
      <c r="K17" s="137">
        <f t="shared" si="0"/>
        <v>136</v>
      </c>
    </row>
    <row r="18" spans="1:11" s="60" customFormat="1" x14ac:dyDescent="0.25">
      <c r="A18" s="117"/>
      <c r="B18" s="135" t="s">
        <v>71</v>
      </c>
      <c r="C18" s="135"/>
      <c r="D18" s="135"/>
      <c r="E18" s="135"/>
      <c r="F18" s="135"/>
      <c r="G18" s="135"/>
      <c r="H18" s="131" t="s">
        <v>98</v>
      </c>
      <c r="I18" s="136">
        <v>1</v>
      </c>
      <c r="J18" s="137">
        <v>212</v>
      </c>
      <c r="K18" s="137">
        <f t="shared" si="0"/>
        <v>212</v>
      </c>
    </row>
    <row r="19" spans="1:11" s="81" customFormat="1" x14ac:dyDescent="0.25">
      <c r="A19" s="117"/>
      <c r="B19" s="135" t="s">
        <v>498</v>
      </c>
      <c r="C19" s="135"/>
      <c r="D19" s="135"/>
      <c r="E19" s="135"/>
      <c r="F19" s="135"/>
      <c r="G19" s="135"/>
      <c r="H19" s="131" t="s">
        <v>497</v>
      </c>
      <c r="I19" s="136">
        <v>7</v>
      </c>
      <c r="J19" s="137">
        <v>213</v>
      </c>
      <c r="K19" s="137">
        <f t="shared" ref="K19" si="1">I19*J19</f>
        <v>1491</v>
      </c>
    </row>
    <row r="20" spans="1:11" s="81" customFormat="1" x14ac:dyDescent="0.25">
      <c r="A20" s="117"/>
      <c r="B20" s="135" t="s">
        <v>499</v>
      </c>
      <c r="C20" s="135"/>
      <c r="D20" s="135"/>
      <c r="E20" s="135"/>
      <c r="F20" s="135"/>
      <c r="G20" s="135"/>
      <c r="H20" s="131" t="s">
        <v>500</v>
      </c>
      <c r="I20" s="136">
        <v>10</v>
      </c>
      <c r="J20" s="137">
        <v>214</v>
      </c>
      <c r="K20" s="137">
        <f t="shared" ref="K20" si="2">I20*J20</f>
        <v>2140</v>
      </c>
    </row>
    <row r="21" spans="1:11" s="60" customFormat="1" x14ac:dyDescent="0.25">
      <c r="A21" s="117"/>
      <c r="B21" s="135" t="s">
        <v>72</v>
      </c>
      <c r="C21" s="135"/>
      <c r="D21" s="135"/>
      <c r="E21" s="135"/>
      <c r="F21" s="135"/>
      <c r="G21" s="135"/>
      <c r="H21" s="131" t="s">
        <v>96</v>
      </c>
      <c r="I21" s="136">
        <v>26</v>
      </c>
      <c r="J21" s="137">
        <v>250</v>
      </c>
      <c r="K21" s="137">
        <f t="shared" si="0"/>
        <v>6500</v>
      </c>
    </row>
    <row r="22" spans="1:11" s="81" customFormat="1" x14ac:dyDescent="0.25">
      <c r="A22" s="117"/>
      <c r="B22" s="153" t="s">
        <v>501</v>
      </c>
      <c r="C22" s="153"/>
      <c r="D22" s="153"/>
      <c r="E22" s="153"/>
      <c r="F22" s="153"/>
      <c r="G22" s="153"/>
      <c r="H22" s="81" t="s">
        <v>426</v>
      </c>
      <c r="I22" s="87">
        <v>1</v>
      </c>
      <c r="J22" s="92">
        <v>1800</v>
      </c>
      <c r="K22" s="92">
        <f t="shared" si="0"/>
        <v>1800</v>
      </c>
    </row>
    <row r="23" spans="1:11" s="60" customFormat="1" x14ac:dyDescent="0.25">
      <c r="A23" s="117"/>
      <c r="B23" s="135" t="s">
        <v>99</v>
      </c>
      <c r="C23" s="135"/>
      <c r="D23" s="135"/>
      <c r="E23" s="135"/>
      <c r="F23" s="135"/>
      <c r="G23" s="135"/>
      <c r="H23" s="131" t="s">
        <v>75</v>
      </c>
      <c r="I23" s="136">
        <v>1</v>
      </c>
      <c r="J23" s="137">
        <v>5000</v>
      </c>
      <c r="K23" s="137">
        <f t="shared" si="0"/>
        <v>5000</v>
      </c>
    </row>
    <row r="24" spans="1:11" s="60" customFormat="1" x14ac:dyDescent="0.25">
      <c r="A24" s="117"/>
      <c r="B24" s="135"/>
      <c r="C24" s="135"/>
      <c r="D24" s="135"/>
      <c r="E24" s="135"/>
      <c r="F24" s="135"/>
      <c r="G24" s="135"/>
      <c r="H24" s="131"/>
      <c r="I24" s="136"/>
      <c r="J24" s="137"/>
      <c r="K24" s="137"/>
    </row>
    <row r="25" spans="1:11" s="60" customFormat="1" x14ac:dyDescent="0.25">
      <c r="A25" s="117"/>
      <c r="B25" s="133" t="s">
        <v>104</v>
      </c>
      <c r="C25" s="135"/>
      <c r="D25" s="135"/>
      <c r="E25" s="135"/>
      <c r="F25" s="135"/>
      <c r="G25" s="135"/>
      <c r="H25" s="131"/>
      <c r="I25" s="136"/>
      <c r="J25" s="137"/>
      <c r="K25" s="137"/>
    </row>
    <row r="26" spans="1:11" s="60" customFormat="1" x14ac:dyDescent="0.25">
      <c r="A26" s="117"/>
      <c r="B26" s="135" t="s">
        <v>509</v>
      </c>
      <c r="C26" s="135"/>
      <c r="D26" s="135"/>
      <c r="E26" s="135"/>
      <c r="F26" s="135"/>
      <c r="G26" s="135"/>
      <c r="H26" s="131" t="s">
        <v>105</v>
      </c>
      <c r="I26" s="136">
        <v>1</v>
      </c>
      <c r="J26" s="137">
        <v>10400</v>
      </c>
      <c r="K26" s="137">
        <f>I26*J26</f>
        <v>10400</v>
      </c>
    </row>
    <row r="27" spans="1:11" s="60" customFormat="1" x14ac:dyDescent="0.25">
      <c r="A27" s="117"/>
      <c r="B27" s="135" t="s">
        <v>490</v>
      </c>
      <c r="C27" s="135"/>
      <c r="D27" s="135"/>
      <c r="E27" s="135"/>
      <c r="F27" s="135"/>
      <c r="G27" s="135"/>
      <c r="H27" s="131" t="s">
        <v>494</v>
      </c>
      <c r="I27" s="136">
        <v>4</v>
      </c>
      <c r="J27" s="137">
        <v>7032</v>
      </c>
      <c r="K27" s="137">
        <f t="shared" ref="K27:K30" si="3">I27*J27</f>
        <v>28128</v>
      </c>
    </row>
    <row r="28" spans="1:11" s="60" customFormat="1" x14ac:dyDescent="0.25">
      <c r="A28" s="117"/>
      <c r="B28" s="135" t="s">
        <v>491</v>
      </c>
      <c r="C28" s="135"/>
      <c r="D28" s="135"/>
      <c r="E28" s="135"/>
      <c r="F28" s="135"/>
      <c r="G28" s="135"/>
      <c r="H28" s="131" t="s">
        <v>495</v>
      </c>
      <c r="I28" s="136">
        <v>3</v>
      </c>
      <c r="J28" s="137">
        <v>7032</v>
      </c>
      <c r="K28" s="137">
        <f t="shared" si="3"/>
        <v>21096</v>
      </c>
    </row>
    <row r="29" spans="1:11" s="60" customFormat="1" x14ac:dyDescent="0.25">
      <c r="A29" s="117"/>
      <c r="B29" s="135" t="s">
        <v>492</v>
      </c>
      <c r="C29" s="135"/>
      <c r="D29" s="135"/>
      <c r="E29" s="135"/>
      <c r="F29" s="135"/>
      <c r="G29" s="135"/>
      <c r="H29" s="131" t="s">
        <v>496</v>
      </c>
      <c r="I29" s="136">
        <v>1</v>
      </c>
      <c r="J29" s="137">
        <v>7972</v>
      </c>
      <c r="K29" s="137">
        <f t="shared" si="3"/>
        <v>7972</v>
      </c>
    </row>
    <row r="30" spans="1:11" x14ac:dyDescent="0.25">
      <c r="A30" s="126"/>
      <c r="B30" s="135" t="s">
        <v>493</v>
      </c>
      <c r="C30" s="135"/>
      <c r="D30" s="135"/>
      <c r="E30" s="135"/>
      <c r="F30" s="135"/>
      <c r="G30" s="135"/>
      <c r="H30" s="131" t="s">
        <v>424</v>
      </c>
      <c r="I30" s="136">
        <v>2</v>
      </c>
      <c r="J30" s="137">
        <v>8376</v>
      </c>
      <c r="K30" s="137">
        <f t="shared" si="3"/>
        <v>16752</v>
      </c>
    </row>
    <row r="31" spans="1:11" x14ac:dyDescent="0.25">
      <c r="A31" s="126"/>
      <c r="B31" s="135" t="s">
        <v>80</v>
      </c>
      <c r="C31" s="135"/>
      <c r="D31" s="135"/>
      <c r="E31" s="135"/>
      <c r="F31" s="135"/>
      <c r="G31" s="135"/>
      <c r="H31" s="135"/>
      <c r="I31" s="157">
        <v>79</v>
      </c>
      <c r="J31" s="137">
        <v>500</v>
      </c>
      <c r="K31" s="137">
        <f>I31*J31</f>
        <v>39500</v>
      </c>
    </row>
    <row r="32" spans="1:11" x14ac:dyDescent="0.25">
      <c r="A32" s="126"/>
      <c r="B32" s="135"/>
      <c r="C32" s="135"/>
      <c r="D32" s="135"/>
      <c r="E32" s="135"/>
      <c r="F32" s="135"/>
      <c r="G32" s="135"/>
      <c r="H32" s="135"/>
      <c r="I32" s="136"/>
      <c r="J32" s="137"/>
      <c r="K32" s="137"/>
    </row>
    <row r="33" spans="1:11" x14ac:dyDescent="0.25">
      <c r="A33" s="126"/>
      <c r="B33" s="133" t="s">
        <v>91</v>
      </c>
      <c r="C33" s="131"/>
      <c r="D33" s="131"/>
      <c r="E33" s="131"/>
      <c r="F33" s="131"/>
      <c r="G33" s="131"/>
      <c r="H33" s="131"/>
      <c r="I33" s="130"/>
      <c r="J33" s="132"/>
      <c r="K33" s="132"/>
    </row>
    <row r="34" spans="1:11" x14ac:dyDescent="0.25">
      <c r="A34" s="126"/>
      <c r="B34" s="135" t="s">
        <v>92</v>
      </c>
      <c r="C34" s="135"/>
      <c r="D34" s="135"/>
      <c r="E34" s="135"/>
      <c r="F34" s="135"/>
      <c r="G34" s="135"/>
      <c r="H34" s="135"/>
      <c r="I34" s="127">
        <v>1</v>
      </c>
      <c r="J34" s="137">
        <v>6000</v>
      </c>
      <c r="K34" s="137">
        <f t="shared" ref="K34:K40" si="4">I34*J34</f>
        <v>6000</v>
      </c>
    </row>
    <row r="35" spans="1:11" x14ac:dyDescent="0.25">
      <c r="A35" s="126"/>
      <c r="B35" s="135" t="s">
        <v>83</v>
      </c>
      <c r="C35" s="135"/>
      <c r="D35" s="135"/>
      <c r="E35" s="135"/>
      <c r="F35" s="135"/>
      <c r="G35" s="135"/>
      <c r="H35" s="135"/>
      <c r="I35" s="127">
        <v>1</v>
      </c>
      <c r="J35" s="137">
        <v>20000</v>
      </c>
      <c r="K35" s="137">
        <f t="shared" si="4"/>
        <v>20000</v>
      </c>
    </row>
    <row r="36" spans="1:11" x14ac:dyDescent="0.25">
      <c r="A36" s="126"/>
      <c r="B36" s="135" t="s">
        <v>79</v>
      </c>
      <c r="C36" s="135"/>
      <c r="D36" s="135"/>
      <c r="E36" s="135"/>
      <c r="F36" s="135"/>
      <c r="G36" s="135"/>
      <c r="H36" s="135"/>
      <c r="I36" s="127">
        <v>1</v>
      </c>
      <c r="J36" s="137">
        <v>1500</v>
      </c>
      <c r="K36" s="137">
        <f t="shared" si="4"/>
        <v>1500</v>
      </c>
    </row>
    <row r="37" spans="1:11" s="153" customFormat="1" x14ac:dyDescent="0.25">
      <c r="A37" s="126"/>
      <c r="B37" s="128" t="s">
        <v>507</v>
      </c>
      <c r="C37" s="128"/>
      <c r="D37" s="128"/>
      <c r="E37" s="128"/>
      <c r="F37" s="128"/>
      <c r="G37" s="128"/>
      <c r="H37" s="128"/>
      <c r="I37" s="127">
        <v>1</v>
      </c>
      <c r="J37" s="129">
        <v>500</v>
      </c>
      <c r="K37" s="129">
        <f t="shared" si="4"/>
        <v>500</v>
      </c>
    </row>
    <row r="38" spans="1:11" x14ac:dyDescent="0.25">
      <c r="A38" s="126"/>
      <c r="B38" s="135" t="s">
        <v>77</v>
      </c>
      <c r="C38" s="135"/>
      <c r="D38" s="135"/>
      <c r="E38" s="135"/>
      <c r="F38" s="135"/>
      <c r="G38" s="135"/>
      <c r="H38" s="135"/>
      <c r="I38" s="127">
        <v>1</v>
      </c>
      <c r="J38" s="137">
        <v>1000</v>
      </c>
      <c r="K38" s="137">
        <f t="shared" si="4"/>
        <v>1000</v>
      </c>
    </row>
    <row r="39" spans="1:11" x14ac:dyDescent="0.25">
      <c r="A39" s="126"/>
      <c r="B39" s="159" t="s">
        <v>78</v>
      </c>
      <c r="C39" s="159"/>
      <c r="D39" s="159"/>
      <c r="E39" s="159"/>
      <c r="F39" s="159"/>
      <c r="G39" s="159"/>
      <c r="H39" s="159"/>
      <c r="I39" s="127">
        <v>1</v>
      </c>
      <c r="J39" s="160">
        <v>16000</v>
      </c>
      <c r="K39" s="160">
        <f t="shared" si="4"/>
        <v>16000</v>
      </c>
    </row>
    <row r="40" spans="1:11" x14ac:dyDescent="0.25">
      <c r="A40" s="126"/>
      <c r="B40" s="135" t="s">
        <v>81</v>
      </c>
      <c r="C40" s="135"/>
      <c r="D40" s="135"/>
      <c r="E40" s="135"/>
      <c r="F40" s="135"/>
      <c r="G40" s="135"/>
      <c r="H40" s="135"/>
      <c r="I40" s="127">
        <v>1</v>
      </c>
      <c r="J40" s="137">
        <v>1000</v>
      </c>
      <c r="K40" s="137">
        <f t="shared" si="4"/>
        <v>1000</v>
      </c>
    </row>
    <row r="41" spans="1:11" ht="15.75" thickBot="1" x14ac:dyDescent="0.3">
      <c r="A41" s="126"/>
      <c r="B41" s="48"/>
      <c r="C41" s="48"/>
      <c r="D41" s="48"/>
      <c r="E41" s="48"/>
      <c r="F41" s="48"/>
      <c r="G41" s="48"/>
      <c r="H41" s="118"/>
      <c r="I41" s="119"/>
      <c r="J41" s="120"/>
      <c r="K41" s="120"/>
    </row>
    <row r="42" spans="1:11" ht="15.75" thickBot="1" x14ac:dyDescent="0.3">
      <c r="B42" s="67"/>
      <c r="C42" s="68"/>
      <c r="D42" s="68"/>
      <c r="E42" s="68"/>
      <c r="F42" s="23" t="str">
        <f>CONCATENATE("Celková cena rekonstrukce MaR rozvaděče  ",A6)</f>
        <v>Celková cena rekonstrukce MaR rozvaděče  RM2</v>
      </c>
      <c r="G42" s="23"/>
      <c r="H42" s="23"/>
      <c r="I42" s="24"/>
      <c r="J42" s="25"/>
      <c r="K42" s="26">
        <f>SUM(K10:K41)</f>
        <v>189081</v>
      </c>
    </row>
    <row r="45" spans="1:11" x14ac:dyDescent="0.25">
      <c r="A45" s="1" t="s">
        <v>82</v>
      </c>
      <c r="B45" s="1"/>
    </row>
    <row r="46" spans="1:11" ht="136.5" customHeight="1" x14ac:dyDescent="0.25">
      <c r="A46" s="276" t="s">
        <v>412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</row>
  </sheetData>
  <mergeCells count="8">
    <mergeCell ref="A46:K46"/>
    <mergeCell ref="A3:K3"/>
    <mergeCell ref="A5:C5"/>
    <mergeCell ref="D5:F5"/>
    <mergeCell ref="A6:C6"/>
    <mergeCell ref="D6:F6"/>
    <mergeCell ref="A8:K8"/>
    <mergeCell ref="B12:E12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RM2 - Vzduchotechnika</oddHead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4" workbookViewId="0">
      <selection activeCell="H24" sqref="H24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6" t="s">
        <v>0</v>
      </c>
      <c r="C1" s="61"/>
      <c r="E1" s="61"/>
      <c r="F1" s="61"/>
      <c r="G1" s="61"/>
    </row>
    <row r="2" spans="1:11" ht="18.75" x14ac:dyDescent="0.25">
      <c r="A2" s="6" t="s">
        <v>1</v>
      </c>
      <c r="C2" s="61"/>
      <c r="E2" s="61"/>
      <c r="F2" s="61"/>
      <c r="G2" s="61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61"/>
      <c r="C4" s="61"/>
      <c r="E4" s="61"/>
      <c r="F4" s="61"/>
      <c r="G4" s="61"/>
    </row>
    <row r="5" spans="1:11" x14ac:dyDescent="0.25">
      <c r="A5" s="266" t="s">
        <v>48</v>
      </c>
      <c r="B5" s="267"/>
      <c r="C5" s="268"/>
      <c r="D5" s="266"/>
      <c r="E5" s="267"/>
      <c r="F5" s="268"/>
      <c r="G5" s="63"/>
    </row>
    <row r="6" spans="1:11" ht="31.5" customHeight="1" x14ac:dyDescent="0.25">
      <c r="A6" s="270" t="str">
        <f>'Celkový přehled'!A10</f>
        <v>RM3</v>
      </c>
      <c r="B6" s="271"/>
      <c r="C6" s="272"/>
      <c r="D6" s="270"/>
      <c r="E6" s="271"/>
      <c r="F6" s="272"/>
      <c r="G6" s="10"/>
    </row>
    <row r="7" spans="1:11" ht="7.5" customHeight="1" x14ac:dyDescent="0.25"/>
    <row r="8" spans="1:11" ht="75.75" customHeight="1" x14ac:dyDescent="0.25">
      <c r="A8" s="274" t="s">
        <v>408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60" customFormat="1" x14ac:dyDescent="0.25">
      <c r="A11" s="117"/>
      <c r="B11" s="275"/>
      <c r="C11" s="275"/>
      <c r="D11" s="275"/>
      <c r="E11" s="275"/>
      <c r="F11" s="118"/>
      <c r="G11" s="118"/>
      <c r="H11" s="118"/>
      <c r="I11" s="119"/>
      <c r="J11" s="120"/>
      <c r="K11" s="120"/>
    </row>
    <row r="12" spans="1:11" s="81" customFormat="1" x14ac:dyDescent="0.25">
      <c r="A12" s="117"/>
      <c r="B12" s="154" t="s">
        <v>52</v>
      </c>
      <c r="C12" s="131"/>
      <c r="D12" s="131"/>
      <c r="E12" s="131"/>
      <c r="F12" s="154"/>
      <c r="G12" s="154"/>
      <c r="H12" s="154" t="s">
        <v>88</v>
      </c>
      <c r="I12" s="155" t="s">
        <v>62</v>
      </c>
      <c r="J12" s="156" t="s">
        <v>89</v>
      </c>
      <c r="K12" s="156" t="s">
        <v>90</v>
      </c>
    </row>
    <row r="13" spans="1:11" s="81" customFormat="1" x14ac:dyDescent="0.25">
      <c r="A13" s="117"/>
      <c r="B13" s="264" t="s">
        <v>60</v>
      </c>
      <c r="C13" s="264"/>
      <c r="D13" s="264"/>
      <c r="E13" s="264"/>
      <c r="F13" s="131"/>
      <c r="G13" s="131"/>
      <c r="H13" s="131" t="s">
        <v>97</v>
      </c>
      <c r="I13" s="136">
        <v>1</v>
      </c>
      <c r="J13" s="137">
        <v>513</v>
      </c>
      <c r="K13" s="137">
        <f t="shared" ref="K13:K21" si="0">I13*J13</f>
        <v>513</v>
      </c>
    </row>
    <row r="14" spans="1:11" s="81" customFormat="1" x14ac:dyDescent="0.25">
      <c r="A14" s="117"/>
      <c r="B14" s="135" t="s">
        <v>63</v>
      </c>
      <c r="C14" s="135"/>
      <c r="D14" s="135"/>
      <c r="E14" s="135"/>
      <c r="F14" s="135"/>
      <c r="G14" s="135"/>
      <c r="H14" s="131" t="s">
        <v>100</v>
      </c>
      <c r="I14" s="136">
        <v>1</v>
      </c>
      <c r="J14" s="137">
        <v>227</v>
      </c>
      <c r="K14" s="137">
        <f t="shared" si="0"/>
        <v>227</v>
      </c>
    </row>
    <row r="15" spans="1:11" s="81" customFormat="1" x14ac:dyDescent="0.25">
      <c r="A15" s="117"/>
      <c r="B15" s="135" t="s">
        <v>65</v>
      </c>
      <c r="C15" s="135"/>
      <c r="D15" s="135"/>
      <c r="E15" s="135"/>
      <c r="F15" s="135"/>
      <c r="G15" s="135"/>
      <c r="H15" s="131" t="s">
        <v>102</v>
      </c>
      <c r="I15" s="136">
        <v>1</v>
      </c>
      <c r="J15" s="137">
        <v>530</v>
      </c>
      <c r="K15" s="137">
        <f t="shared" si="0"/>
        <v>530</v>
      </c>
    </row>
    <row r="16" spans="1:11" s="81" customFormat="1" x14ac:dyDescent="0.25">
      <c r="A16" s="117"/>
      <c r="B16" s="135" t="s">
        <v>116</v>
      </c>
      <c r="C16" s="135"/>
      <c r="D16" s="135"/>
      <c r="E16" s="135"/>
      <c r="F16" s="135"/>
      <c r="G16" s="135"/>
      <c r="H16" s="131" t="s">
        <v>103</v>
      </c>
      <c r="I16" s="136">
        <v>1</v>
      </c>
      <c r="J16" s="137">
        <v>140</v>
      </c>
      <c r="K16" s="137">
        <f t="shared" si="0"/>
        <v>140</v>
      </c>
    </row>
    <row r="17" spans="1:11" s="81" customFormat="1" x14ac:dyDescent="0.25">
      <c r="A17" s="117"/>
      <c r="B17" s="135" t="s">
        <v>131</v>
      </c>
      <c r="C17" s="135"/>
      <c r="D17" s="135"/>
      <c r="E17" s="135"/>
      <c r="F17" s="135"/>
      <c r="G17" s="135"/>
      <c r="H17" s="131" t="s">
        <v>132</v>
      </c>
      <c r="I17" s="136">
        <v>1</v>
      </c>
      <c r="J17" s="137">
        <v>136</v>
      </c>
      <c r="K17" s="137">
        <f t="shared" si="0"/>
        <v>136</v>
      </c>
    </row>
    <row r="18" spans="1:11" s="81" customFormat="1" x14ac:dyDescent="0.25">
      <c r="A18" s="117"/>
      <c r="B18" s="135" t="s">
        <v>133</v>
      </c>
      <c r="C18" s="135"/>
      <c r="D18" s="135"/>
      <c r="E18" s="135"/>
      <c r="F18" s="135"/>
      <c r="G18" s="135"/>
      <c r="H18" s="131" t="s">
        <v>66</v>
      </c>
      <c r="I18" s="136">
        <v>1</v>
      </c>
      <c r="J18" s="137">
        <v>136</v>
      </c>
      <c r="K18" s="137">
        <f t="shared" si="0"/>
        <v>136</v>
      </c>
    </row>
    <row r="19" spans="1:11" s="81" customFormat="1" x14ac:dyDescent="0.25">
      <c r="A19" s="117"/>
      <c r="B19" s="135" t="s">
        <v>72</v>
      </c>
      <c r="C19" s="135"/>
      <c r="D19" s="135"/>
      <c r="E19" s="135"/>
      <c r="F19" s="135"/>
      <c r="G19" s="135"/>
      <c r="H19" s="131" t="s">
        <v>96</v>
      </c>
      <c r="I19" s="136">
        <v>9</v>
      </c>
      <c r="J19" s="137">
        <v>250</v>
      </c>
      <c r="K19" s="137">
        <f t="shared" si="0"/>
        <v>2250</v>
      </c>
    </row>
    <row r="20" spans="1:11" s="81" customFormat="1" x14ac:dyDescent="0.25">
      <c r="A20" s="117"/>
      <c r="B20" s="153" t="s">
        <v>501</v>
      </c>
      <c r="C20" s="153"/>
      <c r="D20" s="153"/>
      <c r="E20" s="153"/>
      <c r="F20" s="153"/>
      <c r="G20" s="153"/>
      <c r="H20" s="81" t="s">
        <v>426</v>
      </c>
      <c r="I20" s="87">
        <v>1</v>
      </c>
      <c r="J20" s="92">
        <v>1800</v>
      </c>
      <c r="K20" s="92">
        <f t="shared" si="0"/>
        <v>1800</v>
      </c>
    </row>
    <row r="21" spans="1:11" s="81" customFormat="1" x14ac:dyDescent="0.25">
      <c r="A21" s="117"/>
      <c r="B21" s="135" t="s">
        <v>99</v>
      </c>
      <c r="C21" s="135"/>
      <c r="D21" s="135"/>
      <c r="E21" s="135"/>
      <c r="F21" s="135"/>
      <c r="G21" s="135"/>
      <c r="H21" s="131" t="s">
        <v>75</v>
      </c>
      <c r="I21" s="136">
        <v>1</v>
      </c>
      <c r="J21" s="137">
        <v>5000</v>
      </c>
      <c r="K21" s="137">
        <f t="shared" si="0"/>
        <v>5000</v>
      </c>
    </row>
    <row r="22" spans="1:11" s="81" customFormat="1" x14ac:dyDescent="0.25">
      <c r="A22" s="117"/>
      <c r="B22" s="135"/>
      <c r="C22" s="135"/>
      <c r="D22" s="135"/>
      <c r="E22" s="135"/>
      <c r="F22" s="135"/>
      <c r="G22" s="135"/>
      <c r="H22" s="131"/>
      <c r="I22" s="136"/>
      <c r="J22" s="137"/>
      <c r="K22" s="137"/>
    </row>
    <row r="23" spans="1:11" s="81" customFormat="1" x14ac:dyDescent="0.25">
      <c r="A23" s="117"/>
      <c r="B23" s="133" t="s">
        <v>104</v>
      </c>
      <c r="C23" s="135"/>
      <c r="D23" s="135"/>
      <c r="E23" s="135"/>
      <c r="F23" s="135"/>
      <c r="G23" s="135"/>
      <c r="H23" s="131"/>
      <c r="I23" s="136"/>
      <c r="J23" s="137"/>
      <c r="K23" s="137"/>
    </row>
    <row r="24" spans="1:11" s="81" customFormat="1" x14ac:dyDescent="0.25">
      <c r="A24" s="117"/>
      <c r="B24" s="135" t="s">
        <v>509</v>
      </c>
      <c r="C24" s="135"/>
      <c r="D24" s="135"/>
      <c r="E24" s="135"/>
      <c r="F24" s="135"/>
      <c r="G24" s="135"/>
      <c r="H24" s="131" t="s">
        <v>105</v>
      </c>
      <c r="I24" s="136">
        <v>1</v>
      </c>
      <c r="J24" s="137">
        <v>10400</v>
      </c>
      <c r="K24" s="137">
        <f>I24*J24</f>
        <v>10400</v>
      </c>
    </row>
    <row r="25" spans="1:11" s="81" customFormat="1" x14ac:dyDescent="0.25">
      <c r="A25" s="117"/>
      <c r="B25" s="135" t="s">
        <v>504</v>
      </c>
      <c r="C25" s="135"/>
      <c r="D25" s="135"/>
      <c r="E25" s="135"/>
      <c r="F25" s="135"/>
      <c r="G25" s="135"/>
      <c r="H25" s="131" t="s">
        <v>503</v>
      </c>
      <c r="I25" s="136">
        <v>1</v>
      </c>
      <c r="J25" s="137">
        <v>10401</v>
      </c>
      <c r="K25" s="137">
        <f>I25*J25</f>
        <v>10401</v>
      </c>
    </row>
    <row r="26" spans="1:11" s="81" customFormat="1" x14ac:dyDescent="0.25">
      <c r="A26" s="117"/>
      <c r="B26" s="135" t="s">
        <v>491</v>
      </c>
      <c r="C26" s="135"/>
      <c r="D26" s="135"/>
      <c r="E26" s="135"/>
      <c r="F26" s="135"/>
      <c r="G26" s="135"/>
      <c r="H26" s="131" t="s">
        <v>495</v>
      </c>
      <c r="I26" s="136">
        <v>1</v>
      </c>
      <c r="J26" s="137">
        <v>7032</v>
      </c>
      <c r="K26" s="137">
        <f t="shared" ref="K26:K27" si="1">I26*J26</f>
        <v>7032</v>
      </c>
    </row>
    <row r="27" spans="1:11" s="153" customFormat="1" x14ac:dyDescent="0.25">
      <c r="A27" s="126"/>
      <c r="B27" s="153" t="s">
        <v>74</v>
      </c>
      <c r="F27" s="135"/>
      <c r="G27" s="135"/>
      <c r="H27" s="131" t="s">
        <v>73</v>
      </c>
      <c r="I27" s="136">
        <v>1</v>
      </c>
      <c r="J27" s="137">
        <v>8653</v>
      </c>
      <c r="K27" s="137">
        <f t="shared" si="1"/>
        <v>8653</v>
      </c>
    </row>
    <row r="28" spans="1:11" s="153" customFormat="1" x14ac:dyDescent="0.25">
      <c r="A28" s="126"/>
      <c r="B28" s="135" t="s">
        <v>80</v>
      </c>
      <c r="C28" s="135"/>
      <c r="D28" s="135"/>
      <c r="E28" s="135"/>
      <c r="F28" s="135"/>
      <c r="G28" s="135"/>
      <c r="H28" s="135"/>
      <c r="I28" s="157">
        <v>16</v>
      </c>
      <c r="J28" s="137">
        <v>500</v>
      </c>
      <c r="K28" s="137">
        <f>I28*J28</f>
        <v>8000</v>
      </c>
    </row>
    <row r="29" spans="1:11" s="153" customFormat="1" x14ac:dyDescent="0.25">
      <c r="A29" s="126"/>
      <c r="B29" s="135"/>
      <c r="C29" s="135"/>
      <c r="D29" s="135"/>
      <c r="E29" s="135"/>
      <c r="F29" s="135"/>
      <c r="G29" s="135"/>
      <c r="H29" s="135"/>
      <c r="I29" s="136"/>
      <c r="J29" s="137"/>
      <c r="K29" s="137"/>
    </row>
    <row r="30" spans="1:11" s="153" customFormat="1" x14ac:dyDescent="0.25">
      <c r="A30" s="126"/>
      <c r="B30" s="133" t="s">
        <v>91</v>
      </c>
      <c r="C30" s="131"/>
      <c r="D30" s="131"/>
      <c r="E30" s="131"/>
      <c r="F30" s="131"/>
      <c r="G30" s="131"/>
      <c r="H30" s="131"/>
      <c r="I30" s="130"/>
      <c r="J30" s="132"/>
      <c r="K30" s="132"/>
    </row>
    <row r="31" spans="1:11" s="153" customFormat="1" x14ac:dyDescent="0.25">
      <c r="A31" s="126"/>
      <c r="B31" s="135" t="s">
        <v>92</v>
      </c>
      <c r="C31" s="135"/>
      <c r="D31" s="135"/>
      <c r="E31" s="135"/>
      <c r="F31" s="135"/>
      <c r="G31" s="135"/>
      <c r="H31" s="135"/>
      <c r="I31" s="158">
        <v>1</v>
      </c>
      <c r="J31" s="137">
        <v>3000</v>
      </c>
      <c r="K31" s="137">
        <f t="shared" ref="K31:K37" si="2">I31*J31</f>
        <v>3000</v>
      </c>
    </row>
    <row r="32" spans="1:11" s="153" customFormat="1" x14ac:dyDescent="0.25">
      <c r="A32" s="126"/>
      <c r="B32" s="135" t="s">
        <v>83</v>
      </c>
      <c r="C32" s="135"/>
      <c r="D32" s="135"/>
      <c r="E32" s="135"/>
      <c r="F32" s="135"/>
      <c r="G32" s="135"/>
      <c r="H32" s="135"/>
      <c r="I32" s="158">
        <v>1</v>
      </c>
      <c r="J32" s="137">
        <v>8000</v>
      </c>
      <c r="K32" s="137">
        <f t="shared" si="2"/>
        <v>8000</v>
      </c>
    </row>
    <row r="33" spans="1:11" s="153" customFormat="1" x14ac:dyDescent="0.25">
      <c r="A33" s="126"/>
      <c r="B33" s="135" t="s">
        <v>79</v>
      </c>
      <c r="C33" s="135"/>
      <c r="D33" s="135"/>
      <c r="E33" s="135"/>
      <c r="F33" s="135"/>
      <c r="G33" s="135"/>
      <c r="H33" s="135"/>
      <c r="I33" s="158">
        <v>1</v>
      </c>
      <c r="J33" s="137">
        <v>1500</v>
      </c>
      <c r="K33" s="137">
        <f t="shared" si="2"/>
        <v>1500</v>
      </c>
    </row>
    <row r="34" spans="1:11" s="153" customFormat="1" x14ac:dyDescent="0.25">
      <c r="A34" s="126"/>
      <c r="B34" s="128" t="s">
        <v>507</v>
      </c>
      <c r="C34" s="128"/>
      <c r="D34" s="128"/>
      <c r="E34" s="128"/>
      <c r="F34" s="128"/>
      <c r="G34" s="128"/>
      <c r="H34" s="128"/>
      <c r="I34" s="127">
        <v>1</v>
      </c>
      <c r="J34" s="129">
        <v>500</v>
      </c>
      <c r="K34" s="129">
        <f t="shared" si="2"/>
        <v>500</v>
      </c>
    </row>
    <row r="35" spans="1:11" s="153" customFormat="1" x14ac:dyDescent="0.25">
      <c r="A35" s="126"/>
      <c r="B35" s="135" t="s">
        <v>77</v>
      </c>
      <c r="C35" s="135"/>
      <c r="D35" s="135"/>
      <c r="E35" s="135"/>
      <c r="F35" s="135"/>
      <c r="G35" s="135"/>
      <c r="H35" s="135"/>
      <c r="I35" s="158">
        <v>1</v>
      </c>
      <c r="J35" s="137">
        <v>1000</v>
      </c>
      <c r="K35" s="137">
        <f t="shared" si="2"/>
        <v>1000</v>
      </c>
    </row>
    <row r="36" spans="1:11" s="153" customFormat="1" x14ac:dyDescent="0.25">
      <c r="A36" s="126"/>
      <c r="B36" s="159" t="s">
        <v>78</v>
      </c>
      <c r="C36" s="159"/>
      <c r="D36" s="159"/>
      <c r="E36" s="159"/>
      <c r="F36" s="159"/>
      <c r="G36" s="159"/>
      <c r="H36" s="159"/>
      <c r="I36" s="158">
        <v>1</v>
      </c>
      <c r="J36" s="160">
        <v>8000</v>
      </c>
      <c r="K36" s="160">
        <f t="shared" si="2"/>
        <v>8000</v>
      </c>
    </row>
    <row r="37" spans="1:11" s="153" customFormat="1" x14ac:dyDescent="0.25">
      <c r="A37" s="126"/>
      <c r="B37" s="135" t="s">
        <v>81</v>
      </c>
      <c r="C37" s="135"/>
      <c r="D37" s="135"/>
      <c r="E37" s="135"/>
      <c r="F37" s="135"/>
      <c r="G37" s="135"/>
      <c r="H37" s="135"/>
      <c r="I37" s="158">
        <v>1</v>
      </c>
      <c r="J37" s="137">
        <v>1000</v>
      </c>
      <c r="K37" s="137">
        <f t="shared" si="2"/>
        <v>1000</v>
      </c>
    </row>
    <row r="38" spans="1:11" ht="15.75" thickBot="1" x14ac:dyDescent="0.3"/>
    <row r="39" spans="1:11" ht="15.75" thickBot="1" x14ac:dyDescent="0.3">
      <c r="B39" s="67"/>
      <c r="C39" s="68"/>
      <c r="D39" s="68"/>
      <c r="E39" s="68"/>
      <c r="F39" s="23" t="str">
        <f>CONCATENATE("Celková cena rekonstrukce MaR rozvaděče  ",A6)</f>
        <v>Celková cena rekonstrukce MaR rozvaděče  RM3</v>
      </c>
      <c r="G39" s="23"/>
      <c r="H39" s="23"/>
      <c r="I39" s="24"/>
      <c r="J39" s="25"/>
      <c r="K39" s="26">
        <f>SUM(K11:K38)</f>
        <v>78218</v>
      </c>
    </row>
    <row r="42" spans="1:11" x14ac:dyDescent="0.25">
      <c r="A42" s="1" t="s">
        <v>82</v>
      </c>
      <c r="B42" s="1"/>
    </row>
    <row r="43" spans="1:11" ht="136.5" customHeight="1" x14ac:dyDescent="0.25">
      <c r="A43" s="276" t="s">
        <v>412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</row>
  </sheetData>
  <mergeCells count="9">
    <mergeCell ref="B11:E11"/>
    <mergeCell ref="A43:K43"/>
    <mergeCell ref="B13:E13"/>
    <mergeCell ref="A3:K3"/>
    <mergeCell ref="A5:C5"/>
    <mergeCell ref="D5:F5"/>
    <mergeCell ref="A6:C6"/>
    <mergeCell ref="D6:F6"/>
    <mergeCell ref="A8:K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RM3 - Energetika</oddHead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7" workbookViewId="0">
      <selection activeCell="J28" sqref="J28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6" t="s">
        <v>0</v>
      </c>
      <c r="C1" s="61"/>
      <c r="E1" s="61"/>
      <c r="F1" s="61"/>
      <c r="G1" s="61"/>
    </row>
    <row r="2" spans="1:11" ht="18.75" x14ac:dyDescent="0.25">
      <c r="A2" s="6" t="s">
        <v>1</v>
      </c>
      <c r="C2" s="61"/>
      <c r="E2" s="61"/>
      <c r="F2" s="61"/>
      <c r="G2" s="61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61"/>
      <c r="C4" s="61"/>
      <c r="E4" s="61"/>
      <c r="F4" s="61"/>
      <c r="G4" s="61"/>
    </row>
    <row r="5" spans="1:11" x14ac:dyDescent="0.25">
      <c r="A5" s="266" t="s">
        <v>48</v>
      </c>
      <c r="B5" s="267"/>
      <c r="C5" s="268"/>
      <c r="D5" s="266"/>
      <c r="E5" s="267"/>
      <c r="F5" s="268"/>
      <c r="G5" s="63"/>
    </row>
    <row r="6" spans="1:11" ht="31.5" customHeight="1" x14ac:dyDescent="0.25">
      <c r="A6" s="270" t="str">
        <f>'Celkový přehled'!A11</f>
        <v>RM4</v>
      </c>
      <c r="B6" s="271"/>
      <c r="C6" s="272"/>
      <c r="D6" s="270"/>
      <c r="E6" s="271"/>
      <c r="F6" s="272"/>
      <c r="G6" s="10"/>
    </row>
    <row r="7" spans="1:11" ht="7.5" customHeight="1" x14ac:dyDescent="0.25"/>
    <row r="8" spans="1:11" ht="57" customHeight="1" x14ac:dyDescent="0.25">
      <c r="A8" s="274" t="s">
        <v>410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A10" s="117"/>
      <c r="B10" s="133" t="s">
        <v>59</v>
      </c>
      <c r="C10" s="131"/>
      <c r="D10" s="131"/>
      <c r="E10" s="131"/>
      <c r="F10" s="131"/>
      <c r="G10" s="131"/>
      <c r="H10" s="131"/>
      <c r="I10" s="130"/>
      <c r="J10" s="132"/>
      <c r="K10" s="132"/>
    </row>
    <row r="11" spans="1:11" s="60" customFormat="1" x14ac:dyDescent="0.25">
      <c r="A11" s="117"/>
      <c r="B11" s="154" t="s">
        <v>52</v>
      </c>
      <c r="C11" s="131"/>
      <c r="D11" s="131"/>
      <c r="E11" s="131"/>
      <c r="F11" s="154"/>
      <c r="G11" s="154"/>
      <c r="H11" s="154" t="s">
        <v>88</v>
      </c>
      <c r="I11" s="155" t="s">
        <v>62</v>
      </c>
      <c r="J11" s="156" t="s">
        <v>89</v>
      </c>
      <c r="K11" s="156" t="s">
        <v>90</v>
      </c>
    </row>
    <row r="12" spans="1:11" s="60" customFormat="1" x14ac:dyDescent="0.25">
      <c r="A12" s="117"/>
      <c r="B12" s="264" t="s">
        <v>60</v>
      </c>
      <c r="C12" s="264"/>
      <c r="D12" s="264"/>
      <c r="E12" s="264"/>
      <c r="F12" s="131"/>
      <c r="G12" s="131"/>
      <c r="H12" s="131" t="s">
        <v>97</v>
      </c>
      <c r="I12" s="136">
        <v>1</v>
      </c>
      <c r="J12" s="137">
        <v>513</v>
      </c>
      <c r="K12" s="137">
        <f t="shared" ref="K12:K21" si="0">I12*J12</f>
        <v>513</v>
      </c>
    </row>
    <row r="13" spans="1:11" s="60" customFormat="1" x14ac:dyDescent="0.25">
      <c r="A13" s="117"/>
      <c r="B13" s="135" t="s">
        <v>63</v>
      </c>
      <c r="C13" s="135"/>
      <c r="D13" s="135"/>
      <c r="E13" s="135"/>
      <c r="F13" s="135"/>
      <c r="G13" s="135"/>
      <c r="H13" s="131" t="s">
        <v>100</v>
      </c>
      <c r="I13" s="136">
        <v>1</v>
      </c>
      <c r="J13" s="137">
        <v>227</v>
      </c>
      <c r="K13" s="137">
        <f t="shared" si="0"/>
        <v>227</v>
      </c>
    </row>
    <row r="14" spans="1:11" s="81" customFormat="1" x14ac:dyDescent="0.25">
      <c r="A14" s="117"/>
      <c r="B14" s="153" t="s">
        <v>64</v>
      </c>
      <c r="C14" s="153"/>
      <c r="D14" s="153"/>
      <c r="E14" s="153"/>
      <c r="F14" s="153"/>
      <c r="G14" s="153"/>
      <c r="H14" s="81" t="s">
        <v>101</v>
      </c>
      <c r="I14" s="87">
        <v>2</v>
      </c>
      <c r="J14" s="92">
        <v>67</v>
      </c>
      <c r="K14" s="92">
        <f t="shared" si="0"/>
        <v>134</v>
      </c>
    </row>
    <row r="15" spans="1:11" x14ac:dyDescent="0.25">
      <c r="A15" s="117"/>
      <c r="B15" s="135" t="s">
        <v>65</v>
      </c>
      <c r="C15" s="135"/>
      <c r="D15" s="135"/>
      <c r="E15" s="135"/>
      <c r="F15" s="135"/>
      <c r="G15" s="135"/>
      <c r="H15" s="131" t="s">
        <v>102</v>
      </c>
      <c r="I15" s="136">
        <v>1</v>
      </c>
      <c r="J15" s="137">
        <v>530</v>
      </c>
      <c r="K15" s="137">
        <f t="shared" si="0"/>
        <v>530</v>
      </c>
    </row>
    <row r="16" spans="1:11" x14ac:dyDescent="0.25">
      <c r="A16" s="117"/>
      <c r="B16" s="135" t="s">
        <v>116</v>
      </c>
      <c r="C16" s="135"/>
      <c r="D16" s="135"/>
      <c r="E16" s="135"/>
      <c r="F16" s="135"/>
      <c r="G16" s="135"/>
      <c r="H16" s="131" t="s">
        <v>103</v>
      </c>
      <c r="I16" s="136">
        <v>1</v>
      </c>
      <c r="J16" s="137">
        <v>140</v>
      </c>
      <c r="K16" s="137">
        <f t="shared" si="0"/>
        <v>140</v>
      </c>
    </row>
    <row r="17" spans="1:11" x14ac:dyDescent="0.25">
      <c r="A17" s="117"/>
      <c r="B17" s="135" t="s">
        <v>131</v>
      </c>
      <c r="C17" s="135"/>
      <c r="D17" s="135"/>
      <c r="E17" s="135"/>
      <c r="F17" s="135"/>
      <c r="G17" s="135"/>
      <c r="H17" s="131" t="s">
        <v>132</v>
      </c>
      <c r="I17" s="136">
        <v>1</v>
      </c>
      <c r="J17" s="137">
        <v>136</v>
      </c>
      <c r="K17" s="137">
        <f t="shared" si="0"/>
        <v>136</v>
      </c>
    </row>
    <row r="18" spans="1:11" x14ac:dyDescent="0.25">
      <c r="A18" s="117"/>
      <c r="B18" s="135" t="s">
        <v>133</v>
      </c>
      <c r="C18" s="135"/>
      <c r="D18" s="135"/>
      <c r="E18" s="135"/>
      <c r="F18" s="135"/>
      <c r="G18" s="135"/>
      <c r="H18" s="131" t="s">
        <v>66</v>
      </c>
      <c r="I18" s="136">
        <v>1</v>
      </c>
      <c r="J18" s="137">
        <v>136</v>
      </c>
      <c r="K18" s="137">
        <f t="shared" si="0"/>
        <v>136</v>
      </c>
    </row>
    <row r="19" spans="1:11" x14ac:dyDescent="0.25">
      <c r="A19" s="117"/>
      <c r="B19" s="135" t="s">
        <v>72</v>
      </c>
      <c r="C19" s="135"/>
      <c r="D19" s="135"/>
      <c r="E19" s="135"/>
      <c r="F19" s="135"/>
      <c r="G19" s="135"/>
      <c r="H19" s="131" t="s">
        <v>96</v>
      </c>
      <c r="I19" s="136">
        <v>69</v>
      </c>
      <c r="J19" s="137">
        <v>250</v>
      </c>
      <c r="K19" s="137">
        <f t="shared" si="0"/>
        <v>17250</v>
      </c>
    </row>
    <row r="20" spans="1:11" x14ac:dyDescent="0.25">
      <c r="A20" s="117"/>
      <c r="B20" s="153" t="s">
        <v>501</v>
      </c>
      <c r="C20" s="153"/>
      <c r="D20" s="153"/>
      <c r="E20" s="153"/>
      <c r="F20" s="153"/>
      <c r="G20" s="153"/>
      <c r="H20" s="81" t="s">
        <v>426</v>
      </c>
      <c r="I20" s="87">
        <v>1</v>
      </c>
      <c r="J20" s="92">
        <v>1800</v>
      </c>
      <c r="K20" s="92">
        <f t="shared" si="0"/>
        <v>1800</v>
      </c>
    </row>
    <row r="21" spans="1:11" x14ac:dyDescent="0.25">
      <c r="A21" s="117"/>
      <c r="B21" s="135" t="s">
        <v>99</v>
      </c>
      <c r="C21" s="135"/>
      <c r="D21" s="135"/>
      <c r="E21" s="135"/>
      <c r="F21" s="135"/>
      <c r="G21" s="135"/>
      <c r="H21" s="131" t="s">
        <v>75</v>
      </c>
      <c r="I21" s="136">
        <v>1</v>
      </c>
      <c r="J21" s="137">
        <v>5000</v>
      </c>
      <c r="K21" s="137">
        <f t="shared" si="0"/>
        <v>5000</v>
      </c>
    </row>
    <row r="22" spans="1:11" x14ac:dyDescent="0.25">
      <c r="A22" s="117"/>
      <c r="B22" s="135"/>
      <c r="C22" s="135"/>
      <c r="D22" s="135"/>
      <c r="E22" s="135"/>
      <c r="F22" s="135"/>
      <c r="G22" s="135"/>
      <c r="H22" s="131"/>
      <c r="I22" s="136"/>
      <c r="J22" s="137"/>
      <c r="K22" s="137"/>
    </row>
    <row r="23" spans="1:11" x14ac:dyDescent="0.25">
      <c r="A23" s="117"/>
      <c r="B23" s="133" t="s">
        <v>104</v>
      </c>
      <c r="C23" s="135"/>
      <c r="D23" s="135"/>
      <c r="E23" s="135"/>
      <c r="F23" s="135"/>
      <c r="G23" s="135"/>
      <c r="H23" s="131"/>
      <c r="I23" s="136"/>
      <c r="J23" s="137"/>
      <c r="K23" s="137"/>
    </row>
    <row r="24" spans="1:11" x14ac:dyDescent="0.25">
      <c r="A24" s="117"/>
      <c r="B24" s="135" t="s">
        <v>509</v>
      </c>
      <c r="C24" s="135"/>
      <c r="D24" s="135"/>
      <c r="E24" s="135"/>
      <c r="F24" s="135"/>
      <c r="G24" s="135"/>
      <c r="H24" s="131" t="s">
        <v>505</v>
      </c>
      <c r="I24" s="136">
        <v>1</v>
      </c>
      <c r="J24" s="137">
        <v>10400</v>
      </c>
      <c r="K24" s="137">
        <f>I24*J24</f>
        <v>10400</v>
      </c>
    </row>
    <row r="25" spans="1:11" x14ac:dyDescent="0.25">
      <c r="A25" s="117"/>
      <c r="B25" s="135" t="s">
        <v>490</v>
      </c>
      <c r="C25" s="135"/>
      <c r="D25" s="135"/>
      <c r="E25" s="135"/>
      <c r="F25" s="135"/>
      <c r="G25" s="135"/>
      <c r="H25" s="131" t="s">
        <v>494</v>
      </c>
      <c r="I25" s="136">
        <v>9</v>
      </c>
      <c r="J25" s="137">
        <v>7032</v>
      </c>
      <c r="K25" s="137">
        <f t="shared" ref="K25:K26" si="1">I25*J25</f>
        <v>63288</v>
      </c>
    </row>
    <row r="26" spans="1:11" x14ac:dyDescent="0.25">
      <c r="A26" s="126"/>
      <c r="B26" s="135" t="s">
        <v>493</v>
      </c>
      <c r="C26" s="135"/>
      <c r="D26" s="135"/>
      <c r="E26" s="135"/>
      <c r="F26" s="135"/>
      <c r="G26" s="135"/>
      <c r="H26" s="131" t="s">
        <v>506</v>
      </c>
      <c r="I26" s="136">
        <v>7</v>
      </c>
      <c r="J26" s="137">
        <v>8376</v>
      </c>
      <c r="K26" s="137">
        <f t="shared" si="1"/>
        <v>58632</v>
      </c>
    </row>
    <row r="27" spans="1:11" x14ac:dyDescent="0.25">
      <c r="A27" s="126"/>
      <c r="B27" s="135" t="s">
        <v>80</v>
      </c>
      <c r="C27" s="135"/>
      <c r="D27" s="135"/>
      <c r="E27" s="135"/>
      <c r="F27" s="135"/>
      <c r="G27" s="135"/>
      <c r="H27" s="135"/>
      <c r="I27" s="157">
        <v>120</v>
      </c>
      <c r="J27" s="137">
        <v>500</v>
      </c>
      <c r="K27" s="137">
        <f>I27*J27</f>
        <v>60000</v>
      </c>
    </row>
    <row r="28" spans="1:11" x14ac:dyDescent="0.25">
      <c r="A28" s="126"/>
      <c r="B28" s="135"/>
      <c r="C28" s="135"/>
      <c r="D28" s="135"/>
      <c r="E28" s="135"/>
      <c r="F28" s="135"/>
      <c r="G28" s="135"/>
      <c r="H28" s="135"/>
      <c r="I28" s="136"/>
      <c r="J28" s="137"/>
      <c r="K28" s="137"/>
    </row>
    <row r="29" spans="1:11" x14ac:dyDescent="0.25">
      <c r="A29" s="126"/>
      <c r="B29" s="133" t="s">
        <v>91</v>
      </c>
      <c r="C29" s="131"/>
      <c r="D29" s="131"/>
      <c r="E29" s="131"/>
      <c r="F29" s="131"/>
      <c r="G29" s="131"/>
      <c r="H29" s="131"/>
      <c r="I29" s="130"/>
      <c r="J29" s="132"/>
      <c r="K29" s="132"/>
    </row>
    <row r="30" spans="1:11" x14ac:dyDescent="0.25">
      <c r="A30" s="126"/>
      <c r="B30" s="135" t="s">
        <v>92</v>
      </c>
      <c r="C30" s="135"/>
      <c r="D30" s="135"/>
      <c r="E30" s="135"/>
      <c r="F30" s="135"/>
      <c r="G30" s="135"/>
      <c r="H30" s="135"/>
      <c r="I30" s="158">
        <v>1</v>
      </c>
      <c r="J30" s="137">
        <v>8000</v>
      </c>
      <c r="K30" s="137">
        <f t="shared" ref="K30:K36" si="2">I30*J30</f>
        <v>8000</v>
      </c>
    </row>
    <row r="31" spans="1:11" x14ac:dyDescent="0.25">
      <c r="A31" s="126"/>
      <c r="B31" s="135" t="s">
        <v>83</v>
      </c>
      <c r="C31" s="135"/>
      <c r="D31" s="135"/>
      <c r="E31" s="135"/>
      <c r="F31" s="135"/>
      <c r="G31" s="135"/>
      <c r="H31" s="135"/>
      <c r="I31" s="158">
        <v>1</v>
      </c>
      <c r="J31" s="137">
        <v>22000</v>
      </c>
      <c r="K31" s="137">
        <f t="shared" si="2"/>
        <v>22000</v>
      </c>
    </row>
    <row r="32" spans="1:11" x14ac:dyDescent="0.25">
      <c r="A32" s="126"/>
      <c r="B32" s="135" t="s">
        <v>79</v>
      </c>
      <c r="C32" s="135"/>
      <c r="D32" s="135"/>
      <c r="E32" s="135"/>
      <c r="F32" s="135"/>
      <c r="G32" s="135"/>
      <c r="H32" s="135"/>
      <c r="I32" s="158">
        <v>1</v>
      </c>
      <c r="J32" s="137">
        <v>1500</v>
      </c>
      <c r="K32" s="137">
        <f t="shared" si="2"/>
        <v>1500</v>
      </c>
    </row>
    <row r="33" spans="1:13" s="153" customFormat="1" x14ac:dyDescent="0.25">
      <c r="A33" s="126"/>
      <c r="B33" s="128" t="s">
        <v>507</v>
      </c>
      <c r="C33" s="128"/>
      <c r="D33" s="128"/>
      <c r="E33" s="128"/>
      <c r="F33" s="128"/>
      <c r="G33" s="128"/>
      <c r="H33" s="128"/>
      <c r="I33" s="127">
        <v>1</v>
      </c>
      <c r="J33" s="129">
        <v>500</v>
      </c>
      <c r="K33" s="129">
        <f t="shared" si="2"/>
        <v>500</v>
      </c>
    </row>
    <row r="34" spans="1:13" x14ac:dyDescent="0.25">
      <c r="A34" s="126"/>
      <c r="B34" s="135" t="s">
        <v>77</v>
      </c>
      <c r="C34" s="135"/>
      <c r="D34" s="135"/>
      <c r="E34" s="135"/>
      <c r="F34" s="135"/>
      <c r="G34" s="135"/>
      <c r="H34" s="135"/>
      <c r="I34" s="158">
        <v>1</v>
      </c>
      <c r="J34" s="137">
        <v>1000</v>
      </c>
      <c r="K34" s="137">
        <f t="shared" si="2"/>
        <v>1000</v>
      </c>
    </row>
    <row r="35" spans="1:13" x14ac:dyDescent="0.25">
      <c r="A35" s="126"/>
      <c r="B35" s="159" t="s">
        <v>78</v>
      </c>
      <c r="C35" s="159"/>
      <c r="D35" s="159"/>
      <c r="E35" s="159"/>
      <c r="F35" s="159"/>
      <c r="G35" s="159"/>
      <c r="H35" s="159"/>
      <c r="I35" s="158">
        <v>1</v>
      </c>
      <c r="J35" s="160">
        <v>16000</v>
      </c>
      <c r="K35" s="160">
        <f t="shared" si="2"/>
        <v>16000</v>
      </c>
    </row>
    <row r="36" spans="1:13" x14ac:dyDescent="0.25">
      <c r="A36" s="126"/>
      <c r="B36" s="135" t="s">
        <v>81</v>
      </c>
      <c r="C36" s="135"/>
      <c r="D36" s="135"/>
      <c r="E36" s="135"/>
      <c r="F36" s="135"/>
      <c r="G36" s="135"/>
      <c r="H36" s="135"/>
      <c r="I36" s="158">
        <v>1</v>
      </c>
      <c r="J36" s="137">
        <v>1000</v>
      </c>
      <c r="K36" s="137">
        <f t="shared" si="2"/>
        <v>1000</v>
      </c>
      <c r="M36" s="66"/>
    </row>
    <row r="37" spans="1:13" ht="15.75" thickBot="1" x14ac:dyDescent="0.3"/>
    <row r="38" spans="1:13" ht="15.75" thickBot="1" x14ac:dyDescent="0.3">
      <c r="B38" s="67"/>
      <c r="C38" s="68"/>
      <c r="D38" s="68"/>
      <c r="E38" s="68"/>
      <c r="F38" s="23" t="str">
        <f>CONCATENATE("Celková cena rekonstrukce MaR rozvaděče  ",A6)</f>
        <v>Celková cena rekonstrukce MaR rozvaděče  RM4</v>
      </c>
      <c r="G38" s="23"/>
      <c r="H38" s="23"/>
      <c r="I38" s="24"/>
      <c r="J38" s="25"/>
      <c r="K38" s="26">
        <f>SUM(K11:K37)</f>
        <v>268186</v>
      </c>
    </row>
    <row r="41" spans="1:13" x14ac:dyDescent="0.25">
      <c r="A41" s="1" t="s">
        <v>82</v>
      </c>
      <c r="B41" s="1"/>
    </row>
    <row r="42" spans="1:13" ht="136.5" customHeight="1" x14ac:dyDescent="0.25">
      <c r="A42" s="276" t="s">
        <v>412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</row>
  </sheetData>
  <mergeCells count="8">
    <mergeCell ref="A42:K42"/>
    <mergeCell ref="A3:K3"/>
    <mergeCell ref="A5:C5"/>
    <mergeCell ref="D5:F5"/>
    <mergeCell ref="A6:C6"/>
    <mergeCell ref="D6:F6"/>
    <mergeCell ref="A8:K8"/>
    <mergeCell ref="B12:E12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RM4 - Elektrcké vytápění</oddHead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I18" sqref="I18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5" ht="18.75" x14ac:dyDescent="0.25">
      <c r="A1" s="6" t="s">
        <v>0</v>
      </c>
      <c r="C1" s="4"/>
      <c r="E1" s="4"/>
      <c r="F1" s="4"/>
      <c r="G1" s="4"/>
    </row>
    <row r="2" spans="1:15" ht="18.75" x14ac:dyDescent="0.25">
      <c r="A2" s="6" t="s">
        <v>1</v>
      </c>
      <c r="C2" s="4"/>
      <c r="E2" s="4"/>
      <c r="F2" s="4"/>
      <c r="G2" s="4"/>
    </row>
    <row r="3" spans="1:15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5" x14ac:dyDescent="0.25">
      <c r="B4" s="4"/>
      <c r="C4" s="4"/>
      <c r="E4" s="4"/>
      <c r="F4" s="4"/>
      <c r="G4" s="4"/>
    </row>
    <row r="5" spans="1:15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5" ht="31.5" customHeight="1" x14ac:dyDescent="0.25">
      <c r="A6" s="270" t="str">
        <f>'Celkový přehled'!A22</f>
        <v>SS7</v>
      </c>
      <c r="B6" s="271"/>
      <c r="C6" s="272"/>
      <c r="D6" s="270" t="str">
        <f>'Celkový přehled'!B22</f>
        <v>RM-S7</v>
      </c>
      <c r="E6" s="271"/>
      <c r="F6" s="272"/>
      <c r="G6" s="10"/>
    </row>
    <row r="7" spans="1:15" ht="7.5" customHeight="1" x14ac:dyDescent="0.25"/>
    <row r="8" spans="1:15" ht="35.25" customHeight="1" x14ac:dyDescent="0.25">
      <c r="A8" s="274" t="s">
        <v>395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5" ht="6.75" customHeight="1" x14ac:dyDescent="0.25"/>
    <row r="10" spans="1:15" s="3" customFormat="1" x14ac:dyDescent="0.25">
      <c r="A10" s="2"/>
      <c r="B10" s="277"/>
      <c r="C10" s="277"/>
      <c r="D10" s="277"/>
      <c r="E10" s="277"/>
      <c r="I10" s="2"/>
      <c r="J10" s="19"/>
      <c r="K10" s="19"/>
    </row>
    <row r="11" spans="1:15" s="3" customFormat="1" x14ac:dyDescent="0.25">
      <c r="A11" s="2"/>
      <c r="B11" s="14" t="s">
        <v>59</v>
      </c>
      <c r="I11" s="2"/>
      <c r="J11" s="19"/>
      <c r="K11" s="19"/>
    </row>
    <row r="12" spans="1:15" s="3" customFormat="1" x14ac:dyDescent="0.25">
      <c r="A12" s="2"/>
      <c r="B12" s="13" t="s">
        <v>52</v>
      </c>
      <c r="F12" s="13"/>
      <c r="G12" s="13"/>
      <c r="H12" s="13" t="s">
        <v>88</v>
      </c>
      <c r="I12" s="11" t="s">
        <v>62</v>
      </c>
      <c r="J12" s="16" t="s">
        <v>89</v>
      </c>
      <c r="K12" s="16" t="s">
        <v>90</v>
      </c>
    </row>
    <row r="13" spans="1:15" s="3" customFormat="1" ht="34.5" customHeight="1" x14ac:dyDescent="0.25">
      <c r="A13" s="2"/>
      <c r="B13" s="278" t="s">
        <v>420</v>
      </c>
      <c r="C13" s="277"/>
      <c r="D13" s="277"/>
      <c r="E13" s="277"/>
      <c r="H13" s="3" t="s">
        <v>396</v>
      </c>
      <c r="I13" s="12">
        <v>1</v>
      </c>
      <c r="J13" s="18">
        <v>300</v>
      </c>
      <c r="K13" s="18">
        <f>I13*J13</f>
        <v>300</v>
      </c>
    </row>
    <row r="14" spans="1:15" x14ac:dyDescent="0.25">
      <c r="H14" s="3"/>
      <c r="I14" s="12"/>
      <c r="J14" s="18"/>
      <c r="K14" s="18"/>
    </row>
    <row r="15" spans="1:15" x14ac:dyDescent="0.25">
      <c r="I15" s="12"/>
      <c r="J15" s="18"/>
      <c r="K15" s="18"/>
      <c r="O15" s="20"/>
    </row>
    <row r="16" spans="1:15" s="3" customFormat="1" x14ac:dyDescent="0.25">
      <c r="A16" s="2"/>
      <c r="B16" s="14" t="s">
        <v>91</v>
      </c>
      <c r="I16" s="2"/>
      <c r="J16" s="19"/>
      <c r="K16" s="19"/>
    </row>
    <row r="17" spans="1:11" ht="14.25" customHeight="1" x14ac:dyDescent="0.25">
      <c r="B17" t="s">
        <v>83</v>
      </c>
      <c r="I17" s="158">
        <v>1</v>
      </c>
      <c r="J17" s="18">
        <v>300</v>
      </c>
      <c r="K17" s="18">
        <f>I17*J17</f>
        <v>300</v>
      </c>
    </row>
    <row r="18" spans="1:11" x14ac:dyDescent="0.25">
      <c r="B18" t="s">
        <v>78</v>
      </c>
      <c r="I18" s="158">
        <v>1</v>
      </c>
      <c r="J18" s="18">
        <v>300</v>
      </c>
      <c r="K18" s="18">
        <f>I18*J18</f>
        <v>300</v>
      </c>
    </row>
    <row r="19" spans="1:11" ht="15.75" thickBot="1" x14ac:dyDescent="0.3"/>
    <row r="20" spans="1:11" ht="15.75" thickBot="1" x14ac:dyDescent="0.3">
      <c r="B20" s="21"/>
      <c r="C20" s="22"/>
      <c r="D20" s="22"/>
      <c r="E20" s="22"/>
      <c r="F20" s="23" t="str">
        <f>CONCATENATE("Celková cena rekonstrukce MaR rozvaděče  ",D6)</f>
        <v>Celková cena rekonstrukce MaR rozvaděče  RM-S7</v>
      </c>
      <c r="G20" s="23"/>
      <c r="H20" s="23"/>
      <c r="I20" s="24"/>
      <c r="J20" s="25"/>
      <c r="K20" s="26">
        <f>SUM(K10:K19)</f>
        <v>900</v>
      </c>
    </row>
    <row r="23" spans="1:11" x14ac:dyDescent="0.25">
      <c r="A23" s="1" t="s">
        <v>82</v>
      </c>
      <c r="B23" s="1"/>
    </row>
    <row r="24" spans="1:11" ht="32.25" customHeight="1" x14ac:dyDescent="0.25">
      <c r="A24" s="276" t="s">
        <v>397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</row>
    <row r="25" spans="1:11" ht="32.25" customHeight="1" x14ac:dyDescent="0.25"/>
  </sheetData>
  <mergeCells count="9">
    <mergeCell ref="B10:E10"/>
    <mergeCell ref="B13:E13"/>
    <mergeCell ref="A24:K24"/>
    <mergeCell ref="A3:K3"/>
    <mergeCell ref="A5:C5"/>
    <mergeCell ref="D5:F5"/>
    <mergeCell ref="A6:C6"/>
    <mergeCell ref="D6:F6"/>
    <mergeCell ref="A8:K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SS7</oddHead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37" workbookViewId="0">
      <selection activeCell="J56" sqref="J56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83" t="s">
        <v>0</v>
      </c>
      <c r="B1" s="78"/>
      <c r="C1" s="82"/>
      <c r="D1" s="78"/>
      <c r="E1" s="82"/>
      <c r="F1" s="82"/>
      <c r="G1" s="82"/>
      <c r="H1" s="78"/>
      <c r="I1" s="78"/>
      <c r="J1" s="78"/>
      <c r="K1" s="78"/>
    </row>
    <row r="2" spans="1:11" ht="18.75" x14ac:dyDescent="0.25">
      <c r="A2" s="83" t="s">
        <v>1</v>
      </c>
      <c r="B2" s="78"/>
      <c r="C2" s="82"/>
      <c r="D2" s="78"/>
      <c r="E2" s="82"/>
      <c r="F2" s="82"/>
      <c r="G2" s="82"/>
      <c r="H2" s="78"/>
      <c r="I2" s="78"/>
      <c r="J2" s="78"/>
      <c r="K2" s="78"/>
    </row>
    <row r="3" spans="1:11" ht="26.25" x14ac:dyDescent="0.25">
      <c r="A3" s="279" t="s">
        <v>107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</row>
    <row r="4" spans="1:11" x14ac:dyDescent="0.25">
      <c r="A4" s="78"/>
      <c r="B4" s="82"/>
      <c r="C4" s="82"/>
      <c r="D4" s="78"/>
      <c r="E4" s="82"/>
      <c r="F4" s="82"/>
      <c r="G4" s="82"/>
      <c r="H4" s="78"/>
      <c r="I4" s="78"/>
      <c r="J4" s="78"/>
      <c r="K4" s="78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84"/>
      <c r="H5" s="78"/>
      <c r="I5" s="78"/>
      <c r="J5" s="78"/>
      <c r="K5" s="78"/>
    </row>
    <row r="6" spans="1:11" ht="31.5" customHeight="1" x14ac:dyDescent="0.25">
      <c r="A6" s="280" t="s">
        <v>20</v>
      </c>
      <c r="B6" s="281"/>
      <c r="C6" s="282"/>
      <c r="D6" s="280" t="s">
        <v>21</v>
      </c>
      <c r="E6" s="281"/>
      <c r="F6" s="282"/>
      <c r="G6" s="85"/>
      <c r="H6" s="78"/>
      <c r="I6" s="78"/>
      <c r="J6" s="78"/>
      <c r="K6" s="78"/>
    </row>
    <row r="7" spans="1:11" ht="7.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ht="87.75" customHeight="1" x14ac:dyDescent="0.25">
      <c r="A8" s="274" t="s">
        <v>276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x14ac:dyDescent="0.25">
      <c r="A10" s="78"/>
      <c r="B10" s="79" t="s">
        <v>50</v>
      </c>
      <c r="C10" s="78"/>
      <c r="D10" s="78"/>
      <c r="E10" s="78"/>
      <c r="F10" s="78"/>
      <c r="G10" s="78"/>
      <c r="H10" s="78"/>
      <c r="I10" s="78"/>
      <c r="J10" s="78"/>
      <c r="K10" s="78"/>
    </row>
    <row r="11" spans="1:11" s="60" customFormat="1" ht="45" x14ac:dyDescent="0.25">
      <c r="A11" s="80"/>
      <c r="B11" s="88" t="s">
        <v>52</v>
      </c>
      <c r="C11" s="81"/>
      <c r="D11" s="81"/>
      <c r="E11" s="81"/>
      <c r="F11" s="88" t="s">
        <v>54</v>
      </c>
      <c r="G11" s="88"/>
      <c r="H11" s="88" t="s">
        <v>61</v>
      </c>
      <c r="I11" s="86" t="s">
        <v>62</v>
      </c>
      <c r="J11" s="91" t="s">
        <v>86</v>
      </c>
      <c r="K11" s="91" t="s">
        <v>87</v>
      </c>
    </row>
    <row r="12" spans="1:11" s="60" customFormat="1" x14ac:dyDescent="0.25">
      <c r="A12" s="80" t="s">
        <v>277</v>
      </c>
      <c r="B12" s="277" t="s">
        <v>119</v>
      </c>
      <c r="C12" s="277"/>
      <c r="D12" s="277"/>
      <c r="E12" s="277"/>
      <c r="F12" s="81" t="s">
        <v>120</v>
      </c>
      <c r="G12" s="81"/>
      <c r="H12" s="81" t="s">
        <v>121</v>
      </c>
      <c r="I12" s="87">
        <v>1</v>
      </c>
      <c r="J12" s="92">
        <v>891</v>
      </c>
      <c r="K12" s="92">
        <f>I12*J12</f>
        <v>891</v>
      </c>
    </row>
    <row r="13" spans="1:11" s="60" customFormat="1" x14ac:dyDescent="0.25">
      <c r="A13" s="80" t="s">
        <v>279</v>
      </c>
      <c r="B13" s="277" t="s">
        <v>55</v>
      </c>
      <c r="C13" s="277"/>
      <c r="D13" s="277"/>
      <c r="E13" s="277"/>
      <c r="F13" s="81" t="s">
        <v>56</v>
      </c>
      <c r="G13" s="81"/>
      <c r="H13" s="81" t="s">
        <v>421</v>
      </c>
      <c r="I13" s="87">
        <v>1</v>
      </c>
      <c r="J13" s="92">
        <v>13444</v>
      </c>
      <c r="K13" s="92">
        <f t="shared" ref="K13:K24" si="0">I13*J13</f>
        <v>13444</v>
      </c>
    </row>
    <row r="14" spans="1:11" s="60" customFormat="1" x14ac:dyDescent="0.25">
      <c r="A14" s="80"/>
      <c r="B14" s="277" t="s">
        <v>156</v>
      </c>
      <c r="C14" s="277"/>
      <c r="D14" s="277"/>
      <c r="E14" s="277"/>
      <c r="F14" s="81" t="s">
        <v>129</v>
      </c>
      <c r="G14" s="81"/>
      <c r="H14" s="113" t="s">
        <v>129</v>
      </c>
      <c r="I14" s="114">
        <v>0</v>
      </c>
      <c r="J14" s="115">
        <v>8181</v>
      </c>
      <c r="K14" s="115">
        <f t="shared" si="0"/>
        <v>0</v>
      </c>
    </row>
    <row r="15" spans="1:11" s="60" customFormat="1" x14ac:dyDescent="0.25">
      <c r="A15" s="80" t="s">
        <v>278</v>
      </c>
      <c r="B15" s="277" t="s">
        <v>53</v>
      </c>
      <c r="C15" s="277"/>
      <c r="D15" s="277"/>
      <c r="E15" s="277"/>
      <c r="F15" s="81" t="s">
        <v>51</v>
      </c>
      <c r="G15" s="81"/>
      <c r="H15" s="81" t="s">
        <v>128</v>
      </c>
      <c r="I15" s="87">
        <v>1</v>
      </c>
      <c r="J15" s="92">
        <v>670</v>
      </c>
      <c r="K15" s="92">
        <f t="shared" si="0"/>
        <v>670</v>
      </c>
    </row>
    <row r="16" spans="1:11" s="60" customFormat="1" x14ac:dyDescent="0.25">
      <c r="A16" s="80" t="s">
        <v>280</v>
      </c>
      <c r="B16" s="277" t="s">
        <v>354</v>
      </c>
      <c r="C16" s="277"/>
      <c r="D16" s="277"/>
      <c r="E16" s="277"/>
      <c r="F16" s="81" t="s">
        <v>281</v>
      </c>
      <c r="G16" s="81"/>
      <c r="H16" s="81" t="s">
        <v>422</v>
      </c>
      <c r="I16" s="87">
        <v>1</v>
      </c>
      <c r="J16" s="92">
        <v>7866</v>
      </c>
      <c r="K16" s="92">
        <f t="shared" si="0"/>
        <v>7866</v>
      </c>
    </row>
    <row r="17" spans="1:11" s="60" customFormat="1" x14ac:dyDescent="0.25">
      <c r="A17" s="80"/>
      <c r="B17" s="277" t="s">
        <v>57</v>
      </c>
      <c r="C17" s="277"/>
      <c r="D17" s="277"/>
      <c r="E17" s="277"/>
      <c r="F17" s="81" t="s">
        <v>130</v>
      </c>
      <c r="G17" s="81"/>
      <c r="H17" s="113" t="s">
        <v>130</v>
      </c>
      <c r="I17" s="114">
        <v>0</v>
      </c>
      <c r="J17" s="115">
        <v>6663</v>
      </c>
      <c r="K17" s="115">
        <f t="shared" si="0"/>
        <v>0</v>
      </c>
    </row>
    <row r="18" spans="1:11" s="60" customFormat="1" x14ac:dyDescent="0.25">
      <c r="A18" s="80" t="s">
        <v>282</v>
      </c>
      <c r="B18" s="277" t="s">
        <v>53</v>
      </c>
      <c r="C18" s="277"/>
      <c r="D18" s="277"/>
      <c r="E18" s="277"/>
      <c r="F18" s="81" t="s">
        <v>51</v>
      </c>
      <c r="G18" s="81"/>
      <c r="H18" s="81" t="s">
        <v>128</v>
      </c>
      <c r="I18" s="87">
        <v>1</v>
      </c>
      <c r="J18" s="92">
        <v>670</v>
      </c>
      <c r="K18" s="92">
        <f t="shared" si="0"/>
        <v>670</v>
      </c>
    </row>
    <row r="19" spans="1:11" s="60" customFormat="1" x14ac:dyDescent="0.25">
      <c r="A19" s="80" t="s">
        <v>283</v>
      </c>
      <c r="B19" s="277" t="s">
        <v>354</v>
      </c>
      <c r="C19" s="277"/>
      <c r="D19" s="277"/>
      <c r="E19" s="277"/>
      <c r="F19" s="81" t="s">
        <v>281</v>
      </c>
      <c r="G19" s="81"/>
      <c r="H19" s="81" t="s">
        <v>422</v>
      </c>
      <c r="I19" s="87">
        <v>1</v>
      </c>
      <c r="J19" s="92">
        <v>7866</v>
      </c>
      <c r="K19" s="92">
        <f t="shared" si="0"/>
        <v>7866</v>
      </c>
    </row>
    <row r="20" spans="1:11" x14ac:dyDescent="0.25">
      <c r="A20" s="80"/>
      <c r="B20" s="277" t="s">
        <v>57</v>
      </c>
      <c r="C20" s="277"/>
      <c r="D20" s="277"/>
      <c r="E20" s="277"/>
      <c r="F20" s="81" t="s">
        <v>130</v>
      </c>
      <c r="G20" s="81"/>
      <c r="H20" s="113" t="s">
        <v>130</v>
      </c>
      <c r="I20" s="114">
        <v>0</v>
      </c>
      <c r="J20" s="115">
        <v>6663</v>
      </c>
      <c r="K20" s="115">
        <f t="shared" si="0"/>
        <v>0</v>
      </c>
    </row>
    <row r="21" spans="1:11" x14ac:dyDescent="0.25">
      <c r="A21" s="80" t="s">
        <v>284</v>
      </c>
      <c r="B21" s="277" t="s">
        <v>285</v>
      </c>
      <c r="C21" s="277"/>
      <c r="D21" s="277"/>
      <c r="E21" s="277"/>
      <c r="F21" s="81" t="s">
        <v>51</v>
      </c>
      <c r="G21" s="81"/>
      <c r="H21" s="81" t="s">
        <v>128</v>
      </c>
      <c r="I21" s="87">
        <v>1</v>
      </c>
      <c r="J21" s="92">
        <v>670</v>
      </c>
      <c r="K21" s="92">
        <f t="shared" si="0"/>
        <v>670</v>
      </c>
    </row>
    <row r="22" spans="1:11" x14ac:dyDescent="0.25">
      <c r="A22" s="80" t="s">
        <v>286</v>
      </c>
      <c r="B22" s="277" t="s">
        <v>287</v>
      </c>
      <c r="C22" s="277"/>
      <c r="D22" s="277"/>
      <c r="E22" s="277"/>
      <c r="F22" s="81" t="s">
        <v>51</v>
      </c>
      <c r="G22" s="81"/>
      <c r="H22" s="81" t="s">
        <v>128</v>
      </c>
      <c r="I22" s="87">
        <v>1</v>
      </c>
      <c r="J22" s="92">
        <v>670</v>
      </c>
      <c r="K22" s="92">
        <f t="shared" si="0"/>
        <v>670</v>
      </c>
    </row>
    <row r="23" spans="1:11" x14ac:dyDescent="0.25">
      <c r="A23" s="80" t="s">
        <v>288</v>
      </c>
      <c r="B23" s="277" t="s">
        <v>289</v>
      </c>
      <c r="C23" s="277"/>
      <c r="D23" s="277"/>
      <c r="E23" s="277"/>
      <c r="F23" s="81" t="s">
        <v>281</v>
      </c>
      <c r="G23" s="81"/>
      <c r="H23" s="81" t="s">
        <v>422</v>
      </c>
      <c r="I23" s="87">
        <v>1</v>
      </c>
      <c r="J23" s="92">
        <v>7866</v>
      </c>
      <c r="K23" s="92">
        <f t="shared" si="0"/>
        <v>7866</v>
      </c>
    </row>
    <row r="24" spans="1:11" x14ac:dyDescent="0.25">
      <c r="A24" s="80"/>
      <c r="B24" s="277" t="s">
        <v>291</v>
      </c>
      <c r="C24" s="277"/>
      <c r="D24" s="277"/>
      <c r="E24" s="277"/>
      <c r="F24" s="81" t="s">
        <v>290</v>
      </c>
      <c r="G24" s="81"/>
      <c r="H24" s="113" t="s">
        <v>290</v>
      </c>
      <c r="I24" s="114">
        <v>0</v>
      </c>
      <c r="J24" s="115">
        <v>13135</v>
      </c>
      <c r="K24" s="115">
        <f t="shared" si="0"/>
        <v>0</v>
      </c>
    </row>
    <row r="25" spans="1:11" x14ac:dyDescent="0.25">
      <c r="A25" s="80"/>
      <c r="B25" s="277"/>
      <c r="C25" s="277"/>
      <c r="D25" s="277"/>
      <c r="E25" s="277"/>
      <c r="F25" s="81"/>
      <c r="G25" s="81"/>
      <c r="H25" s="81"/>
      <c r="I25" s="80"/>
      <c r="J25" s="93"/>
      <c r="K25" s="93"/>
    </row>
    <row r="26" spans="1:11" x14ac:dyDescent="0.25">
      <c r="A26" s="80"/>
      <c r="B26" s="89" t="s">
        <v>59</v>
      </c>
      <c r="C26" s="81"/>
      <c r="D26" s="81"/>
      <c r="E26" s="81"/>
      <c r="F26" s="81"/>
      <c r="G26" s="81"/>
      <c r="H26" s="81"/>
      <c r="I26" s="80"/>
      <c r="J26" s="93"/>
      <c r="K26" s="93"/>
    </row>
    <row r="27" spans="1:11" x14ac:dyDescent="0.25">
      <c r="A27" s="80"/>
      <c r="B27" s="88" t="s">
        <v>52</v>
      </c>
      <c r="C27" s="81"/>
      <c r="D27" s="81"/>
      <c r="E27" s="81"/>
      <c r="F27" s="88"/>
      <c r="G27" s="88"/>
      <c r="H27" s="88" t="s">
        <v>88</v>
      </c>
      <c r="I27" s="86" t="s">
        <v>62</v>
      </c>
      <c r="J27" s="91" t="s">
        <v>89</v>
      </c>
      <c r="K27" s="91" t="s">
        <v>90</v>
      </c>
    </row>
    <row r="28" spans="1:11" x14ac:dyDescent="0.25">
      <c r="A28" s="80"/>
      <c r="B28" s="277" t="s">
        <v>60</v>
      </c>
      <c r="C28" s="277"/>
      <c r="D28" s="277"/>
      <c r="E28" s="277"/>
      <c r="F28" s="81"/>
      <c r="G28" s="81"/>
      <c r="H28" s="81" t="s">
        <v>97</v>
      </c>
      <c r="I28" s="87">
        <v>1</v>
      </c>
      <c r="J28" s="92">
        <v>513</v>
      </c>
      <c r="K28" s="92">
        <f>I28*J28</f>
        <v>513</v>
      </c>
    </row>
    <row r="29" spans="1:11" x14ac:dyDescent="0.25">
      <c r="A29" s="78"/>
      <c r="B29" s="78" t="s">
        <v>63</v>
      </c>
      <c r="C29" s="78"/>
      <c r="D29" s="78"/>
      <c r="E29" s="78"/>
      <c r="F29" s="78"/>
      <c r="G29" s="78"/>
      <c r="H29" s="81" t="s">
        <v>100</v>
      </c>
      <c r="I29" s="87">
        <v>1</v>
      </c>
      <c r="J29" s="92">
        <v>227</v>
      </c>
      <c r="K29" s="92">
        <f t="shared" ref="K29:K68" si="1">I29*J29</f>
        <v>227</v>
      </c>
    </row>
    <row r="30" spans="1:11" x14ac:dyDescent="0.25">
      <c r="A30" s="78"/>
      <c r="B30" s="78" t="s">
        <v>64</v>
      </c>
      <c r="C30" s="78"/>
      <c r="D30" s="78"/>
      <c r="E30" s="78"/>
      <c r="F30" s="78"/>
      <c r="G30" s="78"/>
      <c r="H30" s="81" t="s">
        <v>101</v>
      </c>
      <c r="I30" s="87">
        <v>3</v>
      </c>
      <c r="J30" s="92">
        <v>67</v>
      </c>
      <c r="K30" s="92">
        <f t="shared" si="1"/>
        <v>201</v>
      </c>
    </row>
    <row r="31" spans="1:11" x14ac:dyDescent="0.25">
      <c r="A31" s="78"/>
      <c r="B31" s="78" t="s">
        <v>65</v>
      </c>
      <c r="C31" s="78"/>
      <c r="D31" s="78"/>
      <c r="E31" s="78"/>
      <c r="F31" s="78"/>
      <c r="G31" s="78"/>
      <c r="H31" s="81" t="s">
        <v>102</v>
      </c>
      <c r="I31" s="87">
        <v>1</v>
      </c>
      <c r="J31" s="92">
        <v>530</v>
      </c>
      <c r="K31" s="92">
        <f t="shared" si="1"/>
        <v>530</v>
      </c>
    </row>
    <row r="32" spans="1:11" x14ac:dyDescent="0.25">
      <c r="A32" s="78"/>
      <c r="B32" s="78" t="s">
        <v>116</v>
      </c>
      <c r="C32" s="78"/>
      <c r="D32" s="78"/>
      <c r="E32" s="78"/>
      <c r="F32" s="78"/>
      <c r="G32" s="78"/>
      <c r="H32" s="81" t="s">
        <v>103</v>
      </c>
      <c r="I32" s="87">
        <v>1</v>
      </c>
      <c r="J32" s="92">
        <v>140</v>
      </c>
      <c r="K32" s="92">
        <f t="shared" si="1"/>
        <v>140</v>
      </c>
    </row>
    <row r="33" spans="1:15" x14ac:dyDescent="0.25">
      <c r="A33" s="78"/>
      <c r="B33" s="78" t="s">
        <v>131</v>
      </c>
      <c r="C33" s="78"/>
      <c r="D33" s="78"/>
      <c r="E33" s="78"/>
      <c r="F33" s="78"/>
      <c r="G33" s="78"/>
      <c r="H33" s="81" t="s">
        <v>132</v>
      </c>
      <c r="I33" s="87">
        <v>1</v>
      </c>
      <c r="J33" s="92">
        <v>136</v>
      </c>
      <c r="K33" s="92">
        <f t="shared" si="1"/>
        <v>136</v>
      </c>
    </row>
    <row r="34" spans="1:15" x14ac:dyDescent="0.25">
      <c r="A34" s="78"/>
      <c r="B34" s="78" t="s">
        <v>133</v>
      </c>
      <c r="C34" s="78"/>
      <c r="D34" s="78"/>
      <c r="E34" s="78"/>
      <c r="F34" s="78"/>
      <c r="G34" s="78"/>
      <c r="H34" s="81" t="s">
        <v>66</v>
      </c>
      <c r="I34" s="87">
        <v>1</v>
      </c>
      <c r="J34" s="92">
        <v>136</v>
      </c>
      <c r="K34" s="92">
        <f t="shared" si="1"/>
        <v>136</v>
      </c>
      <c r="M34" s="66"/>
    </row>
    <row r="35" spans="1:15" x14ac:dyDescent="0.25">
      <c r="A35" s="90" t="s">
        <v>296</v>
      </c>
      <c r="B35" s="78" t="s">
        <v>67</v>
      </c>
      <c r="C35" s="78"/>
      <c r="D35" s="78"/>
      <c r="E35" s="78"/>
      <c r="F35" s="78"/>
      <c r="G35" s="78"/>
      <c r="H35" s="81" t="s">
        <v>68</v>
      </c>
      <c r="I35" s="87">
        <v>1</v>
      </c>
      <c r="J35" s="92">
        <v>167</v>
      </c>
      <c r="K35" s="92">
        <f t="shared" si="1"/>
        <v>167</v>
      </c>
      <c r="O35" s="66"/>
    </row>
    <row r="36" spans="1:15" s="60" customFormat="1" x14ac:dyDescent="0.25">
      <c r="A36" s="90" t="s">
        <v>296</v>
      </c>
      <c r="B36" s="78" t="s">
        <v>71</v>
      </c>
      <c r="C36" s="78"/>
      <c r="D36" s="78"/>
      <c r="E36" s="78"/>
      <c r="F36" s="78"/>
      <c r="G36" s="78"/>
      <c r="H36" s="81" t="s">
        <v>98</v>
      </c>
      <c r="I36" s="87">
        <v>1</v>
      </c>
      <c r="J36" s="92">
        <v>212</v>
      </c>
      <c r="K36" s="92">
        <f t="shared" si="1"/>
        <v>212</v>
      </c>
    </row>
    <row r="37" spans="1:15" ht="14.25" customHeight="1" x14ac:dyDescent="0.25">
      <c r="A37" s="90" t="s">
        <v>296</v>
      </c>
      <c r="B37" s="78" t="s">
        <v>72</v>
      </c>
      <c r="C37" s="78"/>
      <c r="D37" s="78"/>
      <c r="E37" s="78"/>
      <c r="F37" s="78"/>
      <c r="G37" s="78"/>
      <c r="H37" s="81" t="s">
        <v>96</v>
      </c>
      <c r="I37" s="87">
        <v>1</v>
      </c>
      <c r="J37" s="92">
        <v>250</v>
      </c>
      <c r="K37" s="92">
        <f t="shared" si="1"/>
        <v>250</v>
      </c>
    </row>
    <row r="38" spans="1:15" ht="14.25" customHeight="1" x14ac:dyDescent="0.25">
      <c r="A38" s="90" t="s">
        <v>297</v>
      </c>
      <c r="B38" s="78" t="s">
        <v>67</v>
      </c>
      <c r="C38" s="78"/>
      <c r="D38" s="78"/>
      <c r="E38" s="78"/>
      <c r="F38" s="78"/>
      <c r="G38" s="78"/>
      <c r="H38" s="81" t="s">
        <v>68</v>
      </c>
      <c r="I38" s="87">
        <v>1</v>
      </c>
      <c r="J38" s="92">
        <v>167</v>
      </c>
      <c r="K38" s="92">
        <f t="shared" si="1"/>
        <v>167</v>
      </c>
    </row>
    <row r="39" spans="1:15" x14ac:dyDescent="0.25">
      <c r="A39" s="90" t="s">
        <v>297</v>
      </c>
      <c r="B39" s="78" t="s">
        <v>71</v>
      </c>
      <c r="C39" s="78"/>
      <c r="D39" s="78"/>
      <c r="E39" s="78"/>
      <c r="F39" s="78"/>
      <c r="G39" s="78"/>
      <c r="H39" s="81" t="s">
        <v>98</v>
      </c>
      <c r="I39" s="87">
        <v>1</v>
      </c>
      <c r="J39" s="92">
        <v>212</v>
      </c>
      <c r="K39" s="92">
        <f t="shared" si="1"/>
        <v>212</v>
      </c>
    </row>
    <row r="40" spans="1:15" x14ac:dyDescent="0.25">
      <c r="A40" s="90" t="s">
        <v>297</v>
      </c>
      <c r="B40" s="78" t="s">
        <v>72</v>
      </c>
      <c r="C40" s="78"/>
      <c r="D40" s="78"/>
      <c r="E40" s="78"/>
      <c r="F40" s="78"/>
      <c r="G40" s="78"/>
      <c r="H40" s="81" t="s">
        <v>96</v>
      </c>
      <c r="I40" s="87">
        <v>1</v>
      </c>
      <c r="J40" s="92">
        <v>250</v>
      </c>
      <c r="K40" s="92">
        <f t="shared" si="1"/>
        <v>250</v>
      </c>
    </row>
    <row r="41" spans="1:15" x14ac:dyDescent="0.25">
      <c r="A41" s="90" t="s">
        <v>298</v>
      </c>
      <c r="B41" s="78" t="s">
        <v>299</v>
      </c>
      <c r="C41" s="78"/>
      <c r="D41" s="78"/>
      <c r="E41" s="78"/>
      <c r="F41" s="78"/>
      <c r="G41" s="78"/>
      <c r="H41" s="81" t="s">
        <v>68</v>
      </c>
      <c r="I41" s="87">
        <v>1</v>
      </c>
      <c r="J41" s="92">
        <v>167</v>
      </c>
      <c r="K41" s="92">
        <f t="shared" si="1"/>
        <v>167</v>
      </c>
    </row>
    <row r="42" spans="1:15" x14ac:dyDescent="0.25">
      <c r="A42" s="90" t="s">
        <v>298</v>
      </c>
      <c r="B42" s="78" t="s">
        <v>71</v>
      </c>
      <c r="C42" s="78"/>
      <c r="D42" s="78"/>
      <c r="E42" s="78"/>
      <c r="F42" s="78"/>
      <c r="G42" s="78"/>
      <c r="H42" s="81" t="s">
        <v>98</v>
      </c>
      <c r="I42" s="87">
        <v>1</v>
      </c>
      <c r="J42" s="92">
        <v>212</v>
      </c>
      <c r="K42" s="92">
        <f t="shared" si="1"/>
        <v>212</v>
      </c>
    </row>
    <row r="43" spans="1:15" x14ac:dyDescent="0.25">
      <c r="A43" s="90" t="s">
        <v>298</v>
      </c>
      <c r="B43" s="78" t="s">
        <v>72</v>
      </c>
      <c r="C43" s="78"/>
      <c r="D43" s="78"/>
      <c r="E43" s="78"/>
      <c r="F43" s="78"/>
      <c r="G43" s="78"/>
      <c r="H43" s="81" t="s">
        <v>96</v>
      </c>
      <c r="I43" s="87">
        <v>1</v>
      </c>
      <c r="J43" s="92">
        <v>250</v>
      </c>
      <c r="K43" s="92">
        <f t="shared" si="1"/>
        <v>250</v>
      </c>
    </row>
    <row r="44" spans="1:15" x14ac:dyDescent="0.25">
      <c r="A44" s="90" t="s">
        <v>300</v>
      </c>
      <c r="B44" s="78" t="s">
        <v>302</v>
      </c>
      <c r="C44" s="78"/>
      <c r="D44" s="78"/>
      <c r="E44" s="78"/>
      <c r="F44" s="78"/>
      <c r="G44" s="78"/>
      <c r="H44" s="81" t="s">
        <v>308</v>
      </c>
      <c r="I44" s="87">
        <v>1</v>
      </c>
      <c r="J44" s="92">
        <v>1839</v>
      </c>
      <c r="K44" s="92">
        <f t="shared" si="1"/>
        <v>1839</v>
      </c>
    </row>
    <row r="45" spans="1:15" x14ac:dyDescent="0.25">
      <c r="A45" s="90" t="s">
        <v>301</v>
      </c>
      <c r="B45" s="78" t="s">
        <v>303</v>
      </c>
      <c r="C45" s="78"/>
      <c r="D45" s="78"/>
      <c r="E45" s="78"/>
      <c r="F45" s="78"/>
      <c r="G45" s="78"/>
      <c r="H45" s="81" t="s">
        <v>304</v>
      </c>
      <c r="I45" s="87">
        <v>1</v>
      </c>
      <c r="J45" s="92">
        <v>1258</v>
      </c>
      <c r="K45" s="92">
        <f t="shared" si="1"/>
        <v>1258</v>
      </c>
    </row>
    <row r="46" spans="1:15" x14ac:dyDescent="0.25">
      <c r="A46" s="90" t="s">
        <v>305</v>
      </c>
      <c r="B46" s="78" t="s">
        <v>306</v>
      </c>
      <c r="C46" s="78"/>
      <c r="D46" s="78"/>
      <c r="E46" s="78"/>
      <c r="F46" s="78"/>
      <c r="G46" s="78"/>
      <c r="H46" s="81" t="s">
        <v>307</v>
      </c>
      <c r="I46" s="87">
        <v>1</v>
      </c>
      <c r="J46" s="92">
        <v>932</v>
      </c>
      <c r="K46" s="92">
        <f t="shared" si="1"/>
        <v>932</v>
      </c>
    </row>
    <row r="47" spans="1:15" x14ac:dyDescent="0.25">
      <c r="A47" s="90" t="s">
        <v>309</v>
      </c>
      <c r="B47" s="78" t="s">
        <v>310</v>
      </c>
      <c r="C47" s="78"/>
      <c r="D47" s="78"/>
      <c r="E47" s="78"/>
      <c r="F47" s="78"/>
      <c r="G47" s="78"/>
      <c r="H47" s="81" t="s">
        <v>311</v>
      </c>
      <c r="I47" s="87">
        <v>1</v>
      </c>
      <c r="J47" s="92">
        <v>148</v>
      </c>
      <c r="K47" s="92">
        <f t="shared" si="1"/>
        <v>148</v>
      </c>
    </row>
    <row r="48" spans="1:15" x14ac:dyDescent="0.25">
      <c r="A48" s="90" t="s">
        <v>312</v>
      </c>
      <c r="B48" s="78" t="s">
        <v>313</v>
      </c>
      <c r="C48" s="78"/>
      <c r="D48" s="78"/>
      <c r="E48" s="78"/>
      <c r="F48" s="78"/>
      <c r="G48" s="78"/>
      <c r="H48" s="81" t="s">
        <v>314</v>
      </c>
      <c r="I48" s="87">
        <v>1</v>
      </c>
      <c r="J48" s="92">
        <v>222</v>
      </c>
      <c r="K48" s="92">
        <f t="shared" si="1"/>
        <v>222</v>
      </c>
    </row>
    <row r="49" spans="1:15" s="78" customFormat="1" x14ac:dyDescent="0.25">
      <c r="A49" s="90"/>
      <c r="B49" s="78" t="s">
        <v>425</v>
      </c>
      <c r="H49" s="81" t="s">
        <v>426</v>
      </c>
      <c r="I49" s="87">
        <v>1</v>
      </c>
      <c r="J49" s="92">
        <v>800</v>
      </c>
      <c r="K49" s="92">
        <f t="shared" ref="K49" si="2">I49*J49</f>
        <v>800</v>
      </c>
    </row>
    <row r="50" spans="1:15" ht="15" customHeight="1" x14ac:dyDescent="0.25">
      <c r="A50" s="78"/>
      <c r="B50" s="78" t="s">
        <v>99</v>
      </c>
      <c r="C50" s="78"/>
      <c r="D50" s="78"/>
      <c r="E50" s="78"/>
      <c r="F50" s="78"/>
      <c r="G50" s="78"/>
      <c r="H50" s="81" t="s">
        <v>75</v>
      </c>
      <c r="I50" s="87">
        <v>1</v>
      </c>
      <c r="J50" s="92">
        <v>2000</v>
      </c>
      <c r="K50" s="92">
        <f t="shared" si="1"/>
        <v>2000</v>
      </c>
      <c r="L50" s="78"/>
      <c r="M50" s="78"/>
      <c r="N50" s="78"/>
      <c r="O50" s="78"/>
    </row>
    <row r="51" spans="1:15" x14ac:dyDescent="0.25">
      <c r="A51" s="78"/>
      <c r="B51" s="78"/>
      <c r="C51" s="78"/>
      <c r="D51" s="78"/>
      <c r="E51" s="78"/>
      <c r="F51" s="78"/>
      <c r="G51" s="78"/>
      <c r="H51" s="81"/>
      <c r="I51" s="87"/>
      <c r="J51" s="92"/>
      <c r="K51" s="92"/>
      <c r="L51" s="78"/>
      <c r="M51" s="78"/>
      <c r="N51" s="78"/>
      <c r="O51" s="78"/>
    </row>
    <row r="52" spans="1:15" x14ac:dyDescent="0.25">
      <c r="A52" s="78"/>
      <c r="B52" s="89" t="s">
        <v>104</v>
      </c>
      <c r="C52" s="78"/>
      <c r="D52" s="78"/>
      <c r="E52" s="78"/>
      <c r="F52" s="78"/>
      <c r="G52" s="78"/>
      <c r="H52" s="81"/>
      <c r="I52" s="87"/>
      <c r="J52" s="92"/>
      <c r="K52" s="92"/>
      <c r="L52" s="78"/>
      <c r="M52" s="78"/>
      <c r="N52" s="78"/>
      <c r="O52" s="78"/>
    </row>
    <row r="53" spans="1:15" x14ac:dyDescent="0.25">
      <c r="A53" s="78"/>
      <c r="B53" s="78" t="s">
        <v>428</v>
      </c>
      <c r="C53" s="78"/>
      <c r="D53" s="78"/>
      <c r="E53" s="78"/>
      <c r="F53" s="78"/>
      <c r="G53" s="78"/>
      <c r="H53" s="81" t="s">
        <v>109</v>
      </c>
      <c r="I53" s="87">
        <v>1</v>
      </c>
      <c r="J53" s="92">
        <v>13902</v>
      </c>
      <c r="K53" s="92">
        <f t="shared" si="1"/>
        <v>13902</v>
      </c>
      <c r="L53" s="78"/>
      <c r="M53" s="78"/>
      <c r="N53" s="78"/>
      <c r="O53" s="78"/>
    </row>
    <row r="54" spans="1:15" s="78" customFormat="1" x14ac:dyDescent="0.25">
      <c r="B54" s="78" t="s">
        <v>423</v>
      </c>
      <c r="H54" s="81" t="s">
        <v>424</v>
      </c>
      <c r="I54" s="87">
        <v>1</v>
      </c>
      <c r="J54" s="92">
        <v>8376</v>
      </c>
      <c r="K54" s="92">
        <f t="shared" si="1"/>
        <v>8376</v>
      </c>
    </row>
    <row r="55" spans="1:15" x14ac:dyDescent="0.25">
      <c r="A55" s="78"/>
      <c r="B55" s="78" t="s">
        <v>80</v>
      </c>
      <c r="C55" s="78"/>
      <c r="D55" s="78"/>
      <c r="E55" s="78"/>
      <c r="F55" s="78"/>
      <c r="G55" s="78"/>
      <c r="H55" s="78"/>
      <c r="I55" s="101">
        <v>29</v>
      </c>
      <c r="J55" s="92">
        <v>500</v>
      </c>
      <c r="K55" s="92">
        <f t="shared" si="1"/>
        <v>14500</v>
      </c>
      <c r="L55" s="78"/>
      <c r="M55" s="94"/>
      <c r="N55" s="78"/>
      <c r="O55" s="78"/>
    </row>
    <row r="56" spans="1:15" x14ac:dyDescent="0.25">
      <c r="A56" s="78"/>
      <c r="B56" s="78"/>
      <c r="C56" s="78"/>
      <c r="D56" s="78"/>
      <c r="E56" s="78"/>
      <c r="F56" s="78"/>
      <c r="G56" s="78"/>
      <c r="H56" s="78"/>
      <c r="I56" s="87"/>
      <c r="J56" s="92"/>
      <c r="K56" s="92"/>
      <c r="L56" s="78"/>
      <c r="M56" s="78"/>
      <c r="N56" s="78"/>
      <c r="O56" s="94"/>
    </row>
    <row r="57" spans="1:15" x14ac:dyDescent="0.25">
      <c r="A57" s="80"/>
      <c r="B57" s="89" t="s">
        <v>91</v>
      </c>
      <c r="C57" s="81"/>
      <c r="D57" s="81"/>
      <c r="E57" s="81"/>
      <c r="F57" s="81"/>
      <c r="G57" s="81"/>
      <c r="H57" s="81"/>
      <c r="I57" s="80"/>
      <c r="J57" s="93"/>
      <c r="K57" s="92"/>
      <c r="L57" s="81"/>
      <c r="M57" s="81"/>
      <c r="N57" s="81"/>
      <c r="O57" s="81"/>
    </row>
    <row r="58" spans="1:15" x14ac:dyDescent="0.25">
      <c r="A58" s="78"/>
      <c r="B58" s="78" t="s">
        <v>92</v>
      </c>
      <c r="C58" s="78"/>
      <c r="D58" s="78"/>
      <c r="E58" s="78"/>
      <c r="F58" s="78"/>
      <c r="G58" s="78"/>
      <c r="H58" s="78"/>
      <c r="I58" s="102">
        <v>1</v>
      </c>
      <c r="J58" s="92">
        <v>3000</v>
      </c>
      <c r="K58" s="92">
        <f t="shared" ref="K58" si="3">I58*J58</f>
        <v>3000</v>
      </c>
      <c r="L58" s="78"/>
      <c r="M58" s="78"/>
      <c r="N58" s="78"/>
      <c r="O58" s="78"/>
    </row>
    <row r="59" spans="1:15" x14ac:dyDescent="0.25">
      <c r="A59" s="78"/>
      <c r="B59" s="78" t="s">
        <v>83</v>
      </c>
      <c r="C59" s="78"/>
      <c r="D59" s="78"/>
      <c r="E59" s="78"/>
      <c r="F59" s="78"/>
      <c r="G59" s="78"/>
      <c r="H59" s="78"/>
      <c r="I59" s="102">
        <v>1</v>
      </c>
      <c r="J59" s="92">
        <v>12000</v>
      </c>
      <c r="K59" s="92">
        <f t="shared" si="1"/>
        <v>12000</v>
      </c>
      <c r="L59" s="78"/>
      <c r="M59" s="78"/>
      <c r="N59" s="78"/>
      <c r="O59" s="78"/>
    </row>
    <row r="60" spans="1:15" x14ac:dyDescent="0.25">
      <c r="A60" s="78"/>
      <c r="B60" s="78" t="s">
        <v>79</v>
      </c>
      <c r="C60" s="78"/>
      <c r="D60" s="78"/>
      <c r="E60" s="78"/>
      <c r="F60" s="78"/>
      <c r="G60" s="78"/>
      <c r="H60" s="78"/>
      <c r="I60" s="102">
        <v>1</v>
      </c>
      <c r="J60" s="92">
        <v>1200</v>
      </c>
      <c r="K60" s="92">
        <v>1200</v>
      </c>
      <c r="L60" s="78"/>
      <c r="M60" s="78"/>
      <c r="N60" s="78"/>
      <c r="O60" s="78"/>
    </row>
    <row r="61" spans="1:15" x14ac:dyDescent="0.25">
      <c r="A61" s="90" t="s">
        <v>292</v>
      </c>
      <c r="B61" s="116" t="s">
        <v>250</v>
      </c>
      <c r="C61" s="116"/>
      <c r="D61" s="116"/>
      <c r="E61" s="116"/>
      <c r="F61" s="116"/>
      <c r="G61" s="116"/>
      <c r="H61" s="116"/>
      <c r="I61" s="114">
        <v>0</v>
      </c>
      <c r="J61" s="115">
        <v>1200</v>
      </c>
      <c r="K61" s="115">
        <f t="shared" si="1"/>
        <v>0</v>
      </c>
      <c r="L61" s="78"/>
      <c r="M61" s="78"/>
      <c r="N61" s="78"/>
      <c r="O61" s="78"/>
    </row>
    <row r="62" spans="1:15" x14ac:dyDescent="0.25">
      <c r="A62" s="90" t="s">
        <v>293</v>
      </c>
      <c r="B62" s="116" t="s">
        <v>250</v>
      </c>
      <c r="C62" s="116"/>
      <c r="D62" s="116"/>
      <c r="E62" s="116"/>
      <c r="F62" s="116"/>
      <c r="G62" s="116"/>
      <c r="H62" s="116"/>
      <c r="I62" s="114">
        <v>0</v>
      </c>
      <c r="J62" s="115">
        <v>1200</v>
      </c>
      <c r="K62" s="115">
        <f t="shared" si="1"/>
        <v>0</v>
      </c>
      <c r="L62" s="78"/>
      <c r="M62" s="78"/>
      <c r="N62" s="78"/>
      <c r="O62" s="78"/>
    </row>
    <row r="63" spans="1:15" x14ac:dyDescent="0.25">
      <c r="A63" s="90" t="s">
        <v>294</v>
      </c>
      <c r="B63" s="116" t="s">
        <v>250</v>
      </c>
      <c r="C63" s="116"/>
      <c r="D63" s="116"/>
      <c r="E63" s="116"/>
      <c r="F63" s="116"/>
      <c r="G63" s="116"/>
      <c r="H63" s="116"/>
      <c r="I63" s="114">
        <v>0</v>
      </c>
      <c r="J63" s="115">
        <v>1200</v>
      </c>
      <c r="K63" s="115">
        <f t="shared" si="1"/>
        <v>0</v>
      </c>
      <c r="L63" s="78"/>
      <c r="M63" s="78"/>
      <c r="N63" s="78"/>
      <c r="O63" s="78"/>
    </row>
    <row r="64" spans="1:15" x14ac:dyDescent="0.25">
      <c r="A64" s="90" t="s">
        <v>295</v>
      </c>
      <c r="B64" s="116" t="s">
        <v>250</v>
      </c>
      <c r="C64" s="116"/>
      <c r="D64" s="116"/>
      <c r="E64" s="116"/>
      <c r="F64" s="116"/>
      <c r="G64" s="116"/>
      <c r="H64" s="116"/>
      <c r="I64" s="114">
        <v>0</v>
      </c>
      <c r="J64" s="115">
        <v>1200</v>
      </c>
      <c r="K64" s="115">
        <f t="shared" si="1"/>
        <v>0</v>
      </c>
      <c r="L64" s="78"/>
      <c r="M64" s="78"/>
      <c r="N64" s="78"/>
      <c r="O64" s="78"/>
    </row>
    <row r="65" spans="1:15" s="153" customFormat="1" x14ac:dyDescent="0.25">
      <c r="A65" s="90"/>
      <c r="B65" s="128" t="s">
        <v>507</v>
      </c>
      <c r="C65" s="128"/>
      <c r="D65" s="128"/>
      <c r="E65" s="128"/>
      <c r="F65" s="128"/>
      <c r="G65" s="128"/>
      <c r="H65" s="128"/>
      <c r="I65" s="127">
        <v>1</v>
      </c>
      <c r="J65" s="129">
        <v>500</v>
      </c>
      <c r="K65" s="129">
        <f t="shared" si="1"/>
        <v>500</v>
      </c>
    </row>
    <row r="66" spans="1:15" x14ac:dyDescent="0.25">
      <c r="A66" s="78"/>
      <c r="B66" s="78" t="s">
        <v>77</v>
      </c>
      <c r="C66" s="78"/>
      <c r="D66" s="78"/>
      <c r="E66" s="78"/>
      <c r="F66" s="78"/>
      <c r="G66" s="78"/>
      <c r="H66" s="78"/>
      <c r="I66" s="102">
        <v>1</v>
      </c>
      <c r="J66" s="92">
        <v>800</v>
      </c>
      <c r="K66" s="92">
        <f t="shared" si="1"/>
        <v>800</v>
      </c>
      <c r="L66" s="78"/>
      <c r="M66" s="78"/>
      <c r="N66" s="78"/>
      <c r="O66" s="78"/>
    </row>
    <row r="67" spans="1:15" x14ac:dyDescent="0.25">
      <c r="A67" s="78"/>
      <c r="B67" s="78" t="s">
        <v>78</v>
      </c>
      <c r="C67" s="78"/>
      <c r="D67" s="78"/>
      <c r="E67" s="78"/>
      <c r="F67" s="78"/>
      <c r="G67" s="78"/>
      <c r="H67" s="78"/>
      <c r="I67" s="102">
        <v>1</v>
      </c>
      <c r="J67" s="92">
        <v>6000</v>
      </c>
      <c r="K67" s="92">
        <f t="shared" si="1"/>
        <v>6000</v>
      </c>
    </row>
    <row r="68" spans="1:15" x14ac:dyDescent="0.25">
      <c r="A68" s="78"/>
      <c r="B68" s="78" t="s">
        <v>81</v>
      </c>
      <c r="C68" s="78"/>
      <c r="D68" s="78"/>
      <c r="E68" s="78"/>
      <c r="F68" s="78"/>
      <c r="G68" s="78"/>
      <c r="H68" s="78"/>
      <c r="I68" s="102">
        <v>1</v>
      </c>
      <c r="J68" s="92">
        <v>1000</v>
      </c>
      <c r="K68" s="92">
        <f t="shared" si="1"/>
        <v>1000</v>
      </c>
    </row>
    <row r="69" spans="1:15" ht="15.75" thickBot="1" x14ac:dyDescent="0.3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5" ht="15.75" thickBot="1" x14ac:dyDescent="0.3">
      <c r="A70" s="78"/>
      <c r="B70" s="95"/>
      <c r="C70" s="96"/>
      <c r="D70" s="96"/>
      <c r="E70" s="96"/>
      <c r="F70" s="97" t="s">
        <v>413</v>
      </c>
      <c r="G70" s="97"/>
      <c r="H70" s="97"/>
      <c r="I70" s="98"/>
      <c r="J70" s="99"/>
      <c r="K70" s="100">
        <f>SUM(K12:K68)</f>
        <v>112860</v>
      </c>
    </row>
    <row r="73" spans="1:15" x14ac:dyDescent="0.25">
      <c r="A73" s="79" t="s">
        <v>82</v>
      </c>
      <c r="B73" s="79"/>
      <c r="C73" s="78"/>
      <c r="D73" s="78"/>
      <c r="E73" s="78"/>
      <c r="F73" s="78"/>
      <c r="G73" s="78"/>
      <c r="H73" s="78"/>
      <c r="I73" s="78"/>
      <c r="J73" s="78"/>
      <c r="K73" s="78"/>
    </row>
    <row r="74" spans="1:15" ht="176.25" customHeight="1" x14ac:dyDescent="0.25">
      <c r="A74" s="276" t="s">
        <v>399</v>
      </c>
      <c r="B74" s="276"/>
      <c r="C74" s="276"/>
      <c r="D74" s="276"/>
      <c r="E74" s="276"/>
      <c r="F74" s="276"/>
      <c r="G74" s="276"/>
      <c r="H74" s="276"/>
      <c r="I74" s="276"/>
      <c r="J74" s="276"/>
      <c r="K74" s="276"/>
    </row>
  </sheetData>
  <mergeCells count="22">
    <mergeCell ref="B12:E12"/>
    <mergeCell ref="B15:E15"/>
    <mergeCell ref="B16:E16"/>
    <mergeCell ref="B17:E17"/>
    <mergeCell ref="B25:E25"/>
    <mergeCell ref="A8:K8"/>
    <mergeCell ref="A3:K3"/>
    <mergeCell ref="A5:C5"/>
    <mergeCell ref="D5:F5"/>
    <mergeCell ref="A6:C6"/>
    <mergeCell ref="D6:F6"/>
    <mergeCell ref="A74:K74"/>
    <mergeCell ref="B13:E13"/>
    <mergeCell ref="B14:E14"/>
    <mergeCell ref="B18:E18"/>
    <mergeCell ref="B19:E19"/>
    <mergeCell ref="B20:E20"/>
    <mergeCell ref="B21:E21"/>
    <mergeCell ref="B22:E22"/>
    <mergeCell ref="B23:E23"/>
    <mergeCell ref="B24:E24"/>
    <mergeCell ref="B28:E2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SS8</oddHead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workbookViewId="0">
      <selection activeCell="J35" sqref="J35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přehled'!A24</f>
        <v>SS9</v>
      </c>
      <c r="B6" s="271"/>
      <c r="C6" s="272"/>
      <c r="D6" s="270" t="str">
        <f>'Celkový přehled'!B24</f>
        <v>RM-S9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172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173</v>
      </c>
      <c r="B12" s="277" t="s">
        <v>119</v>
      </c>
      <c r="C12" s="277"/>
      <c r="D12" s="277"/>
      <c r="E12" s="277"/>
      <c r="F12" s="3" t="s">
        <v>120</v>
      </c>
      <c r="H12" s="3" t="s">
        <v>121</v>
      </c>
      <c r="I12" s="12">
        <v>1</v>
      </c>
      <c r="J12" s="18">
        <v>891</v>
      </c>
      <c r="K12" s="18">
        <f>I12*J12</f>
        <v>891</v>
      </c>
    </row>
    <row r="13" spans="1:11" s="3" customFormat="1" x14ac:dyDescent="0.25">
      <c r="A13" s="2" t="s">
        <v>174</v>
      </c>
      <c r="B13" s="277" t="s">
        <v>53</v>
      </c>
      <c r="C13" s="277"/>
      <c r="D13" s="277"/>
      <c r="E13" s="277"/>
      <c r="F13" s="3" t="s">
        <v>51</v>
      </c>
      <c r="H13" s="3" t="s">
        <v>128</v>
      </c>
      <c r="I13" s="12">
        <v>1</v>
      </c>
      <c r="J13" s="18">
        <v>670</v>
      </c>
      <c r="K13" s="92">
        <f t="shared" ref="K13:K14" si="0">I13*J13</f>
        <v>670</v>
      </c>
    </row>
    <row r="14" spans="1:11" s="3" customFormat="1" x14ac:dyDescent="0.25">
      <c r="A14" s="2" t="s">
        <v>175</v>
      </c>
      <c r="B14" s="277" t="s">
        <v>55</v>
      </c>
      <c r="C14" s="277"/>
      <c r="D14" s="277"/>
      <c r="E14" s="277"/>
      <c r="F14" s="3" t="s">
        <v>56</v>
      </c>
      <c r="H14" s="81" t="s">
        <v>421</v>
      </c>
      <c r="I14" s="12">
        <v>1</v>
      </c>
      <c r="J14" s="18">
        <v>13444</v>
      </c>
      <c r="K14" s="92">
        <f t="shared" si="0"/>
        <v>13444</v>
      </c>
    </row>
    <row r="15" spans="1:11" s="3" customFormat="1" x14ac:dyDescent="0.25">
      <c r="A15" s="2"/>
      <c r="B15" s="277" t="s">
        <v>57</v>
      </c>
      <c r="C15" s="277"/>
      <c r="D15" s="277"/>
      <c r="E15" s="277"/>
      <c r="F15" s="3" t="s">
        <v>129</v>
      </c>
      <c r="H15" s="31" t="s">
        <v>129</v>
      </c>
      <c r="I15" s="49">
        <v>0</v>
      </c>
      <c r="J15" s="50">
        <v>8181</v>
      </c>
      <c r="K15" s="50">
        <f>I15*J15</f>
        <v>0</v>
      </c>
    </row>
    <row r="16" spans="1:11" s="3" customFormat="1" x14ac:dyDescent="0.25">
      <c r="A16" s="2"/>
      <c r="B16" s="277"/>
      <c r="C16" s="277"/>
      <c r="D16" s="277"/>
      <c r="E16" s="277"/>
      <c r="I16" s="2"/>
      <c r="J16" s="19"/>
      <c r="K16" s="19"/>
    </row>
    <row r="17" spans="1:11" s="3" customFormat="1" x14ac:dyDescent="0.25">
      <c r="A17" s="2"/>
      <c r="B17" s="14" t="s">
        <v>59</v>
      </c>
      <c r="I17" s="2"/>
      <c r="J17" s="19"/>
      <c r="K17" s="19"/>
    </row>
    <row r="18" spans="1:11" s="3" customFormat="1" x14ac:dyDescent="0.25">
      <c r="A18" s="2"/>
      <c r="B18" s="13" t="s">
        <v>52</v>
      </c>
      <c r="F18" s="13"/>
      <c r="G18" s="13"/>
      <c r="H18" s="13" t="s">
        <v>88</v>
      </c>
      <c r="I18" s="11" t="s">
        <v>62</v>
      </c>
      <c r="J18" s="16" t="s">
        <v>89</v>
      </c>
      <c r="K18" s="16" t="s">
        <v>90</v>
      </c>
    </row>
    <row r="19" spans="1:11" s="3" customFormat="1" x14ac:dyDescent="0.25">
      <c r="A19" s="2"/>
      <c r="B19" s="277" t="s">
        <v>60</v>
      </c>
      <c r="C19" s="277"/>
      <c r="D19" s="277"/>
      <c r="E19" s="277"/>
      <c r="H19" s="3" t="s">
        <v>97</v>
      </c>
      <c r="I19" s="12">
        <v>1</v>
      </c>
      <c r="J19" s="18">
        <v>513</v>
      </c>
      <c r="K19" s="18">
        <f>I19*J19</f>
        <v>513</v>
      </c>
    </row>
    <row r="20" spans="1:11" x14ac:dyDescent="0.25">
      <c r="B20" t="s">
        <v>63</v>
      </c>
      <c r="H20" s="3" t="s">
        <v>100</v>
      </c>
      <c r="I20" s="12">
        <v>1</v>
      </c>
      <c r="J20" s="18">
        <v>227</v>
      </c>
      <c r="K20" s="18">
        <f t="shared" ref="K20:K44" si="1">I20*J20</f>
        <v>227</v>
      </c>
    </row>
    <row r="21" spans="1:11" x14ac:dyDescent="0.25">
      <c r="B21" t="s">
        <v>64</v>
      </c>
      <c r="H21" s="3" t="s">
        <v>101</v>
      </c>
      <c r="I21" s="12">
        <v>2</v>
      </c>
      <c r="J21" s="18">
        <v>67</v>
      </c>
      <c r="K21" s="18">
        <f t="shared" si="1"/>
        <v>134</v>
      </c>
    </row>
    <row r="22" spans="1:11" x14ac:dyDescent="0.25">
      <c r="B22" t="s">
        <v>65</v>
      </c>
      <c r="H22" s="3" t="s">
        <v>102</v>
      </c>
      <c r="I22" s="12">
        <v>1</v>
      </c>
      <c r="J22" s="18">
        <v>530</v>
      </c>
      <c r="K22" s="18">
        <f t="shared" si="1"/>
        <v>530</v>
      </c>
    </row>
    <row r="23" spans="1:11" x14ac:dyDescent="0.25">
      <c r="B23" t="s">
        <v>116</v>
      </c>
      <c r="H23" s="3" t="s">
        <v>103</v>
      </c>
      <c r="I23" s="12">
        <v>1</v>
      </c>
      <c r="J23" s="18">
        <v>140</v>
      </c>
      <c r="K23" s="18">
        <f t="shared" si="1"/>
        <v>140</v>
      </c>
    </row>
    <row r="24" spans="1:11" x14ac:dyDescent="0.25">
      <c r="B24" t="s">
        <v>131</v>
      </c>
      <c r="H24" s="3" t="s">
        <v>132</v>
      </c>
      <c r="I24" s="12">
        <v>1</v>
      </c>
      <c r="J24" s="18">
        <v>136</v>
      </c>
      <c r="K24" s="18">
        <f t="shared" si="1"/>
        <v>136</v>
      </c>
    </row>
    <row r="25" spans="1:11" x14ac:dyDescent="0.25">
      <c r="B25" t="s">
        <v>133</v>
      </c>
      <c r="H25" s="3" t="s">
        <v>66</v>
      </c>
      <c r="I25" s="12">
        <v>1</v>
      </c>
      <c r="J25" s="18">
        <v>136</v>
      </c>
      <c r="K25" s="18">
        <f t="shared" si="1"/>
        <v>136</v>
      </c>
    </row>
    <row r="26" spans="1:11" x14ac:dyDescent="0.25">
      <c r="A26" s="15" t="s">
        <v>176</v>
      </c>
      <c r="B26" t="s">
        <v>67</v>
      </c>
      <c r="H26" s="3" t="s">
        <v>68</v>
      </c>
      <c r="I26" s="12">
        <v>1</v>
      </c>
      <c r="J26" s="18">
        <v>167</v>
      </c>
      <c r="K26" s="18">
        <f t="shared" si="1"/>
        <v>167</v>
      </c>
    </row>
    <row r="27" spans="1:11" x14ac:dyDescent="0.25">
      <c r="A27" s="15" t="s">
        <v>176</v>
      </c>
      <c r="B27" t="s">
        <v>71</v>
      </c>
      <c r="H27" s="3" t="s">
        <v>98</v>
      </c>
      <c r="I27" s="12">
        <v>1</v>
      </c>
      <c r="J27" s="18">
        <v>212</v>
      </c>
      <c r="K27" s="18">
        <f t="shared" si="1"/>
        <v>212</v>
      </c>
    </row>
    <row r="28" spans="1:11" x14ac:dyDescent="0.25">
      <c r="A28" s="15" t="s">
        <v>176</v>
      </c>
      <c r="B28" t="s">
        <v>72</v>
      </c>
      <c r="H28" s="3" t="s">
        <v>96</v>
      </c>
      <c r="I28" s="12">
        <v>1</v>
      </c>
      <c r="J28" s="18">
        <v>250</v>
      </c>
      <c r="K28" s="18">
        <f t="shared" si="1"/>
        <v>250</v>
      </c>
    </row>
    <row r="29" spans="1:11" s="78" customFormat="1" x14ac:dyDescent="0.25">
      <c r="A29" s="90"/>
      <c r="B29" s="78" t="s">
        <v>425</v>
      </c>
      <c r="H29" s="81" t="s">
        <v>426</v>
      </c>
      <c r="I29" s="87">
        <v>1</v>
      </c>
      <c r="J29" s="92">
        <v>800</v>
      </c>
      <c r="K29" s="92">
        <f t="shared" si="1"/>
        <v>800</v>
      </c>
    </row>
    <row r="30" spans="1:11" x14ac:dyDescent="0.25">
      <c r="B30" t="s">
        <v>99</v>
      </c>
      <c r="H30" s="3" t="s">
        <v>75</v>
      </c>
      <c r="I30" s="12">
        <v>1</v>
      </c>
      <c r="J30" s="18">
        <v>1000</v>
      </c>
      <c r="K30" s="18">
        <f t="shared" si="1"/>
        <v>1000</v>
      </c>
    </row>
    <row r="31" spans="1:11" x14ac:dyDescent="0.25">
      <c r="H31" s="3"/>
      <c r="I31" s="12"/>
      <c r="J31" s="18"/>
      <c r="K31" s="18"/>
    </row>
    <row r="32" spans="1:11" x14ac:dyDescent="0.25">
      <c r="B32" s="14" t="s">
        <v>104</v>
      </c>
      <c r="H32" s="3"/>
      <c r="I32" s="12"/>
      <c r="J32" s="18"/>
      <c r="K32" s="18"/>
    </row>
    <row r="33" spans="1:15" x14ac:dyDescent="0.25">
      <c r="B33" t="s">
        <v>74</v>
      </c>
      <c r="H33" s="3" t="s">
        <v>73</v>
      </c>
      <c r="I33" s="12">
        <v>1</v>
      </c>
      <c r="J33" s="18">
        <v>13902</v>
      </c>
      <c r="K33" s="18">
        <f>I33*J33</f>
        <v>13902</v>
      </c>
    </row>
    <row r="34" spans="1:15" x14ac:dyDescent="0.25">
      <c r="B34" t="s">
        <v>80</v>
      </c>
      <c r="I34" s="27">
        <v>6</v>
      </c>
      <c r="J34" s="18">
        <v>500</v>
      </c>
      <c r="K34" s="18">
        <f>I34*J34</f>
        <v>3000</v>
      </c>
      <c r="M34" s="20"/>
    </row>
    <row r="35" spans="1:15" x14ac:dyDescent="0.25">
      <c r="I35" s="12"/>
      <c r="J35" s="18"/>
      <c r="K35" s="18"/>
      <c r="O35" s="20"/>
    </row>
    <row r="36" spans="1:15" s="3" customFormat="1" x14ac:dyDescent="0.25">
      <c r="A36" s="2"/>
      <c r="B36" s="14" t="s">
        <v>91</v>
      </c>
      <c r="I36" s="2"/>
      <c r="J36" s="19"/>
      <c r="K36" s="19"/>
    </row>
    <row r="37" spans="1:15" ht="14.25" customHeight="1" x14ac:dyDescent="0.25">
      <c r="B37" t="s">
        <v>92</v>
      </c>
      <c r="I37" s="102">
        <v>1</v>
      </c>
      <c r="J37" s="18">
        <v>2000</v>
      </c>
      <c r="K37" s="18">
        <f>I37*J37</f>
        <v>2000</v>
      </c>
    </row>
    <row r="38" spans="1:15" ht="14.25" customHeight="1" x14ac:dyDescent="0.25">
      <c r="B38" t="s">
        <v>83</v>
      </c>
      <c r="I38" s="102">
        <v>1</v>
      </c>
      <c r="J38" s="18">
        <v>8000</v>
      </c>
      <c r="K38" s="18">
        <f t="shared" si="1"/>
        <v>8000</v>
      </c>
    </row>
    <row r="39" spans="1:15" x14ac:dyDescent="0.25">
      <c r="B39" t="s">
        <v>79</v>
      </c>
      <c r="I39" s="102">
        <v>1</v>
      </c>
      <c r="J39" s="18">
        <v>900</v>
      </c>
      <c r="K39" s="18">
        <f t="shared" si="1"/>
        <v>900</v>
      </c>
    </row>
    <row r="40" spans="1:15" x14ac:dyDescent="0.25">
      <c r="A40" s="15" t="s">
        <v>249</v>
      </c>
      <c r="B40" t="s">
        <v>250</v>
      </c>
      <c r="I40" s="49">
        <f>I15</f>
        <v>0</v>
      </c>
      <c r="J40" s="50">
        <v>1200</v>
      </c>
      <c r="K40" s="50">
        <f>I40*J40</f>
        <v>0</v>
      </c>
    </row>
    <row r="41" spans="1:15" s="153" customFormat="1" x14ac:dyDescent="0.25">
      <c r="A41" s="90"/>
      <c r="B41" s="128" t="s">
        <v>507</v>
      </c>
      <c r="C41" s="128"/>
      <c r="D41" s="128"/>
      <c r="E41" s="128"/>
      <c r="F41" s="128"/>
      <c r="G41" s="128"/>
      <c r="H41" s="128"/>
      <c r="I41" s="127">
        <v>1</v>
      </c>
      <c r="J41" s="129">
        <v>500</v>
      </c>
      <c r="K41" s="129">
        <f t="shared" ref="K41" si="2">I41*J41</f>
        <v>500</v>
      </c>
    </row>
    <row r="42" spans="1:15" x14ac:dyDescent="0.25">
      <c r="B42" t="s">
        <v>77</v>
      </c>
      <c r="I42" s="28">
        <v>1</v>
      </c>
      <c r="J42" s="18">
        <v>500</v>
      </c>
      <c r="K42" s="18">
        <f t="shared" si="1"/>
        <v>500</v>
      </c>
    </row>
    <row r="43" spans="1:15" x14ac:dyDescent="0.25">
      <c r="B43" t="s">
        <v>78</v>
      </c>
      <c r="I43" s="102">
        <v>1</v>
      </c>
      <c r="J43" s="18">
        <v>4000</v>
      </c>
      <c r="K43" s="18">
        <f t="shared" si="1"/>
        <v>4000</v>
      </c>
    </row>
    <row r="44" spans="1:15" x14ac:dyDescent="0.25">
      <c r="B44" t="s">
        <v>81</v>
      </c>
      <c r="I44" s="102">
        <v>1</v>
      </c>
      <c r="J44" s="18">
        <v>1000</v>
      </c>
      <c r="K44" s="18">
        <f t="shared" si="1"/>
        <v>1000</v>
      </c>
    </row>
    <row r="45" spans="1:15" ht="15.75" thickBot="1" x14ac:dyDescent="0.3"/>
    <row r="46" spans="1:15" ht="15.75" thickBot="1" x14ac:dyDescent="0.3">
      <c r="B46" s="21"/>
      <c r="C46" s="22"/>
      <c r="D46" s="22"/>
      <c r="E46" s="22"/>
      <c r="F46" s="23" t="str">
        <f>CONCATENATE("Celková cena rekonstrukce MaR rozvaděče  ",D6)</f>
        <v>Celková cena rekonstrukce MaR rozvaděče  RM-S9</v>
      </c>
      <c r="G46" s="23"/>
      <c r="H46" s="23"/>
      <c r="I46" s="24"/>
      <c r="J46" s="25"/>
      <c r="K46" s="26">
        <f>SUM(K12:K45)</f>
        <v>53052</v>
      </c>
    </row>
    <row r="49" spans="1:11" x14ac:dyDescent="0.25">
      <c r="A49" s="1" t="s">
        <v>82</v>
      </c>
      <c r="B49" s="1"/>
    </row>
    <row r="50" spans="1:11" ht="179.25" customHeight="1" x14ac:dyDescent="0.25">
      <c r="A50" s="276" t="s">
        <v>399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</row>
  </sheetData>
  <mergeCells count="13">
    <mergeCell ref="A3:K3"/>
    <mergeCell ref="A5:C5"/>
    <mergeCell ref="D5:F5"/>
    <mergeCell ref="A6:C6"/>
    <mergeCell ref="D6:F6"/>
    <mergeCell ref="B16:E16"/>
    <mergeCell ref="B19:E19"/>
    <mergeCell ref="A50:K50"/>
    <mergeCell ref="A8:K8"/>
    <mergeCell ref="B12:E12"/>
    <mergeCell ref="B13:E13"/>
    <mergeCell ref="B14:E14"/>
    <mergeCell ref="B15:E15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SS9</oddHead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0" workbookViewId="0">
      <selection activeCell="M37" sqref="M37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přehled'!A25</f>
        <v>SS10</v>
      </c>
      <c r="B6" s="271"/>
      <c r="C6" s="272"/>
      <c r="D6" s="270" t="str">
        <f>'Celkový přehled'!B25</f>
        <v>RM-S10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177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178</v>
      </c>
      <c r="B12" s="277" t="s">
        <v>53</v>
      </c>
      <c r="C12" s="277"/>
      <c r="D12" s="277"/>
      <c r="E12" s="277"/>
      <c r="F12" s="3" t="s">
        <v>51</v>
      </c>
      <c r="H12" s="3" t="s">
        <v>128</v>
      </c>
      <c r="I12" s="12">
        <v>1</v>
      </c>
      <c r="J12" s="18">
        <v>670</v>
      </c>
      <c r="K12" s="18">
        <f>I12*J12</f>
        <v>670</v>
      </c>
    </row>
    <row r="13" spans="1:11" s="3" customFormat="1" x14ac:dyDescent="0.25">
      <c r="A13" s="2" t="s">
        <v>179</v>
      </c>
      <c r="B13" s="277" t="s">
        <v>55</v>
      </c>
      <c r="C13" s="277"/>
      <c r="D13" s="277"/>
      <c r="E13" s="277"/>
      <c r="F13" s="3" t="s">
        <v>56</v>
      </c>
      <c r="H13" s="81" t="s">
        <v>421</v>
      </c>
      <c r="I13" s="12">
        <v>1</v>
      </c>
      <c r="J13" s="18">
        <v>13444</v>
      </c>
      <c r="K13" s="18">
        <f>I13*J13</f>
        <v>13444</v>
      </c>
    </row>
    <row r="14" spans="1:11" s="3" customFormat="1" x14ac:dyDescent="0.25">
      <c r="A14" s="2"/>
      <c r="B14" s="277" t="s">
        <v>57</v>
      </c>
      <c r="C14" s="277"/>
      <c r="D14" s="277"/>
      <c r="E14" s="277"/>
      <c r="F14" s="3" t="s">
        <v>130</v>
      </c>
      <c r="H14" s="31" t="s">
        <v>130</v>
      </c>
      <c r="I14" s="49">
        <v>0</v>
      </c>
      <c r="J14" s="50">
        <v>6663</v>
      </c>
      <c r="K14" s="50">
        <f>I14*J14</f>
        <v>0</v>
      </c>
    </row>
    <row r="15" spans="1:11" s="3" customFormat="1" x14ac:dyDescent="0.25">
      <c r="A15" s="2"/>
      <c r="B15" s="277"/>
      <c r="C15" s="277"/>
      <c r="D15" s="277"/>
      <c r="E15" s="277"/>
      <c r="I15" s="2"/>
      <c r="J15" s="19"/>
      <c r="K15" s="19"/>
    </row>
    <row r="16" spans="1:11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277" t="s">
        <v>60</v>
      </c>
      <c r="C18" s="277"/>
      <c r="D18" s="277"/>
      <c r="E18" s="277"/>
      <c r="H18" s="3" t="s">
        <v>97</v>
      </c>
      <c r="I18" s="12">
        <v>1</v>
      </c>
      <c r="J18" s="18">
        <v>513</v>
      </c>
      <c r="K18" s="18">
        <f>I18*J18</f>
        <v>513</v>
      </c>
    </row>
    <row r="19" spans="1:11" x14ac:dyDescent="0.25">
      <c r="B19" t="s">
        <v>63</v>
      </c>
      <c r="H19" s="3" t="s">
        <v>100</v>
      </c>
      <c r="I19" s="12">
        <v>1</v>
      </c>
      <c r="J19" s="18">
        <v>227</v>
      </c>
      <c r="K19" s="18">
        <f t="shared" ref="K19:K43" si="0">I19*J19</f>
        <v>227</v>
      </c>
    </row>
    <row r="20" spans="1:11" x14ac:dyDescent="0.25">
      <c r="B20" t="s">
        <v>64</v>
      </c>
      <c r="H20" s="3" t="s">
        <v>101</v>
      </c>
      <c r="I20" s="12">
        <v>1</v>
      </c>
      <c r="J20" s="18">
        <v>67</v>
      </c>
      <c r="K20" s="18">
        <f t="shared" si="0"/>
        <v>67</v>
      </c>
    </row>
    <row r="21" spans="1:11" x14ac:dyDescent="0.25">
      <c r="B21" t="s">
        <v>65</v>
      </c>
      <c r="H21" s="3" t="s">
        <v>102</v>
      </c>
      <c r="I21" s="12">
        <v>1</v>
      </c>
      <c r="J21" s="18">
        <v>530</v>
      </c>
      <c r="K21" s="18">
        <f t="shared" si="0"/>
        <v>530</v>
      </c>
    </row>
    <row r="22" spans="1:11" x14ac:dyDescent="0.25">
      <c r="B22" t="s">
        <v>116</v>
      </c>
      <c r="H22" s="3" t="s">
        <v>103</v>
      </c>
      <c r="I22" s="12">
        <v>1</v>
      </c>
      <c r="J22" s="18">
        <v>140</v>
      </c>
      <c r="K22" s="18">
        <f t="shared" si="0"/>
        <v>140</v>
      </c>
    </row>
    <row r="23" spans="1:11" x14ac:dyDescent="0.25">
      <c r="B23" t="s">
        <v>131</v>
      </c>
      <c r="H23" s="3" t="s">
        <v>132</v>
      </c>
      <c r="I23" s="12">
        <v>1</v>
      </c>
      <c r="J23" s="18">
        <v>136</v>
      </c>
      <c r="K23" s="18">
        <f t="shared" si="0"/>
        <v>136</v>
      </c>
    </row>
    <row r="24" spans="1:11" x14ac:dyDescent="0.25">
      <c r="B24" t="s">
        <v>133</v>
      </c>
      <c r="H24" s="3" t="s">
        <v>66</v>
      </c>
      <c r="I24" s="12">
        <v>1</v>
      </c>
      <c r="J24" s="18">
        <v>136</v>
      </c>
      <c r="K24" s="18">
        <f t="shared" si="0"/>
        <v>136</v>
      </c>
    </row>
    <row r="25" spans="1:11" x14ac:dyDescent="0.25">
      <c r="A25" s="15" t="s">
        <v>180</v>
      </c>
      <c r="B25" t="s">
        <v>67</v>
      </c>
      <c r="H25" s="3" t="s">
        <v>68</v>
      </c>
      <c r="I25" s="12">
        <v>1</v>
      </c>
      <c r="J25" s="18">
        <v>167</v>
      </c>
      <c r="K25" s="18">
        <f t="shared" si="0"/>
        <v>167</v>
      </c>
    </row>
    <row r="26" spans="1:11" x14ac:dyDescent="0.25">
      <c r="A26" s="15" t="s">
        <v>180</v>
      </c>
      <c r="B26" t="s">
        <v>71</v>
      </c>
      <c r="H26" s="3" t="s">
        <v>98</v>
      </c>
      <c r="I26" s="12">
        <v>1</v>
      </c>
      <c r="J26" s="18">
        <v>212</v>
      </c>
      <c r="K26" s="18">
        <f t="shared" si="0"/>
        <v>212</v>
      </c>
    </row>
    <row r="27" spans="1:11" x14ac:dyDescent="0.25">
      <c r="A27" s="15" t="s">
        <v>180</v>
      </c>
      <c r="B27" t="s">
        <v>72</v>
      </c>
      <c r="H27" s="3" t="s">
        <v>96</v>
      </c>
      <c r="I27" s="12">
        <v>1</v>
      </c>
      <c r="J27" s="18">
        <v>250</v>
      </c>
      <c r="K27" s="18">
        <f t="shared" si="0"/>
        <v>250</v>
      </c>
    </row>
    <row r="28" spans="1:11" s="78" customFormat="1" x14ac:dyDescent="0.25">
      <c r="A28" s="90"/>
      <c r="B28" s="78" t="s">
        <v>425</v>
      </c>
      <c r="H28" s="81" t="s">
        <v>426</v>
      </c>
      <c r="I28" s="87">
        <v>1</v>
      </c>
      <c r="J28" s="92">
        <v>800</v>
      </c>
      <c r="K28" s="92">
        <f t="shared" si="0"/>
        <v>800</v>
      </c>
    </row>
    <row r="29" spans="1:11" x14ac:dyDescent="0.25">
      <c r="B29" t="s">
        <v>99</v>
      </c>
      <c r="H29" s="3" t="s">
        <v>75</v>
      </c>
      <c r="I29" s="12">
        <v>1</v>
      </c>
      <c r="J29" s="18">
        <v>1000</v>
      </c>
      <c r="K29" s="18">
        <f t="shared" si="0"/>
        <v>1000</v>
      </c>
    </row>
    <row r="30" spans="1:11" x14ac:dyDescent="0.25">
      <c r="H30" s="3"/>
      <c r="I30" s="12"/>
      <c r="J30" s="18"/>
      <c r="K30" s="18"/>
    </row>
    <row r="31" spans="1:11" x14ac:dyDescent="0.25">
      <c r="B31" s="14" t="s">
        <v>104</v>
      </c>
      <c r="H31" s="3"/>
      <c r="I31" s="12"/>
      <c r="J31" s="18"/>
      <c r="K31" s="18"/>
    </row>
    <row r="32" spans="1:11" x14ac:dyDescent="0.25">
      <c r="B32" t="s">
        <v>74</v>
      </c>
      <c r="H32" s="3" t="s">
        <v>73</v>
      </c>
      <c r="I32" s="12">
        <v>1</v>
      </c>
      <c r="J32" s="18">
        <v>8653</v>
      </c>
      <c r="K32" s="18">
        <f>I32*J32</f>
        <v>8653</v>
      </c>
    </row>
    <row r="33" spans="1:15" x14ac:dyDescent="0.25">
      <c r="B33" t="s">
        <v>80</v>
      </c>
      <c r="I33" s="27">
        <v>5</v>
      </c>
      <c r="J33" s="18">
        <v>500</v>
      </c>
      <c r="K33" s="18">
        <f>I33*J33</f>
        <v>2500</v>
      </c>
      <c r="M33" s="20"/>
    </row>
    <row r="34" spans="1:15" x14ac:dyDescent="0.25">
      <c r="I34" s="12"/>
      <c r="J34" s="18"/>
      <c r="K34" s="18"/>
      <c r="O34" s="20"/>
    </row>
    <row r="35" spans="1:15" s="3" customFormat="1" x14ac:dyDescent="0.25">
      <c r="A35" s="2"/>
      <c r="B35" s="14" t="s">
        <v>91</v>
      </c>
      <c r="I35" s="2"/>
      <c r="J35" s="19"/>
      <c r="K35" s="19"/>
    </row>
    <row r="36" spans="1:15" ht="14.25" customHeight="1" x14ac:dyDescent="0.25">
      <c r="B36" t="s">
        <v>92</v>
      </c>
      <c r="I36" s="102">
        <v>1</v>
      </c>
      <c r="J36" s="18">
        <v>2000</v>
      </c>
      <c r="K36" s="18">
        <f>I36*J36</f>
        <v>2000</v>
      </c>
    </row>
    <row r="37" spans="1:15" ht="14.25" customHeight="1" x14ac:dyDescent="0.25">
      <c r="B37" t="s">
        <v>83</v>
      </c>
      <c r="I37" s="102">
        <v>1</v>
      </c>
      <c r="J37" s="18">
        <v>8000</v>
      </c>
      <c r="K37" s="18">
        <f t="shared" si="0"/>
        <v>8000</v>
      </c>
    </row>
    <row r="38" spans="1:15" x14ac:dyDescent="0.25">
      <c r="B38" t="s">
        <v>79</v>
      </c>
      <c r="I38" s="102">
        <v>1</v>
      </c>
      <c r="J38" s="18">
        <v>900</v>
      </c>
      <c r="K38" s="18">
        <f t="shared" si="0"/>
        <v>900</v>
      </c>
    </row>
    <row r="39" spans="1:15" x14ac:dyDescent="0.25">
      <c r="A39" s="15" t="s">
        <v>251</v>
      </c>
      <c r="B39" s="51" t="s">
        <v>250</v>
      </c>
      <c r="C39" s="51"/>
      <c r="D39" s="51"/>
      <c r="E39" s="51"/>
      <c r="F39" s="51"/>
      <c r="G39" s="51"/>
      <c r="H39" s="51"/>
      <c r="I39" s="49">
        <f>I14</f>
        <v>0</v>
      </c>
      <c r="J39" s="50">
        <v>1200</v>
      </c>
      <c r="K39" s="50">
        <f t="shared" si="0"/>
        <v>0</v>
      </c>
    </row>
    <row r="40" spans="1:15" s="153" customFormat="1" x14ac:dyDescent="0.25">
      <c r="A40" s="90"/>
      <c r="B40" s="128" t="s">
        <v>507</v>
      </c>
      <c r="C40" s="128"/>
      <c r="D40" s="128"/>
      <c r="E40" s="128"/>
      <c r="F40" s="128"/>
      <c r="G40" s="128"/>
      <c r="H40" s="128"/>
      <c r="I40" s="127">
        <v>1</v>
      </c>
      <c r="J40" s="129">
        <v>500</v>
      </c>
      <c r="K40" s="129">
        <f t="shared" si="0"/>
        <v>500</v>
      </c>
    </row>
    <row r="41" spans="1:15" x14ac:dyDescent="0.25">
      <c r="B41" t="s">
        <v>77</v>
      </c>
      <c r="I41" s="28">
        <v>1</v>
      </c>
      <c r="J41" s="18">
        <v>500</v>
      </c>
      <c r="K41" s="18">
        <f t="shared" si="0"/>
        <v>500</v>
      </c>
    </row>
    <row r="42" spans="1:15" x14ac:dyDescent="0.25">
      <c r="B42" t="s">
        <v>78</v>
      </c>
      <c r="I42" s="102">
        <v>1</v>
      </c>
      <c r="J42" s="18">
        <v>4000</v>
      </c>
      <c r="K42" s="18">
        <f t="shared" si="0"/>
        <v>4000</v>
      </c>
    </row>
    <row r="43" spans="1:15" x14ac:dyDescent="0.25">
      <c r="B43" t="s">
        <v>81</v>
      </c>
      <c r="I43" s="102">
        <v>1</v>
      </c>
      <c r="J43" s="18">
        <v>1000</v>
      </c>
      <c r="K43" s="18">
        <f t="shared" si="0"/>
        <v>1000</v>
      </c>
    </row>
    <row r="44" spans="1:15" ht="15.75" thickBot="1" x14ac:dyDescent="0.3"/>
    <row r="45" spans="1:15" ht="15.75" thickBot="1" x14ac:dyDescent="0.3">
      <c r="B45" s="21"/>
      <c r="C45" s="22"/>
      <c r="D45" s="22"/>
      <c r="E45" s="22"/>
      <c r="F45" s="23" t="str">
        <f>CONCATENATE("Celková cena rekonstrukce MaR rozvaděče  ",D6)</f>
        <v>Celková cena rekonstrukce MaR rozvaděče  RM-S10</v>
      </c>
      <c r="G45" s="23"/>
      <c r="H45" s="23"/>
      <c r="I45" s="24"/>
      <c r="J45" s="25"/>
      <c r="K45" s="26">
        <f>SUM(K12:K44)</f>
        <v>46345</v>
      </c>
    </row>
    <row r="48" spans="1:15" x14ac:dyDescent="0.25">
      <c r="A48" s="1" t="s">
        <v>82</v>
      </c>
      <c r="B48" s="1"/>
    </row>
    <row r="49" spans="1:11" ht="179.25" customHeight="1" x14ac:dyDescent="0.25">
      <c r="A49" s="276" t="s">
        <v>399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</sheetData>
  <mergeCells count="12">
    <mergeCell ref="A8:K8"/>
    <mergeCell ref="A3:K3"/>
    <mergeCell ref="A5:C5"/>
    <mergeCell ref="D5:F5"/>
    <mergeCell ref="A6:C6"/>
    <mergeCell ref="D6:F6"/>
    <mergeCell ref="A49:K49"/>
    <mergeCell ref="B12:E12"/>
    <mergeCell ref="B13:E13"/>
    <mergeCell ref="B14:E14"/>
    <mergeCell ref="B15:E15"/>
    <mergeCell ref="B18:E1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r:id="rId1"/>
  <headerFooter alignWithMargins="0">
    <oddHeader>&amp;C&amp;"-,Tučné"&amp;14Směšovací stanice SS10</oddHead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WhiteSpace="0" workbookViewId="0">
      <selection activeCell="L42" sqref="L42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20" ht="18.75" x14ac:dyDescent="0.25">
      <c r="A1" s="6" t="s">
        <v>0</v>
      </c>
      <c r="C1" s="4"/>
      <c r="E1" s="4"/>
      <c r="F1" s="4"/>
      <c r="G1" s="4"/>
    </row>
    <row r="2" spans="1:20" ht="18.75" x14ac:dyDescent="0.25">
      <c r="A2" s="6" t="s">
        <v>1</v>
      </c>
      <c r="C2" s="4"/>
      <c r="E2" s="4"/>
      <c r="F2" s="4"/>
      <c r="G2" s="4"/>
    </row>
    <row r="3" spans="1:20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20" x14ac:dyDescent="0.25">
      <c r="B4" s="4"/>
      <c r="C4" s="4"/>
      <c r="E4" s="4"/>
      <c r="F4" s="4"/>
      <c r="G4" s="4"/>
    </row>
    <row r="5" spans="1:20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20" ht="31.5" customHeight="1" x14ac:dyDescent="0.25">
      <c r="A6" s="270" t="str">
        <f>'Celkový přehled'!A26</f>
        <v>SS11</v>
      </c>
      <c r="B6" s="271"/>
      <c r="C6" s="272"/>
      <c r="D6" s="270" t="str">
        <f>'Celkový přehled'!B26</f>
        <v>RM-S11</v>
      </c>
      <c r="E6" s="271"/>
      <c r="F6" s="272"/>
      <c r="G6" s="10"/>
    </row>
    <row r="7" spans="1:20" ht="7.5" customHeight="1" x14ac:dyDescent="0.25">
      <c r="T7" t="s">
        <v>400</v>
      </c>
    </row>
    <row r="8" spans="1:20" ht="51.75" customHeight="1" x14ac:dyDescent="0.25">
      <c r="A8" s="274" t="s">
        <v>76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20" ht="6.75" customHeight="1" x14ac:dyDescent="0.25"/>
    <row r="10" spans="1:20" x14ac:dyDescent="0.25">
      <c r="B10" s="1" t="s">
        <v>50</v>
      </c>
    </row>
    <row r="11" spans="1:20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20" s="3" customFormat="1" x14ac:dyDescent="0.25">
      <c r="A12" s="2" t="s">
        <v>84</v>
      </c>
      <c r="B12" s="277" t="s">
        <v>53</v>
      </c>
      <c r="C12" s="277"/>
      <c r="D12" s="277"/>
      <c r="E12" s="277"/>
      <c r="F12" s="3" t="s">
        <v>51</v>
      </c>
      <c r="H12" s="3" t="s">
        <v>128</v>
      </c>
      <c r="I12" s="12">
        <v>1</v>
      </c>
      <c r="J12" s="18">
        <v>670</v>
      </c>
      <c r="K12" s="18">
        <f>I12*J12</f>
        <v>670</v>
      </c>
    </row>
    <row r="13" spans="1:20" s="3" customFormat="1" x14ac:dyDescent="0.25">
      <c r="A13" s="2" t="s">
        <v>85</v>
      </c>
      <c r="B13" s="277" t="s">
        <v>55</v>
      </c>
      <c r="C13" s="277"/>
      <c r="D13" s="277"/>
      <c r="E13" s="277"/>
      <c r="F13" s="3" t="s">
        <v>56</v>
      </c>
      <c r="H13" s="81" t="s">
        <v>421</v>
      </c>
      <c r="I13" s="12">
        <v>1</v>
      </c>
      <c r="J13" s="18">
        <v>13444</v>
      </c>
      <c r="K13" s="18">
        <f>I13*J13</f>
        <v>13444</v>
      </c>
    </row>
    <row r="14" spans="1:20" s="3" customFormat="1" x14ac:dyDescent="0.25">
      <c r="A14" s="2"/>
      <c r="B14" s="277" t="s">
        <v>57</v>
      </c>
      <c r="C14" s="277"/>
      <c r="D14" s="277"/>
      <c r="E14" s="277"/>
      <c r="F14" s="3" t="s">
        <v>58</v>
      </c>
      <c r="H14" s="31" t="s">
        <v>58</v>
      </c>
      <c r="I14" s="49">
        <v>0</v>
      </c>
      <c r="J14" s="50">
        <v>14538</v>
      </c>
      <c r="K14" s="50">
        <f>I14*J14</f>
        <v>0</v>
      </c>
    </row>
    <row r="15" spans="1:20" s="3" customFormat="1" x14ac:dyDescent="0.25">
      <c r="A15" s="2"/>
      <c r="B15" s="277"/>
      <c r="C15" s="277"/>
      <c r="D15" s="277"/>
      <c r="E15" s="277"/>
      <c r="I15" s="2"/>
      <c r="J15" s="19"/>
      <c r="K15" s="19"/>
    </row>
    <row r="16" spans="1:20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277" t="s">
        <v>60</v>
      </c>
      <c r="C18" s="277"/>
      <c r="D18" s="277"/>
      <c r="E18" s="277"/>
      <c r="H18" s="3" t="s">
        <v>97</v>
      </c>
      <c r="I18" s="12">
        <v>1</v>
      </c>
      <c r="J18" s="18">
        <v>513</v>
      </c>
      <c r="K18" s="18">
        <f>I18*J18</f>
        <v>513</v>
      </c>
    </row>
    <row r="19" spans="1:11" x14ac:dyDescent="0.25">
      <c r="B19" t="s">
        <v>63</v>
      </c>
      <c r="H19" s="3" t="s">
        <v>100</v>
      </c>
      <c r="I19" s="12">
        <v>1</v>
      </c>
      <c r="J19" s="18">
        <v>227</v>
      </c>
      <c r="K19" s="18">
        <f t="shared" ref="K19:K50" si="0">I19*J19</f>
        <v>227</v>
      </c>
    </row>
    <row r="20" spans="1:11" x14ac:dyDescent="0.25">
      <c r="B20" t="s">
        <v>64</v>
      </c>
      <c r="H20" s="3" t="s">
        <v>101</v>
      </c>
      <c r="I20" s="12">
        <v>1</v>
      </c>
      <c r="J20" s="18">
        <v>67</v>
      </c>
      <c r="K20" s="18">
        <f t="shared" si="0"/>
        <v>67</v>
      </c>
    </row>
    <row r="21" spans="1:11" x14ac:dyDescent="0.25">
      <c r="B21" t="s">
        <v>65</v>
      </c>
      <c r="H21" s="3" t="s">
        <v>102</v>
      </c>
      <c r="I21" s="12">
        <v>1</v>
      </c>
      <c r="J21" s="18">
        <v>530</v>
      </c>
      <c r="K21" s="18">
        <f t="shared" si="0"/>
        <v>530</v>
      </c>
    </row>
    <row r="22" spans="1:11" x14ac:dyDescent="0.25">
      <c r="B22" t="s">
        <v>116</v>
      </c>
      <c r="H22" s="3" t="s">
        <v>103</v>
      </c>
      <c r="I22" s="12">
        <v>1</v>
      </c>
      <c r="J22" s="18">
        <v>140</v>
      </c>
      <c r="K22" s="18">
        <f t="shared" si="0"/>
        <v>140</v>
      </c>
    </row>
    <row r="23" spans="1:11" x14ac:dyDescent="0.25">
      <c r="B23" t="s">
        <v>131</v>
      </c>
      <c r="H23" s="3" t="s">
        <v>132</v>
      </c>
      <c r="I23" s="12">
        <v>1</v>
      </c>
      <c r="J23" s="18">
        <v>136</v>
      </c>
      <c r="K23" s="18">
        <f>I23*J23</f>
        <v>136</v>
      </c>
    </row>
    <row r="24" spans="1:11" x14ac:dyDescent="0.25">
      <c r="B24" t="s">
        <v>133</v>
      </c>
      <c r="H24" s="3" t="s">
        <v>66</v>
      </c>
      <c r="I24" s="12">
        <v>1</v>
      </c>
      <c r="J24" s="18">
        <v>136</v>
      </c>
      <c r="K24" s="18">
        <f t="shared" si="0"/>
        <v>136</v>
      </c>
    </row>
    <row r="25" spans="1:11" x14ac:dyDescent="0.25">
      <c r="A25" s="15" t="s">
        <v>93</v>
      </c>
      <c r="B25" t="s">
        <v>67</v>
      </c>
      <c r="H25" s="3" t="s">
        <v>68</v>
      </c>
      <c r="I25" s="12">
        <v>1</v>
      </c>
      <c r="J25" s="18">
        <v>167</v>
      </c>
      <c r="K25" s="18">
        <f t="shared" si="0"/>
        <v>167</v>
      </c>
    </row>
    <row r="26" spans="1:11" x14ac:dyDescent="0.25">
      <c r="A26" s="15" t="s">
        <v>93</v>
      </c>
      <c r="B26" t="s">
        <v>71</v>
      </c>
      <c r="H26" s="3" t="s">
        <v>98</v>
      </c>
      <c r="I26" s="12">
        <v>1</v>
      </c>
      <c r="J26" s="18">
        <v>212</v>
      </c>
      <c r="K26" s="18">
        <f t="shared" si="0"/>
        <v>212</v>
      </c>
    </row>
    <row r="27" spans="1:11" x14ac:dyDescent="0.25">
      <c r="A27" s="15" t="s">
        <v>93</v>
      </c>
      <c r="B27" t="s">
        <v>72</v>
      </c>
      <c r="H27" s="3" t="s">
        <v>96</v>
      </c>
      <c r="I27" s="12">
        <v>1</v>
      </c>
      <c r="J27" s="18">
        <v>250</v>
      </c>
      <c r="K27" s="18">
        <f t="shared" si="0"/>
        <v>250</v>
      </c>
    </row>
    <row r="28" spans="1:11" x14ac:dyDescent="0.25">
      <c r="A28" s="15" t="s">
        <v>94</v>
      </c>
      <c r="B28" t="s">
        <v>69</v>
      </c>
      <c r="H28" s="3" t="s">
        <v>68</v>
      </c>
      <c r="I28" s="12">
        <v>1</v>
      </c>
      <c r="J28" s="18">
        <v>167</v>
      </c>
      <c r="K28" s="18">
        <f t="shared" si="0"/>
        <v>167</v>
      </c>
    </row>
    <row r="29" spans="1:11" x14ac:dyDescent="0.25">
      <c r="A29" s="15" t="s">
        <v>94</v>
      </c>
      <c r="B29" t="s">
        <v>70</v>
      </c>
      <c r="H29" s="3" t="s">
        <v>98</v>
      </c>
      <c r="I29" s="12">
        <v>1</v>
      </c>
      <c r="J29" s="18">
        <v>212</v>
      </c>
      <c r="K29" s="18">
        <f t="shared" si="0"/>
        <v>212</v>
      </c>
    </row>
    <row r="30" spans="1:11" x14ac:dyDescent="0.25">
      <c r="A30" s="15" t="s">
        <v>94</v>
      </c>
      <c r="B30" t="s">
        <v>72</v>
      </c>
      <c r="H30" s="3" t="s">
        <v>96</v>
      </c>
      <c r="I30" s="12">
        <v>1</v>
      </c>
      <c r="J30" s="18">
        <v>250</v>
      </c>
      <c r="K30" s="18">
        <f t="shared" si="0"/>
        <v>250</v>
      </c>
    </row>
    <row r="31" spans="1:11" x14ac:dyDescent="0.25">
      <c r="A31" s="15" t="s">
        <v>95</v>
      </c>
      <c r="B31" t="s">
        <v>69</v>
      </c>
      <c r="H31" s="3" t="s">
        <v>68</v>
      </c>
      <c r="I31" s="12">
        <v>1</v>
      </c>
      <c r="J31" s="18">
        <v>167</v>
      </c>
      <c r="K31" s="18">
        <f>I31*J31</f>
        <v>167</v>
      </c>
    </row>
    <row r="32" spans="1:11" x14ac:dyDescent="0.25">
      <c r="A32" s="15" t="s">
        <v>95</v>
      </c>
      <c r="B32" t="s">
        <v>70</v>
      </c>
      <c r="H32" s="3" t="s">
        <v>98</v>
      </c>
      <c r="I32" s="12">
        <v>1</v>
      </c>
      <c r="J32" s="18">
        <v>212</v>
      </c>
      <c r="K32" s="18">
        <f>I32*J32</f>
        <v>212</v>
      </c>
    </row>
    <row r="33" spans="1:15" x14ac:dyDescent="0.25">
      <c r="A33" s="15" t="s">
        <v>95</v>
      </c>
      <c r="B33" t="s">
        <v>72</v>
      </c>
      <c r="H33" s="3" t="s">
        <v>96</v>
      </c>
      <c r="I33" s="12">
        <v>1</v>
      </c>
      <c r="J33" s="18">
        <v>250</v>
      </c>
      <c r="K33" s="18">
        <f>I33*J33</f>
        <v>250</v>
      </c>
    </row>
    <row r="34" spans="1:15" s="78" customFormat="1" x14ac:dyDescent="0.25">
      <c r="A34" s="90"/>
      <c r="B34" s="78" t="s">
        <v>425</v>
      </c>
      <c r="H34" s="81" t="s">
        <v>426</v>
      </c>
      <c r="I34" s="87">
        <v>1</v>
      </c>
      <c r="J34" s="92">
        <v>800</v>
      </c>
      <c r="K34" s="92">
        <f t="shared" ref="K34" si="1">I34*J34</f>
        <v>800</v>
      </c>
    </row>
    <row r="35" spans="1:15" x14ac:dyDescent="0.25">
      <c r="B35" t="s">
        <v>99</v>
      </c>
      <c r="H35" s="3" t="s">
        <v>75</v>
      </c>
      <c r="I35" s="12">
        <v>1</v>
      </c>
      <c r="J35" s="18">
        <v>1000</v>
      </c>
      <c r="K35" s="18">
        <f>I35*J35</f>
        <v>1000</v>
      </c>
    </row>
    <row r="36" spans="1:15" x14ac:dyDescent="0.25">
      <c r="H36" s="3"/>
      <c r="I36" s="12"/>
      <c r="J36" s="18"/>
      <c r="K36" s="18"/>
    </row>
    <row r="37" spans="1:15" x14ac:dyDescent="0.25">
      <c r="B37" s="14" t="s">
        <v>104</v>
      </c>
      <c r="H37" s="3"/>
      <c r="I37" s="12"/>
      <c r="J37" s="18"/>
      <c r="K37" s="18"/>
    </row>
    <row r="38" spans="1:15" x14ac:dyDescent="0.25">
      <c r="B38" s="153" t="s">
        <v>509</v>
      </c>
      <c r="H38" s="3" t="s">
        <v>105</v>
      </c>
      <c r="I38" s="12">
        <v>1</v>
      </c>
      <c r="J38" s="18">
        <v>10400</v>
      </c>
      <c r="K38" s="18">
        <f>I38*J38</f>
        <v>10400</v>
      </c>
    </row>
    <row r="39" spans="1:15" x14ac:dyDescent="0.25">
      <c r="B39" t="s">
        <v>74</v>
      </c>
      <c r="H39" s="3" t="s">
        <v>73</v>
      </c>
      <c r="I39" s="12">
        <v>1</v>
      </c>
      <c r="J39" s="18">
        <v>8653</v>
      </c>
      <c r="K39" s="18">
        <f>I39*J39</f>
        <v>8653</v>
      </c>
    </row>
    <row r="40" spans="1:15" x14ac:dyDescent="0.25">
      <c r="B40" t="s">
        <v>80</v>
      </c>
      <c r="I40" s="27">
        <v>9</v>
      </c>
      <c r="J40" s="18">
        <v>500</v>
      </c>
      <c r="K40" s="18">
        <f>I40*J40</f>
        <v>4500</v>
      </c>
      <c r="M40" s="20"/>
    </row>
    <row r="41" spans="1:15" x14ac:dyDescent="0.25">
      <c r="I41" s="12"/>
      <c r="J41" s="18"/>
      <c r="K41" s="18"/>
      <c r="O41" s="20"/>
    </row>
    <row r="42" spans="1:15" s="3" customFormat="1" x14ac:dyDescent="0.25">
      <c r="A42" s="2"/>
      <c r="B42" s="14" t="s">
        <v>91</v>
      </c>
      <c r="I42" s="2"/>
      <c r="J42" s="19"/>
      <c r="K42" s="19"/>
    </row>
    <row r="43" spans="1:15" ht="14.25" customHeight="1" x14ac:dyDescent="0.25">
      <c r="B43" t="s">
        <v>92</v>
      </c>
      <c r="I43" s="102">
        <v>1</v>
      </c>
      <c r="J43" s="18">
        <v>3000</v>
      </c>
      <c r="K43" s="18">
        <f>I43*J43</f>
        <v>3000</v>
      </c>
    </row>
    <row r="44" spans="1:15" ht="14.25" customHeight="1" x14ac:dyDescent="0.25">
      <c r="B44" t="s">
        <v>83</v>
      </c>
      <c r="I44" s="102">
        <v>1</v>
      </c>
      <c r="J44" s="18">
        <v>9000</v>
      </c>
      <c r="K44" s="18">
        <f t="shared" si="0"/>
        <v>9000</v>
      </c>
    </row>
    <row r="45" spans="1:15" x14ac:dyDescent="0.25">
      <c r="B45" t="s">
        <v>79</v>
      </c>
      <c r="I45" s="102">
        <v>1</v>
      </c>
      <c r="J45" s="18">
        <v>900</v>
      </c>
      <c r="K45" s="18">
        <f t="shared" si="0"/>
        <v>900</v>
      </c>
    </row>
    <row r="46" spans="1:15" x14ac:dyDescent="0.25">
      <c r="A46" s="15" t="s">
        <v>252</v>
      </c>
      <c r="B46" s="51" t="s">
        <v>250</v>
      </c>
      <c r="C46" s="51"/>
      <c r="D46" s="51"/>
      <c r="E46" s="51"/>
      <c r="F46" s="51"/>
      <c r="G46" s="51"/>
      <c r="H46" s="51"/>
      <c r="I46" s="49">
        <f>I14</f>
        <v>0</v>
      </c>
      <c r="J46" s="50">
        <v>1200</v>
      </c>
      <c r="K46" s="50">
        <f t="shared" si="0"/>
        <v>0</v>
      </c>
    </row>
    <row r="47" spans="1:15" s="153" customFormat="1" x14ac:dyDescent="0.25">
      <c r="A47" s="90"/>
      <c r="B47" s="128" t="s">
        <v>507</v>
      </c>
      <c r="C47" s="128"/>
      <c r="D47" s="128"/>
      <c r="E47" s="128"/>
      <c r="F47" s="128"/>
      <c r="G47" s="128"/>
      <c r="H47" s="128"/>
      <c r="I47" s="127">
        <v>1</v>
      </c>
      <c r="J47" s="129">
        <v>500</v>
      </c>
      <c r="K47" s="129">
        <f t="shared" si="0"/>
        <v>500</v>
      </c>
    </row>
    <row r="48" spans="1:15" ht="14.25" customHeight="1" x14ac:dyDescent="0.25">
      <c r="B48" t="s">
        <v>77</v>
      </c>
      <c r="I48" s="28">
        <v>1</v>
      </c>
      <c r="J48" s="18">
        <v>500</v>
      </c>
      <c r="K48" s="18">
        <f t="shared" si="0"/>
        <v>500</v>
      </c>
    </row>
    <row r="49" spans="1:11" x14ac:dyDescent="0.25">
      <c r="B49" t="s">
        <v>78</v>
      </c>
      <c r="I49" s="102">
        <v>1</v>
      </c>
      <c r="J49" s="18">
        <v>4000</v>
      </c>
      <c r="K49" s="18">
        <f t="shared" si="0"/>
        <v>4000</v>
      </c>
    </row>
    <row r="50" spans="1:11" x14ac:dyDescent="0.25">
      <c r="B50" t="s">
        <v>81</v>
      </c>
      <c r="I50" s="102">
        <v>1</v>
      </c>
      <c r="J50" s="18">
        <v>1000</v>
      </c>
      <c r="K50" s="18">
        <f t="shared" si="0"/>
        <v>1000</v>
      </c>
    </row>
    <row r="51" spans="1:11" ht="15.75" thickBot="1" x14ac:dyDescent="0.3"/>
    <row r="52" spans="1:11" ht="15.75" thickBot="1" x14ac:dyDescent="0.3">
      <c r="B52" s="21"/>
      <c r="C52" s="22"/>
      <c r="D52" s="22"/>
      <c r="E52" s="22"/>
      <c r="F52" s="23" t="str">
        <f>CONCATENATE("Celková cena rekonstrukce MaR rozvaděče  ",D6)</f>
        <v>Celková cena rekonstrukce MaR rozvaděče  RM-S11</v>
      </c>
      <c r="G52" s="23"/>
      <c r="H52" s="23"/>
      <c r="I52" s="24"/>
      <c r="J52" s="25"/>
      <c r="K52" s="26">
        <f>SUM(K12:K51)</f>
        <v>62003</v>
      </c>
    </row>
    <row r="55" spans="1:11" x14ac:dyDescent="0.25">
      <c r="A55" s="1" t="s">
        <v>82</v>
      </c>
      <c r="B55" s="1"/>
    </row>
    <row r="56" spans="1:11" ht="179.25" customHeight="1" x14ac:dyDescent="0.25">
      <c r="A56" s="276" t="s">
        <v>399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6"/>
    </row>
  </sheetData>
  <mergeCells count="12">
    <mergeCell ref="A56:K56"/>
    <mergeCell ref="D5:F5"/>
    <mergeCell ref="D6:F6"/>
    <mergeCell ref="B12:E12"/>
    <mergeCell ref="A5:C5"/>
    <mergeCell ref="A6:C6"/>
    <mergeCell ref="A8:K8"/>
    <mergeCell ref="A3:K3"/>
    <mergeCell ref="B13:E13"/>
    <mergeCell ref="B14:E14"/>
    <mergeCell ref="B15:E15"/>
    <mergeCell ref="B18:E1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r:id="rId1"/>
  <headerFooter alignWithMargins="0">
    <oddHeader>&amp;C&amp;"-,Tučné"&amp;14Směšovací stanice SS11</oddHead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109" workbookViewId="0">
      <selection activeCell="J94" sqref="J94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přehled'!A28</f>
        <v>SS13</v>
      </c>
      <c r="B6" s="271"/>
      <c r="C6" s="272"/>
      <c r="D6" s="270" t="str">
        <f>'Celkový přehled'!B28</f>
        <v>RM-S13</v>
      </c>
      <c r="E6" s="271"/>
      <c r="F6" s="272"/>
      <c r="G6" s="10"/>
    </row>
    <row r="7" spans="1:11" ht="7.5" customHeight="1" x14ac:dyDescent="0.25"/>
    <row r="8" spans="1:11" ht="159.75" customHeight="1" x14ac:dyDescent="0.25">
      <c r="A8" s="274" t="s">
        <v>248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188</v>
      </c>
      <c r="B12" s="277" t="s">
        <v>119</v>
      </c>
      <c r="C12" s="277"/>
      <c r="D12" s="277"/>
      <c r="E12" s="277"/>
      <c r="F12" s="3" t="s">
        <v>120</v>
      </c>
      <c r="H12" s="3" t="s">
        <v>121</v>
      </c>
      <c r="I12" s="12">
        <v>1</v>
      </c>
      <c r="J12" s="18">
        <v>891</v>
      </c>
      <c r="K12" s="18">
        <f t="shared" ref="K12:K40" si="0">I12*J12</f>
        <v>891</v>
      </c>
    </row>
    <row r="13" spans="1:11" s="3" customFormat="1" x14ac:dyDescent="0.25">
      <c r="A13" s="2" t="s">
        <v>189</v>
      </c>
      <c r="B13" s="277" t="s">
        <v>55</v>
      </c>
      <c r="C13" s="277"/>
      <c r="D13" s="277"/>
      <c r="E13" s="277"/>
      <c r="F13" s="3" t="s">
        <v>56</v>
      </c>
      <c r="H13" s="81" t="s">
        <v>421</v>
      </c>
      <c r="I13" s="12">
        <v>1</v>
      </c>
      <c r="J13" s="18">
        <v>13444</v>
      </c>
      <c r="K13" s="18">
        <f t="shared" si="0"/>
        <v>13444</v>
      </c>
    </row>
    <row r="14" spans="1:11" s="3" customFormat="1" x14ac:dyDescent="0.25">
      <c r="A14" s="2"/>
      <c r="B14" s="277" t="s">
        <v>156</v>
      </c>
      <c r="C14" s="277"/>
      <c r="D14" s="277"/>
      <c r="E14" s="277"/>
      <c r="F14" s="3" t="s">
        <v>219</v>
      </c>
      <c r="H14" s="31" t="s">
        <v>219</v>
      </c>
      <c r="I14" s="49">
        <v>0</v>
      </c>
      <c r="J14" s="50">
        <v>21485</v>
      </c>
      <c r="K14" s="50">
        <f t="shared" si="0"/>
        <v>0</v>
      </c>
    </row>
    <row r="15" spans="1:11" s="3" customFormat="1" x14ac:dyDescent="0.25">
      <c r="A15" s="2" t="s">
        <v>190</v>
      </c>
      <c r="B15" s="277" t="s">
        <v>192</v>
      </c>
      <c r="C15" s="277"/>
      <c r="D15" s="277"/>
      <c r="E15" s="277"/>
      <c r="F15" s="3" t="s">
        <v>51</v>
      </c>
      <c r="H15" s="3" t="s">
        <v>128</v>
      </c>
      <c r="I15" s="12">
        <v>1</v>
      </c>
      <c r="J15" s="18">
        <v>670</v>
      </c>
      <c r="K15" s="18">
        <f t="shared" si="0"/>
        <v>670</v>
      </c>
    </row>
    <row r="16" spans="1:11" s="3" customFormat="1" x14ac:dyDescent="0.25">
      <c r="A16" s="2" t="s">
        <v>191</v>
      </c>
      <c r="B16" s="277" t="s">
        <v>346</v>
      </c>
      <c r="C16" s="277"/>
      <c r="D16" s="277"/>
      <c r="E16" s="277"/>
      <c r="F16" s="3" t="s">
        <v>281</v>
      </c>
      <c r="H16" s="81" t="s">
        <v>422</v>
      </c>
      <c r="I16" s="12">
        <v>1</v>
      </c>
      <c r="J16" s="18">
        <v>7866</v>
      </c>
      <c r="K16" s="18">
        <f t="shared" si="0"/>
        <v>7866</v>
      </c>
    </row>
    <row r="17" spans="1:11" s="3" customFormat="1" x14ac:dyDescent="0.25">
      <c r="A17" s="2"/>
      <c r="B17" s="277" t="s">
        <v>193</v>
      </c>
      <c r="C17" s="277"/>
      <c r="D17" s="277"/>
      <c r="E17" s="277"/>
      <c r="F17" s="3" t="s">
        <v>129</v>
      </c>
      <c r="H17" s="31" t="s">
        <v>129</v>
      </c>
      <c r="I17" s="49">
        <v>0</v>
      </c>
      <c r="J17" s="50">
        <v>8181</v>
      </c>
      <c r="K17" s="50">
        <f t="shared" si="0"/>
        <v>0</v>
      </c>
    </row>
    <row r="18" spans="1:11" s="3" customFormat="1" x14ac:dyDescent="0.25">
      <c r="A18" s="2" t="s">
        <v>206</v>
      </c>
      <c r="B18" s="277" t="s">
        <v>194</v>
      </c>
      <c r="C18" s="277"/>
      <c r="D18" s="277"/>
      <c r="E18" s="277"/>
      <c r="F18" s="3" t="s">
        <v>51</v>
      </c>
      <c r="H18" s="3" t="s">
        <v>128</v>
      </c>
      <c r="I18" s="12">
        <v>1</v>
      </c>
      <c r="J18" s="18">
        <v>670</v>
      </c>
      <c r="K18" s="18">
        <f t="shared" si="0"/>
        <v>670</v>
      </c>
    </row>
    <row r="19" spans="1:11" s="3" customFormat="1" x14ac:dyDescent="0.25">
      <c r="A19" s="2" t="s">
        <v>207</v>
      </c>
      <c r="B19" s="277" t="s">
        <v>347</v>
      </c>
      <c r="C19" s="277"/>
      <c r="D19" s="277"/>
      <c r="E19" s="277"/>
      <c r="F19" s="3" t="s">
        <v>281</v>
      </c>
      <c r="H19" s="81" t="s">
        <v>422</v>
      </c>
      <c r="I19" s="12">
        <v>1</v>
      </c>
      <c r="J19" s="18">
        <v>7866</v>
      </c>
      <c r="K19" s="18">
        <f t="shared" si="0"/>
        <v>7866</v>
      </c>
    </row>
    <row r="20" spans="1:11" s="3" customFormat="1" x14ac:dyDescent="0.25">
      <c r="A20" s="2"/>
      <c r="B20" s="277" t="s">
        <v>195</v>
      </c>
      <c r="C20" s="277"/>
      <c r="D20" s="277"/>
      <c r="E20" s="277"/>
      <c r="F20" s="3" t="s">
        <v>158</v>
      </c>
      <c r="H20" s="31" t="s">
        <v>158</v>
      </c>
      <c r="I20" s="49">
        <v>0</v>
      </c>
      <c r="J20" s="50">
        <v>12368</v>
      </c>
      <c r="K20" s="50">
        <f t="shared" si="0"/>
        <v>0</v>
      </c>
    </row>
    <row r="21" spans="1:11" s="3" customFormat="1" x14ac:dyDescent="0.25">
      <c r="A21" s="2" t="s">
        <v>208</v>
      </c>
      <c r="B21" s="277" t="s">
        <v>196</v>
      </c>
      <c r="C21" s="277"/>
      <c r="D21" s="277"/>
      <c r="E21" s="277"/>
      <c r="F21" s="3" t="s">
        <v>51</v>
      </c>
      <c r="H21" s="3" t="s">
        <v>128</v>
      </c>
      <c r="I21" s="12">
        <v>1</v>
      </c>
      <c r="J21" s="18">
        <v>670</v>
      </c>
      <c r="K21" s="18">
        <f t="shared" si="0"/>
        <v>670</v>
      </c>
    </row>
    <row r="22" spans="1:11" s="3" customFormat="1" x14ac:dyDescent="0.25">
      <c r="A22" s="2" t="s">
        <v>209</v>
      </c>
      <c r="B22" s="277" t="s">
        <v>348</v>
      </c>
      <c r="C22" s="277"/>
      <c r="D22" s="277"/>
      <c r="E22" s="277"/>
      <c r="F22" s="3" t="s">
        <v>281</v>
      </c>
      <c r="H22" s="81" t="s">
        <v>422</v>
      </c>
      <c r="I22" s="12">
        <v>1</v>
      </c>
      <c r="J22" s="18">
        <v>7866</v>
      </c>
      <c r="K22" s="18">
        <f t="shared" si="0"/>
        <v>7866</v>
      </c>
    </row>
    <row r="23" spans="1:11" s="3" customFormat="1" x14ac:dyDescent="0.25">
      <c r="A23" s="2"/>
      <c r="B23" s="277" t="s">
        <v>197</v>
      </c>
      <c r="C23" s="277"/>
      <c r="D23" s="277"/>
      <c r="E23" s="277"/>
      <c r="F23" s="3" t="s">
        <v>58</v>
      </c>
      <c r="H23" s="31" t="s">
        <v>58</v>
      </c>
      <c r="I23" s="49">
        <v>0</v>
      </c>
      <c r="J23" s="50">
        <v>14537</v>
      </c>
      <c r="K23" s="50">
        <f t="shared" si="0"/>
        <v>0</v>
      </c>
    </row>
    <row r="24" spans="1:11" s="3" customFormat="1" x14ac:dyDescent="0.25">
      <c r="A24" s="2" t="s">
        <v>210</v>
      </c>
      <c r="B24" s="277" t="s">
        <v>198</v>
      </c>
      <c r="C24" s="277"/>
      <c r="D24" s="277"/>
      <c r="E24" s="277"/>
      <c r="F24" s="3" t="s">
        <v>51</v>
      </c>
      <c r="H24" s="3" t="s">
        <v>128</v>
      </c>
      <c r="I24" s="12">
        <v>1</v>
      </c>
      <c r="J24" s="18">
        <v>670</v>
      </c>
      <c r="K24" s="18">
        <f t="shared" si="0"/>
        <v>670</v>
      </c>
    </row>
    <row r="25" spans="1:11" s="3" customFormat="1" x14ac:dyDescent="0.25">
      <c r="A25" s="2" t="s">
        <v>211</v>
      </c>
      <c r="B25" s="277" t="s">
        <v>349</v>
      </c>
      <c r="C25" s="277"/>
      <c r="D25" s="277"/>
      <c r="E25" s="277"/>
      <c r="F25" s="3" t="s">
        <v>281</v>
      </c>
      <c r="H25" s="81" t="s">
        <v>422</v>
      </c>
      <c r="I25" s="12">
        <v>1</v>
      </c>
      <c r="J25" s="18">
        <v>7866</v>
      </c>
      <c r="K25" s="18">
        <f t="shared" si="0"/>
        <v>7866</v>
      </c>
    </row>
    <row r="26" spans="1:11" s="3" customFormat="1" x14ac:dyDescent="0.25">
      <c r="A26" s="2"/>
      <c r="B26" s="277" t="s">
        <v>199</v>
      </c>
      <c r="C26" s="277"/>
      <c r="D26" s="277"/>
      <c r="E26" s="277"/>
      <c r="F26" s="3" t="s">
        <v>218</v>
      </c>
      <c r="H26" s="31" t="s">
        <v>218</v>
      </c>
      <c r="I26" s="49">
        <v>0</v>
      </c>
      <c r="J26" s="50">
        <v>6663</v>
      </c>
      <c r="K26" s="50">
        <f t="shared" si="0"/>
        <v>0</v>
      </c>
    </row>
    <row r="27" spans="1:11" s="3" customFormat="1" x14ac:dyDescent="0.25">
      <c r="A27" s="2" t="s">
        <v>212</v>
      </c>
      <c r="B27" s="277" t="s">
        <v>200</v>
      </c>
      <c r="C27" s="277"/>
      <c r="D27" s="277"/>
      <c r="E27" s="277"/>
      <c r="F27" s="3" t="s">
        <v>51</v>
      </c>
      <c r="H27" s="3" t="s">
        <v>128</v>
      </c>
      <c r="I27" s="12">
        <v>1</v>
      </c>
      <c r="J27" s="18">
        <v>670</v>
      </c>
      <c r="K27" s="18">
        <f t="shared" si="0"/>
        <v>670</v>
      </c>
    </row>
    <row r="28" spans="1:11" s="3" customFormat="1" x14ac:dyDescent="0.25">
      <c r="A28" s="2" t="s">
        <v>213</v>
      </c>
      <c r="B28" s="277" t="s">
        <v>350</v>
      </c>
      <c r="C28" s="277"/>
      <c r="D28" s="277"/>
      <c r="E28" s="277"/>
      <c r="F28" s="3" t="s">
        <v>281</v>
      </c>
      <c r="H28" s="81" t="s">
        <v>422</v>
      </c>
      <c r="I28" s="12">
        <v>1</v>
      </c>
      <c r="J28" s="18">
        <v>7866</v>
      </c>
      <c r="K28" s="18">
        <f t="shared" si="0"/>
        <v>7866</v>
      </c>
    </row>
    <row r="29" spans="1:11" s="3" customFormat="1" x14ac:dyDescent="0.25">
      <c r="A29" s="2"/>
      <c r="B29" s="277" t="s">
        <v>201</v>
      </c>
      <c r="C29" s="277"/>
      <c r="D29" s="277"/>
      <c r="E29" s="277"/>
      <c r="F29" s="3" t="s">
        <v>129</v>
      </c>
      <c r="H29" s="31" t="s">
        <v>129</v>
      </c>
      <c r="I29" s="49">
        <v>0</v>
      </c>
      <c r="J29" s="50">
        <v>8181</v>
      </c>
      <c r="K29" s="50">
        <f t="shared" si="0"/>
        <v>0</v>
      </c>
    </row>
    <row r="30" spans="1:11" s="3" customFormat="1" x14ac:dyDescent="0.25">
      <c r="A30" s="2" t="s">
        <v>214</v>
      </c>
      <c r="B30" s="277" t="s">
        <v>202</v>
      </c>
      <c r="C30" s="277"/>
      <c r="D30" s="277"/>
      <c r="E30" s="277"/>
      <c r="F30" s="3" t="s">
        <v>51</v>
      </c>
      <c r="H30" s="3" t="s">
        <v>128</v>
      </c>
      <c r="I30" s="12">
        <v>1</v>
      </c>
      <c r="J30" s="18">
        <v>670</v>
      </c>
      <c r="K30" s="18">
        <f t="shared" si="0"/>
        <v>670</v>
      </c>
    </row>
    <row r="31" spans="1:11" s="3" customFormat="1" x14ac:dyDescent="0.25">
      <c r="A31" s="2" t="s">
        <v>215</v>
      </c>
      <c r="B31" s="277" t="s">
        <v>351</v>
      </c>
      <c r="C31" s="277"/>
      <c r="D31" s="277"/>
      <c r="E31" s="277"/>
      <c r="F31" s="3" t="s">
        <v>281</v>
      </c>
      <c r="H31" s="81" t="s">
        <v>422</v>
      </c>
      <c r="I31" s="12">
        <v>1</v>
      </c>
      <c r="J31" s="18">
        <v>7866</v>
      </c>
      <c r="K31" s="18">
        <f t="shared" si="0"/>
        <v>7866</v>
      </c>
    </row>
    <row r="32" spans="1:11" s="3" customFormat="1" x14ac:dyDescent="0.25">
      <c r="A32" s="2"/>
      <c r="B32" s="277" t="s">
        <v>203</v>
      </c>
      <c r="C32" s="277"/>
      <c r="D32" s="277"/>
      <c r="E32" s="277"/>
      <c r="F32" s="3" t="s">
        <v>129</v>
      </c>
      <c r="H32" s="31" t="s">
        <v>129</v>
      </c>
      <c r="I32" s="49">
        <v>0</v>
      </c>
      <c r="J32" s="50">
        <v>8181</v>
      </c>
      <c r="K32" s="50">
        <f t="shared" si="0"/>
        <v>0</v>
      </c>
    </row>
    <row r="33" spans="1:11" s="3" customFormat="1" x14ac:dyDescent="0.25">
      <c r="A33" s="2" t="s">
        <v>216</v>
      </c>
      <c r="B33" s="277" t="s">
        <v>204</v>
      </c>
      <c r="C33" s="277"/>
      <c r="D33" s="277"/>
      <c r="E33" s="277"/>
      <c r="F33" s="3" t="s">
        <v>51</v>
      </c>
      <c r="H33" s="3" t="s">
        <v>128</v>
      </c>
      <c r="I33" s="12">
        <v>1</v>
      </c>
      <c r="J33" s="18">
        <v>670</v>
      </c>
      <c r="K33" s="18">
        <f t="shared" si="0"/>
        <v>670</v>
      </c>
    </row>
    <row r="34" spans="1:11" s="3" customFormat="1" x14ac:dyDescent="0.25">
      <c r="A34" s="2" t="s">
        <v>217</v>
      </c>
      <c r="B34" s="277" t="s">
        <v>352</v>
      </c>
      <c r="C34" s="277"/>
      <c r="D34" s="277"/>
      <c r="E34" s="277"/>
      <c r="F34" s="3" t="s">
        <v>281</v>
      </c>
      <c r="H34" s="81" t="s">
        <v>422</v>
      </c>
      <c r="I34" s="12">
        <v>1</v>
      </c>
      <c r="J34" s="18">
        <v>7866</v>
      </c>
      <c r="K34" s="18">
        <f t="shared" si="0"/>
        <v>7866</v>
      </c>
    </row>
    <row r="35" spans="1:11" s="3" customFormat="1" x14ac:dyDescent="0.25">
      <c r="A35" s="2"/>
      <c r="B35" s="277" t="s">
        <v>205</v>
      </c>
      <c r="C35" s="277"/>
      <c r="D35" s="277"/>
      <c r="E35" s="277"/>
      <c r="F35" s="3" t="s">
        <v>143</v>
      </c>
      <c r="H35" s="31" t="s">
        <v>143</v>
      </c>
      <c r="I35" s="49">
        <v>0</v>
      </c>
      <c r="J35" s="50">
        <v>10003</v>
      </c>
      <c r="K35" s="50">
        <f t="shared" si="0"/>
        <v>0</v>
      </c>
    </row>
    <row r="36" spans="1:11" x14ac:dyDescent="0.25">
      <c r="A36" s="15" t="s">
        <v>320</v>
      </c>
      <c r="B36" s="48" t="s">
        <v>357</v>
      </c>
      <c r="F36" s="3" t="s">
        <v>51</v>
      </c>
      <c r="H36" s="3" t="s">
        <v>128</v>
      </c>
      <c r="I36" s="12">
        <v>1</v>
      </c>
      <c r="J36" s="18">
        <v>670</v>
      </c>
      <c r="K36" s="18">
        <f t="shared" si="0"/>
        <v>670</v>
      </c>
    </row>
    <row r="37" spans="1:11" x14ac:dyDescent="0.25">
      <c r="A37" s="15" t="s">
        <v>321</v>
      </c>
      <c r="B37" s="48" t="s">
        <v>356</v>
      </c>
      <c r="F37" s="3" t="s">
        <v>51</v>
      </c>
      <c r="H37" s="3" t="s">
        <v>327</v>
      </c>
      <c r="I37" s="12">
        <v>1</v>
      </c>
      <c r="J37" s="18">
        <v>680</v>
      </c>
      <c r="K37" s="18">
        <f t="shared" si="0"/>
        <v>680</v>
      </c>
    </row>
    <row r="38" spans="1:11" x14ac:dyDescent="0.25">
      <c r="A38" s="15" t="s">
        <v>325</v>
      </c>
      <c r="B38" s="48" t="s">
        <v>355</v>
      </c>
      <c r="F38" s="3" t="s">
        <v>353</v>
      </c>
      <c r="H38" s="3" t="s">
        <v>326</v>
      </c>
      <c r="I38" s="12">
        <v>1</v>
      </c>
      <c r="J38" s="18">
        <v>1395</v>
      </c>
      <c r="K38" s="18">
        <f t="shared" si="0"/>
        <v>1395</v>
      </c>
    </row>
    <row r="39" spans="1:11" s="3" customFormat="1" x14ac:dyDescent="0.25">
      <c r="A39" s="2" t="s">
        <v>322</v>
      </c>
      <c r="B39" s="277" t="s">
        <v>323</v>
      </c>
      <c r="C39" s="277"/>
      <c r="D39" s="277"/>
      <c r="E39" s="277"/>
      <c r="F39" s="3" t="s">
        <v>345</v>
      </c>
      <c r="H39" s="3" t="s">
        <v>345</v>
      </c>
      <c r="I39" s="12">
        <v>1</v>
      </c>
      <c r="J39" s="18">
        <v>9437</v>
      </c>
      <c r="K39" s="18">
        <f t="shared" si="0"/>
        <v>9437</v>
      </c>
    </row>
    <row r="40" spans="1:11" s="3" customFormat="1" x14ac:dyDescent="0.25">
      <c r="A40" s="2"/>
      <c r="B40" s="277" t="s">
        <v>343</v>
      </c>
      <c r="C40" s="277"/>
      <c r="D40" s="277"/>
      <c r="E40" s="277"/>
      <c r="F40" s="3" t="s">
        <v>344</v>
      </c>
      <c r="H40" s="31" t="s">
        <v>344</v>
      </c>
      <c r="I40" s="49">
        <v>0</v>
      </c>
      <c r="J40" s="50">
        <v>3257</v>
      </c>
      <c r="K40" s="50">
        <f t="shared" si="0"/>
        <v>0</v>
      </c>
    </row>
    <row r="41" spans="1:11" s="3" customFormat="1" x14ac:dyDescent="0.25">
      <c r="A41" s="2"/>
      <c r="B41" s="277"/>
      <c r="C41" s="277"/>
      <c r="D41" s="277"/>
      <c r="E41" s="277"/>
      <c r="I41" s="2"/>
      <c r="J41" s="19"/>
      <c r="K41" s="19"/>
    </row>
    <row r="42" spans="1:11" s="3" customFormat="1" x14ac:dyDescent="0.25">
      <c r="A42" s="2"/>
      <c r="B42" s="14" t="s">
        <v>59</v>
      </c>
      <c r="I42" s="2"/>
      <c r="J42" s="19"/>
      <c r="K42" s="19"/>
    </row>
    <row r="43" spans="1:11" s="3" customFormat="1" x14ac:dyDescent="0.25">
      <c r="A43" s="2"/>
      <c r="B43" s="13" t="s">
        <v>52</v>
      </c>
      <c r="F43" s="13"/>
      <c r="G43" s="13"/>
      <c r="H43" s="13" t="s">
        <v>88</v>
      </c>
      <c r="I43" s="11" t="s">
        <v>62</v>
      </c>
      <c r="J43" s="16" t="s">
        <v>89</v>
      </c>
      <c r="K43" s="16" t="s">
        <v>90</v>
      </c>
    </row>
    <row r="44" spans="1:11" s="3" customFormat="1" x14ac:dyDescent="0.25">
      <c r="A44" s="2"/>
      <c r="B44" s="277" t="s">
        <v>60</v>
      </c>
      <c r="C44" s="277"/>
      <c r="D44" s="277"/>
      <c r="E44" s="277"/>
      <c r="H44" s="3" t="s">
        <v>97</v>
      </c>
      <c r="I44" s="12">
        <v>1</v>
      </c>
      <c r="J44" s="18">
        <v>513</v>
      </c>
      <c r="K44" s="18">
        <f t="shared" ref="K44:K53" si="1">I44*J44</f>
        <v>513</v>
      </c>
    </row>
    <row r="45" spans="1:11" x14ac:dyDescent="0.25">
      <c r="B45" t="s">
        <v>63</v>
      </c>
      <c r="H45" s="3" t="s">
        <v>100</v>
      </c>
      <c r="I45" s="12">
        <v>1</v>
      </c>
      <c r="J45" s="18">
        <v>227</v>
      </c>
      <c r="K45" s="18">
        <f t="shared" si="1"/>
        <v>227</v>
      </c>
    </row>
    <row r="46" spans="1:11" x14ac:dyDescent="0.25">
      <c r="B46" t="s">
        <v>64</v>
      </c>
      <c r="H46" s="3" t="s">
        <v>101</v>
      </c>
      <c r="I46" s="12">
        <v>11</v>
      </c>
      <c r="J46" s="18">
        <v>67</v>
      </c>
      <c r="K46" s="18">
        <f t="shared" si="1"/>
        <v>737</v>
      </c>
    </row>
    <row r="47" spans="1:11" x14ac:dyDescent="0.25">
      <c r="B47" t="s">
        <v>65</v>
      </c>
      <c r="H47" s="3" t="s">
        <v>102</v>
      </c>
      <c r="I47" s="12">
        <v>1</v>
      </c>
      <c r="J47" s="18">
        <v>530</v>
      </c>
      <c r="K47" s="18">
        <f t="shared" si="1"/>
        <v>530</v>
      </c>
    </row>
    <row r="48" spans="1:11" x14ac:dyDescent="0.25">
      <c r="B48" t="s">
        <v>116</v>
      </c>
      <c r="H48" s="3" t="s">
        <v>103</v>
      </c>
      <c r="I48" s="12">
        <v>1</v>
      </c>
      <c r="J48" s="18">
        <v>140</v>
      </c>
      <c r="K48" s="18">
        <f t="shared" si="1"/>
        <v>140</v>
      </c>
    </row>
    <row r="49" spans="1:11" x14ac:dyDescent="0.25">
      <c r="B49" t="s">
        <v>131</v>
      </c>
      <c r="H49" s="3" t="s">
        <v>132</v>
      </c>
      <c r="I49" s="12">
        <v>1</v>
      </c>
      <c r="J49" s="18">
        <v>136</v>
      </c>
      <c r="K49" s="18">
        <f t="shared" si="1"/>
        <v>136</v>
      </c>
    </row>
    <row r="50" spans="1:11" x14ac:dyDescent="0.25">
      <c r="B50" t="s">
        <v>133</v>
      </c>
      <c r="H50" s="3" t="s">
        <v>66</v>
      </c>
      <c r="I50" s="12">
        <v>1</v>
      </c>
      <c r="J50" s="18">
        <v>136</v>
      </c>
      <c r="K50" s="18">
        <f t="shared" si="1"/>
        <v>136</v>
      </c>
    </row>
    <row r="51" spans="1:11" x14ac:dyDescent="0.25">
      <c r="A51" s="15" t="s">
        <v>221</v>
      </c>
      <c r="B51" t="s">
        <v>222</v>
      </c>
      <c r="H51" s="3" t="s">
        <v>68</v>
      </c>
      <c r="I51" s="12">
        <v>1</v>
      </c>
      <c r="J51" s="18">
        <v>167</v>
      </c>
      <c r="K51" s="18">
        <f t="shared" si="1"/>
        <v>167</v>
      </c>
    </row>
    <row r="52" spans="1:11" x14ac:dyDescent="0.25">
      <c r="A52" s="15" t="s">
        <v>221</v>
      </c>
      <c r="B52" t="s">
        <v>223</v>
      </c>
      <c r="H52" s="3" t="s">
        <v>98</v>
      </c>
      <c r="I52" s="12">
        <v>1</v>
      </c>
      <c r="J52" s="18">
        <v>212</v>
      </c>
      <c r="K52" s="18">
        <f t="shared" si="1"/>
        <v>212</v>
      </c>
    </row>
    <row r="53" spans="1:11" x14ac:dyDescent="0.25">
      <c r="A53" s="15" t="s">
        <v>221</v>
      </c>
      <c r="B53" t="s">
        <v>224</v>
      </c>
      <c r="H53" s="3" t="s">
        <v>96</v>
      </c>
      <c r="I53" s="12">
        <v>1</v>
      </c>
      <c r="J53" s="18">
        <v>250</v>
      </c>
      <c r="K53" s="18">
        <f t="shared" si="1"/>
        <v>250</v>
      </c>
    </row>
    <row r="54" spans="1:11" x14ac:dyDescent="0.25">
      <c r="A54" s="15" t="s">
        <v>220</v>
      </c>
      <c r="B54" t="s">
        <v>230</v>
      </c>
      <c r="H54" s="3" t="s">
        <v>68</v>
      </c>
      <c r="I54" s="12">
        <v>1</v>
      </c>
      <c r="J54" s="18">
        <v>167</v>
      </c>
      <c r="K54" s="18">
        <f t="shared" ref="K54:K59" si="2">I54*J54</f>
        <v>167</v>
      </c>
    </row>
    <row r="55" spans="1:11" x14ac:dyDescent="0.25">
      <c r="A55" s="15" t="s">
        <v>220</v>
      </c>
      <c r="B55" t="s">
        <v>231</v>
      </c>
      <c r="H55" s="3" t="s">
        <v>98</v>
      </c>
      <c r="I55" s="12">
        <v>1</v>
      </c>
      <c r="J55" s="18">
        <v>212</v>
      </c>
      <c r="K55" s="18">
        <f t="shared" si="2"/>
        <v>212</v>
      </c>
    </row>
    <row r="56" spans="1:11" x14ac:dyDescent="0.25">
      <c r="A56" s="15" t="s">
        <v>220</v>
      </c>
      <c r="B56" t="s">
        <v>232</v>
      </c>
      <c r="H56" s="3" t="s">
        <v>96</v>
      </c>
      <c r="I56" s="12">
        <v>1</v>
      </c>
      <c r="J56" s="18">
        <v>250</v>
      </c>
      <c r="K56" s="18">
        <f t="shared" si="2"/>
        <v>250</v>
      </c>
    </row>
    <row r="57" spans="1:11" x14ac:dyDescent="0.25">
      <c r="A57" s="15" t="s">
        <v>225</v>
      </c>
      <c r="B57" t="s">
        <v>233</v>
      </c>
      <c r="H57" s="3" t="s">
        <v>68</v>
      </c>
      <c r="I57" s="12">
        <v>1</v>
      </c>
      <c r="J57" s="18">
        <v>167</v>
      </c>
      <c r="K57" s="18">
        <f t="shared" si="2"/>
        <v>167</v>
      </c>
    </row>
    <row r="58" spans="1:11" x14ac:dyDescent="0.25">
      <c r="A58" s="15" t="s">
        <v>225</v>
      </c>
      <c r="B58" t="s">
        <v>234</v>
      </c>
      <c r="H58" s="3" t="s">
        <v>98</v>
      </c>
      <c r="I58" s="12">
        <v>1</v>
      </c>
      <c r="J58" s="18">
        <v>212</v>
      </c>
      <c r="K58" s="18">
        <f t="shared" si="2"/>
        <v>212</v>
      </c>
    </row>
    <row r="59" spans="1:11" x14ac:dyDescent="0.25">
      <c r="A59" s="15" t="s">
        <v>225</v>
      </c>
      <c r="B59" t="s">
        <v>235</v>
      </c>
      <c r="H59" s="3" t="s">
        <v>96</v>
      </c>
      <c r="I59" s="12">
        <v>1</v>
      </c>
      <c r="J59" s="18">
        <v>250</v>
      </c>
      <c r="K59" s="18">
        <f t="shared" si="2"/>
        <v>250</v>
      </c>
    </row>
    <row r="60" spans="1:11" x14ac:dyDescent="0.25">
      <c r="A60" s="15" t="s">
        <v>226</v>
      </c>
      <c r="B60" t="s">
        <v>236</v>
      </c>
      <c r="H60" s="3" t="s">
        <v>68</v>
      </c>
      <c r="I60" s="12">
        <v>1</v>
      </c>
      <c r="J60" s="18">
        <v>167</v>
      </c>
      <c r="K60" s="18">
        <f t="shared" ref="K60:K68" si="3">I60*J60</f>
        <v>167</v>
      </c>
    </row>
    <row r="61" spans="1:11" x14ac:dyDescent="0.25">
      <c r="A61" s="15" t="s">
        <v>226</v>
      </c>
      <c r="B61" t="s">
        <v>237</v>
      </c>
      <c r="H61" s="3" t="s">
        <v>98</v>
      </c>
      <c r="I61" s="12">
        <v>1</v>
      </c>
      <c r="J61" s="18">
        <v>212</v>
      </c>
      <c r="K61" s="18">
        <f t="shared" si="3"/>
        <v>212</v>
      </c>
    </row>
    <row r="62" spans="1:11" x14ac:dyDescent="0.25">
      <c r="A62" s="15" t="s">
        <v>226</v>
      </c>
      <c r="B62" t="s">
        <v>238</v>
      </c>
      <c r="H62" s="3" t="s">
        <v>96</v>
      </c>
      <c r="I62" s="12">
        <v>1</v>
      </c>
      <c r="J62" s="18">
        <v>250</v>
      </c>
      <c r="K62" s="18">
        <f t="shared" si="3"/>
        <v>250</v>
      </c>
    </row>
    <row r="63" spans="1:11" x14ac:dyDescent="0.25">
      <c r="A63" s="15" t="s">
        <v>227</v>
      </c>
      <c r="B63" t="s">
        <v>239</v>
      </c>
      <c r="H63" s="3" t="s">
        <v>68</v>
      </c>
      <c r="I63" s="12">
        <v>1</v>
      </c>
      <c r="J63" s="18">
        <v>167</v>
      </c>
      <c r="K63" s="18">
        <f t="shared" si="3"/>
        <v>167</v>
      </c>
    </row>
    <row r="64" spans="1:11" x14ac:dyDescent="0.25">
      <c r="A64" s="15" t="s">
        <v>227</v>
      </c>
      <c r="B64" t="s">
        <v>240</v>
      </c>
      <c r="H64" s="3" t="s">
        <v>98</v>
      </c>
      <c r="I64" s="12">
        <v>1</v>
      </c>
      <c r="J64" s="18">
        <v>212</v>
      </c>
      <c r="K64" s="18">
        <f t="shared" si="3"/>
        <v>212</v>
      </c>
    </row>
    <row r="65" spans="1:11" x14ac:dyDescent="0.25">
      <c r="A65" s="15" t="s">
        <v>227</v>
      </c>
      <c r="B65" t="s">
        <v>241</v>
      </c>
      <c r="H65" s="3" t="s">
        <v>96</v>
      </c>
      <c r="I65" s="12">
        <v>1</v>
      </c>
      <c r="J65" s="18">
        <v>250</v>
      </c>
      <c r="K65" s="18">
        <f t="shared" si="3"/>
        <v>250</v>
      </c>
    </row>
    <row r="66" spans="1:11" x14ac:dyDescent="0.25">
      <c r="A66" s="15" t="s">
        <v>228</v>
      </c>
      <c r="B66" t="s">
        <v>242</v>
      </c>
      <c r="H66" s="3" t="s">
        <v>68</v>
      </c>
      <c r="I66" s="12">
        <v>1</v>
      </c>
      <c r="J66" s="18">
        <v>167</v>
      </c>
      <c r="K66" s="18">
        <f t="shared" si="3"/>
        <v>167</v>
      </c>
    </row>
    <row r="67" spans="1:11" x14ac:dyDescent="0.25">
      <c r="A67" s="15" t="s">
        <v>228</v>
      </c>
      <c r="B67" t="s">
        <v>243</v>
      </c>
      <c r="H67" s="3" t="s">
        <v>98</v>
      </c>
      <c r="I67" s="12">
        <v>1</v>
      </c>
      <c r="J67" s="18">
        <v>212</v>
      </c>
      <c r="K67" s="18">
        <f t="shared" si="3"/>
        <v>212</v>
      </c>
    </row>
    <row r="68" spans="1:11" x14ac:dyDescent="0.25">
      <c r="A68" s="15" t="s">
        <v>228</v>
      </c>
      <c r="B68" t="s">
        <v>244</v>
      </c>
      <c r="H68" s="3" t="s">
        <v>96</v>
      </c>
      <c r="I68" s="12">
        <v>1</v>
      </c>
      <c r="J68" s="18">
        <v>250</v>
      </c>
      <c r="K68" s="18">
        <f t="shared" si="3"/>
        <v>250</v>
      </c>
    </row>
    <row r="69" spans="1:11" x14ac:dyDescent="0.25">
      <c r="A69" s="15" t="s">
        <v>229</v>
      </c>
      <c r="B69" t="s">
        <v>245</v>
      </c>
      <c r="H69" s="3" t="s">
        <v>68</v>
      </c>
      <c r="I69" s="12">
        <v>1</v>
      </c>
      <c r="J69" s="18">
        <v>167</v>
      </c>
      <c r="K69" s="18">
        <f t="shared" ref="K69:K76" si="4">I69*J69</f>
        <v>167</v>
      </c>
    </row>
    <row r="70" spans="1:11" x14ac:dyDescent="0.25">
      <c r="A70" s="15" t="s">
        <v>229</v>
      </c>
      <c r="B70" t="s">
        <v>246</v>
      </c>
      <c r="H70" s="3" t="s">
        <v>98</v>
      </c>
      <c r="I70" s="12">
        <v>1</v>
      </c>
      <c r="J70" s="18">
        <v>212</v>
      </c>
      <c r="K70" s="18">
        <f t="shared" si="4"/>
        <v>212</v>
      </c>
    </row>
    <row r="71" spans="1:11" x14ac:dyDescent="0.25">
      <c r="A71" s="15" t="s">
        <v>229</v>
      </c>
      <c r="B71" t="s">
        <v>247</v>
      </c>
      <c r="H71" s="3" t="s">
        <v>96</v>
      </c>
      <c r="I71" s="12">
        <v>1</v>
      </c>
      <c r="J71" s="18">
        <v>250</v>
      </c>
      <c r="K71" s="18">
        <f t="shared" si="4"/>
        <v>250</v>
      </c>
    </row>
    <row r="72" spans="1:11" x14ac:dyDescent="0.25">
      <c r="A72" s="15" t="s">
        <v>315</v>
      </c>
      <c r="B72" t="s">
        <v>302</v>
      </c>
      <c r="H72" s="3" t="s">
        <v>308</v>
      </c>
      <c r="I72" s="12">
        <v>1</v>
      </c>
      <c r="J72" s="18">
        <v>1839</v>
      </c>
      <c r="K72" s="18">
        <f t="shared" si="4"/>
        <v>1839</v>
      </c>
    </row>
    <row r="73" spans="1:11" x14ac:dyDescent="0.25">
      <c r="A73" s="15" t="s">
        <v>316</v>
      </c>
      <c r="B73" t="s">
        <v>303</v>
      </c>
      <c r="H73" s="3" t="s">
        <v>304</v>
      </c>
      <c r="I73" s="12">
        <v>1</v>
      </c>
      <c r="J73" s="18">
        <v>1258</v>
      </c>
      <c r="K73" s="18">
        <f t="shared" si="4"/>
        <v>1258</v>
      </c>
    </row>
    <row r="74" spans="1:11" x14ac:dyDescent="0.25">
      <c r="A74" s="15" t="s">
        <v>317</v>
      </c>
      <c r="B74" t="s">
        <v>306</v>
      </c>
      <c r="H74" s="3" t="s">
        <v>307</v>
      </c>
      <c r="I74" s="12">
        <v>1</v>
      </c>
      <c r="J74" s="18">
        <v>932</v>
      </c>
      <c r="K74" s="18">
        <f t="shared" si="4"/>
        <v>932</v>
      </c>
    </row>
    <row r="75" spans="1:11" x14ac:dyDescent="0.25">
      <c r="A75" s="15" t="s">
        <v>318</v>
      </c>
      <c r="B75" t="s">
        <v>310</v>
      </c>
      <c r="H75" s="3" t="s">
        <v>311</v>
      </c>
      <c r="I75" s="12">
        <v>1</v>
      </c>
      <c r="J75" s="18">
        <v>148</v>
      </c>
      <c r="K75" s="18">
        <f t="shared" si="4"/>
        <v>148</v>
      </c>
    </row>
    <row r="76" spans="1:11" x14ac:dyDescent="0.25">
      <c r="A76" s="15" t="s">
        <v>319</v>
      </c>
      <c r="B76" t="s">
        <v>313</v>
      </c>
      <c r="H76" s="3" t="s">
        <v>314</v>
      </c>
      <c r="I76" s="12">
        <v>1</v>
      </c>
      <c r="J76" s="18">
        <v>222</v>
      </c>
      <c r="K76" s="18">
        <f t="shared" si="4"/>
        <v>222</v>
      </c>
    </row>
    <row r="77" spans="1:11" x14ac:dyDescent="0.25">
      <c r="A77" s="15" t="s">
        <v>328</v>
      </c>
      <c r="B77" t="s">
        <v>329</v>
      </c>
      <c r="H77" s="3" t="s">
        <v>68</v>
      </c>
      <c r="I77" s="12">
        <v>1</v>
      </c>
      <c r="J77" s="18">
        <v>167</v>
      </c>
      <c r="K77" s="18">
        <f t="shared" ref="K77:K88" si="5">I77*J77</f>
        <v>167</v>
      </c>
    </row>
    <row r="78" spans="1:11" x14ac:dyDescent="0.25">
      <c r="A78" s="15" t="s">
        <v>328</v>
      </c>
      <c r="B78" t="s">
        <v>333</v>
      </c>
      <c r="H78" s="3" t="s">
        <v>98</v>
      </c>
      <c r="I78" s="12">
        <v>1</v>
      </c>
      <c r="J78" s="18">
        <v>212</v>
      </c>
      <c r="K78" s="18">
        <f t="shared" si="5"/>
        <v>212</v>
      </c>
    </row>
    <row r="79" spans="1:11" x14ac:dyDescent="0.25">
      <c r="A79" s="15" t="s">
        <v>328</v>
      </c>
      <c r="B79" t="s">
        <v>334</v>
      </c>
      <c r="H79" s="3" t="s">
        <v>96</v>
      </c>
      <c r="I79" s="12">
        <v>1</v>
      </c>
      <c r="J79" s="18">
        <v>250</v>
      </c>
      <c r="K79" s="18">
        <f t="shared" si="5"/>
        <v>250</v>
      </c>
    </row>
    <row r="80" spans="1:11" x14ac:dyDescent="0.25">
      <c r="A80" s="15" t="s">
        <v>330</v>
      </c>
      <c r="B80" t="s">
        <v>332</v>
      </c>
      <c r="H80" s="3" t="s">
        <v>331</v>
      </c>
      <c r="I80" s="12">
        <v>1</v>
      </c>
      <c r="J80" s="18">
        <v>375</v>
      </c>
      <c r="K80" s="18">
        <f t="shared" si="5"/>
        <v>375</v>
      </c>
    </row>
    <row r="81" spans="1:15" x14ac:dyDescent="0.25">
      <c r="A81" s="15" t="s">
        <v>330</v>
      </c>
      <c r="B81" t="s">
        <v>335</v>
      </c>
      <c r="H81" s="3" t="s">
        <v>98</v>
      </c>
      <c r="I81" s="12">
        <v>1</v>
      </c>
      <c r="J81" s="18">
        <v>212</v>
      </c>
      <c r="K81" s="18">
        <f t="shared" si="5"/>
        <v>212</v>
      </c>
    </row>
    <row r="82" spans="1:15" x14ac:dyDescent="0.25">
      <c r="A82" s="15" t="s">
        <v>330</v>
      </c>
      <c r="B82" t="s">
        <v>336</v>
      </c>
      <c r="H82" s="3" t="s">
        <v>337</v>
      </c>
      <c r="I82" s="12">
        <v>1</v>
      </c>
      <c r="J82" s="18">
        <v>593</v>
      </c>
      <c r="K82" s="18">
        <f t="shared" si="5"/>
        <v>593</v>
      </c>
    </row>
    <row r="83" spans="1:15" x14ac:dyDescent="0.25">
      <c r="A83" s="15" t="s">
        <v>342</v>
      </c>
      <c r="B83" t="s">
        <v>338</v>
      </c>
      <c r="H83" s="3" t="s">
        <v>331</v>
      </c>
      <c r="I83" s="12">
        <v>1</v>
      </c>
      <c r="J83" s="18">
        <v>375</v>
      </c>
      <c r="K83" s="18">
        <f t="shared" si="5"/>
        <v>375</v>
      </c>
    </row>
    <row r="84" spans="1:15" x14ac:dyDescent="0.25">
      <c r="A84" s="15" t="s">
        <v>342</v>
      </c>
      <c r="B84" t="s">
        <v>335</v>
      </c>
      <c r="H84" s="3" t="s">
        <v>98</v>
      </c>
      <c r="I84" s="12">
        <v>1</v>
      </c>
      <c r="J84" s="18">
        <v>212</v>
      </c>
      <c r="K84" s="18">
        <f t="shared" si="5"/>
        <v>212</v>
      </c>
    </row>
    <row r="85" spans="1:15" x14ac:dyDescent="0.25">
      <c r="A85" s="15" t="s">
        <v>342</v>
      </c>
      <c r="B85" t="s">
        <v>336</v>
      </c>
      <c r="H85" s="3" t="s">
        <v>337</v>
      </c>
      <c r="I85" s="12">
        <v>1</v>
      </c>
      <c r="J85" s="18">
        <v>593</v>
      </c>
      <c r="K85" s="18">
        <f t="shared" si="5"/>
        <v>593</v>
      </c>
    </row>
    <row r="86" spans="1:15" x14ac:dyDescent="0.25">
      <c r="A86" s="15" t="s">
        <v>341</v>
      </c>
      <c r="B86" t="s">
        <v>339</v>
      </c>
      <c r="H86" s="3" t="s">
        <v>340</v>
      </c>
      <c r="I86" s="12">
        <v>1</v>
      </c>
      <c r="J86" s="18">
        <v>652</v>
      </c>
      <c r="K86" s="18">
        <f t="shared" si="5"/>
        <v>652</v>
      </c>
    </row>
    <row r="87" spans="1:15" s="78" customFormat="1" x14ac:dyDescent="0.25">
      <c r="A87" s="90"/>
      <c r="B87" s="78" t="s">
        <v>429</v>
      </c>
      <c r="H87" s="81" t="s">
        <v>426</v>
      </c>
      <c r="I87" s="87">
        <v>1</v>
      </c>
      <c r="J87" s="92">
        <v>1800</v>
      </c>
      <c r="K87" s="92">
        <f t="shared" si="5"/>
        <v>1800</v>
      </c>
    </row>
    <row r="88" spans="1:15" s="34" customFormat="1" x14ac:dyDescent="0.25">
      <c r="A88" s="33"/>
      <c r="B88" s="34" t="s">
        <v>99</v>
      </c>
      <c r="H88" s="35" t="s">
        <v>75</v>
      </c>
      <c r="I88" s="36">
        <v>1</v>
      </c>
      <c r="J88" s="37">
        <v>5000</v>
      </c>
      <c r="K88" s="37">
        <f t="shared" si="5"/>
        <v>5000</v>
      </c>
    </row>
    <row r="89" spans="1:15" s="34" customFormat="1" x14ac:dyDescent="0.25">
      <c r="A89" s="33"/>
      <c r="H89" s="35"/>
      <c r="I89" s="36"/>
      <c r="J89" s="37"/>
      <c r="K89" s="37"/>
    </row>
    <row r="90" spans="1:15" s="34" customFormat="1" x14ac:dyDescent="0.25">
      <c r="A90" s="33"/>
      <c r="B90" s="38" t="s">
        <v>104</v>
      </c>
      <c r="H90" s="35"/>
      <c r="I90" s="36"/>
      <c r="J90" s="37"/>
      <c r="K90" s="37"/>
    </row>
    <row r="91" spans="1:15" x14ac:dyDescent="0.25">
      <c r="B91" s="78" t="s">
        <v>428</v>
      </c>
      <c r="H91" s="81" t="s">
        <v>427</v>
      </c>
      <c r="I91" s="12">
        <v>1</v>
      </c>
      <c r="J91" s="18">
        <v>13902</v>
      </c>
      <c r="K91" s="18">
        <f>I91*J91</f>
        <v>13902</v>
      </c>
    </row>
    <row r="92" spans="1:15" s="34" customFormat="1" x14ac:dyDescent="0.25">
      <c r="A92" s="33"/>
      <c r="B92" s="34" t="s">
        <v>428</v>
      </c>
      <c r="H92" s="81" t="s">
        <v>109</v>
      </c>
      <c r="I92" s="36">
        <v>2</v>
      </c>
      <c r="J92" s="37">
        <v>13902</v>
      </c>
      <c r="K92" s="37">
        <f>I92*J92</f>
        <v>27804</v>
      </c>
    </row>
    <row r="93" spans="1:15" s="34" customFormat="1" x14ac:dyDescent="0.25">
      <c r="A93" s="33"/>
      <c r="B93" s="34" t="s">
        <v>80</v>
      </c>
      <c r="I93" s="39">
        <v>64</v>
      </c>
      <c r="J93" s="37">
        <v>500</v>
      </c>
      <c r="K93" s="37">
        <f>I93*J93</f>
        <v>32000</v>
      </c>
      <c r="M93" s="40"/>
    </row>
    <row r="94" spans="1:15" s="34" customFormat="1" x14ac:dyDescent="0.25">
      <c r="A94" s="33"/>
      <c r="I94" s="36"/>
      <c r="J94" s="37"/>
      <c r="K94" s="37"/>
      <c r="O94" s="40"/>
    </row>
    <row r="95" spans="1:15" s="35" customFormat="1" x14ac:dyDescent="0.25">
      <c r="A95" s="41"/>
      <c r="B95" s="38" t="s">
        <v>91</v>
      </c>
      <c r="I95" s="41"/>
      <c r="J95" s="42"/>
      <c r="K95" s="42"/>
    </row>
    <row r="96" spans="1:15" s="34" customFormat="1" ht="14.25" customHeight="1" x14ac:dyDescent="0.25">
      <c r="A96" s="33"/>
      <c r="B96" s="34" t="s">
        <v>92</v>
      </c>
      <c r="I96" s="102">
        <v>1</v>
      </c>
      <c r="J96" s="37">
        <v>7000</v>
      </c>
      <c r="K96" s="37">
        <f t="shared" ref="K96:K111" si="6">I96*J96</f>
        <v>7000</v>
      </c>
    </row>
    <row r="97" spans="1:11" s="34" customFormat="1" ht="14.25" customHeight="1" x14ac:dyDescent="0.25">
      <c r="A97" s="33"/>
      <c r="B97" s="34" t="s">
        <v>83</v>
      </c>
      <c r="I97" s="102">
        <v>1</v>
      </c>
      <c r="J97" s="37">
        <v>25000</v>
      </c>
      <c r="K97" s="37">
        <f t="shared" si="6"/>
        <v>25000</v>
      </c>
    </row>
    <row r="98" spans="1:11" s="34" customFormat="1" x14ac:dyDescent="0.25">
      <c r="A98" s="33"/>
      <c r="B98" s="34" t="s">
        <v>79</v>
      </c>
      <c r="I98" s="102">
        <v>1</v>
      </c>
      <c r="J98" s="37">
        <v>2500</v>
      </c>
      <c r="K98" s="37">
        <f t="shared" si="6"/>
        <v>2500</v>
      </c>
    </row>
    <row r="99" spans="1:11" x14ac:dyDescent="0.25">
      <c r="A99" s="15" t="s">
        <v>253</v>
      </c>
      <c r="B99" s="51" t="s">
        <v>250</v>
      </c>
      <c r="C99" s="51"/>
      <c r="D99" s="51"/>
      <c r="E99" s="51"/>
      <c r="F99" s="51"/>
      <c r="G99" s="51"/>
      <c r="H99" s="51"/>
      <c r="I99" s="49">
        <f>I14</f>
        <v>0</v>
      </c>
      <c r="J99" s="50">
        <v>1200</v>
      </c>
      <c r="K99" s="50">
        <f t="shared" si="6"/>
        <v>0</v>
      </c>
    </row>
    <row r="100" spans="1:11" x14ac:dyDescent="0.25">
      <c r="A100" s="15" t="s">
        <v>254</v>
      </c>
      <c r="B100" s="51" t="s">
        <v>250</v>
      </c>
      <c r="C100" s="51"/>
      <c r="D100" s="51"/>
      <c r="E100" s="51"/>
      <c r="F100" s="51"/>
      <c r="G100" s="51"/>
      <c r="H100" s="51"/>
      <c r="I100" s="49">
        <f>I17</f>
        <v>0</v>
      </c>
      <c r="J100" s="50">
        <v>1200</v>
      </c>
      <c r="K100" s="50">
        <f t="shared" si="6"/>
        <v>0</v>
      </c>
    </row>
    <row r="101" spans="1:11" x14ac:dyDescent="0.25">
      <c r="A101" s="15" t="s">
        <v>255</v>
      </c>
      <c r="B101" s="51" t="s">
        <v>250</v>
      </c>
      <c r="C101" s="51"/>
      <c r="D101" s="51"/>
      <c r="E101" s="51"/>
      <c r="F101" s="51"/>
      <c r="G101" s="51"/>
      <c r="H101" s="51"/>
      <c r="I101" s="49">
        <f>I20</f>
        <v>0</v>
      </c>
      <c r="J101" s="50">
        <v>1200</v>
      </c>
      <c r="K101" s="50">
        <f t="shared" si="6"/>
        <v>0</v>
      </c>
    </row>
    <row r="102" spans="1:11" x14ac:dyDescent="0.25">
      <c r="A102" s="15" t="s">
        <v>256</v>
      </c>
      <c r="B102" s="51" t="s">
        <v>250</v>
      </c>
      <c r="C102" s="51"/>
      <c r="D102" s="51"/>
      <c r="E102" s="51"/>
      <c r="F102" s="51"/>
      <c r="G102" s="51"/>
      <c r="H102" s="51"/>
      <c r="I102" s="49">
        <f>I23</f>
        <v>0</v>
      </c>
      <c r="J102" s="50">
        <v>1200</v>
      </c>
      <c r="K102" s="50">
        <f t="shared" si="6"/>
        <v>0</v>
      </c>
    </row>
    <row r="103" spans="1:11" x14ac:dyDescent="0.25">
      <c r="A103" s="15" t="s">
        <v>257</v>
      </c>
      <c r="B103" s="51" t="s">
        <v>250</v>
      </c>
      <c r="C103" s="51"/>
      <c r="D103" s="51"/>
      <c r="E103" s="51"/>
      <c r="F103" s="51"/>
      <c r="G103" s="51"/>
      <c r="H103" s="51"/>
      <c r="I103" s="49">
        <f>I26</f>
        <v>0</v>
      </c>
      <c r="J103" s="50">
        <v>1200</v>
      </c>
      <c r="K103" s="50">
        <f t="shared" si="6"/>
        <v>0</v>
      </c>
    </row>
    <row r="104" spans="1:11" x14ac:dyDescent="0.25">
      <c r="A104" s="15" t="s">
        <v>258</v>
      </c>
      <c r="B104" s="51" t="s">
        <v>250</v>
      </c>
      <c r="C104" s="51"/>
      <c r="D104" s="51"/>
      <c r="E104" s="51"/>
      <c r="F104" s="51"/>
      <c r="G104" s="51"/>
      <c r="H104" s="51"/>
      <c r="I104" s="49">
        <f>I29</f>
        <v>0</v>
      </c>
      <c r="J104" s="50">
        <v>1200</v>
      </c>
      <c r="K104" s="50">
        <f t="shared" si="6"/>
        <v>0</v>
      </c>
    </row>
    <row r="105" spans="1:11" x14ac:dyDescent="0.25">
      <c r="A105" s="15" t="s">
        <v>259</v>
      </c>
      <c r="B105" s="51" t="s">
        <v>250</v>
      </c>
      <c r="C105" s="51"/>
      <c r="D105" s="51"/>
      <c r="E105" s="51"/>
      <c r="F105" s="51"/>
      <c r="G105" s="51"/>
      <c r="H105" s="51"/>
      <c r="I105" s="49">
        <f>I32</f>
        <v>0</v>
      </c>
      <c r="J105" s="50">
        <v>1200</v>
      </c>
      <c r="K105" s="50">
        <f t="shared" si="6"/>
        <v>0</v>
      </c>
    </row>
    <row r="106" spans="1:11" x14ac:dyDescent="0.25">
      <c r="A106" s="15" t="s">
        <v>260</v>
      </c>
      <c r="B106" s="51" t="s">
        <v>250</v>
      </c>
      <c r="C106" s="51"/>
      <c r="D106" s="51"/>
      <c r="E106" s="51"/>
      <c r="F106" s="51"/>
      <c r="G106" s="51"/>
      <c r="H106" s="51"/>
      <c r="I106" s="49">
        <f>I35</f>
        <v>0</v>
      </c>
      <c r="J106" s="50">
        <v>1200</v>
      </c>
      <c r="K106" s="50">
        <f t="shared" si="6"/>
        <v>0</v>
      </c>
    </row>
    <row r="107" spans="1:11" x14ac:dyDescent="0.25">
      <c r="A107" s="15" t="s">
        <v>324</v>
      </c>
      <c r="B107" s="51" t="s">
        <v>250</v>
      </c>
      <c r="C107" s="51"/>
      <c r="D107" s="51"/>
      <c r="E107" s="51"/>
      <c r="F107" s="51"/>
      <c r="G107" s="51"/>
      <c r="H107" s="51"/>
      <c r="I107" s="49">
        <f>I40</f>
        <v>0</v>
      </c>
      <c r="J107" s="50">
        <v>1200</v>
      </c>
      <c r="K107" s="50">
        <f t="shared" si="6"/>
        <v>0</v>
      </c>
    </row>
    <row r="108" spans="1:11" s="153" customFormat="1" x14ac:dyDescent="0.25">
      <c r="A108" s="90"/>
      <c r="B108" s="128" t="s">
        <v>507</v>
      </c>
      <c r="C108" s="128"/>
      <c r="D108" s="128"/>
      <c r="E108" s="128"/>
      <c r="F108" s="128"/>
      <c r="G108" s="128"/>
      <c r="H108" s="128"/>
      <c r="I108" s="127">
        <v>1</v>
      </c>
      <c r="J108" s="129">
        <v>500</v>
      </c>
      <c r="K108" s="129">
        <f t="shared" si="6"/>
        <v>500</v>
      </c>
    </row>
    <row r="109" spans="1:11" s="153" customFormat="1" x14ac:dyDescent="0.25">
      <c r="A109" s="90"/>
      <c r="B109" s="153" t="s">
        <v>77</v>
      </c>
      <c r="I109" s="102">
        <v>1</v>
      </c>
      <c r="J109" s="92">
        <v>500</v>
      </c>
      <c r="K109" s="92">
        <f t="shared" si="6"/>
        <v>500</v>
      </c>
    </row>
    <row r="110" spans="1:11" x14ac:dyDescent="0.25">
      <c r="A110" s="33"/>
      <c r="B110" s="34" t="s">
        <v>78</v>
      </c>
      <c r="C110" s="34"/>
      <c r="D110" s="34"/>
      <c r="E110" s="34"/>
      <c r="F110" s="34"/>
      <c r="G110" s="34"/>
      <c r="H110" s="34"/>
      <c r="I110" s="102">
        <v>1</v>
      </c>
      <c r="J110" s="37">
        <v>12000</v>
      </c>
      <c r="K110" s="37">
        <f t="shared" si="6"/>
        <v>12000</v>
      </c>
    </row>
    <row r="111" spans="1:11" x14ac:dyDescent="0.25">
      <c r="A111" s="33"/>
      <c r="B111" s="34" t="s">
        <v>81</v>
      </c>
      <c r="C111" s="34"/>
      <c r="D111" s="34"/>
      <c r="E111" s="34"/>
      <c r="F111" s="34"/>
      <c r="G111" s="34"/>
      <c r="H111" s="34"/>
      <c r="I111" s="102">
        <v>1</v>
      </c>
      <c r="J111" s="37">
        <v>3000</v>
      </c>
      <c r="K111" s="37">
        <f t="shared" si="6"/>
        <v>3000</v>
      </c>
    </row>
    <row r="112" spans="1:11" ht="15.75" thickBot="1" x14ac:dyDescent="0.3"/>
    <row r="113" spans="1:11" ht="15.75" thickBot="1" x14ac:dyDescent="0.3">
      <c r="B113" s="21"/>
      <c r="C113" s="22"/>
      <c r="D113" s="22"/>
      <c r="E113" s="22"/>
      <c r="F113" s="23" t="str">
        <f>CONCATENATE("Celková cena rekonstrukce MaR rozvaděče  ",D6)</f>
        <v>Celková cena rekonstrukce MaR rozvaděče  RM-S13</v>
      </c>
      <c r="G113" s="23"/>
      <c r="H113" s="23"/>
      <c r="I113" s="24"/>
      <c r="J113" s="25"/>
      <c r="K113" s="26">
        <f>SUM(K12:K112)</f>
        <v>232137</v>
      </c>
    </row>
    <row r="116" spans="1:11" x14ac:dyDescent="0.25">
      <c r="A116" s="1" t="s">
        <v>82</v>
      </c>
      <c r="B116" s="1"/>
    </row>
    <row r="117" spans="1:11" ht="179.25" customHeight="1" x14ac:dyDescent="0.25">
      <c r="A117" s="276" t="s">
        <v>399</v>
      </c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</row>
  </sheetData>
  <mergeCells count="35">
    <mergeCell ref="B34:E34"/>
    <mergeCell ref="B35:E35"/>
    <mergeCell ref="B12:E12"/>
    <mergeCell ref="B13:E13"/>
    <mergeCell ref="B14:E14"/>
    <mergeCell ref="B17:E17"/>
    <mergeCell ref="B20:E20"/>
    <mergeCell ref="B18:E18"/>
    <mergeCell ref="B28:E28"/>
    <mergeCell ref="B29:E29"/>
    <mergeCell ref="B21:E21"/>
    <mergeCell ref="B24:E24"/>
    <mergeCell ref="B25:E25"/>
    <mergeCell ref="B26:E26"/>
    <mergeCell ref="B27:E27"/>
    <mergeCell ref="B23:E23"/>
    <mergeCell ref="B30:E30"/>
    <mergeCell ref="B31:E31"/>
    <mergeCell ref="B32:E32"/>
    <mergeCell ref="B33:E33"/>
    <mergeCell ref="B22:E22"/>
    <mergeCell ref="B41:E41"/>
    <mergeCell ref="B44:E44"/>
    <mergeCell ref="A117:K117"/>
    <mergeCell ref="B39:E39"/>
    <mergeCell ref="B40:E40"/>
    <mergeCell ref="B15:E15"/>
    <mergeCell ref="B16:E16"/>
    <mergeCell ref="B19:E19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SS13</oddHeader>
    <oddFooter>&amp;CStrana &amp;P z &amp;N</oddFooter>
  </headerFooter>
  <rowBreaks count="1" manualBreakCount="1">
    <brk id="11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A58" workbookViewId="0">
      <selection activeCell="J71" sqref="J71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přehled'!A29</f>
        <v>SS14</v>
      </c>
      <c r="B6" s="271"/>
      <c r="C6" s="272"/>
      <c r="D6" s="270" t="str">
        <f>'Celkový přehled'!B29</f>
        <v>RM-S14</v>
      </c>
      <c r="E6" s="271"/>
      <c r="F6" s="272"/>
      <c r="G6" s="10"/>
    </row>
    <row r="7" spans="1:11" ht="7.5" customHeight="1" x14ac:dyDescent="0.25"/>
    <row r="8" spans="1:11" ht="62.25" customHeight="1" x14ac:dyDescent="0.25">
      <c r="A8" s="274" t="s">
        <v>108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s="34" customFormat="1" x14ac:dyDescent="0.25">
      <c r="A10" s="33"/>
      <c r="B10" s="43" t="s">
        <v>50</v>
      </c>
      <c r="I10" s="41"/>
      <c r="J10" s="44"/>
      <c r="K10" s="44"/>
    </row>
    <row r="11" spans="1:11" s="35" customFormat="1" ht="45" x14ac:dyDescent="0.25">
      <c r="A11" s="41"/>
      <c r="B11" s="45" t="s">
        <v>52</v>
      </c>
      <c r="F11" s="45" t="s">
        <v>54</v>
      </c>
      <c r="G11" s="45"/>
      <c r="H11" s="45" t="s">
        <v>61</v>
      </c>
      <c r="I11" s="46" t="s">
        <v>62</v>
      </c>
      <c r="J11" s="47" t="s">
        <v>86</v>
      </c>
      <c r="K11" s="47" t="s">
        <v>87</v>
      </c>
    </row>
    <row r="12" spans="1:11" s="35" customFormat="1" x14ac:dyDescent="0.25">
      <c r="A12" s="41" t="s">
        <v>115</v>
      </c>
      <c r="B12" s="283" t="s">
        <v>53</v>
      </c>
      <c r="C12" s="283"/>
      <c r="D12" s="283"/>
      <c r="E12" s="283"/>
      <c r="F12" s="35" t="s">
        <v>51</v>
      </c>
      <c r="H12" s="35" t="s">
        <v>128</v>
      </c>
      <c r="I12" s="36">
        <v>1</v>
      </c>
      <c r="J12" s="37">
        <v>670</v>
      </c>
      <c r="K12" s="37">
        <f>I12*J12</f>
        <v>670</v>
      </c>
    </row>
    <row r="13" spans="1:11" s="35" customFormat="1" x14ac:dyDescent="0.25">
      <c r="A13" s="41" t="s">
        <v>113</v>
      </c>
      <c r="B13" s="283" t="s">
        <v>354</v>
      </c>
      <c r="C13" s="283"/>
      <c r="D13" s="283"/>
      <c r="E13" s="283"/>
      <c r="F13" s="35" t="s">
        <v>281</v>
      </c>
      <c r="H13" s="35" t="s">
        <v>422</v>
      </c>
      <c r="I13" s="36">
        <v>1</v>
      </c>
      <c r="J13" s="37">
        <v>7866</v>
      </c>
      <c r="K13" s="37">
        <f>I13*J13</f>
        <v>7866</v>
      </c>
    </row>
    <row r="14" spans="1:11" s="35" customFormat="1" x14ac:dyDescent="0.25">
      <c r="A14" s="41"/>
      <c r="B14" s="283" t="s">
        <v>57</v>
      </c>
      <c r="C14" s="283"/>
      <c r="D14" s="283"/>
      <c r="E14" s="283"/>
      <c r="F14" s="35" t="s">
        <v>58</v>
      </c>
      <c r="H14" s="31" t="s">
        <v>58</v>
      </c>
      <c r="I14" s="49">
        <v>0</v>
      </c>
      <c r="J14" s="50">
        <v>14537</v>
      </c>
      <c r="K14" s="50">
        <f>I14*J14</f>
        <v>0</v>
      </c>
    </row>
    <row r="15" spans="1:11" s="35" customFormat="1" x14ac:dyDescent="0.25">
      <c r="A15" s="41" t="s">
        <v>110</v>
      </c>
      <c r="B15" s="283" t="s">
        <v>53</v>
      </c>
      <c r="C15" s="283"/>
      <c r="D15" s="283"/>
      <c r="E15" s="283"/>
      <c r="F15" s="35" t="s">
        <v>51</v>
      </c>
      <c r="H15" s="35" t="s">
        <v>128</v>
      </c>
      <c r="I15" s="36">
        <v>1</v>
      </c>
      <c r="J15" s="37">
        <v>670</v>
      </c>
      <c r="K15" s="37">
        <f>I15*J15</f>
        <v>670</v>
      </c>
    </row>
    <row r="16" spans="1:11" s="35" customFormat="1" x14ac:dyDescent="0.25">
      <c r="A16" s="41" t="s">
        <v>114</v>
      </c>
      <c r="B16" s="283" t="s">
        <v>354</v>
      </c>
      <c r="C16" s="283"/>
      <c r="D16" s="283"/>
      <c r="E16" s="283"/>
      <c r="F16" s="35" t="s">
        <v>281</v>
      </c>
      <c r="H16" s="35" t="s">
        <v>422</v>
      </c>
      <c r="I16" s="36">
        <v>1</v>
      </c>
      <c r="J16" s="37">
        <v>7866</v>
      </c>
      <c r="K16" s="37">
        <f t="shared" ref="K16:K22" si="0">I16*J16</f>
        <v>7866</v>
      </c>
    </row>
    <row r="17" spans="1:11" s="35" customFormat="1" x14ac:dyDescent="0.25">
      <c r="A17" s="41"/>
      <c r="B17" s="283" t="s">
        <v>57</v>
      </c>
      <c r="C17" s="283"/>
      <c r="D17" s="283"/>
      <c r="E17" s="283"/>
      <c r="F17" s="35" t="s">
        <v>58</v>
      </c>
      <c r="H17" s="31" t="s">
        <v>58</v>
      </c>
      <c r="I17" s="49">
        <v>0</v>
      </c>
      <c r="J17" s="50">
        <v>14537</v>
      </c>
      <c r="K17" s="50">
        <f t="shared" si="0"/>
        <v>0</v>
      </c>
    </row>
    <row r="18" spans="1:11" x14ac:dyDescent="0.25">
      <c r="A18" s="15" t="s">
        <v>372</v>
      </c>
      <c r="B18" s="48" t="s">
        <v>362</v>
      </c>
      <c r="F18" s="3" t="s">
        <v>51</v>
      </c>
      <c r="H18" s="3" t="s">
        <v>128</v>
      </c>
      <c r="I18" s="12">
        <v>1</v>
      </c>
      <c r="J18" s="18">
        <v>670</v>
      </c>
      <c r="K18" s="18">
        <f t="shared" si="0"/>
        <v>670</v>
      </c>
    </row>
    <row r="19" spans="1:11" x14ac:dyDescent="0.25">
      <c r="A19" s="15" t="s">
        <v>363</v>
      </c>
      <c r="B19" s="48" t="s">
        <v>361</v>
      </c>
      <c r="F19" s="3" t="s">
        <v>51</v>
      </c>
      <c r="H19" s="3" t="s">
        <v>327</v>
      </c>
      <c r="I19" s="12">
        <v>1</v>
      </c>
      <c r="J19" s="18">
        <v>680</v>
      </c>
      <c r="K19" s="18">
        <f t="shared" si="0"/>
        <v>680</v>
      </c>
    </row>
    <row r="20" spans="1:11" x14ac:dyDescent="0.25">
      <c r="A20" s="15" t="s">
        <v>364</v>
      </c>
      <c r="B20" s="48" t="s">
        <v>360</v>
      </c>
      <c r="F20" s="3" t="s">
        <v>353</v>
      </c>
      <c r="H20" s="3" t="s">
        <v>326</v>
      </c>
      <c r="I20" s="12">
        <v>1</v>
      </c>
      <c r="J20" s="18">
        <v>1395</v>
      </c>
      <c r="K20" s="18">
        <f t="shared" si="0"/>
        <v>1395</v>
      </c>
    </row>
    <row r="21" spans="1:11" s="3" customFormat="1" x14ac:dyDescent="0.25">
      <c r="A21" s="2" t="s">
        <v>365</v>
      </c>
      <c r="B21" s="277" t="s">
        <v>358</v>
      </c>
      <c r="C21" s="277"/>
      <c r="D21" s="277"/>
      <c r="E21" s="277"/>
      <c r="F21" s="3" t="s">
        <v>345</v>
      </c>
      <c r="H21" s="3" t="s">
        <v>345</v>
      </c>
      <c r="I21" s="12">
        <v>1</v>
      </c>
      <c r="J21" s="18">
        <v>9437</v>
      </c>
      <c r="K21" s="18">
        <f t="shared" si="0"/>
        <v>9437</v>
      </c>
    </row>
    <row r="22" spans="1:11" s="3" customFormat="1" x14ac:dyDescent="0.25">
      <c r="A22" s="2"/>
      <c r="B22" s="277" t="s">
        <v>359</v>
      </c>
      <c r="C22" s="277"/>
      <c r="D22" s="277"/>
      <c r="E22" s="277"/>
      <c r="F22" s="3" t="s">
        <v>344</v>
      </c>
      <c r="H22" s="31" t="s">
        <v>344</v>
      </c>
      <c r="I22" s="49">
        <v>0</v>
      </c>
      <c r="J22" s="50">
        <v>3257</v>
      </c>
      <c r="K22" s="50">
        <f t="shared" si="0"/>
        <v>0</v>
      </c>
    </row>
    <row r="23" spans="1:11" x14ac:dyDescent="0.25">
      <c r="A23" s="15" t="s">
        <v>371</v>
      </c>
      <c r="B23" s="48" t="s">
        <v>366</v>
      </c>
      <c r="F23" s="3" t="s">
        <v>51</v>
      </c>
      <c r="H23" s="3" t="s">
        <v>128</v>
      </c>
      <c r="I23" s="12">
        <v>1</v>
      </c>
      <c r="J23" s="18">
        <v>670</v>
      </c>
      <c r="K23" s="18">
        <f>I23*J23</f>
        <v>670</v>
      </c>
    </row>
    <row r="24" spans="1:11" x14ac:dyDescent="0.25">
      <c r="A24" s="15" t="s">
        <v>373</v>
      </c>
      <c r="B24" s="48" t="s">
        <v>367</v>
      </c>
      <c r="F24" s="3" t="s">
        <v>51</v>
      </c>
      <c r="H24" s="3" t="s">
        <v>327</v>
      </c>
      <c r="I24" s="12">
        <v>1</v>
      </c>
      <c r="J24" s="18">
        <v>680</v>
      </c>
      <c r="K24" s="18">
        <f>I24*J24</f>
        <v>680</v>
      </c>
    </row>
    <row r="25" spans="1:11" x14ac:dyDescent="0.25">
      <c r="A25" s="15" t="s">
        <v>374</v>
      </c>
      <c r="B25" s="48" t="s">
        <v>368</v>
      </c>
      <c r="F25" s="3" t="s">
        <v>353</v>
      </c>
      <c r="H25" s="3" t="s">
        <v>326</v>
      </c>
      <c r="I25" s="12">
        <v>1</v>
      </c>
      <c r="J25" s="18">
        <v>1395</v>
      </c>
      <c r="K25" s="18">
        <f>I25*J25</f>
        <v>1395</v>
      </c>
    </row>
    <row r="26" spans="1:11" s="3" customFormat="1" x14ac:dyDescent="0.25">
      <c r="A26" s="2" t="s">
        <v>375</v>
      </c>
      <c r="B26" s="277" t="s">
        <v>369</v>
      </c>
      <c r="C26" s="277"/>
      <c r="D26" s="277"/>
      <c r="E26" s="277"/>
      <c r="F26" s="3" t="s">
        <v>345</v>
      </c>
      <c r="H26" s="3" t="s">
        <v>345</v>
      </c>
      <c r="I26" s="12">
        <v>1</v>
      </c>
      <c r="J26" s="18">
        <v>9437</v>
      </c>
      <c r="K26" s="18">
        <f>I26*J26</f>
        <v>9437</v>
      </c>
    </row>
    <row r="27" spans="1:11" s="3" customFormat="1" x14ac:dyDescent="0.25">
      <c r="A27" s="2"/>
      <c r="B27" s="277" t="s">
        <v>370</v>
      </c>
      <c r="C27" s="277"/>
      <c r="D27" s="277"/>
      <c r="E27" s="277"/>
      <c r="F27" s="3" t="s">
        <v>344</v>
      </c>
      <c r="H27" s="31" t="s">
        <v>344</v>
      </c>
      <c r="I27" s="49">
        <v>0</v>
      </c>
      <c r="J27" s="50">
        <v>3257</v>
      </c>
      <c r="K27" s="50">
        <f>I27*J27</f>
        <v>0</v>
      </c>
    </row>
    <row r="28" spans="1:11" s="35" customFormat="1" x14ac:dyDescent="0.25">
      <c r="A28" s="41"/>
      <c r="B28" s="283"/>
      <c r="C28" s="283"/>
      <c r="D28" s="283"/>
      <c r="E28" s="283"/>
      <c r="I28" s="41"/>
      <c r="J28" s="42"/>
      <c r="K28" s="42"/>
    </row>
    <row r="29" spans="1:11" s="35" customFormat="1" x14ac:dyDescent="0.25">
      <c r="A29" s="41"/>
      <c r="B29" s="38" t="s">
        <v>59</v>
      </c>
      <c r="I29" s="41"/>
      <c r="J29" s="42"/>
      <c r="K29" s="42"/>
    </row>
    <row r="30" spans="1:11" s="35" customFormat="1" x14ac:dyDescent="0.25">
      <c r="A30" s="41"/>
      <c r="B30" s="45" t="s">
        <v>52</v>
      </c>
      <c r="F30" s="45"/>
      <c r="G30" s="45"/>
      <c r="H30" s="45" t="s">
        <v>88</v>
      </c>
      <c r="I30" s="46" t="s">
        <v>62</v>
      </c>
      <c r="J30" s="47" t="s">
        <v>89</v>
      </c>
      <c r="K30" s="47" t="s">
        <v>90</v>
      </c>
    </row>
    <row r="31" spans="1:11" s="35" customFormat="1" x14ac:dyDescent="0.25">
      <c r="A31" s="41"/>
      <c r="B31" s="283" t="s">
        <v>60</v>
      </c>
      <c r="C31" s="283"/>
      <c r="D31" s="283"/>
      <c r="E31" s="283"/>
      <c r="H31" s="35" t="s">
        <v>97</v>
      </c>
      <c r="I31" s="36">
        <v>1</v>
      </c>
      <c r="J31" s="37">
        <v>513</v>
      </c>
      <c r="K31" s="37">
        <f>I31*J31</f>
        <v>513</v>
      </c>
    </row>
    <row r="32" spans="1:11" s="34" customFormat="1" x14ac:dyDescent="0.25">
      <c r="A32" s="33"/>
      <c r="B32" s="34" t="s">
        <v>63</v>
      </c>
      <c r="H32" s="35" t="s">
        <v>100</v>
      </c>
      <c r="I32" s="36">
        <v>1</v>
      </c>
      <c r="J32" s="37">
        <v>227</v>
      </c>
      <c r="K32" s="37">
        <f t="shared" ref="K32:K83" si="1">I32*J32</f>
        <v>227</v>
      </c>
    </row>
    <row r="33" spans="1:11" s="34" customFormat="1" x14ac:dyDescent="0.25">
      <c r="A33" s="33"/>
      <c r="B33" s="34" t="s">
        <v>64</v>
      </c>
      <c r="H33" s="35" t="s">
        <v>101</v>
      </c>
      <c r="I33" s="36">
        <v>4</v>
      </c>
      <c r="J33" s="37">
        <v>67</v>
      </c>
      <c r="K33" s="37">
        <f t="shared" si="1"/>
        <v>268</v>
      </c>
    </row>
    <row r="34" spans="1:11" s="34" customFormat="1" x14ac:dyDescent="0.25">
      <c r="A34" s="33"/>
      <c r="B34" s="34" t="s">
        <v>65</v>
      </c>
      <c r="H34" s="35" t="s">
        <v>102</v>
      </c>
      <c r="I34" s="36">
        <v>1</v>
      </c>
      <c r="J34" s="37">
        <v>530</v>
      </c>
      <c r="K34" s="37">
        <f t="shared" si="1"/>
        <v>530</v>
      </c>
    </row>
    <row r="35" spans="1:11" s="34" customFormat="1" x14ac:dyDescent="0.25">
      <c r="A35" s="33"/>
      <c r="B35" s="34" t="s">
        <v>116</v>
      </c>
      <c r="H35" s="35" t="s">
        <v>103</v>
      </c>
      <c r="I35" s="36">
        <v>1</v>
      </c>
      <c r="J35" s="37">
        <v>140</v>
      </c>
      <c r="K35" s="37">
        <f t="shared" si="1"/>
        <v>140</v>
      </c>
    </row>
    <row r="36" spans="1:11" s="34" customFormat="1" x14ac:dyDescent="0.25">
      <c r="A36" s="33"/>
      <c r="B36" s="34" t="s">
        <v>131</v>
      </c>
      <c r="H36" s="35" t="s">
        <v>132</v>
      </c>
      <c r="I36" s="36">
        <v>1</v>
      </c>
      <c r="J36" s="37">
        <v>136</v>
      </c>
      <c r="K36" s="37">
        <f t="shared" si="1"/>
        <v>136</v>
      </c>
    </row>
    <row r="37" spans="1:11" s="34" customFormat="1" x14ac:dyDescent="0.25">
      <c r="A37" s="33"/>
      <c r="B37" s="34" t="s">
        <v>133</v>
      </c>
      <c r="H37" s="35" t="s">
        <v>66</v>
      </c>
      <c r="I37" s="36">
        <v>1</v>
      </c>
      <c r="J37" s="37">
        <v>136</v>
      </c>
      <c r="K37" s="37">
        <f t="shared" si="1"/>
        <v>136</v>
      </c>
    </row>
    <row r="38" spans="1:11" s="34" customFormat="1" x14ac:dyDescent="0.25">
      <c r="A38" s="33" t="s">
        <v>111</v>
      </c>
      <c r="B38" s="34" t="s">
        <v>67</v>
      </c>
      <c r="H38" s="35" t="s">
        <v>68</v>
      </c>
      <c r="I38" s="36">
        <v>1</v>
      </c>
      <c r="J38" s="37">
        <v>167</v>
      </c>
      <c r="K38" s="37">
        <f t="shared" si="1"/>
        <v>167</v>
      </c>
    </row>
    <row r="39" spans="1:11" s="34" customFormat="1" x14ac:dyDescent="0.25">
      <c r="A39" s="33" t="s">
        <v>111</v>
      </c>
      <c r="B39" s="34" t="s">
        <v>71</v>
      </c>
      <c r="H39" s="35" t="s">
        <v>98</v>
      </c>
      <c r="I39" s="36">
        <v>1</v>
      </c>
      <c r="J39" s="37">
        <v>212</v>
      </c>
      <c r="K39" s="37">
        <f t="shared" si="1"/>
        <v>212</v>
      </c>
    </row>
    <row r="40" spans="1:11" s="34" customFormat="1" x14ac:dyDescent="0.25">
      <c r="A40" s="33" t="s">
        <v>111</v>
      </c>
      <c r="B40" s="34" t="s">
        <v>72</v>
      </c>
      <c r="H40" s="35" t="s">
        <v>96</v>
      </c>
      <c r="I40" s="36">
        <v>1</v>
      </c>
      <c r="J40" s="37">
        <v>250</v>
      </c>
      <c r="K40" s="37">
        <f t="shared" si="1"/>
        <v>250</v>
      </c>
    </row>
    <row r="41" spans="1:11" s="34" customFormat="1" x14ac:dyDescent="0.25">
      <c r="A41" s="33" t="s">
        <v>112</v>
      </c>
      <c r="B41" s="34" t="s">
        <v>67</v>
      </c>
      <c r="H41" s="35" t="s">
        <v>68</v>
      </c>
      <c r="I41" s="36">
        <v>1</v>
      </c>
      <c r="J41" s="37">
        <v>167</v>
      </c>
      <c r="K41" s="37">
        <f t="shared" si="1"/>
        <v>167</v>
      </c>
    </row>
    <row r="42" spans="1:11" s="34" customFormat="1" x14ac:dyDescent="0.25">
      <c r="A42" s="33" t="s">
        <v>112</v>
      </c>
      <c r="B42" s="34" t="s">
        <v>71</v>
      </c>
      <c r="H42" s="35" t="s">
        <v>98</v>
      </c>
      <c r="I42" s="36">
        <v>1</v>
      </c>
      <c r="J42" s="37">
        <v>212</v>
      </c>
      <c r="K42" s="37">
        <f t="shared" si="1"/>
        <v>212</v>
      </c>
    </row>
    <row r="43" spans="1:11" s="34" customFormat="1" x14ac:dyDescent="0.25">
      <c r="A43" s="33" t="s">
        <v>112</v>
      </c>
      <c r="B43" s="34" t="s">
        <v>72</v>
      </c>
      <c r="H43" s="35" t="s">
        <v>96</v>
      </c>
      <c r="I43" s="36">
        <v>1</v>
      </c>
      <c r="J43" s="37">
        <v>250</v>
      </c>
      <c r="K43" s="37">
        <f t="shared" si="1"/>
        <v>250</v>
      </c>
    </row>
    <row r="44" spans="1:11" x14ac:dyDescent="0.25">
      <c r="A44" s="15" t="s">
        <v>387</v>
      </c>
      <c r="B44" t="s">
        <v>386</v>
      </c>
      <c r="H44" s="3" t="s">
        <v>68</v>
      </c>
      <c r="I44" s="12">
        <v>1</v>
      </c>
      <c r="J44" s="18">
        <v>167</v>
      </c>
      <c r="K44" s="18">
        <f t="shared" si="1"/>
        <v>167</v>
      </c>
    </row>
    <row r="45" spans="1:11" x14ac:dyDescent="0.25">
      <c r="A45" s="15" t="s">
        <v>387</v>
      </c>
      <c r="B45" t="s">
        <v>380</v>
      </c>
      <c r="H45" s="3" t="s">
        <v>98</v>
      </c>
      <c r="I45" s="12">
        <v>1</v>
      </c>
      <c r="J45" s="18">
        <v>212</v>
      </c>
      <c r="K45" s="18">
        <f t="shared" si="1"/>
        <v>212</v>
      </c>
    </row>
    <row r="46" spans="1:11" x14ac:dyDescent="0.25">
      <c r="A46" s="15" t="s">
        <v>387</v>
      </c>
      <c r="B46" t="s">
        <v>381</v>
      </c>
      <c r="H46" s="3" t="s">
        <v>96</v>
      </c>
      <c r="I46" s="12">
        <v>1</v>
      </c>
      <c r="J46" s="18">
        <v>250</v>
      </c>
      <c r="K46" s="18">
        <f t="shared" si="1"/>
        <v>250</v>
      </c>
    </row>
    <row r="47" spans="1:11" x14ac:dyDescent="0.25">
      <c r="A47" s="15" t="s">
        <v>388</v>
      </c>
      <c r="B47" t="s">
        <v>382</v>
      </c>
      <c r="H47" s="3" t="s">
        <v>331</v>
      </c>
      <c r="I47" s="12">
        <v>1</v>
      </c>
      <c r="J47" s="18">
        <v>375</v>
      </c>
      <c r="K47" s="18">
        <f t="shared" si="1"/>
        <v>375</v>
      </c>
    </row>
    <row r="48" spans="1:11" x14ac:dyDescent="0.25">
      <c r="A48" s="15" t="s">
        <v>388</v>
      </c>
      <c r="B48" t="s">
        <v>383</v>
      </c>
      <c r="H48" s="3" t="s">
        <v>98</v>
      </c>
      <c r="I48" s="12">
        <v>1</v>
      </c>
      <c r="J48" s="18">
        <v>212</v>
      </c>
      <c r="K48" s="18">
        <f t="shared" si="1"/>
        <v>212</v>
      </c>
    </row>
    <row r="49" spans="1:11" x14ac:dyDescent="0.25">
      <c r="A49" s="15" t="s">
        <v>388</v>
      </c>
      <c r="B49" t="s">
        <v>384</v>
      </c>
      <c r="H49" s="3" t="s">
        <v>337</v>
      </c>
      <c r="I49" s="12">
        <v>1</v>
      </c>
      <c r="J49" s="18">
        <v>593</v>
      </c>
      <c r="K49" s="18">
        <f t="shared" si="1"/>
        <v>593</v>
      </c>
    </row>
    <row r="50" spans="1:11" x14ac:dyDescent="0.25">
      <c r="A50" s="15" t="s">
        <v>389</v>
      </c>
      <c r="B50" t="s">
        <v>385</v>
      </c>
      <c r="H50" s="3" t="s">
        <v>331</v>
      </c>
      <c r="I50" s="12">
        <v>1</v>
      </c>
      <c r="J50" s="18">
        <v>375</v>
      </c>
      <c r="K50" s="18">
        <f t="shared" si="1"/>
        <v>375</v>
      </c>
    </row>
    <row r="51" spans="1:11" x14ac:dyDescent="0.25">
      <c r="A51" s="15" t="s">
        <v>389</v>
      </c>
      <c r="B51" t="s">
        <v>383</v>
      </c>
      <c r="H51" s="3" t="s">
        <v>98</v>
      </c>
      <c r="I51" s="12">
        <v>1</v>
      </c>
      <c r="J51" s="18">
        <v>212</v>
      </c>
      <c r="K51" s="18">
        <f t="shared" si="1"/>
        <v>212</v>
      </c>
    </row>
    <row r="52" spans="1:11" x14ac:dyDescent="0.25">
      <c r="A52" s="15" t="s">
        <v>389</v>
      </c>
      <c r="B52" t="s">
        <v>384</v>
      </c>
      <c r="H52" s="3" t="s">
        <v>337</v>
      </c>
      <c r="I52" s="12">
        <v>1</v>
      </c>
      <c r="J52" s="18">
        <v>593</v>
      </c>
      <c r="K52" s="18">
        <f t="shared" si="1"/>
        <v>593</v>
      </c>
    </row>
    <row r="53" spans="1:11" x14ac:dyDescent="0.25">
      <c r="A53" s="15" t="s">
        <v>390</v>
      </c>
      <c r="B53" t="s">
        <v>339</v>
      </c>
      <c r="H53" s="3" t="s">
        <v>340</v>
      </c>
      <c r="I53" s="12">
        <v>1</v>
      </c>
      <c r="J53" s="18">
        <v>652</v>
      </c>
      <c r="K53" s="18">
        <f t="shared" si="1"/>
        <v>652</v>
      </c>
    </row>
    <row r="54" spans="1:11" x14ac:dyDescent="0.25">
      <c r="A54" s="15" t="s">
        <v>391</v>
      </c>
      <c r="B54" t="s">
        <v>386</v>
      </c>
      <c r="H54" s="3" t="s">
        <v>68</v>
      </c>
      <c r="I54" s="12">
        <v>1</v>
      </c>
      <c r="J54" s="18">
        <v>167</v>
      </c>
      <c r="K54" s="18">
        <f t="shared" ref="K54:K64" si="2">I54*J54</f>
        <v>167</v>
      </c>
    </row>
    <row r="55" spans="1:11" x14ac:dyDescent="0.25">
      <c r="A55" s="15" t="s">
        <v>391</v>
      </c>
      <c r="B55" t="s">
        <v>380</v>
      </c>
      <c r="H55" s="3" t="s">
        <v>98</v>
      </c>
      <c r="I55" s="12">
        <v>1</v>
      </c>
      <c r="J55" s="18">
        <v>212</v>
      </c>
      <c r="K55" s="18">
        <f t="shared" si="2"/>
        <v>212</v>
      </c>
    </row>
    <row r="56" spans="1:11" x14ac:dyDescent="0.25">
      <c r="A56" s="15" t="s">
        <v>391</v>
      </c>
      <c r="B56" t="s">
        <v>381</v>
      </c>
      <c r="H56" s="3" t="s">
        <v>96</v>
      </c>
      <c r="I56" s="12">
        <v>1</v>
      </c>
      <c r="J56" s="18">
        <v>250</v>
      </c>
      <c r="K56" s="18">
        <f t="shared" si="2"/>
        <v>250</v>
      </c>
    </row>
    <row r="57" spans="1:11" x14ac:dyDescent="0.25">
      <c r="A57" s="15" t="s">
        <v>392</v>
      </c>
      <c r="B57" t="s">
        <v>382</v>
      </c>
      <c r="H57" s="3" t="s">
        <v>331</v>
      </c>
      <c r="I57" s="12">
        <v>1</v>
      </c>
      <c r="J57" s="18">
        <v>375</v>
      </c>
      <c r="K57" s="18">
        <f t="shared" si="2"/>
        <v>375</v>
      </c>
    </row>
    <row r="58" spans="1:11" x14ac:dyDescent="0.25">
      <c r="A58" s="15" t="s">
        <v>392</v>
      </c>
      <c r="B58" t="s">
        <v>383</v>
      </c>
      <c r="H58" s="3" t="s">
        <v>98</v>
      </c>
      <c r="I58" s="12">
        <v>1</v>
      </c>
      <c r="J58" s="18">
        <v>212</v>
      </c>
      <c r="K58" s="18">
        <f t="shared" si="2"/>
        <v>212</v>
      </c>
    </row>
    <row r="59" spans="1:11" x14ac:dyDescent="0.25">
      <c r="A59" s="15" t="s">
        <v>392</v>
      </c>
      <c r="B59" t="s">
        <v>384</v>
      </c>
      <c r="H59" s="3" t="s">
        <v>337</v>
      </c>
      <c r="I59" s="12">
        <v>1</v>
      </c>
      <c r="J59" s="18">
        <v>593</v>
      </c>
      <c r="K59" s="18">
        <f t="shared" si="2"/>
        <v>593</v>
      </c>
    </row>
    <row r="60" spans="1:11" x14ac:dyDescent="0.25">
      <c r="A60" s="15" t="s">
        <v>393</v>
      </c>
      <c r="B60" t="s">
        <v>385</v>
      </c>
      <c r="H60" s="3" t="s">
        <v>331</v>
      </c>
      <c r="I60" s="12">
        <v>1</v>
      </c>
      <c r="J60" s="18">
        <v>375</v>
      </c>
      <c r="K60" s="18">
        <f t="shared" si="2"/>
        <v>375</v>
      </c>
    </row>
    <row r="61" spans="1:11" x14ac:dyDescent="0.25">
      <c r="A61" s="15" t="s">
        <v>393</v>
      </c>
      <c r="B61" t="s">
        <v>383</v>
      </c>
      <c r="H61" s="3" t="s">
        <v>98</v>
      </c>
      <c r="I61" s="12">
        <v>1</v>
      </c>
      <c r="J61" s="18">
        <v>212</v>
      </c>
      <c r="K61" s="18">
        <f t="shared" si="2"/>
        <v>212</v>
      </c>
    </row>
    <row r="62" spans="1:11" x14ac:dyDescent="0.25">
      <c r="A62" s="15" t="s">
        <v>393</v>
      </c>
      <c r="B62" t="s">
        <v>384</v>
      </c>
      <c r="H62" s="3" t="s">
        <v>337</v>
      </c>
      <c r="I62" s="12">
        <v>1</v>
      </c>
      <c r="J62" s="18">
        <v>593</v>
      </c>
      <c r="K62" s="18">
        <f t="shared" si="2"/>
        <v>593</v>
      </c>
    </row>
    <row r="63" spans="1:11" x14ac:dyDescent="0.25">
      <c r="A63" s="15" t="s">
        <v>394</v>
      </c>
      <c r="B63" t="s">
        <v>339</v>
      </c>
      <c r="H63" s="3" t="s">
        <v>340</v>
      </c>
      <c r="I63" s="12">
        <v>1</v>
      </c>
      <c r="J63" s="18">
        <v>652</v>
      </c>
      <c r="K63" s="18">
        <f t="shared" si="2"/>
        <v>652</v>
      </c>
    </row>
    <row r="64" spans="1:11" s="78" customFormat="1" x14ac:dyDescent="0.25">
      <c r="A64" s="90"/>
      <c r="B64" s="78" t="s">
        <v>425</v>
      </c>
      <c r="H64" s="81" t="s">
        <v>426</v>
      </c>
      <c r="I64" s="87">
        <v>1</v>
      </c>
      <c r="J64" s="92">
        <v>800</v>
      </c>
      <c r="K64" s="92">
        <f t="shared" si="2"/>
        <v>800</v>
      </c>
    </row>
    <row r="65" spans="1:15" s="34" customFormat="1" x14ac:dyDescent="0.25">
      <c r="A65" s="33"/>
      <c r="B65" s="34" t="s">
        <v>99</v>
      </c>
      <c r="H65" s="35" t="s">
        <v>75</v>
      </c>
      <c r="I65" s="36">
        <v>1</v>
      </c>
      <c r="J65" s="37">
        <v>3000</v>
      </c>
      <c r="K65" s="37">
        <f t="shared" si="1"/>
        <v>3000</v>
      </c>
    </row>
    <row r="66" spans="1:15" s="34" customFormat="1" x14ac:dyDescent="0.25">
      <c r="A66" s="33"/>
      <c r="H66" s="35"/>
      <c r="I66" s="36"/>
      <c r="J66" s="37"/>
      <c r="K66" s="37"/>
    </row>
    <row r="67" spans="1:15" s="34" customFormat="1" x14ac:dyDescent="0.25">
      <c r="A67" s="33"/>
      <c r="B67" s="38" t="s">
        <v>104</v>
      </c>
      <c r="H67" s="35"/>
      <c r="I67" s="36"/>
      <c r="J67" s="37"/>
      <c r="K67" s="37"/>
    </row>
    <row r="68" spans="1:15" s="34" customFormat="1" x14ac:dyDescent="0.25">
      <c r="A68" s="33"/>
      <c r="B68" s="34" t="s">
        <v>428</v>
      </c>
      <c r="H68" s="35" t="s">
        <v>427</v>
      </c>
      <c r="I68" s="36">
        <v>1</v>
      </c>
      <c r="J68" s="37">
        <v>13902</v>
      </c>
      <c r="K68" s="37">
        <f>I68*J68</f>
        <v>13902</v>
      </c>
    </row>
    <row r="69" spans="1:15" s="34" customFormat="1" x14ac:dyDescent="0.25">
      <c r="A69" s="33"/>
      <c r="B69" s="78" t="s">
        <v>74</v>
      </c>
      <c r="C69" s="78"/>
      <c r="D69" s="78"/>
      <c r="E69" s="78"/>
      <c r="F69" s="78"/>
      <c r="G69" s="78"/>
      <c r="H69" s="81" t="s">
        <v>73</v>
      </c>
      <c r="I69" s="87">
        <v>1</v>
      </c>
      <c r="J69" s="92">
        <v>8653</v>
      </c>
      <c r="K69" s="92">
        <f>I69*J69</f>
        <v>8653</v>
      </c>
    </row>
    <row r="70" spans="1:15" s="34" customFormat="1" x14ac:dyDescent="0.25">
      <c r="A70" s="33"/>
      <c r="B70" s="34" t="s">
        <v>80</v>
      </c>
      <c r="I70" s="39">
        <v>31</v>
      </c>
      <c r="J70" s="37">
        <v>500</v>
      </c>
      <c r="K70" s="37">
        <f>I70*J70</f>
        <v>15500</v>
      </c>
      <c r="M70" s="40"/>
    </row>
    <row r="71" spans="1:15" x14ac:dyDescent="0.25">
      <c r="I71" s="12"/>
      <c r="J71" s="18"/>
      <c r="K71" s="18"/>
      <c r="O71" s="20"/>
    </row>
    <row r="72" spans="1:15" s="3" customFormat="1" x14ac:dyDescent="0.25">
      <c r="A72" s="2"/>
      <c r="B72" s="14" t="s">
        <v>91</v>
      </c>
      <c r="I72" s="2"/>
      <c r="J72" s="19"/>
      <c r="K72" s="19"/>
    </row>
    <row r="73" spans="1:15" ht="14.25" customHeight="1" x14ac:dyDescent="0.25">
      <c r="B73" t="s">
        <v>92</v>
      </c>
      <c r="I73" s="102">
        <v>1</v>
      </c>
      <c r="J73" s="18">
        <v>5000</v>
      </c>
      <c r="K73" s="18">
        <f>I73*J73</f>
        <v>5000</v>
      </c>
    </row>
    <row r="74" spans="1:15" ht="14.25" customHeight="1" x14ac:dyDescent="0.25">
      <c r="B74" t="s">
        <v>83</v>
      </c>
      <c r="I74" s="102">
        <v>1</v>
      </c>
      <c r="J74" s="18">
        <v>14000</v>
      </c>
      <c r="K74" s="18">
        <f t="shared" si="1"/>
        <v>14000</v>
      </c>
    </row>
    <row r="75" spans="1:15" x14ac:dyDescent="0.25">
      <c r="B75" t="s">
        <v>79</v>
      </c>
      <c r="I75" s="102">
        <v>1</v>
      </c>
      <c r="J75" s="18">
        <v>1500</v>
      </c>
      <c r="K75" s="18">
        <f t="shared" si="1"/>
        <v>1500</v>
      </c>
    </row>
    <row r="76" spans="1:15" x14ac:dyDescent="0.25">
      <c r="A76" s="15" t="s">
        <v>261</v>
      </c>
      <c r="B76" s="51" t="s">
        <v>250</v>
      </c>
      <c r="C76" s="51"/>
      <c r="D76" s="51"/>
      <c r="E76" s="51"/>
      <c r="F76" s="51"/>
      <c r="G76" s="51"/>
      <c r="H76" s="51"/>
      <c r="I76" s="49">
        <f>I14</f>
        <v>0</v>
      </c>
      <c r="J76" s="50">
        <v>1200</v>
      </c>
      <c r="K76" s="50">
        <f t="shared" si="1"/>
        <v>0</v>
      </c>
    </row>
    <row r="77" spans="1:15" x14ac:dyDescent="0.25">
      <c r="A77" s="15" t="s">
        <v>262</v>
      </c>
      <c r="B77" s="51" t="s">
        <v>250</v>
      </c>
      <c r="C77" s="51"/>
      <c r="D77" s="51"/>
      <c r="E77" s="51"/>
      <c r="F77" s="51"/>
      <c r="G77" s="51"/>
      <c r="H77" s="51"/>
      <c r="I77" s="49">
        <f>I17</f>
        <v>0</v>
      </c>
      <c r="J77" s="50">
        <v>1200</v>
      </c>
      <c r="K77" s="50">
        <f>I77*J77</f>
        <v>0</v>
      </c>
    </row>
    <row r="78" spans="1:15" x14ac:dyDescent="0.25">
      <c r="A78" s="15" t="s">
        <v>377</v>
      </c>
      <c r="B78" s="51" t="s">
        <v>376</v>
      </c>
      <c r="C78" s="51"/>
      <c r="D78" s="51"/>
      <c r="E78" s="51"/>
      <c r="F78" s="51"/>
      <c r="G78" s="51"/>
      <c r="H78" s="51"/>
      <c r="I78" s="49">
        <f>I22</f>
        <v>0</v>
      </c>
      <c r="J78" s="50">
        <v>1200</v>
      </c>
      <c r="K78" s="50">
        <f>I78*J78</f>
        <v>0</v>
      </c>
    </row>
    <row r="79" spans="1:15" x14ac:dyDescent="0.25">
      <c r="A79" s="15" t="s">
        <v>378</v>
      </c>
      <c r="B79" s="51" t="s">
        <v>379</v>
      </c>
      <c r="C79" s="51"/>
      <c r="D79" s="51"/>
      <c r="E79" s="51"/>
      <c r="F79" s="51"/>
      <c r="G79" s="51"/>
      <c r="H79" s="51"/>
      <c r="I79" s="49">
        <f>I27</f>
        <v>0</v>
      </c>
      <c r="J79" s="50">
        <v>1200</v>
      </c>
      <c r="K79" s="50">
        <f>I79*J79</f>
        <v>0</v>
      </c>
    </row>
    <row r="80" spans="1:15" s="153" customFormat="1" x14ac:dyDescent="0.25">
      <c r="A80" s="90"/>
      <c r="B80" s="128" t="s">
        <v>507</v>
      </c>
      <c r="C80" s="128"/>
      <c r="D80" s="128"/>
      <c r="E80" s="128"/>
      <c r="F80" s="128"/>
      <c r="G80" s="128"/>
      <c r="H80" s="128"/>
      <c r="I80" s="127">
        <v>1</v>
      </c>
      <c r="J80" s="129">
        <v>500</v>
      </c>
      <c r="K80" s="129">
        <f t="shared" ref="K80:K81" si="3">I80*J80</f>
        <v>500</v>
      </c>
    </row>
    <row r="81" spans="1:11" s="153" customFormat="1" x14ac:dyDescent="0.25">
      <c r="A81" s="90"/>
      <c r="B81" s="153" t="s">
        <v>77</v>
      </c>
      <c r="I81" s="102">
        <v>1</v>
      </c>
      <c r="J81" s="92">
        <v>500</v>
      </c>
      <c r="K81" s="92">
        <f t="shared" si="3"/>
        <v>500</v>
      </c>
    </row>
    <row r="82" spans="1:11" x14ac:dyDescent="0.25">
      <c r="B82" t="s">
        <v>78</v>
      </c>
      <c r="I82" s="102">
        <v>1</v>
      </c>
      <c r="J82" s="18">
        <v>8000</v>
      </c>
      <c r="K82" s="18">
        <f t="shared" si="1"/>
        <v>8000</v>
      </c>
    </row>
    <row r="83" spans="1:11" x14ac:dyDescent="0.25">
      <c r="B83" t="s">
        <v>81</v>
      </c>
      <c r="I83" s="102">
        <v>1</v>
      </c>
      <c r="J83" s="18">
        <v>1000</v>
      </c>
      <c r="K83" s="18">
        <f t="shared" si="1"/>
        <v>1000</v>
      </c>
    </row>
    <row r="84" spans="1:11" ht="15.75" thickBot="1" x14ac:dyDescent="0.3"/>
    <row r="85" spans="1:11" ht="15.75" thickBot="1" x14ac:dyDescent="0.3">
      <c r="B85" s="21"/>
      <c r="C85" s="22"/>
      <c r="D85" s="22"/>
      <c r="E85" s="22"/>
      <c r="F85" s="23" t="str">
        <f>CONCATENATE("Celková cena rekonstrukce MaR rozvaděče  ",D6)</f>
        <v>Celková cena rekonstrukce MaR rozvaděče  RM-S14</v>
      </c>
      <c r="G85" s="23"/>
      <c r="H85" s="23"/>
      <c r="I85" s="24"/>
      <c r="J85" s="25"/>
      <c r="K85" s="26">
        <f>SUM(K12:K84)</f>
        <v>124281</v>
      </c>
    </row>
    <row r="88" spans="1:11" x14ac:dyDescent="0.25">
      <c r="A88" s="1" t="s">
        <v>82</v>
      </c>
      <c r="B88" s="1"/>
    </row>
    <row r="89" spans="1:11" ht="179.25" customHeight="1" x14ac:dyDescent="0.25">
      <c r="A89" s="276" t="s">
        <v>399</v>
      </c>
      <c r="B89" s="276"/>
      <c r="C89" s="276"/>
      <c r="D89" s="276"/>
      <c r="E89" s="276"/>
      <c r="F89" s="276"/>
      <c r="G89" s="276"/>
      <c r="H89" s="276"/>
      <c r="I89" s="276"/>
      <c r="J89" s="276"/>
      <c r="K89" s="276"/>
    </row>
  </sheetData>
  <mergeCells count="19">
    <mergeCell ref="B26:E26"/>
    <mergeCell ref="B27:E27"/>
    <mergeCell ref="B14:E14"/>
    <mergeCell ref="A89:K89"/>
    <mergeCell ref="B15:E15"/>
    <mergeCell ref="B31:E31"/>
    <mergeCell ref="B28:E28"/>
    <mergeCell ref="B21:E21"/>
    <mergeCell ref="B22:E22"/>
    <mergeCell ref="A3:K3"/>
    <mergeCell ref="A5:C5"/>
    <mergeCell ref="D5:F5"/>
    <mergeCell ref="A6:C6"/>
    <mergeCell ref="D6:F6"/>
    <mergeCell ref="A8:K8"/>
    <mergeCell ref="B12:E12"/>
    <mergeCell ref="B13:E13"/>
    <mergeCell ref="B16:E16"/>
    <mergeCell ref="B17:E17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SS14</oddHead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55" workbookViewId="0">
      <selection activeCell="J41" sqref="J41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přehled'!A30</f>
        <v>SS15</v>
      </c>
      <c r="B6" s="271"/>
      <c r="C6" s="272"/>
      <c r="D6" s="270" t="str">
        <f>'Celkový přehled'!B30</f>
        <v>RM-S15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134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118</v>
      </c>
      <c r="B12" s="277" t="s">
        <v>119</v>
      </c>
      <c r="C12" s="277"/>
      <c r="D12" s="277"/>
      <c r="E12" s="277"/>
      <c r="F12" s="3" t="s">
        <v>120</v>
      </c>
      <c r="H12" s="3" t="s">
        <v>121</v>
      </c>
      <c r="I12" s="12">
        <v>1</v>
      </c>
      <c r="J12" s="18">
        <v>891</v>
      </c>
      <c r="K12" s="18">
        <f t="shared" ref="K12:K18" si="0">I12*J12</f>
        <v>891</v>
      </c>
    </row>
    <row r="13" spans="1:11" s="3" customFormat="1" x14ac:dyDescent="0.25">
      <c r="A13" s="2" t="s">
        <v>122</v>
      </c>
      <c r="B13" s="277" t="s">
        <v>53</v>
      </c>
      <c r="C13" s="277"/>
      <c r="D13" s="277"/>
      <c r="E13" s="277"/>
      <c r="F13" s="3" t="s">
        <v>51</v>
      </c>
      <c r="H13" s="3" t="s">
        <v>128</v>
      </c>
      <c r="I13" s="12">
        <v>1</v>
      </c>
      <c r="J13" s="18">
        <v>670</v>
      </c>
      <c r="K13" s="18">
        <f t="shared" si="0"/>
        <v>670</v>
      </c>
    </row>
    <row r="14" spans="1:11" s="3" customFormat="1" x14ac:dyDescent="0.25">
      <c r="A14" s="2" t="s">
        <v>123</v>
      </c>
      <c r="B14" s="277" t="s">
        <v>55</v>
      </c>
      <c r="C14" s="277"/>
      <c r="D14" s="277"/>
      <c r="E14" s="277"/>
      <c r="F14" s="3" t="s">
        <v>56</v>
      </c>
      <c r="H14" s="81" t="s">
        <v>421</v>
      </c>
      <c r="I14" s="12">
        <v>1</v>
      </c>
      <c r="J14" s="18">
        <v>13444</v>
      </c>
      <c r="K14" s="18">
        <f t="shared" si="0"/>
        <v>13444</v>
      </c>
    </row>
    <row r="15" spans="1:11" s="3" customFormat="1" x14ac:dyDescent="0.25">
      <c r="A15" s="2"/>
      <c r="B15" s="277" t="s">
        <v>57</v>
      </c>
      <c r="C15" s="277"/>
      <c r="D15" s="277"/>
      <c r="E15" s="277"/>
      <c r="F15" s="3" t="s">
        <v>129</v>
      </c>
      <c r="H15" s="31" t="s">
        <v>129</v>
      </c>
      <c r="I15" s="49">
        <v>0</v>
      </c>
      <c r="J15" s="50">
        <v>8171</v>
      </c>
      <c r="K15" s="50">
        <f t="shared" si="0"/>
        <v>0</v>
      </c>
    </row>
    <row r="16" spans="1:11" s="3" customFormat="1" x14ac:dyDescent="0.25">
      <c r="A16" s="2" t="s">
        <v>126</v>
      </c>
      <c r="B16" s="277" t="s">
        <v>53</v>
      </c>
      <c r="C16" s="277"/>
      <c r="D16" s="277"/>
      <c r="E16" s="277"/>
      <c r="F16" s="3" t="s">
        <v>51</v>
      </c>
      <c r="H16" s="3" t="s">
        <v>106</v>
      </c>
      <c r="I16" s="12">
        <v>1</v>
      </c>
      <c r="J16" s="18">
        <v>780</v>
      </c>
      <c r="K16" s="18">
        <f t="shared" si="0"/>
        <v>780</v>
      </c>
    </row>
    <row r="17" spans="1:11" s="3" customFormat="1" x14ac:dyDescent="0.25">
      <c r="A17" s="2" t="s">
        <v>127</v>
      </c>
      <c r="B17" s="277" t="s">
        <v>55</v>
      </c>
      <c r="C17" s="277"/>
      <c r="D17" s="277"/>
      <c r="E17" s="277"/>
      <c r="F17" s="3" t="s">
        <v>56</v>
      </c>
      <c r="H17" s="81" t="s">
        <v>421</v>
      </c>
      <c r="I17" s="12">
        <v>1</v>
      </c>
      <c r="J17" s="18">
        <v>13444</v>
      </c>
      <c r="K17" s="18">
        <f t="shared" si="0"/>
        <v>13444</v>
      </c>
    </row>
    <row r="18" spans="1:11" s="3" customFormat="1" x14ac:dyDescent="0.25">
      <c r="A18" s="2"/>
      <c r="B18" s="277" t="s">
        <v>57</v>
      </c>
      <c r="C18" s="277"/>
      <c r="D18" s="277"/>
      <c r="E18" s="277"/>
      <c r="F18" s="3" t="s">
        <v>130</v>
      </c>
      <c r="H18" s="31" t="s">
        <v>130</v>
      </c>
      <c r="I18" s="49">
        <v>0</v>
      </c>
      <c r="J18" s="50">
        <v>6663</v>
      </c>
      <c r="K18" s="50">
        <f t="shared" si="0"/>
        <v>0</v>
      </c>
    </row>
    <row r="19" spans="1:11" s="3" customFormat="1" x14ac:dyDescent="0.25">
      <c r="A19" s="2"/>
      <c r="B19" s="277"/>
      <c r="C19" s="277"/>
      <c r="D19" s="277"/>
      <c r="E19" s="277"/>
      <c r="I19" s="2"/>
      <c r="J19" s="19"/>
      <c r="K19" s="19"/>
    </row>
    <row r="20" spans="1:11" s="3" customFormat="1" x14ac:dyDescent="0.25">
      <c r="A20" s="2"/>
      <c r="B20" s="14" t="s">
        <v>59</v>
      </c>
      <c r="I20" s="2"/>
      <c r="J20" s="19"/>
      <c r="K20" s="19"/>
    </row>
    <row r="21" spans="1:11" s="3" customFormat="1" x14ac:dyDescent="0.25">
      <c r="A21" s="2"/>
      <c r="B21" s="13" t="s">
        <v>52</v>
      </c>
      <c r="F21" s="13"/>
      <c r="G21" s="13"/>
      <c r="H21" s="13" t="s">
        <v>88</v>
      </c>
      <c r="I21" s="11" t="s">
        <v>62</v>
      </c>
      <c r="J21" s="16" t="s">
        <v>89</v>
      </c>
      <c r="K21" s="16" t="s">
        <v>90</v>
      </c>
    </row>
    <row r="22" spans="1:11" s="3" customFormat="1" x14ac:dyDescent="0.25">
      <c r="A22" s="2"/>
      <c r="B22" s="277" t="s">
        <v>60</v>
      </c>
      <c r="C22" s="277"/>
      <c r="D22" s="277"/>
      <c r="E22" s="277"/>
      <c r="H22" s="3" t="s">
        <v>97</v>
      </c>
      <c r="I22" s="12">
        <v>1</v>
      </c>
      <c r="J22" s="18">
        <v>513</v>
      </c>
      <c r="K22" s="18">
        <f>I22*J22</f>
        <v>513</v>
      </c>
    </row>
    <row r="23" spans="1:11" x14ac:dyDescent="0.25">
      <c r="B23" t="s">
        <v>63</v>
      </c>
      <c r="H23" s="3" t="s">
        <v>100</v>
      </c>
      <c r="I23" s="12">
        <v>1</v>
      </c>
      <c r="J23" s="18">
        <v>227</v>
      </c>
      <c r="K23" s="18">
        <f t="shared" ref="K23:K51" si="1">I23*J23</f>
        <v>227</v>
      </c>
    </row>
    <row r="24" spans="1:11" x14ac:dyDescent="0.25">
      <c r="B24" t="s">
        <v>64</v>
      </c>
      <c r="H24" s="3" t="s">
        <v>101</v>
      </c>
      <c r="I24" s="12">
        <v>2</v>
      </c>
      <c r="J24" s="18">
        <v>67</v>
      </c>
      <c r="K24" s="18">
        <f t="shared" si="1"/>
        <v>134</v>
      </c>
    </row>
    <row r="25" spans="1:11" x14ac:dyDescent="0.25">
      <c r="B25" t="s">
        <v>65</v>
      </c>
      <c r="H25" s="3" t="s">
        <v>102</v>
      </c>
      <c r="I25" s="12">
        <v>1</v>
      </c>
      <c r="J25" s="18">
        <v>530</v>
      </c>
      <c r="K25" s="18">
        <f t="shared" si="1"/>
        <v>530</v>
      </c>
    </row>
    <row r="26" spans="1:11" x14ac:dyDescent="0.25">
      <c r="B26" t="s">
        <v>116</v>
      </c>
      <c r="H26" s="3" t="s">
        <v>103</v>
      </c>
      <c r="I26" s="12">
        <v>1</v>
      </c>
      <c r="J26" s="18">
        <v>140</v>
      </c>
      <c r="K26" s="18">
        <f t="shared" si="1"/>
        <v>140</v>
      </c>
    </row>
    <row r="27" spans="1:11" x14ac:dyDescent="0.25">
      <c r="B27" t="s">
        <v>131</v>
      </c>
      <c r="H27" s="3" t="s">
        <v>132</v>
      </c>
      <c r="I27" s="12">
        <v>1</v>
      </c>
      <c r="J27" s="18">
        <v>136</v>
      </c>
      <c r="K27" s="18">
        <f t="shared" si="1"/>
        <v>136</v>
      </c>
    </row>
    <row r="28" spans="1:11" x14ac:dyDescent="0.25">
      <c r="B28" t="s">
        <v>133</v>
      </c>
      <c r="H28" s="3" t="s">
        <v>66</v>
      </c>
      <c r="I28" s="12">
        <v>1</v>
      </c>
      <c r="J28" s="18">
        <v>136</v>
      </c>
      <c r="K28" s="18">
        <f t="shared" si="1"/>
        <v>136</v>
      </c>
    </row>
    <row r="29" spans="1:11" x14ac:dyDescent="0.25">
      <c r="A29" s="15" t="s">
        <v>124</v>
      </c>
      <c r="B29" t="s">
        <v>67</v>
      </c>
      <c r="H29" s="3" t="s">
        <v>68</v>
      </c>
      <c r="I29" s="12">
        <v>1</v>
      </c>
      <c r="J29" s="18">
        <v>167</v>
      </c>
      <c r="K29" s="18">
        <f t="shared" si="1"/>
        <v>167</v>
      </c>
    </row>
    <row r="30" spans="1:11" x14ac:dyDescent="0.25">
      <c r="A30" s="15" t="s">
        <v>124</v>
      </c>
      <c r="B30" t="s">
        <v>71</v>
      </c>
      <c r="H30" s="3" t="s">
        <v>98</v>
      </c>
      <c r="I30" s="12">
        <v>1</v>
      </c>
      <c r="J30" s="18">
        <v>212</v>
      </c>
      <c r="K30" s="18">
        <f t="shared" si="1"/>
        <v>212</v>
      </c>
    </row>
    <row r="31" spans="1:11" x14ac:dyDescent="0.25">
      <c r="A31" s="15" t="s">
        <v>124</v>
      </c>
      <c r="B31" t="s">
        <v>72</v>
      </c>
      <c r="H31" s="3" t="s">
        <v>96</v>
      </c>
      <c r="I31" s="12">
        <v>1</v>
      </c>
      <c r="J31" s="18">
        <v>250</v>
      </c>
      <c r="K31" s="18">
        <f t="shared" si="1"/>
        <v>250</v>
      </c>
    </row>
    <row r="32" spans="1:11" x14ac:dyDescent="0.25">
      <c r="A32" s="15" t="s">
        <v>125</v>
      </c>
      <c r="B32" t="s">
        <v>67</v>
      </c>
      <c r="H32" s="3" t="s">
        <v>68</v>
      </c>
      <c r="I32" s="12">
        <v>1</v>
      </c>
      <c r="J32" s="18">
        <v>167</v>
      </c>
      <c r="K32" s="18">
        <f t="shared" si="1"/>
        <v>167</v>
      </c>
    </row>
    <row r="33" spans="1:15" x14ac:dyDescent="0.25">
      <c r="A33" s="15" t="s">
        <v>125</v>
      </c>
      <c r="B33" t="s">
        <v>71</v>
      </c>
      <c r="H33" s="3" t="s">
        <v>98</v>
      </c>
      <c r="I33" s="12">
        <v>1</v>
      </c>
      <c r="J33" s="18">
        <v>212</v>
      </c>
      <c r="K33" s="18">
        <f t="shared" si="1"/>
        <v>212</v>
      </c>
    </row>
    <row r="34" spans="1:15" x14ac:dyDescent="0.25">
      <c r="A34" s="15" t="s">
        <v>125</v>
      </c>
      <c r="B34" t="s">
        <v>72</v>
      </c>
      <c r="H34" s="3" t="s">
        <v>96</v>
      </c>
      <c r="I34" s="12">
        <v>1</v>
      </c>
      <c r="J34" s="18">
        <v>250</v>
      </c>
      <c r="K34" s="18">
        <f t="shared" si="1"/>
        <v>250</v>
      </c>
    </row>
    <row r="35" spans="1:15" s="78" customFormat="1" x14ac:dyDescent="0.25">
      <c r="A35" s="90"/>
      <c r="B35" s="78" t="s">
        <v>425</v>
      </c>
      <c r="H35" s="81" t="s">
        <v>426</v>
      </c>
      <c r="I35" s="87">
        <v>1</v>
      </c>
      <c r="J35" s="92">
        <v>800</v>
      </c>
      <c r="K35" s="92">
        <f t="shared" si="1"/>
        <v>800</v>
      </c>
    </row>
    <row r="36" spans="1:15" x14ac:dyDescent="0.25">
      <c r="B36" t="s">
        <v>99</v>
      </c>
      <c r="H36" s="3" t="s">
        <v>75</v>
      </c>
      <c r="I36" s="12">
        <v>1</v>
      </c>
      <c r="J36" s="18">
        <v>1000</v>
      </c>
      <c r="K36" s="18">
        <f t="shared" si="1"/>
        <v>1000</v>
      </c>
    </row>
    <row r="37" spans="1:15" x14ac:dyDescent="0.25">
      <c r="H37" s="3"/>
      <c r="I37" s="12"/>
      <c r="J37" s="18"/>
      <c r="K37" s="18"/>
    </row>
    <row r="38" spans="1:15" x14ac:dyDescent="0.25">
      <c r="B38" s="14" t="s">
        <v>104</v>
      </c>
      <c r="H38" s="3"/>
      <c r="I38" s="12"/>
      <c r="J38" s="18"/>
      <c r="K38" s="18"/>
    </row>
    <row r="39" spans="1:15" x14ac:dyDescent="0.25">
      <c r="B39" s="78" t="s">
        <v>428</v>
      </c>
      <c r="H39" s="81" t="s">
        <v>427</v>
      </c>
      <c r="I39" s="12">
        <v>1</v>
      </c>
      <c r="J39" s="18">
        <v>13902</v>
      </c>
      <c r="K39" s="18">
        <f>I39*J39</f>
        <v>13902</v>
      </c>
    </row>
    <row r="40" spans="1:15" x14ac:dyDescent="0.25">
      <c r="B40" t="s">
        <v>80</v>
      </c>
      <c r="I40" s="27">
        <v>11</v>
      </c>
      <c r="J40" s="18">
        <v>500</v>
      </c>
      <c r="K40" s="18">
        <f>I40*J40</f>
        <v>5500</v>
      </c>
      <c r="M40" s="20"/>
    </row>
    <row r="41" spans="1:15" x14ac:dyDescent="0.25">
      <c r="I41" s="12"/>
      <c r="J41" s="18"/>
      <c r="K41" s="18"/>
      <c r="O41" s="20"/>
    </row>
    <row r="42" spans="1:15" s="3" customFormat="1" x14ac:dyDescent="0.25">
      <c r="A42" s="2"/>
      <c r="B42" s="14" t="s">
        <v>91</v>
      </c>
      <c r="I42" s="2"/>
      <c r="J42" s="19"/>
      <c r="K42" s="19"/>
    </row>
    <row r="43" spans="1:15" ht="14.25" customHeight="1" x14ac:dyDescent="0.25">
      <c r="B43" t="s">
        <v>92</v>
      </c>
      <c r="I43" s="102">
        <v>1</v>
      </c>
      <c r="J43" s="18">
        <v>3000</v>
      </c>
      <c r="K43" s="18">
        <f>I43*J43</f>
        <v>3000</v>
      </c>
    </row>
    <row r="44" spans="1:15" ht="14.25" customHeight="1" x14ac:dyDescent="0.25">
      <c r="B44" t="s">
        <v>83</v>
      </c>
      <c r="I44" s="102">
        <v>1</v>
      </c>
      <c r="J44" s="18">
        <v>9000</v>
      </c>
      <c r="K44" s="18">
        <f t="shared" si="1"/>
        <v>9000</v>
      </c>
    </row>
    <row r="45" spans="1:15" x14ac:dyDescent="0.25">
      <c r="B45" t="s">
        <v>79</v>
      </c>
      <c r="I45" s="102">
        <v>1</v>
      </c>
      <c r="J45" s="18">
        <v>900</v>
      </c>
      <c r="K45" s="18">
        <f t="shared" si="1"/>
        <v>900</v>
      </c>
    </row>
    <row r="46" spans="1:15" x14ac:dyDescent="0.25">
      <c r="A46" s="15" t="s">
        <v>263</v>
      </c>
      <c r="B46" s="51" t="s">
        <v>250</v>
      </c>
      <c r="C46" s="51"/>
      <c r="D46" s="51"/>
      <c r="E46" s="51"/>
      <c r="F46" s="51"/>
      <c r="G46" s="51"/>
      <c r="H46" s="51"/>
      <c r="I46" s="49">
        <f>I15</f>
        <v>0</v>
      </c>
      <c r="J46" s="50">
        <v>1200</v>
      </c>
      <c r="K46" s="50">
        <f t="shared" si="1"/>
        <v>0</v>
      </c>
    </row>
    <row r="47" spans="1:15" x14ac:dyDescent="0.25">
      <c r="A47" s="15" t="s">
        <v>264</v>
      </c>
      <c r="B47" s="51" t="s">
        <v>250</v>
      </c>
      <c r="C47" s="51"/>
      <c r="D47" s="51"/>
      <c r="E47" s="51"/>
      <c r="F47" s="51"/>
      <c r="G47" s="51"/>
      <c r="H47" s="51"/>
      <c r="I47" s="49">
        <f>I18</f>
        <v>0</v>
      </c>
      <c r="J47" s="50">
        <v>1200</v>
      </c>
      <c r="K47" s="50">
        <f>I47*J47</f>
        <v>0</v>
      </c>
    </row>
    <row r="48" spans="1:15" s="153" customFormat="1" x14ac:dyDescent="0.25">
      <c r="A48" s="90"/>
      <c r="B48" s="128" t="s">
        <v>507</v>
      </c>
      <c r="C48" s="128"/>
      <c r="D48" s="128"/>
      <c r="E48" s="128"/>
      <c r="F48" s="128"/>
      <c r="G48" s="128"/>
      <c r="H48" s="128"/>
      <c r="I48" s="127">
        <v>1</v>
      </c>
      <c r="J48" s="129">
        <v>500</v>
      </c>
      <c r="K48" s="129">
        <f t="shared" ref="K48" si="2">I48*J48</f>
        <v>500</v>
      </c>
    </row>
    <row r="49" spans="1:11" x14ac:dyDescent="0.25">
      <c r="B49" t="s">
        <v>77</v>
      </c>
      <c r="I49" s="28">
        <v>1</v>
      </c>
      <c r="J49" s="18">
        <v>500</v>
      </c>
      <c r="K49" s="18">
        <f t="shared" si="1"/>
        <v>500</v>
      </c>
    </row>
    <row r="50" spans="1:11" x14ac:dyDescent="0.25">
      <c r="B50" t="s">
        <v>78</v>
      </c>
      <c r="I50" s="102">
        <v>1</v>
      </c>
      <c r="J50" s="18">
        <v>4000</v>
      </c>
      <c r="K50" s="18">
        <f t="shared" si="1"/>
        <v>4000</v>
      </c>
    </row>
    <row r="51" spans="1:11" x14ac:dyDescent="0.25">
      <c r="B51" t="s">
        <v>81</v>
      </c>
      <c r="I51" s="102">
        <v>1</v>
      </c>
      <c r="J51" s="18">
        <v>1000</v>
      </c>
      <c r="K51" s="18">
        <f t="shared" si="1"/>
        <v>1000</v>
      </c>
    </row>
    <row r="52" spans="1:11" ht="15.75" thickBot="1" x14ac:dyDescent="0.3"/>
    <row r="53" spans="1:11" ht="15.75" thickBot="1" x14ac:dyDescent="0.3">
      <c r="B53" s="21"/>
      <c r="C53" s="22"/>
      <c r="D53" s="22"/>
      <c r="E53" s="22"/>
      <c r="F53" s="23" t="str">
        <f>CONCATENATE("Celková cena rekonstrukce MaR rozvaděče  ",D6)</f>
        <v>Celková cena rekonstrukce MaR rozvaděče  RM-S15</v>
      </c>
      <c r="G53" s="23"/>
      <c r="H53" s="23"/>
      <c r="I53" s="24"/>
      <c r="J53" s="25"/>
      <c r="K53" s="26">
        <f>SUM(K12:K52)</f>
        <v>72405</v>
      </c>
    </row>
    <row r="56" spans="1:11" ht="15.75" customHeight="1" x14ac:dyDescent="0.25">
      <c r="A56" s="1" t="s">
        <v>82</v>
      </c>
      <c r="B56" s="1"/>
    </row>
    <row r="57" spans="1:11" ht="158.25" customHeight="1" x14ac:dyDescent="0.25">
      <c r="A57" s="276" t="s">
        <v>399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</row>
  </sheetData>
  <mergeCells count="16">
    <mergeCell ref="A57:K57"/>
    <mergeCell ref="B12:E12"/>
    <mergeCell ref="B13:E13"/>
    <mergeCell ref="B14:E14"/>
    <mergeCell ref="B15:E15"/>
    <mergeCell ref="B18:E18"/>
    <mergeCell ref="B16:E16"/>
    <mergeCell ref="B17:E17"/>
    <mergeCell ref="B19:E19"/>
    <mergeCell ref="B22:E22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SS15</oddHead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58" workbookViewId="0">
      <selection activeCell="J40" sqref="J40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přehled'!A31</f>
        <v>SS16</v>
      </c>
      <c r="B6" s="271"/>
      <c r="C6" s="272"/>
      <c r="D6" s="270" t="str">
        <f>'Celkový přehled'!B31</f>
        <v>RM-S16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134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137</v>
      </c>
      <c r="B12" s="277" t="s">
        <v>53</v>
      </c>
      <c r="C12" s="277"/>
      <c r="D12" s="277"/>
      <c r="E12" s="277"/>
      <c r="F12" s="3" t="s">
        <v>51</v>
      </c>
      <c r="H12" s="3" t="s">
        <v>128</v>
      </c>
      <c r="I12" s="12">
        <v>1</v>
      </c>
      <c r="J12" s="18">
        <v>670</v>
      </c>
      <c r="K12" s="18">
        <f t="shared" ref="K12:K17" si="0">I12*J12</f>
        <v>670</v>
      </c>
    </row>
    <row r="13" spans="1:11" s="3" customFormat="1" x14ac:dyDescent="0.25">
      <c r="A13" s="2" t="s">
        <v>138</v>
      </c>
      <c r="B13" s="277" t="s">
        <v>55</v>
      </c>
      <c r="C13" s="277"/>
      <c r="D13" s="277"/>
      <c r="E13" s="277"/>
      <c r="F13" s="3" t="s">
        <v>56</v>
      </c>
      <c r="H13" s="35" t="s">
        <v>421</v>
      </c>
      <c r="I13" s="12">
        <v>1</v>
      </c>
      <c r="J13" s="18">
        <v>13444</v>
      </c>
      <c r="K13" s="18">
        <f t="shared" si="0"/>
        <v>13444</v>
      </c>
    </row>
    <row r="14" spans="1:11" s="3" customFormat="1" x14ac:dyDescent="0.25">
      <c r="A14" s="2"/>
      <c r="B14" s="277" t="s">
        <v>57</v>
      </c>
      <c r="C14" s="277"/>
      <c r="D14" s="277"/>
      <c r="E14" s="277"/>
      <c r="F14" s="3" t="s">
        <v>130</v>
      </c>
      <c r="H14" s="31" t="s">
        <v>130</v>
      </c>
      <c r="I14" s="49">
        <v>0</v>
      </c>
      <c r="J14" s="50">
        <v>6663</v>
      </c>
      <c r="K14" s="50">
        <f t="shared" si="0"/>
        <v>0</v>
      </c>
    </row>
    <row r="15" spans="1:11" s="3" customFormat="1" x14ac:dyDescent="0.25">
      <c r="A15" s="2" t="s">
        <v>139</v>
      </c>
      <c r="B15" s="277" t="s">
        <v>53</v>
      </c>
      <c r="C15" s="277"/>
      <c r="D15" s="277"/>
      <c r="E15" s="277"/>
      <c r="F15" s="3" t="s">
        <v>51</v>
      </c>
      <c r="H15" s="3" t="s">
        <v>106</v>
      </c>
      <c r="I15" s="12">
        <v>1</v>
      </c>
      <c r="J15" s="18">
        <v>780</v>
      </c>
      <c r="K15" s="18">
        <f t="shared" si="0"/>
        <v>780</v>
      </c>
    </row>
    <row r="16" spans="1:11" s="3" customFormat="1" x14ac:dyDescent="0.25">
      <c r="A16" s="2" t="s">
        <v>140</v>
      </c>
      <c r="B16" s="277" t="s">
        <v>55</v>
      </c>
      <c r="C16" s="277"/>
      <c r="D16" s="277"/>
      <c r="E16" s="277"/>
      <c r="F16" s="3" t="s">
        <v>56</v>
      </c>
      <c r="H16" s="35" t="s">
        <v>421</v>
      </c>
      <c r="I16" s="12">
        <v>1</v>
      </c>
      <c r="J16" s="18">
        <v>13444</v>
      </c>
      <c r="K16" s="18">
        <f t="shared" si="0"/>
        <v>13444</v>
      </c>
    </row>
    <row r="17" spans="1:15" s="3" customFormat="1" x14ac:dyDescent="0.25">
      <c r="A17" s="2"/>
      <c r="B17" s="277" t="s">
        <v>57</v>
      </c>
      <c r="C17" s="277"/>
      <c r="D17" s="277"/>
      <c r="E17" s="277"/>
      <c r="F17" s="3" t="s">
        <v>143</v>
      </c>
      <c r="H17" s="31" t="s">
        <v>143</v>
      </c>
      <c r="I17" s="49">
        <v>0</v>
      </c>
      <c r="J17" s="50">
        <v>10003</v>
      </c>
      <c r="K17" s="50">
        <f t="shared" si="0"/>
        <v>0</v>
      </c>
    </row>
    <row r="18" spans="1:15" s="3" customFormat="1" x14ac:dyDescent="0.25">
      <c r="A18" s="2"/>
      <c r="B18" s="277"/>
      <c r="C18" s="277"/>
      <c r="D18" s="277"/>
      <c r="E18" s="277"/>
      <c r="I18" s="2"/>
      <c r="J18" s="19"/>
      <c r="K18" s="19"/>
    </row>
    <row r="19" spans="1:15" s="3" customFormat="1" x14ac:dyDescent="0.25">
      <c r="A19" s="2"/>
      <c r="B19" s="14" t="s">
        <v>59</v>
      </c>
      <c r="I19" s="2"/>
      <c r="J19" s="19"/>
      <c r="K19" s="19"/>
      <c r="O19" s="31"/>
    </row>
    <row r="20" spans="1:15" s="3" customFormat="1" x14ac:dyDescent="0.25">
      <c r="A20" s="2"/>
      <c r="B20" s="13" t="s">
        <v>52</v>
      </c>
      <c r="F20" s="13"/>
      <c r="G20" s="13"/>
      <c r="H20" s="13" t="s">
        <v>88</v>
      </c>
      <c r="I20" s="11" t="s">
        <v>62</v>
      </c>
      <c r="J20" s="16" t="s">
        <v>89</v>
      </c>
      <c r="K20" s="16" t="s">
        <v>90</v>
      </c>
    </row>
    <row r="21" spans="1:15" s="3" customFormat="1" x14ac:dyDescent="0.25">
      <c r="A21" s="2"/>
      <c r="B21" s="277" t="s">
        <v>60</v>
      </c>
      <c r="C21" s="277"/>
      <c r="D21" s="277"/>
      <c r="E21" s="277"/>
      <c r="H21" s="3" t="s">
        <v>97</v>
      </c>
      <c r="I21" s="12">
        <v>1</v>
      </c>
      <c r="J21" s="18">
        <v>513</v>
      </c>
      <c r="K21" s="18">
        <f>I21*J21</f>
        <v>513</v>
      </c>
    </row>
    <row r="22" spans="1:15" x14ac:dyDescent="0.25">
      <c r="B22" t="s">
        <v>63</v>
      </c>
      <c r="H22" s="3" t="s">
        <v>100</v>
      </c>
      <c r="I22" s="12">
        <v>1</v>
      </c>
      <c r="J22" s="18">
        <v>227</v>
      </c>
      <c r="K22" s="18">
        <f t="shared" ref="K22:K50" si="1">I22*J22</f>
        <v>227</v>
      </c>
    </row>
    <row r="23" spans="1:15" x14ac:dyDescent="0.25">
      <c r="B23" t="s">
        <v>64</v>
      </c>
      <c r="H23" s="3" t="s">
        <v>101</v>
      </c>
      <c r="I23" s="12">
        <v>2</v>
      </c>
      <c r="J23" s="18">
        <v>67</v>
      </c>
      <c r="K23" s="18">
        <f t="shared" si="1"/>
        <v>134</v>
      </c>
    </row>
    <row r="24" spans="1:15" x14ac:dyDescent="0.25">
      <c r="B24" t="s">
        <v>65</v>
      </c>
      <c r="H24" s="3" t="s">
        <v>102</v>
      </c>
      <c r="I24" s="12">
        <v>1</v>
      </c>
      <c r="J24" s="18">
        <v>530</v>
      </c>
      <c r="K24" s="18">
        <f t="shared" si="1"/>
        <v>530</v>
      </c>
    </row>
    <row r="25" spans="1:15" x14ac:dyDescent="0.25">
      <c r="B25" t="s">
        <v>116</v>
      </c>
      <c r="H25" s="3" t="s">
        <v>103</v>
      </c>
      <c r="I25" s="12">
        <v>1</v>
      </c>
      <c r="J25" s="18">
        <v>140</v>
      </c>
      <c r="K25" s="18">
        <f t="shared" si="1"/>
        <v>140</v>
      </c>
    </row>
    <row r="26" spans="1:15" x14ac:dyDescent="0.25">
      <c r="B26" t="s">
        <v>131</v>
      </c>
      <c r="H26" s="3" t="s">
        <v>132</v>
      </c>
      <c r="I26" s="12">
        <v>1</v>
      </c>
      <c r="J26" s="18">
        <v>136</v>
      </c>
      <c r="K26" s="18">
        <f t="shared" si="1"/>
        <v>136</v>
      </c>
    </row>
    <row r="27" spans="1:15" x14ac:dyDescent="0.25">
      <c r="B27" t="s">
        <v>133</v>
      </c>
      <c r="H27" s="3" t="s">
        <v>66</v>
      </c>
      <c r="I27" s="12">
        <v>1</v>
      </c>
      <c r="J27" s="18">
        <v>136</v>
      </c>
      <c r="K27" s="18">
        <f t="shared" si="1"/>
        <v>136</v>
      </c>
    </row>
    <row r="28" spans="1:15" x14ac:dyDescent="0.25">
      <c r="A28" s="15" t="s">
        <v>141</v>
      </c>
      <c r="B28" t="s">
        <v>67</v>
      </c>
      <c r="H28" s="3" t="s">
        <v>68</v>
      </c>
      <c r="I28" s="12">
        <v>1</v>
      </c>
      <c r="J28" s="18">
        <v>167</v>
      </c>
      <c r="K28" s="18">
        <f t="shared" si="1"/>
        <v>167</v>
      </c>
    </row>
    <row r="29" spans="1:15" x14ac:dyDescent="0.25">
      <c r="A29" s="15" t="s">
        <v>141</v>
      </c>
      <c r="B29" t="s">
        <v>71</v>
      </c>
      <c r="H29" s="3" t="s">
        <v>98</v>
      </c>
      <c r="I29" s="12">
        <v>1</v>
      </c>
      <c r="J29" s="18">
        <v>212</v>
      </c>
      <c r="K29" s="18">
        <f t="shared" si="1"/>
        <v>212</v>
      </c>
    </row>
    <row r="30" spans="1:15" x14ac:dyDescent="0.25">
      <c r="A30" s="15" t="s">
        <v>141</v>
      </c>
      <c r="B30" t="s">
        <v>72</v>
      </c>
      <c r="H30" s="3" t="s">
        <v>96</v>
      </c>
      <c r="I30" s="12">
        <v>1</v>
      </c>
      <c r="J30" s="18">
        <v>250</v>
      </c>
      <c r="K30" s="18">
        <f t="shared" si="1"/>
        <v>250</v>
      </c>
    </row>
    <row r="31" spans="1:15" x14ac:dyDescent="0.25">
      <c r="A31" s="15" t="s">
        <v>142</v>
      </c>
      <c r="B31" t="s">
        <v>67</v>
      </c>
      <c r="H31" s="3" t="s">
        <v>68</v>
      </c>
      <c r="I31" s="12">
        <v>1</v>
      </c>
      <c r="J31" s="18">
        <v>167</v>
      </c>
      <c r="K31" s="18">
        <f t="shared" si="1"/>
        <v>167</v>
      </c>
    </row>
    <row r="32" spans="1:15" x14ac:dyDescent="0.25">
      <c r="A32" s="15" t="s">
        <v>142</v>
      </c>
      <c r="B32" t="s">
        <v>71</v>
      </c>
      <c r="H32" s="3" t="s">
        <v>98</v>
      </c>
      <c r="I32" s="12">
        <v>1</v>
      </c>
      <c r="J32" s="18">
        <v>212</v>
      </c>
      <c r="K32" s="18">
        <f t="shared" si="1"/>
        <v>212</v>
      </c>
    </row>
    <row r="33" spans="1:15" x14ac:dyDescent="0.25">
      <c r="A33" s="15" t="s">
        <v>142</v>
      </c>
      <c r="B33" t="s">
        <v>72</v>
      </c>
      <c r="H33" s="3" t="s">
        <v>96</v>
      </c>
      <c r="I33" s="12">
        <v>1</v>
      </c>
      <c r="J33" s="18">
        <v>250</v>
      </c>
      <c r="K33" s="18">
        <f t="shared" si="1"/>
        <v>250</v>
      </c>
    </row>
    <row r="34" spans="1:15" s="78" customFormat="1" x14ac:dyDescent="0.25">
      <c r="A34" s="90"/>
      <c r="B34" s="78" t="s">
        <v>425</v>
      </c>
      <c r="H34" s="81" t="s">
        <v>426</v>
      </c>
      <c r="I34" s="87">
        <v>1</v>
      </c>
      <c r="J34" s="92">
        <v>800</v>
      </c>
      <c r="K34" s="92">
        <f t="shared" si="1"/>
        <v>800</v>
      </c>
    </row>
    <row r="35" spans="1:15" x14ac:dyDescent="0.25">
      <c r="B35" t="s">
        <v>99</v>
      </c>
      <c r="H35" s="3" t="s">
        <v>75</v>
      </c>
      <c r="I35" s="12">
        <v>1</v>
      </c>
      <c r="J35" s="18">
        <v>1000</v>
      </c>
      <c r="K35" s="18">
        <f t="shared" si="1"/>
        <v>1000</v>
      </c>
    </row>
    <row r="36" spans="1:15" x14ac:dyDescent="0.25">
      <c r="H36" s="3"/>
      <c r="I36" s="12"/>
      <c r="J36" s="18"/>
      <c r="K36" s="18"/>
    </row>
    <row r="37" spans="1:15" x14ac:dyDescent="0.25">
      <c r="B37" s="14" t="s">
        <v>104</v>
      </c>
      <c r="H37" s="3"/>
      <c r="I37" s="12"/>
      <c r="J37" s="18"/>
      <c r="K37" s="18"/>
    </row>
    <row r="38" spans="1:15" x14ac:dyDescent="0.25">
      <c r="B38" s="78" t="s">
        <v>428</v>
      </c>
      <c r="H38" s="81" t="s">
        <v>427</v>
      </c>
      <c r="I38" s="12">
        <v>1</v>
      </c>
      <c r="J38" s="18">
        <v>13902</v>
      </c>
      <c r="K38" s="18">
        <f>I38*J38</f>
        <v>13902</v>
      </c>
    </row>
    <row r="39" spans="1:15" x14ac:dyDescent="0.25">
      <c r="B39" t="s">
        <v>80</v>
      </c>
      <c r="I39" s="27">
        <v>10</v>
      </c>
      <c r="J39" s="18">
        <v>500</v>
      </c>
      <c r="K39" s="18">
        <f>I39*J39</f>
        <v>5000</v>
      </c>
      <c r="M39" s="20"/>
    </row>
    <row r="40" spans="1:15" x14ac:dyDescent="0.25">
      <c r="I40" s="12"/>
      <c r="J40" s="18"/>
      <c r="K40" s="18"/>
      <c r="O40" s="20"/>
    </row>
    <row r="41" spans="1:15" s="3" customFormat="1" x14ac:dyDescent="0.25">
      <c r="A41" s="2"/>
      <c r="B41" s="14" t="s">
        <v>91</v>
      </c>
      <c r="I41" s="2"/>
      <c r="J41" s="19"/>
      <c r="K41" s="19"/>
    </row>
    <row r="42" spans="1:15" ht="14.25" customHeight="1" x14ac:dyDescent="0.25">
      <c r="B42" t="s">
        <v>92</v>
      </c>
      <c r="I42" s="102">
        <v>1</v>
      </c>
      <c r="J42" s="18">
        <v>3000</v>
      </c>
      <c r="K42" s="18">
        <f>I42*J42</f>
        <v>3000</v>
      </c>
    </row>
    <row r="43" spans="1:15" ht="14.25" customHeight="1" x14ac:dyDescent="0.25">
      <c r="B43" t="s">
        <v>83</v>
      </c>
      <c r="I43" s="102">
        <v>1</v>
      </c>
      <c r="J43" s="18">
        <v>9000</v>
      </c>
      <c r="K43" s="18">
        <f t="shared" si="1"/>
        <v>9000</v>
      </c>
    </row>
    <row r="44" spans="1:15" x14ac:dyDescent="0.25">
      <c r="B44" t="s">
        <v>79</v>
      </c>
      <c r="I44" s="102">
        <v>1</v>
      </c>
      <c r="J44" s="18">
        <v>900</v>
      </c>
      <c r="K44" s="18">
        <f t="shared" si="1"/>
        <v>900</v>
      </c>
    </row>
    <row r="45" spans="1:15" x14ac:dyDescent="0.25">
      <c r="A45" s="15" t="s">
        <v>265</v>
      </c>
      <c r="B45" s="51" t="s">
        <v>250</v>
      </c>
      <c r="C45" s="51"/>
      <c r="D45" s="51"/>
      <c r="E45" s="51"/>
      <c r="F45" s="51"/>
      <c r="G45" s="51"/>
      <c r="H45" s="51"/>
      <c r="I45" s="49">
        <f>I14</f>
        <v>0</v>
      </c>
      <c r="J45" s="50">
        <v>1200</v>
      </c>
      <c r="K45" s="50">
        <f t="shared" si="1"/>
        <v>0</v>
      </c>
    </row>
    <row r="46" spans="1:15" x14ac:dyDescent="0.25">
      <c r="A46" s="15" t="s">
        <v>266</v>
      </c>
      <c r="B46" s="51" t="s">
        <v>250</v>
      </c>
      <c r="C46" s="51"/>
      <c r="D46" s="51"/>
      <c r="E46" s="51"/>
      <c r="F46" s="51"/>
      <c r="G46" s="51"/>
      <c r="H46" s="51"/>
      <c r="I46" s="49">
        <f>I17</f>
        <v>0</v>
      </c>
      <c r="J46" s="50">
        <v>1200</v>
      </c>
      <c r="K46" s="50">
        <f>I46*J46</f>
        <v>0</v>
      </c>
    </row>
    <row r="47" spans="1:15" s="153" customFormat="1" x14ac:dyDescent="0.25">
      <c r="A47" s="90"/>
      <c r="B47" s="128" t="s">
        <v>507</v>
      </c>
      <c r="C47" s="128"/>
      <c r="D47" s="128"/>
      <c r="E47" s="128"/>
      <c r="F47" s="128"/>
      <c r="G47" s="128"/>
      <c r="H47" s="128"/>
      <c r="I47" s="127">
        <v>1</v>
      </c>
      <c r="J47" s="129">
        <v>500</v>
      </c>
      <c r="K47" s="129">
        <f t="shared" ref="K47" si="2">I47*J47</f>
        <v>500</v>
      </c>
    </row>
    <row r="48" spans="1:15" x14ac:dyDescent="0.25">
      <c r="B48" t="s">
        <v>77</v>
      </c>
      <c r="I48" s="28">
        <v>1</v>
      </c>
      <c r="J48" s="18">
        <v>500</v>
      </c>
      <c r="K48" s="18">
        <f t="shared" si="1"/>
        <v>500</v>
      </c>
    </row>
    <row r="49" spans="1:11" x14ac:dyDescent="0.25">
      <c r="B49" t="s">
        <v>78</v>
      </c>
      <c r="I49" s="102">
        <v>1</v>
      </c>
      <c r="J49" s="18">
        <v>4000</v>
      </c>
      <c r="K49" s="18">
        <f t="shared" si="1"/>
        <v>4000</v>
      </c>
    </row>
    <row r="50" spans="1:11" x14ac:dyDescent="0.25">
      <c r="B50" t="s">
        <v>81</v>
      </c>
      <c r="I50" s="102">
        <v>1</v>
      </c>
      <c r="J50" s="18">
        <v>1000</v>
      </c>
      <c r="K50" s="18">
        <f t="shared" si="1"/>
        <v>1000</v>
      </c>
    </row>
    <row r="51" spans="1:11" ht="15.75" thickBot="1" x14ac:dyDescent="0.3"/>
    <row r="52" spans="1:11" ht="15.75" thickBot="1" x14ac:dyDescent="0.3">
      <c r="B52" s="21"/>
      <c r="C52" s="22"/>
      <c r="D52" s="22"/>
      <c r="E52" s="22"/>
      <c r="F52" s="23" t="str">
        <f>CONCATENATE("Celková cena rekonstrukce MaR rozvaděče  ",D6)</f>
        <v>Celková cena rekonstrukce MaR rozvaděče  RM-S16</v>
      </c>
      <c r="G52" s="23"/>
      <c r="H52" s="23"/>
      <c r="I52" s="24"/>
      <c r="J52" s="25"/>
      <c r="K52" s="26">
        <f>SUM(K12:K51)</f>
        <v>71014</v>
      </c>
    </row>
    <row r="55" spans="1:11" x14ac:dyDescent="0.25">
      <c r="A55" s="1" t="s">
        <v>82</v>
      </c>
      <c r="B55" s="1"/>
    </row>
    <row r="56" spans="1:11" ht="179.25" customHeight="1" x14ac:dyDescent="0.25">
      <c r="A56" s="276" t="s">
        <v>399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6"/>
    </row>
  </sheetData>
  <mergeCells count="15">
    <mergeCell ref="A56:K56"/>
    <mergeCell ref="B16:E16"/>
    <mergeCell ref="B17:E17"/>
    <mergeCell ref="B21:E21"/>
    <mergeCell ref="A3:K3"/>
    <mergeCell ref="A5:C5"/>
    <mergeCell ref="D5:F5"/>
    <mergeCell ref="A6:C6"/>
    <mergeCell ref="D6:F6"/>
    <mergeCell ref="B15:E15"/>
    <mergeCell ref="B18:E18"/>
    <mergeCell ref="A8:K8"/>
    <mergeCell ref="B12:E12"/>
    <mergeCell ref="B13:E13"/>
    <mergeCell ref="B14:E14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r:id="rId1"/>
  <headerFooter alignWithMargins="0">
    <oddHeader>&amp;C&amp;"-,Tučné"&amp;14Směšovací stanice SS16</oddHead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9" workbookViewId="0">
      <selection activeCell="J34" sqref="J34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přehled'!A32</f>
        <v>SS17</v>
      </c>
      <c r="B6" s="271"/>
      <c r="C6" s="272"/>
      <c r="D6" s="270" t="str">
        <f>'Celkový přehled'!B32</f>
        <v>RM-S17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147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144</v>
      </c>
      <c r="B12" s="277" t="s">
        <v>53</v>
      </c>
      <c r="C12" s="277"/>
      <c r="D12" s="277"/>
      <c r="E12" s="277"/>
      <c r="F12" s="3" t="s">
        <v>51</v>
      </c>
      <c r="H12" s="3" t="s">
        <v>128</v>
      </c>
      <c r="I12" s="12">
        <v>1</v>
      </c>
      <c r="J12" s="18">
        <v>670</v>
      </c>
      <c r="K12" s="18">
        <f>I12*J12</f>
        <v>670</v>
      </c>
    </row>
    <row r="13" spans="1:11" s="3" customFormat="1" x14ac:dyDescent="0.25">
      <c r="A13" s="2" t="s">
        <v>145</v>
      </c>
      <c r="B13" s="277" t="s">
        <v>55</v>
      </c>
      <c r="C13" s="277"/>
      <c r="D13" s="277"/>
      <c r="E13" s="277"/>
      <c r="F13" s="3" t="s">
        <v>56</v>
      </c>
      <c r="H13" s="81" t="s">
        <v>421</v>
      </c>
      <c r="I13" s="12">
        <v>1</v>
      </c>
      <c r="J13" s="18">
        <v>13444</v>
      </c>
      <c r="K13" s="18">
        <f>I13*J13</f>
        <v>13444</v>
      </c>
    </row>
    <row r="14" spans="1:11" s="3" customFormat="1" x14ac:dyDescent="0.25">
      <c r="A14" s="2"/>
      <c r="B14" s="277" t="s">
        <v>57</v>
      </c>
      <c r="C14" s="277"/>
      <c r="D14" s="277"/>
      <c r="E14" s="277"/>
      <c r="F14" s="3" t="s">
        <v>130</v>
      </c>
      <c r="H14" s="31" t="s">
        <v>130</v>
      </c>
      <c r="I14" s="49">
        <v>0</v>
      </c>
      <c r="J14" s="50">
        <v>6663</v>
      </c>
      <c r="K14" s="50">
        <f>I14*J14</f>
        <v>0</v>
      </c>
    </row>
    <row r="15" spans="1:11" s="3" customFormat="1" x14ac:dyDescent="0.25">
      <c r="A15" s="2"/>
      <c r="B15" s="277"/>
      <c r="C15" s="277"/>
      <c r="D15" s="277"/>
      <c r="E15" s="277"/>
      <c r="I15" s="2"/>
      <c r="J15" s="19"/>
      <c r="K15" s="19"/>
    </row>
    <row r="16" spans="1:11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277" t="s">
        <v>60</v>
      </c>
      <c r="C18" s="277"/>
      <c r="D18" s="277"/>
      <c r="E18" s="277"/>
      <c r="H18" s="3" t="s">
        <v>97</v>
      </c>
      <c r="I18" s="12">
        <v>1</v>
      </c>
      <c r="J18" s="18">
        <v>513</v>
      </c>
      <c r="K18" s="18">
        <f>I18*J18</f>
        <v>513</v>
      </c>
    </row>
    <row r="19" spans="1:11" x14ac:dyDescent="0.25">
      <c r="B19" t="s">
        <v>63</v>
      </c>
      <c r="H19" s="3" t="s">
        <v>100</v>
      </c>
      <c r="I19" s="12">
        <v>1</v>
      </c>
      <c r="J19" s="18">
        <v>227</v>
      </c>
      <c r="K19" s="18">
        <f t="shared" ref="K19:K43" si="0">I19*J19</f>
        <v>227</v>
      </c>
    </row>
    <row r="20" spans="1:11" x14ac:dyDescent="0.25">
      <c r="B20" t="s">
        <v>64</v>
      </c>
      <c r="H20" s="3" t="s">
        <v>101</v>
      </c>
      <c r="I20" s="12">
        <v>2</v>
      </c>
      <c r="J20" s="18">
        <v>67</v>
      </c>
      <c r="K20" s="18">
        <f t="shared" si="0"/>
        <v>134</v>
      </c>
    </row>
    <row r="21" spans="1:11" x14ac:dyDescent="0.25">
      <c r="B21" t="s">
        <v>65</v>
      </c>
      <c r="H21" s="3" t="s">
        <v>102</v>
      </c>
      <c r="I21" s="12">
        <v>1</v>
      </c>
      <c r="J21" s="18">
        <v>530</v>
      </c>
      <c r="K21" s="18">
        <f t="shared" si="0"/>
        <v>530</v>
      </c>
    </row>
    <row r="22" spans="1:11" x14ac:dyDescent="0.25">
      <c r="B22" t="s">
        <v>116</v>
      </c>
      <c r="H22" s="3" t="s">
        <v>103</v>
      </c>
      <c r="I22" s="12">
        <v>1</v>
      </c>
      <c r="J22" s="18">
        <v>140</v>
      </c>
      <c r="K22" s="18">
        <f t="shared" si="0"/>
        <v>140</v>
      </c>
    </row>
    <row r="23" spans="1:11" x14ac:dyDescent="0.25">
      <c r="B23" t="s">
        <v>131</v>
      </c>
      <c r="H23" s="3" t="s">
        <v>132</v>
      </c>
      <c r="I23" s="12">
        <v>1</v>
      </c>
      <c r="J23" s="18">
        <v>136</v>
      </c>
      <c r="K23" s="18">
        <f t="shared" si="0"/>
        <v>136</v>
      </c>
    </row>
    <row r="24" spans="1:11" x14ac:dyDescent="0.25">
      <c r="B24" t="s">
        <v>133</v>
      </c>
      <c r="H24" s="3" t="s">
        <v>66</v>
      </c>
      <c r="I24" s="12">
        <v>1</v>
      </c>
      <c r="J24" s="18">
        <v>136</v>
      </c>
      <c r="K24" s="18">
        <f t="shared" si="0"/>
        <v>136</v>
      </c>
    </row>
    <row r="25" spans="1:11" x14ac:dyDescent="0.25">
      <c r="A25" s="15" t="s">
        <v>146</v>
      </c>
      <c r="B25" t="s">
        <v>67</v>
      </c>
      <c r="H25" s="3" t="s">
        <v>68</v>
      </c>
      <c r="I25" s="12">
        <v>1</v>
      </c>
      <c r="J25" s="18">
        <v>167</v>
      </c>
      <c r="K25" s="18">
        <f t="shared" si="0"/>
        <v>167</v>
      </c>
    </row>
    <row r="26" spans="1:11" x14ac:dyDescent="0.25">
      <c r="A26" s="15" t="s">
        <v>146</v>
      </c>
      <c r="B26" t="s">
        <v>71</v>
      </c>
      <c r="H26" s="3" t="s">
        <v>98</v>
      </c>
      <c r="I26" s="12">
        <v>1</v>
      </c>
      <c r="J26" s="18">
        <v>212</v>
      </c>
      <c r="K26" s="18">
        <f t="shared" si="0"/>
        <v>212</v>
      </c>
    </row>
    <row r="27" spans="1:11" x14ac:dyDescent="0.25">
      <c r="A27" s="15" t="s">
        <v>146</v>
      </c>
      <c r="B27" t="s">
        <v>72</v>
      </c>
      <c r="H27" s="3" t="s">
        <v>96</v>
      </c>
      <c r="I27" s="12">
        <v>1</v>
      </c>
      <c r="J27" s="18">
        <v>250</v>
      </c>
      <c r="K27" s="18">
        <f t="shared" si="0"/>
        <v>250</v>
      </c>
    </row>
    <row r="28" spans="1:11" s="78" customFormat="1" x14ac:dyDescent="0.25">
      <c r="A28" s="90"/>
      <c r="B28" s="78" t="s">
        <v>425</v>
      </c>
      <c r="H28" s="81" t="s">
        <v>426</v>
      </c>
      <c r="I28" s="87">
        <v>1</v>
      </c>
      <c r="J28" s="92">
        <v>800</v>
      </c>
      <c r="K28" s="92">
        <f t="shared" si="0"/>
        <v>800</v>
      </c>
    </row>
    <row r="29" spans="1:11" x14ac:dyDescent="0.25">
      <c r="B29" t="s">
        <v>99</v>
      </c>
      <c r="H29" s="3" t="s">
        <v>75</v>
      </c>
      <c r="I29" s="12">
        <v>1</v>
      </c>
      <c r="J29" s="18">
        <v>1000</v>
      </c>
      <c r="K29" s="18">
        <f t="shared" si="0"/>
        <v>1000</v>
      </c>
    </row>
    <row r="30" spans="1:11" x14ac:dyDescent="0.25">
      <c r="H30" s="3"/>
      <c r="I30" s="12"/>
      <c r="J30" s="18"/>
      <c r="K30" s="18"/>
    </row>
    <row r="31" spans="1:11" x14ac:dyDescent="0.25">
      <c r="B31" s="14" t="s">
        <v>104</v>
      </c>
      <c r="H31" s="3"/>
      <c r="I31" s="12"/>
      <c r="J31" s="18"/>
      <c r="K31" s="18"/>
    </row>
    <row r="32" spans="1:11" x14ac:dyDescent="0.25">
      <c r="B32" s="78" t="s">
        <v>428</v>
      </c>
      <c r="H32" s="81" t="s">
        <v>427</v>
      </c>
      <c r="I32" s="12">
        <v>1</v>
      </c>
      <c r="J32" s="18">
        <v>13902</v>
      </c>
      <c r="K32" s="18">
        <f>I32*J32</f>
        <v>13902</v>
      </c>
    </row>
    <row r="33" spans="1:15" x14ac:dyDescent="0.25">
      <c r="B33" t="s">
        <v>80</v>
      </c>
      <c r="I33" s="27">
        <v>5</v>
      </c>
      <c r="J33" s="18">
        <v>500</v>
      </c>
      <c r="K33" s="18">
        <f>I33*J33</f>
        <v>2500</v>
      </c>
      <c r="M33" s="20"/>
    </row>
    <row r="34" spans="1:15" x14ac:dyDescent="0.25">
      <c r="I34" s="12"/>
      <c r="J34" s="18"/>
      <c r="K34" s="18"/>
      <c r="O34" s="20"/>
    </row>
    <row r="35" spans="1:15" s="3" customFormat="1" x14ac:dyDescent="0.25">
      <c r="A35" s="2"/>
      <c r="B35" s="14" t="s">
        <v>91</v>
      </c>
      <c r="I35" s="2"/>
      <c r="J35" s="19"/>
      <c r="K35" s="19"/>
    </row>
    <row r="36" spans="1:15" ht="14.25" customHeight="1" x14ac:dyDescent="0.25">
      <c r="B36" t="s">
        <v>92</v>
      </c>
      <c r="I36" s="102">
        <v>1</v>
      </c>
      <c r="J36" s="18">
        <v>2000</v>
      </c>
      <c r="K36" s="18">
        <f>I36*J36</f>
        <v>2000</v>
      </c>
    </row>
    <row r="37" spans="1:15" ht="14.25" customHeight="1" x14ac:dyDescent="0.25">
      <c r="B37" t="s">
        <v>83</v>
      </c>
      <c r="I37" s="102">
        <v>1</v>
      </c>
      <c r="J37" s="18">
        <v>8000</v>
      </c>
      <c r="K37" s="18">
        <f t="shared" si="0"/>
        <v>8000</v>
      </c>
    </row>
    <row r="38" spans="1:15" x14ac:dyDescent="0.25">
      <c r="B38" t="s">
        <v>79</v>
      </c>
      <c r="I38" s="102">
        <v>1</v>
      </c>
      <c r="J38" s="18">
        <v>900</v>
      </c>
      <c r="K38" s="18">
        <f t="shared" si="0"/>
        <v>900</v>
      </c>
    </row>
    <row r="39" spans="1:15" x14ac:dyDescent="0.25">
      <c r="A39" s="15" t="s">
        <v>267</v>
      </c>
      <c r="B39" s="51" t="s">
        <v>250</v>
      </c>
      <c r="C39" s="51"/>
      <c r="D39" s="51"/>
      <c r="E39" s="51"/>
      <c r="F39" s="51"/>
      <c r="G39" s="51"/>
      <c r="H39" s="51"/>
      <c r="I39" s="49">
        <f>I14</f>
        <v>0</v>
      </c>
      <c r="J39" s="50">
        <v>1200</v>
      </c>
      <c r="K39" s="50">
        <f t="shared" si="0"/>
        <v>0</v>
      </c>
    </row>
    <row r="40" spans="1:15" s="153" customFormat="1" x14ac:dyDescent="0.25">
      <c r="A40" s="90"/>
      <c r="B40" s="128" t="s">
        <v>507</v>
      </c>
      <c r="C40" s="128"/>
      <c r="D40" s="128"/>
      <c r="E40" s="128"/>
      <c r="F40" s="128"/>
      <c r="G40" s="128"/>
      <c r="H40" s="128"/>
      <c r="I40" s="127">
        <v>1</v>
      </c>
      <c r="J40" s="129">
        <v>500</v>
      </c>
      <c r="K40" s="129">
        <f t="shared" si="0"/>
        <v>500</v>
      </c>
    </row>
    <row r="41" spans="1:15" x14ac:dyDescent="0.25">
      <c r="B41" t="s">
        <v>77</v>
      </c>
      <c r="I41" s="28">
        <v>1</v>
      </c>
      <c r="J41" s="18">
        <v>500</v>
      </c>
      <c r="K41" s="18">
        <f t="shared" si="0"/>
        <v>500</v>
      </c>
    </row>
    <row r="42" spans="1:15" x14ac:dyDescent="0.25">
      <c r="B42" t="s">
        <v>78</v>
      </c>
      <c r="I42" s="102">
        <v>1</v>
      </c>
      <c r="J42" s="18">
        <v>4000</v>
      </c>
      <c r="K42" s="18">
        <f t="shared" si="0"/>
        <v>4000</v>
      </c>
    </row>
    <row r="43" spans="1:15" x14ac:dyDescent="0.25">
      <c r="B43" t="s">
        <v>81</v>
      </c>
      <c r="I43" s="102">
        <v>1</v>
      </c>
      <c r="J43" s="18">
        <v>1000</v>
      </c>
      <c r="K43" s="18">
        <f t="shared" si="0"/>
        <v>1000</v>
      </c>
    </row>
    <row r="44" spans="1:15" ht="15.75" thickBot="1" x14ac:dyDescent="0.3"/>
    <row r="45" spans="1:15" ht="15.75" thickBot="1" x14ac:dyDescent="0.3">
      <c r="B45" s="21"/>
      <c r="C45" s="22"/>
      <c r="D45" s="22"/>
      <c r="E45" s="22"/>
      <c r="F45" s="23" t="str">
        <f>CONCATENATE("Celková cena rekonstrukce MaR rozvaděče  ",D6)</f>
        <v>Celková cena rekonstrukce MaR rozvaděče  RM-S17</v>
      </c>
      <c r="G45" s="23"/>
      <c r="H45" s="23"/>
      <c r="I45" s="24"/>
      <c r="J45" s="25"/>
      <c r="K45" s="26">
        <f>SUM(K12:K44)</f>
        <v>51661</v>
      </c>
    </row>
    <row r="48" spans="1:15" x14ac:dyDescent="0.25">
      <c r="A48" s="1" t="s">
        <v>82</v>
      </c>
      <c r="B48" s="1"/>
    </row>
    <row r="49" spans="1:11" ht="179.25" customHeight="1" x14ac:dyDescent="0.25">
      <c r="A49" s="276" t="s">
        <v>399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</row>
  </sheetData>
  <mergeCells count="12">
    <mergeCell ref="B18:E18"/>
    <mergeCell ref="A49:K49"/>
    <mergeCell ref="B12:E12"/>
    <mergeCell ref="B13:E13"/>
    <mergeCell ref="B14:E14"/>
    <mergeCell ref="B15:E15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SS17</oddHead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28" workbookViewId="0">
      <selection activeCell="J42" sqref="J42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přehled'!A33</f>
        <v>SS18</v>
      </c>
      <c r="B6" s="271"/>
      <c r="C6" s="272"/>
      <c r="D6" s="270" t="str">
        <f>'Celkový přehled'!B33</f>
        <v>RM-S18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151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149</v>
      </c>
      <c r="B12" s="277" t="s">
        <v>55</v>
      </c>
      <c r="C12" s="277"/>
      <c r="D12" s="277"/>
      <c r="E12" s="277"/>
      <c r="F12" s="3" t="s">
        <v>56</v>
      </c>
      <c r="H12" s="81" t="s">
        <v>421</v>
      </c>
      <c r="I12" s="12">
        <v>1</v>
      </c>
      <c r="J12" s="18">
        <v>13444</v>
      </c>
      <c r="K12" s="18">
        <f t="shared" ref="K12:K19" si="0">I12*J12</f>
        <v>13444</v>
      </c>
    </row>
    <row r="13" spans="1:11" s="3" customFormat="1" x14ac:dyDescent="0.25">
      <c r="A13" s="2"/>
      <c r="B13" s="277" t="s">
        <v>156</v>
      </c>
      <c r="C13" s="277"/>
      <c r="D13" s="277"/>
      <c r="E13" s="277"/>
      <c r="F13" s="3" t="s">
        <v>143</v>
      </c>
      <c r="H13" s="31" t="s">
        <v>143</v>
      </c>
      <c r="I13" s="49">
        <v>0</v>
      </c>
      <c r="J13" s="50">
        <v>10003</v>
      </c>
      <c r="K13" s="50">
        <f t="shared" si="0"/>
        <v>0</v>
      </c>
    </row>
    <row r="14" spans="1:11" s="3" customFormat="1" x14ac:dyDescent="0.25">
      <c r="A14" s="2" t="s">
        <v>148</v>
      </c>
      <c r="B14" s="277" t="s">
        <v>53</v>
      </c>
      <c r="C14" s="277"/>
      <c r="D14" s="277"/>
      <c r="E14" s="277"/>
      <c r="F14" s="3" t="s">
        <v>51</v>
      </c>
      <c r="H14" s="3" t="s">
        <v>128</v>
      </c>
      <c r="I14" s="12">
        <v>1</v>
      </c>
      <c r="J14" s="18">
        <v>670</v>
      </c>
      <c r="K14" s="18">
        <f t="shared" si="0"/>
        <v>670</v>
      </c>
    </row>
    <row r="15" spans="1:11" s="3" customFormat="1" x14ac:dyDescent="0.25">
      <c r="A15" s="2" t="s">
        <v>152</v>
      </c>
      <c r="B15" s="277" t="s">
        <v>354</v>
      </c>
      <c r="C15" s="277"/>
      <c r="D15" s="277"/>
      <c r="E15" s="277"/>
      <c r="F15" s="3" t="s">
        <v>281</v>
      </c>
      <c r="H15" s="81" t="s">
        <v>422</v>
      </c>
      <c r="I15" s="12">
        <v>1</v>
      </c>
      <c r="J15" s="18">
        <v>7866</v>
      </c>
      <c r="K15" s="18">
        <f t="shared" si="0"/>
        <v>7866</v>
      </c>
    </row>
    <row r="16" spans="1:11" s="3" customFormat="1" x14ac:dyDescent="0.25">
      <c r="A16" s="2"/>
      <c r="B16" s="277" t="s">
        <v>57</v>
      </c>
      <c r="C16" s="277"/>
      <c r="D16" s="277"/>
      <c r="E16" s="277"/>
      <c r="F16" s="3" t="s">
        <v>129</v>
      </c>
      <c r="H16" s="31" t="s">
        <v>129</v>
      </c>
      <c r="I16" s="49">
        <v>0</v>
      </c>
      <c r="J16" s="50">
        <v>8181</v>
      </c>
      <c r="K16" s="50">
        <f t="shared" si="0"/>
        <v>0</v>
      </c>
    </row>
    <row r="17" spans="1:11" s="3" customFormat="1" x14ac:dyDescent="0.25">
      <c r="A17" s="2" t="s">
        <v>153</v>
      </c>
      <c r="B17" s="277" t="s">
        <v>53</v>
      </c>
      <c r="C17" s="277"/>
      <c r="D17" s="277"/>
      <c r="E17" s="277"/>
      <c r="F17" s="3" t="s">
        <v>51</v>
      </c>
      <c r="H17" s="3" t="s">
        <v>128</v>
      </c>
      <c r="I17" s="12">
        <v>1</v>
      </c>
      <c r="J17" s="18">
        <v>670</v>
      </c>
      <c r="K17" s="18">
        <f t="shared" si="0"/>
        <v>670</v>
      </c>
    </row>
    <row r="18" spans="1:11" s="3" customFormat="1" x14ac:dyDescent="0.25">
      <c r="A18" s="2" t="s">
        <v>154</v>
      </c>
      <c r="B18" s="277" t="s">
        <v>354</v>
      </c>
      <c r="C18" s="277"/>
      <c r="D18" s="277"/>
      <c r="E18" s="277"/>
      <c r="F18" s="3" t="s">
        <v>281</v>
      </c>
      <c r="H18" s="81" t="s">
        <v>422</v>
      </c>
      <c r="I18" s="12">
        <v>1</v>
      </c>
      <c r="J18" s="18">
        <v>7866</v>
      </c>
      <c r="K18" s="18">
        <f t="shared" si="0"/>
        <v>7866</v>
      </c>
    </row>
    <row r="19" spans="1:11" s="3" customFormat="1" x14ac:dyDescent="0.25">
      <c r="A19" s="2"/>
      <c r="B19" s="277" t="s">
        <v>57</v>
      </c>
      <c r="C19" s="277"/>
      <c r="D19" s="277"/>
      <c r="E19" s="277"/>
      <c r="F19" s="3" t="s">
        <v>130</v>
      </c>
      <c r="H19" s="31" t="s">
        <v>130</v>
      </c>
      <c r="I19" s="49">
        <v>0</v>
      </c>
      <c r="J19" s="50">
        <v>6663</v>
      </c>
      <c r="K19" s="50">
        <f t="shared" si="0"/>
        <v>0</v>
      </c>
    </row>
    <row r="20" spans="1:11" s="3" customFormat="1" x14ac:dyDescent="0.25">
      <c r="A20" s="2"/>
      <c r="B20" s="277"/>
      <c r="C20" s="277"/>
      <c r="D20" s="277"/>
      <c r="E20" s="277"/>
      <c r="I20" s="2"/>
      <c r="J20" s="19"/>
      <c r="K20" s="19"/>
    </row>
    <row r="21" spans="1:11" s="3" customFormat="1" x14ac:dyDescent="0.25">
      <c r="A21" s="2"/>
      <c r="B21" s="14" t="s">
        <v>59</v>
      </c>
      <c r="I21" s="2"/>
      <c r="J21" s="19"/>
      <c r="K21" s="19"/>
    </row>
    <row r="22" spans="1:11" s="3" customFormat="1" x14ac:dyDescent="0.25">
      <c r="A22" s="2"/>
      <c r="B22" s="13" t="s">
        <v>52</v>
      </c>
      <c r="F22" s="13"/>
      <c r="G22" s="13"/>
      <c r="H22" s="13" t="s">
        <v>88</v>
      </c>
      <c r="I22" s="11" t="s">
        <v>62</v>
      </c>
      <c r="J22" s="16" t="s">
        <v>89</v>
      </c>
      <c r="K22" s="16" t="s">
        <v>90</v>
      </c>
    </row>
    <row r="23" spans="1:11" s="3" customFormat="1" x14ac:dyDescent="0.25">
      <c r="A23" s="2"/>
      <c r="B23" s="277" t="s">
        <v>60</v>
      </c>
      <c r="C23" s="277"/>
      <c r="D23" s="277"/>
      <c r="E23" s="277"/>
      <c r="H23" s="3" t="s">
        <v>97</v>
      </c>
      <c r="I23" s="12">
        <v>1</v>
      </c>
      <c r="J23" s="18">
        <v>513</v>
      </c>
      <c r="K23" s="18">
        <f>I23*J23</f>
        <v>513</v>
      </c>
    </row>
    <row r="24" spans="1:11" x14ac:dyDescent="0.25">
      <c r="B24" t="s">
        <v>63</v>
      </c>
      <c r="H24" s="3" t="s">
        <v>100</v>
      </c>
      <c r="I24" s="12">
        <v>1</v>
      </c>
      <c r="J24" s="18">
        <v>227</v>
      </c>
      <c r="K24" s="18">
        <f t="shared" ref="K24:K53" si="1">I24*J24</f>
        <v>227</v>
      </c>
    </row>
    <row r="25" spans="1:11" x14ac:dyDescent="0.25">
      <c r="B25" t="s">
        <v>64</v>
      </c>
      <c r="H25" s="3" t="s">
        <v>101</v>
      </c>
      <c r="I25" s="12">
        <v>3</v>
      </c>
      <c r="J25" s="18">
        <v>67</v>
      </c>
      <c r="K25" s="18">
        <f t="shared" si="1"/>
        <v>201</v>
      </c>
    </row>
    <row r="26" spans="1:11" x14ac:dyDescent="0.25">
      <c r="B26" t="s">
        <v>65</v>
      </c>
      <c r="H26" s="3" t="s">
        <v>102</v>
      </c>
      <c r="I26" s="12">
        <v>1</v>
      </c>
      <c r="J26" s="18">
        <v>530</v>
      </c>
      <c r="K26" s="18">
        <f t="shared" si="1"/>
        <v>530</v>
      </c>
    </row>
    <row r="27" spans="1:11" x14ac:dyDescent="0.25">
      <c r="B27" t="s">
        <v>116</v>
      </c>
      <c r="H27" s="3" t="s">
        <v>103</v>
      </c>
      <c r="I27" s="12">
        <v>1</v>
      </c>
      <c r="J27" s="18">
        <v>140</v>
      </c>
      <c r="K27" s="18">
        <f t="shared" si="1"/>
        <v>140</v>
      </c>
    </row>
    <row r="28" spans="1:11" x14ac:dyDescent="0.25">
      <c r="B28" t="s">
        <v>131</v>
      </c>
      <c r="H28" s="3" t="s">
        <v>132</v>
      </c>
      <c r="I28" s="12">
        <v>1</v>
      </c>
      <c r="J28" s="18">
        <v>136</v>
      </c>
      <c r="K28" s="18">
        <f t="shared" si="1"/>
        <v>136</v>
      </c>
    </row>
    <row r="29" spans="1:11" x14ac:dyDescent="0.25">
      <c r="B29" t="s">
        <v>133</v>
      </c>
      <c r="H29" s="3" t="s">
        <v>66</v>
      </c>
      <c r="I29" s="12">
        <v>1</v>
      </c>
      <c r="J29" s="18">
        <v>136</v>
      </c>
      <c r="K29" s="18">
        <f t="shared" si="1"/>
        <v>136</v>
      </c>
    </row>
    <row r="30" spans="1:11" x14ac:dyDescent="0.25">
      <c r="A30" s="15" t="s">
        <v>150</v>
      </c>
      <c r="B30" t="s">
        <v>67</v>
      </c>
      <c r="H30" s="3" t="s">
        <v>68</v>
      </c>
      <c r="I30" s="12">
        <v>1</v>
      </c>
      <c r="J30" s="18">
        <v>167</v>
      </c>
      <c r="K30" s="18">
        <f t="shared" si="1"/>
        <v>167</v>
      </c>
    </row>
    <row r="31" spans="1:11" x14ac:dyDescent="0.25">
      <c r="A31" s="15" t="s">
        <v>150</v>
      </c>
      <c r="B31" t="s">
        <v>71</v>
      </c>
      <c r="H31" s="3" t="s">
        <v>98</v>
      </c>
      <c r="I31" s="12">
        <v>1</v>
      </c>
      <c r="J31" s="18">
        <v>212</v>
      </c>
      <c r="K31" s="18">
        <f t="shared" si="1"/>
        <v>212</v>
      </c>
    </row>
    <row r="32" spans="1:11" x14ac:dyDescent="0.25">
      <c r="A32" s="15" t="s">
        <v>150</v>
      </c>
      <c r="B32" t="s">
        <v>72</v>
      </c>
      <c r="H32" s="3" t="s">
        <v>96</v>
      </c>
      <c r="I32" s="12">
        <v>1</v>
      </c>
      <c r="J32" s="18">
        <v>250</v>
      </c>
      <c r="K32" s="18">
        <f t="shared" si="1"/>
        <v>250</v>
      </c>
    </row>
    <row r="33" spans="1:15" x14ac:dyDescent="0.25">
      <c r="A33" s="15" t="s">
        <v>155</v>
      </c>
      <c r="B33" t="s">
        <v>67</v>
      </c>
      <c r="H33" s="3" t="s">
        <v>68</v>
      </c>
      <c r="I33" s="12">
        <v>1</v>
      </c>
      <c r="J33" s="18">
        <v>167</v>
      </c>
      <c r="K33" s="18">
        <f>I33*J33</f>
        <v>167</v>
      </c>
    </row>
    <row r="34" spans="1:15" x14ac:dyDescent="0.25">
      <c r="A34" s="15" t="s">
        <v>155</v>
      </c>
      <c r="B34" t="s">
        <v>71</v>
      </c>
      <c r="H34" s="3" t="s">
        <v>98</v>
      </c>
      <c r="I34" s="12">
        <v>1</v>
      </c>
      <c r="J34" s="18">
        <v>212</v>
      </c>
      <c r="K34" s="18">
        <f>I34*J34</f>
        <v>212</v>
      </c>
    </row>
    <row r="35" spans="1:15" x14ac:dyDescent="0.25">
      <c r="A35" s="15" t="s">
        <v>155</v>
      </c>
      <c r="B35" t="s">
        <v>72</v>
      </c>
      <c r="H35" s="3" t="s">
        <v>96</v>
      </c>
      <c r="I35" s="12">
        <v>1</v>
      </c>
      <c r="J35" s="18">
        <v>250</v>
      </c>
      <c r="K35" s="18">
        <f>I35*J35</f>
        <v>250</v>
      </c>
    </row>
    <row r="36" spans="1:15" s="78" customFormat="1" x14ac:dyDescent="0.25">
      <c r="A36" s="90"/>
      <c r="B36" s="78" t="s">
        <v>425</v>
      </c>
      <c r="H36" s="81" t="s">
        <v>426</v>
      </c>
      <c r="I36" s="87">
        <v>1</v>
      </c>
      <c r="J36" s="92">
        <v>800</v>
      </c>
      <c r="K36" s="92">
        <f t="shared" ref="K36" si="2">I36*J36</f>
        <v>800</v>
      </c>
    </row>
    <row r="37" spans="1:15" x14ac:dyDescent="0.25">
      <c r="B37" t="s">
        <v>99</v>
      </c>
      <c r="H37" s="3" t="s">
        <v>75</v>
      </c>
      <c r="I37" s="12">
        <v>1</v>
      </c>
      <c r="J37" s="18">
        <v>1000</v>
      </c>
      <c r="K37" s="18">
        <f t="shared" si="1"/>
        <v>1000</v>
      </c>
    </row>
    <row r="38" spans="1:15" x14ac:dyDescent="0.25">
      <c r="H38" s="3"/>
      <c r="I38" s="12"/>
      <c r="J38" s="18"/>
      <c r="K38" s="18"/>
    </row>
    <row r="39" spans="1:15" x14ac:dyDescent="0.25">
      <c r="B39" s="14" t="s">
        <v>104</v>
      </c>
      <c r="H39" s="3"/>
      <c r="I39" s="12"/>
      <c r="J39" s="18"/>
      <c r="K39" s="18"/>
    </row>
    <row r="40" spans="1:15" x14ac:dyDescent="0.25">
      <c r="B40" t="s">
        <v>74</v>
      </c>
      <c r="H40" s="81" t="s">
        <v>427</v>
      </c>
      <c r="I40" s="12">
        <v>1</v>
      </c>
      <c r="J40" s="18">
        <v>13902</v>
      </c>
      <c r="K40" s="18">
        <f>I40*J40</f>
        <v>13902</v>
      </c>
    </row>
    <row r="41" spans="1:15" x14ac:dyDescent="0.25">
      <c r="B41" t="s">
        <v>80</v>
      </c>
      <c r="I41" s="27">
        <v>13</v>
      </c>
      <c r="J41" s="18">
        <v>500</v>
      </c>
      <c r="K41" s="18">
        <f>I41*J41</f>
        <v>6500</v>
      </c>
      <c r="M41" s="20"/>
    </row>
    <row r="42" spans="1:15" x14ac:dyDescent="0.25">
      <c r="I42" s="12"/>
      <c r="J42" s="18"/>
      <c r="K42" s="18"/>
      <c r="O42" s="20"/>
    </row>
    <row r="43" spans="1:15" s="3" customFormat="1" x14ac:dyDescent="0.25">
      <c r="A43" s="2"/>
      <c r="B43" s="14" t="s">
        <v>91</v>
      </c>
      <c r="I43" s="2"/>
      <c r="J43" s="19"/>
      <c r="K43" s="19"/>
    </row>
    <row r="44" spans="1:15" ht="14.25" customHeight="1" x14ac:dyDescent="0.25">
      <c r="B44" t="s">
        <v>92</v>
      </c>
      <c r="I44" s="102">
        <v>1</v>
      </c>
      <c r="J44" s="18">
        <v>3000</v>
      </c>
      <c r="K44" s="18">
        <f>I44*J44</f>
        <v>3000</v>
      </c>
    </row>
    <row r="45" spans="1:15" ht="14.25" customHeight="1" x14ac:dyDescent="0.25">
      <c r="B45" t="s">
        <v>83</v>
      </c>
      <c r="I45" s="102">
        <v>1</v>
      </c>
      <c r="J45" s="18">
        <v>9000</v>
      </c>
      <c r="K45" s="18">
        <f t="shared" si="1"/>
        <v>9000</v>
      </c>
    </row>
    <row r="46" spans="1:15" x14ac:dyDescent="0.25">
      <c r="B46" t="s">
        <v>79</v>
      </c>
      <c r="I46" s="102">
        <v>1</v>
      </c>
      <c r="J46" s="18">
        <v>600</v>
      </c>
      <c r="K46" s="18">
        <f t="shared" si="1"/>
        <v>600</v>
      </c>
    </row>
    <row r="47" spans="1:15" x14ac:dyDescent="0.25">
      <c r="A47" s="15" t="s">
        <v>268</v>
      </c>
      <c r="B47" s="51" t="s">
        <v>250</v>
      </c>
      <c r="C47" s="51"/>
      <c r="D47" s="51"/>
      <c r="E47" s="51"/>
      <c r="F47" s="51"/>
      <c r="G47" s="51"/>
      <c r="H47" s="51"/>
      <c r="I47" s="49">
        <f>I13</f>
        <v>0</v>
      </c>
      <c r="J47" s="50">
        <v>1200</v>
      </c>
      <c r="K47" s="50">
        <f t="shared" si="1"/>
        <v>0</v>
      </c>
    </row>
    <row r="48" spans="1:15" x14ac:dyDescent="0.25">
      <c r="A48" s="15" t="s">
        <v>269</v>
      </c>
      <c r="B48" s="51" t="s">
        <v>250</v>
      </c>
      <c r="C48" s="51"/>
      <c r="D48" s="51"/>
      <c r="E48" s="51"/>
      <c r="F48" s="51"/>
      <c r="G48" s="51"/>
      <c r="H48" s="51"/>
      <c r="I48" s="49">
        <f>I16</f>
        <v>0</v>
      </c>
      <c r="J48" s="50">
        <v>1200</v>
      </c>
      <c r="K48" s="50">
        <f t="shared" si="1"/>
        <v>0</v>
      </c>
    </row>
    <row r="49" spans="1:11" x14ac:dyDescent="0.25">
      <c r="A49" s="15" t="s">
        <v>270</v>
      </c>
      <c r="B49" s="51" t="s">
        <v>250</v>
      </c>
      <c r="C49" s="51"/>
      <c r="D49" s="51"/>
      <c r="E49" s="51"/>
      <c r="F49" s="51"/>
      <c r="G49" s="51"/>
      <c r="H49" s="51"/>
      <c r="I49" s="49">
        <f>I19</f>
        <v>0</v>
      </c>
      <c r="J49" s="50">
        <v>1200</v>
      </c>
      <c r="K49" s="50">
        <f t="shared" si="1"/>
        <v>0</v>
      </c>
    </row>
    <row r="50" spans="1:11" s="153" customFormat="1" x14ac:dyDescent="0.25">
      <c r="A50" s="90"/>
      <c r="B50" s="128" t="s">
        <v>507</v>
      </c>
      <c r="C50" s="128"/>
      <c r="D50" s="128"/>
      <c r="E50" s="128"/>
      <c r="F50" s="128"/>
      <c r="G50" s="128"/>
      <c r="H50" s="128"/>
      <c r="I50" s="127">
        <v>1</v>
      </c>
      <c r="J50" s="129">
        <v>500</v>
      </c>
      <c r="K50" s="129">
        <f t="shared" si="1"/>
        <v>500</v>
      </c>
    </row>
    <row r="51" spans="1:11" x14ac:dyDescent="0.25">
      <c r="B51" t="s">
        <v>77</v>
      </c>
      <c r="I51" s="28">
        <v>1</v>
      </c>
      <c r="J51" s="18">
        <v>500</v>
      </c>
      <c r="K51" s="18">
        <f t="shared" si="1"/>
        <v>500</v>
      </c>
    </row>
    <row r="52" spans="1:11" x14ac:dyDescent="0.25">
      <c r="B52" t="s">
        <v>78</v>
      </c>
      <c r="I52" s="102">
        <v>1</v>
      </c>
      <c r="J52" s="18">
        <v>0</v>
      </c>
      <c r="K52" s="18">
        <f t="shared" si="1"/>
        <v>0</v>
      </c>
    </row>
    <row r="53" spans="1:11" x14ac:dyDescent="0.25">
      <c r="B53" t="s">
        <v>81</v>
      </c>
      <c r="I53" s="102">
        <v>1</v>
      </c>
      <c r="J53" s="18">
        <v>1000</v>
      </c>
      <c r="K53" s="18">
        <f t="shared" si="1"/>
        <v>1000</v>
      </c>
    </row>
    <row r="54" spans="1:11" ht="15.75" thickBot="1" x14ac:dyDescent="0.3"/>
    <row r="55" spans="1:11" ht="15.75" thickBot="1" x14ac:dyDescent="0.3">
      <c r="B55" s="21"/>
      <c r="C55" s="22"/>
      <c r="D55" s="22"/>
      <c r="E55" s="22"/>
      <c r="F55" s="23" t="str">
        <f>CONCATENATE("Celková cena rekonstrukce MaR rozvaděče  ",D6)</f>
        <v>Celková cena rekonstrukce MaR rozvaděče  RM-S18</v>
      </c>
      <c r="G55" s="23"/>
      <c r="H55" s="23"/>
      <c r="I55" s="24"/>
      <c r="J55" s="25"/>
      <c r="K55" s="26">
        <f>SUM(K12:K54)</f>
        <v>70459</v>
      </c>
    </row>
    <row r="58" spans="1:11" x14ac:dyDescent="0.25">
      <c r="A58" s="1" t="s">
        <v>82</v>
      </c>
      <c r="B58" s="1"/>
    </row>
    <row r="59" spans="1:11" ht="179.25" customHeight="1" x14ac:dyDescent="0.25">
      <c r="A59" s="276" t="s">
        <v>399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</row>
  </sheetData>
  <mergeCells count="17">
    <mergeCell ref="A8:K8"/>
    <mergeCell ref="A3:K3"/>
    <mergeCell ref="A5:C5"/>
    <mergeCell ref="D5:F5"/>
    <mergeCell ref="A6:C6"/>
    <mergeCell ref="D6:F6"/>
    <mergeCell ref="B12:E12"/>
    <mergeCell ref="B13:E13"/>
    <mergeCell ref="B23:E23"/>
    <mergeCell ref="A59:K59"/>
    <mergeCell ref="B19:E19"/>
    <mergeCell ref="B20:E20"/>
    <mergeCell ref="B18:E18"/>
    <mergeCell ref="B17:E17"/>
    <mergeCell ref="B14:E14"/>
    <mergeCell ref="B15:E15"/>
    <mergeCell ref="B16:E1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SS18</oddHeader>
    <oddFooter>&amp;CStrana &amp;P z &amp;N</oddFooter>
  </headerFooter>
  <rowBreaks count="1" manualBreakCount="1">
    <brk id="57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6" workbookViewId="0">
      <selection activeCell="J35" sqref="J35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přehled'!A34</f>
        <v>SS19</v>
      </c>
      <c r="B6" s="271"/>
      <c r="C6" s="272"/>
      <c r="D6" s="270" t="str">
        <f>'Celkový přehled'!B34</f>
        <v>RM-S19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157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162</v>
      </c>
      <c r="B12" s="277" t="s">
        <v>119</v>
      </c>
      <c r="C12" s="277"/>
      <c r="D12" s="277"/>
      <c r="E12" s="277"/>
      <c r="F12" s="3" t="s">
        <v>120</v>
      </c>
      <c r="H12" s="3" t="s">
        <v>121</v>
      </c>
      <c r="I12" s="12">
        <v>1</v>
      </c>
      <c r="J12" s="18">
        <v>891</v>
      </c>
      <c r="K12" s="18">
        <f>I12*J12</f>
        <v>891</v>
      </c>
    </row>
    <row r="13" spans="1:11" s="3" customFormat="1" x14ac:dyDescent="0.25">
      <c r="A13" s="2" t="s">
        <v>159</v>
      </c>
      <c r="B13" s="277" t="s">
        <v>53</v>
      </c>
      <c r="C13" s="277"/>
      <c r="D13" s="277"/>
      <c r="E13" s="277"/>
      <c r="F13" s="3" t="s">
        <v>51</v>
      </c>
      <c r="H13" s="3" t="s">
        <v>128</v>
      </c>
      <c r="I13" s="12">
        <v>1</v>
      </c>
      <c r="J13" s="18">
        <v>670</v>
      </c>
      <c r="K13" s="18">
        <f>I13*J13</f>
        <v>670</v>
      </c>
    </row>
    <row r="14" spans="1:11" s="3" customFormat="1" x14ac:dyDescent="0.25">
      <c r="A14" s="2" t="s">
        <v>160</v>
      </c>
      <c r="B14" s="277" t="s">
        <v>55</v>
      </c>
      <c r="C14" s="277"/>
      <c r="D14" s="277"/>
      <c r="E14" s="277"/>
      <c r="F14" s="3" t="s">
        <v>56</v>
      </c>
      <c r="H14" s="81" t="s">
        <v>421</v>
      </c>
      <c r="I14" s="12">
        <v>1</v>
      </c>
      <c r="J14" s="18">
        <v>13444</v>
      </c>
      <c r="K14" s="18">
        <f>I14*J14</f>
        <v>13444</v>
      </c>
    </row>
    <row r="15" spans="1:11" s="3" customFormat="1" x14ac:dyDescent="0.25">
      <c r="A15" s="2"/>
      <c r="B15" s="277" t="s">
        <v>57</v>
      </c>
      <c r="C15" s="277"/>
      <c r="D15" s="277"/>
      <c r="E15" s="277"/>
      <c r="F15" s="3" t="s">
        <v>158</v>
      </c>
      <c r="H15" s="31" t="s">
        <v>158</v>
      </c>
      <c r="I15" s="49">
        <v>0</v>
      </c>
      <c r="J15" s="50">
        <v>12368</v>
      </c>
      <c r="K15" s="50">
        <f>I15*J15</f>
        <v>0</v>
      </c>
    </row>
    <row r="16" spans="1:11" s="3" customFormat="1" x14ac:dyDescent="0.25">
      <c r="A16" s="2"/>
      <c r="B16" s="277"/>
      <c r="C16" s="277"/>
      <c r="D16" s="277"/>
      <c r="E16" s="277"/>
      <c r="I16" s="2"/>
      <c r="J16" s="19"/>
      <c r="K16" s="19"/>
    </row>
    <row r="17" spans="1:11" s="3" customFormat="1" x14ac:dyDescent="0.25">
      <c r="A17" s="2"/>
      <c r="B17" s="14" t="s">
        <v>59</v>
      </c>
      <c r="I17" s="2"/>
      <c r="J17" s="19"/>
      <c r="K17" s="19"/>
    </row>
    <row r="18" spans="1:11" s="3" customFormat="1" x14ac:dyDescent="0.25">
      <c r="A18" s="2"/>
      <c r="B18" s="13" t="s">
        <v>52</v>
      </c>
      <c r="F18" s="13"/>
      <c r="G18" s="13"/>
      <c r="H18" s="13" t="s">
        <v>88</v>
      </c>
      <c r="I18" s="11" t="s">
        <v>62</v>
      </c>
      <c r="J18" s="16" t="s">
        <v>89</v>
      </c>
      <c r="K18" s="16" t="s">
        <v>90</v>
      </c>
    </row>
    <row r="19" spans="1:11" s="3" customFormat="1" x14ac:dyDescent="0.25">
      <c r="A19" s="2"/>
      <c r="B19" s="277" t="s">
        <v>60</v>
      </c>
      <c r="C19" s="277"/>
      <c r="D19" s="277"/>
      <c r="E19" s="277"/>
      <c r="H19" s="3" t="s">
        <v>97</v>
      </c>
      <c r="I19" s="12">
        <v>1</v>
      </c>
      <c r="J19" s="18">
        <v>513</v>
      </c>
      <c r="K19" s="18">
        <f>I19*J19</f>
        <v>513</v>
      </c>
    </row>
    <row r="20" spans="1:11" x14ac:dyDescent="0.25">
      <c r="B20" t="s">
        <v>63</v>
      </c>
      <c r="H20" s="3" t="s">
        <v>100</v>
      </c>
      <c r="I20" s="12">
        <v>1</v>
      </c>
      <c r="J20" s="18">
        <v>227</v>
      </c>
      <c r="K20" s="18">
        <f t="shared" ref="K20:K44" si="0">I20*J20</f>
        <v>227</v>
      </c>
    </row>
    <row r="21" spans="1:11" x14ac:dyDescent="0.25">
      <c r="B21" t="s">
        <v>64</v>
      </c>
      <c r="H21" s="3" t="s">
        <v>101</v>
      </c>
      <c r="I21" s="12">
        <v>1</v>
      </c>
      <c r="J21" s="18">
        <v>67</v>
      </c>
      <c r="K21" s="18">
        <f t="shared" si="0"/>
        <v>67</v>
      </c>
    </row>
    <row r="22" spans="1:11" x14ac:dyDescent="0.25">
      <c r="B22" t="s">
        <v>65</v>
      </c>
      <c r="H22" s="3" t="s">
        <v>102</v>
      </c>
      <c r="I22" s="12">
        <v>1</v>
      </c>
      <c r="J22" s="18">
        <v>530</v>
      </c>
      <c r="K22" s="18">
        <f t="shared" si="0"/>
        <v>530</v>
      </c>
    </row>
    <row r="23" spans="1:11" x14ac:dyDescent="0.25">
      <c r="B23" t="s">
        <v>116</v>
      </c>
      <c r="H23" s="3" t="s">
        <v>103</v>
      </c>
      <c r="I23" s="12">
        <v>1</v>
      </c>
      <c r="J23" s="18">
        <v>140</v>
      </c>
      <c r="K23" s="18">
        <f t="shared" si="0"/>
        <v>140</v>
      </c>
    </row>
    <row r="24" spans="1:11" x14ac:dyDescent="0.25">
      <c r="B24" t="s">
        <v>131</v>
      </c>
      <c r="H24" s="3" t="s">
        <v>132</v>
      </c>
      <c r="I24" s="12">
        <v>1</v>
      </c>
      <c r="J24" s="18">
        <v>136</v>
      </c>
      <c r="K24" s="18">
        <f t="shared" si="0"/>
        <v>136</v>
      </c>
    </row>
    <row r="25" spans="1:11" x14ac:dyDescent="0.25">
      <c r="B25" t="s">
        <v>133</v>
      </c>
      <c r="H25" s="3" t="s">
        <v>66</v>
      </c>
      <c r="I25" s="12">
        <v>1</v>
      </c>
      <c r="J25" s="18">
        <v>136</v>
      </c>
      <c r="K25" s="18">
        <f t="shared" si="0"/>
        <v>136</v>
      </c>
    </row>
    <row r="26" spans="1:11" x14ac:dyDescent="0.25">
      <c r="A26" s="15" t="s">
        <v>161</v>
      </c>
      <c r="B26" t="s">
        <v>67</v>
      </c>
      <c r="H26" s="3" t="s">
        <v>68</v>
      </c>
      <c r="I26" s="12">
        <v>1</v>
      </c>
      <c r="J26" s="18">
        <v>167</v>
      </c>
      <c r="K26" s="18">
        <f t="shared" si="0"/>
        <v>167</v>
      </c>
    </row>
    <row r="27" spans="1:11" x14ac:dyDescent="0.25">
      <c r="A27" s="15" t="s">
        <v>161</v>
      </c>
      <c r="B27" t="s">
        <v>71</v>
      </c>
      <c r="H27" s="3" t="s">
        <v>98</v>
      </c>
      <c r="I27" s="12">
        <v>1</v>
      </c>
      <c r="J27" s="18">
        <v>212</v>
      </c>
      <c r="K27" s="18">
        <f t="shared" si="0"/>
        <v>212</v>
      </c>
    </row>
    <row r="28" spans="1:11" x14ac:dyDescent="0.25">
      <c r="A28" s="15" t="s">
        <v>161</v>
      </c>
      <c r="B28" t="s">
        <v>72</v>
      </c>
      <c r="H28" s="3" t="s">
        <v>96</v>
      </c>
      <c r="I28" s="12">
        <v>1</v>
      </c>
      <c r="J28" s="18">
        <v>250</v>
      </c>
      <c r="K28" s="18">
        <f t="shared" si="0"/>
        <v>250</v>
      </c>
    </row>
    <row r="29" spans="1:11" s="78" customFormat="1" x14ac:dyDescent="0.25">
      <c r="A29" s="90"/>
      <c r="B29" s="78" t="s">
        <v>425</v>
      </c>
      <c r="H29" s="81" t="s">
        <v>426</v>
      </c>
      <c r="I29" s="87">
        <v>1</v>
      </c>
      <c r="J29" s="92">
        <v>800</v>
      </c>
      <c r="K29" s="92">
        <f t="shared" si="0"/>
        <v>800</v>
      </c>
    </row>
    <row r="30" spans="1:11" x14ac:dyDescent="0.25">
      <c r="B30" t="s">
        <v>99</v>
      </c>
      <c r="H30" s="3" t="s">
        <v>75</v>
      </c>
      <c r="I30" s="12">
        <v>1</v>
      </c>
      <c r="J30" s="18">
        <v>1000</v>
      </c>
      <c r="K30" s="18">
        <f t="shared" si="0"/>
        <v>1000</v>
      </c>
    </row>
    <row r="31" spans="1:11" x14ac:dyDescent="0.25">
      <c r="H31" s="3"/>
      <c r="I31" s="12"/>
      <c r="J31" s="18"/>
      <c r="K31" s="18"/>
    </row>
    <row r="32" spans="1:11" x14ac:dyDescent="0.25">
      <c r="B32" s="14" t="s">
        <v>104</v>
      </c>
      <c r="H32" s="3"/>
      <c r="I32" s="12"/>
      <c r="J32" s="18"/>
      <c r="K32" s="18"/>
    </row>
    <row r="33" spans="1:15" x14ac:dyDescent="0.25">
      <c r="B33" t="s">
        <v>74</v>
      </c>
      <c r="H33" s="3" t="s">
        <v>73</v>
      </c>
      <c r="I33" s="12">
        <v>1</v>
      </c>
      <c r="J33" s="18">
        <v>8653</v>
      </c>
      <c r="K33" s="18">
        <f>I33*J33</f>
        <v>8653</v>
      </c>
    </row>
    <row r="34" spans="1:15" x14ac:dyDescent="0.25">
      <c r="B34" t="s">
        <v>80</v>
      </c>
      <c r="I34" s="27">
        <v>6</v>
      </c>
      <c r="J34" s="18">
        <v>500</v>
      </c>
      <c r="K34" s="18">
        <f>I34*J34</f>
        <v>3000</v>
      </c>
      <c r="M34" s="20"/>
    </row>
    <row r="35" spans="1:15" x14ac:dyDescent="0.25">
      <c r="I35" s="12"/>
      <c r="J35" s="18"/>
      <c r="K35" s="18"/>
      <c r="O35" s="20"/>
    </row>
    <row r="36" spans="1:15" s="3" customFormat="1" x14ac:dyDescent="0.25">
      <c r="A36" s="2"/>
      <c r="B36" s="14" t="s">
        <v>91</v>
      </c>
      <c r="I36" s="2"/>
      <c r="J36" s="19"/>
      <c r="K36" s="19"/>
    </row>
    <row r="37" spans="1:15" ht="14.25" customHeight="1" x14ac:dyDescent="0.25">
      <c r="B37" t="s">
        <v>92</v>
      </c>
      <c r="I37" s="102">
        <v>1</v>
      </c>
      <c r="J37" s="18">
        <v>2000</v>
      </c>
      <c r="K37" s="18">
        <f>I37*J37</f>
        <v>2000</v>
      </c>
    </row>
    <row r="38" spans="1:15" ht="14.25" customHeight="1" x14ac:dyDescent="0.25">
      <c r="B38" t="s">
        <v>83</v>
      </c>
      <c r="I38" s="102">
        <v>1</v>
      </c>
      <c r="J38" s="18">
        <v>6000</v>
      </c>
      <c r="K38" s="18">
        <f t="shared" si="0"/>
        <v>6000</v>
      </c>
    </row>
    <row r="39" spans="1:15" x14ac:dyDescent="0.25">
      <c r="B39" t="s">
        <v>79</v>
      </c>
      <c r="I39" s="102">
        <v>1</v>
      </c>
      <c r="J39" s="18">
        <v>900</v>
      </c>
      <c r="K39" s="18">
        <f t="shared" si="0"/>
        <v>900</v>
      </c>
    </row>
    <row r="40" spans="1:15" x14ac:dyDescent="0.25">
      <c r="A40" s="15" t="s">
        <v>271</v>
      </c>
      <c r="B40" s="51" t="s">
        <v>250</v>
      </c>
      <c r="C40" s="51"/>
      <c r="D40" s="51"/>
      <c r="E40" s="51"/>
      <c r="F40" s="51"/>
      <c r="G40" s="51"/>
      <c r="H40" s="51"/>
      <c r="I40" s="49">
        <f>I15</f>
        <v>0</v>
      </c>
      <c r="J40" s="50">
        <v>1200</v>
      </c>
      <c r="K40" s="50">
        <f t="shared" si="0"/>
        <v>0</v>
      </c>
    </row>
    <row r="41" spans="1:15" s="153" customFormat="1" x14ac:dyDescent="0.25">
      <c r="A41" s="90"/>
      <c r="B41" s="128" t="s">
        <v>507</v>
      </c>
      <c r="C41" s="128"/>
      <c r="D41" s="128"/>
      <c r="E41" s="128"/>
      <c r="F41" s="128"/>
      <c r="G41" s="128"/>
      <c r="H41" s="128"/>
      <c r="I41" s="127">
        <v>1</v>
      </c>
      <c r="J41" s="129">
        <v>500</v>
      </c>
      <c r="K41" s="129">
        <f t="shared" si="0"/>
        <v>500</v>
      </c>
    </row>
    <row r="42" spans="1:15" x14ac:dyDescent="0.25">
      <c r="B42" t="s">
        <v>77</v>
      </c>
      <c r="I42" s="28">
        <v>1</v>
      </c>
      <c r="J42" s="18">
        <v>500</v>
      </c>
      <c r="K42" s="18">
        <f t="shared" si="0"/>
        <v>500</v>
      </c>
    </row>
    <row r="43" spans="1:15" x14ac:dyDescent="0.25">
      <c r="B43" t="s">
        <v>78</v>
      </c>
      <c r="I43" s="102">
        <v>1</v>
      </c>
      <c r="J43" s="18">
        <v>3000</v>
      </c>
      <c r="K43" s="18">
        <f t="shared" si="0"/>
        <v>3000</v>
      </c>
    </row>
    <row r="44" spans="1:15" x14ac:dyDescent="0.25">
      <c r="B44" t="s">
        <v>81</v>
      </c>
      <c r="I44" s="102">
        <v>1</v>
      </c>
      <c r="J44" s="18">
        <v>1000</v>
      </c>
      <c r="K44" s="18">
        <f t="shared" si="0"/>
        <v>1000</v>
      </c>
    </row>
    <row r="45" spans="1:15" ht="15.75" thickBot="1" x14ac:dyDescent="0.3"/>
    <row r="46" spans="1:15" ht="15.75" thickBot="1" x14ac:dyDescent="0.3">
      <c r="B46" s="21"/>
      <c r="C46" s="22"/>
      <c r="D46" s="22"/>
      <c r="E46" s="22"/>
      <c r="F46" s="23" t="str">
        <f>CONCATENATE("Celková cena rekonstrukce MaR rozvaděče  ",D6)</f>
        <v>Celková cena rekonstrukce MaR rozvaděče  RM-S19</v>
      </c>
      <c r="G46" s="23"/>
      <c r="H46" s="23"/>
      <c r="I46" s="24"/>
      <c r="J46" s="25"/>
      <c r="K46" s="26">
        <f>SUM(K12:K45)</f>
        <v>44736</v>
      </c>
    </row>
    <row r="49" spans="1:11" x14ac:dyDescent="0.25">
      <c r="A49" s="1" t="s">
        <v>82</v>
      </c>
      <c r="B49" s="1"/>
    </row>
    <row r="50" spans="1:11" ht="179.25" customHeight="1" x14ac:dyDescent="0.25">
      <c r="A50" s="276" t="s">
        <v>399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</row>
  </sheetData>
  <mergeCells count="13">
    <mergeCell ref="A3:K3"/>
    <mergeCell ref="A5:C5"/>
    <mergeCell ref="D5:F5"/>
    <mergeCell ref="A6:C6"/>
    <mergeCell ref="D6:F6"/>
    <mergeCell ref="B16:E16"/>
    <mergeCell ref="B19:E19"/>
    <mergeCell ref="A50:K50"/>
    <mergeCell ref="A8:K8"/>
    <mergeCell ref="B12:E12"/>
    <mergeCell ref="B13:E13"/>
    <mergeCell ref="B14:E14"/>
    <mergeCell ref="B15:E15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SS19</oddHead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31" workbookViewId="0">
      <selection activeCell="J43" sqref="J43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přehled'!A35</f>
        <v>SS20</v>
      </c>
      <c r="B6" s="271"/>
      <c r="C6" s="272"/>
      <c r="D6" s="270" t="str">
        <f>'Celkový přehled'!B35</f>
        <v>RM-S20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171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170</v>
      </c>
      <c r="B12" s="277" t="s">
        <v>119</v>
      </c>
      <c r="C12" s="277"/>
      <c r="D12" s="277"/>
      <c r="E12" s="277"/>
      <c r="F12" s="3" t="s">
        <v>120</v>
      </c>
      <c r="H12" s="3" t="s">
        <v>121</v>
      </c>
      <c r="I12" s="12">
        <v>1</v>
      </c>
      <c r="J12" s="18">
        <v>891</v>
      </c>
      <c r="K12" s="18">
        <f t="shared" ref="K12:K20" si="0">I12*J12</f>
        <v>891</v>
      </c>
    </row>
    <row r="13" spans="1:11" s="3" customFormat="1" x14ac:dyDescent="0.25">
      <c r="A13" s="2" t="s">
        <v>163</v>
      </c>
      <c r="B13" s="277" t="s">
        <v>55</v>
      </c>
      <c r="C13" s="277"/>
      <c r="D13" s="277"/>
      <c r="E13" s="277"/>
      <c r="F13" s="3" t="s">
        <v>56</v>
      </c>
      <c r="H13" s="81" t="s">
        <v>421</v>
      </c>
      <c r="I13" s="12">
        <v>1</v>
      </c>
      <c r="J13" s="18">
        <v>13444</v>
      </c>
      <c r="K13" s="18">
        <f t="shared" si="0"/>
        <v>13444</v>
      </c>
    </row>
    <row r="14" spans="1:11" s="3" customFormat="1" x14ac:dyDescent="0.25">
      <c r="A14" s="2"/>
      <c r="B14" s="277" t="s">
        <v>156</v>
      </c>
      <c r="C14" s="277"/>
      <c r="D14" s="277"/>
      <c r="E14" s="277"/>
      <c r="F14" s="3" t="s">
        <v>143</v>
      </c>
      <c r="H14" s="31" t="s">
        <v>143</v>
      </c>
      <c r="I14" s="49">
        <v>0</v>
      </c>
      <c r="J14" s="50">
        <v>10003</v>
      </c>
      <c r="K14" s="50">
        <f t="shared" si="0"/>
        <v>0</v>
      </c>
    </row>
    <row r="15" spans="1:11" s="3" customFormat="1" x14ac:dyDescent="0.25">
      <c r="A15" s="2" t="s">
        <v>166</v>
      </c>
      <c r="B15" s="277" t="s">
        <v>53</v>
      </c>
      <c r="C15" s="277"/>
      <c r="D15" s="277"/>
      <c r="E15" s="277"/>
      <c r="F15" s="3" t="s">
        <v>51</v>
      </c>
      <c r="H15" s="3" t="s">
        <v>128</v>
      </c>
      <c r="I15" s="12">
        <v>1</v>
      </c>
      <c r="J15" s="18">
        <v>670</v>
      </c>
      <c r="K15" s="18">
        <f t="shared" si="0"/>
        <v>670</v>
      </c>
    </row>
    <row r="16" spans="1:11" s="3" customFormat="1" x14ac:dyDescent="0.25">
      <c r="A16" s="2" t="s">
        <v>164</v>
      </c>
      <c r="B16" s="277" t="s">
        <v>354</v>
      </c>
      <c r="C16" s="277"/>
      <c r="D16" s="277"/>
      <c r="E16" s="277"/>
      <c r="F16" s="3" t="s">
        <v>281</v>
      </c>
      <c r="H16" s="81" t="s">
        <v>430</v>
      </c>
      <c r="I16" s="12">
        <v>1</v>
      </c>
      <c r="J16" s="18">
        <v>9833</v>
      </c>
      <c r="K16" s="18">
        <f t="shared" si="0"/>
        <v>9833</v>
      </c>
    </row>
    <row r="17" spans="1:11" s="3" customFormat="1" x14ac:dyDescent="0.25">
      <c r="A17" s="2"/>
      <c r="B17" s="277" t="s">
        <v>57</v>
      </c>
      <c r="C17" s="277"/>
      <c r="D17" s="277"/>
      <c r="E17" s="277"/>
      <c r="F17" s="3" t="s">
        <v>129</v>
      </c>
      <c r="H17" s="31" t="s">
        <v>129</v>
      </c>
      <c r="I17" s="49">
        <v>0</v>
      </c>
      <c r="J17" s="50">
        <v>8181</v>
      </c>
      <c r="K17" s="50">
        <f t="shared" si="0"/>
        <v>0</v>
      </c>
    </row>
    <row r="18" spans="1:11" s="3" customFormat="1" x14ac:dyDescent="0.25">
      <c r="A18" s="2" t="s">
        <v>167</v>
      </c>
      <c r="B18" s="277" t="s">
        <v>53</v>
      </c>
      <c r="C18" s="277"/>
      <c r="D18" s="277"/>
      <c r="E18" s="277"/>
      <c r="F18" s="3" t="s">
        <v>51</v>
      </c>
      <c r="H18" s="3" t="s">
        <v>128</v>
      </c>
      <c r="I18" s="12">
        <v>1</v>
      </c>
      <c r="J18" s="18">
        <v>670</v>
      </c>
      <c r="K18" s="18">
        <f t="shared" si="0"/>
        <v>670</v>
      </c>
    </row>
    <row r="19" spans="1:11" s="3" customFormat="1" x14ac:dyDescent="0.25">
      <c r="A19" s="2" t="s">
        <v>165</v>
      </c>
      <c r="B19" s="277" t="s">
        <v>354</v>
      </c>
      <c r="C19" s="277"/>
      <c r="D19" s="277"/>
      <c r="E19" s="277"/>
      <c r="F19" s="3" t="s">
        <v>281</v>
      </c>
      <c r="H19" s="81" t="s">
        <v>430</v>
      </c>
      <c r="I19" s="12">
        <v>1</v>
      </c>
      <c r="J19" s="18">
        <v>9833</v>
      </c>
      <c r="K19" s="18">
        <f t="shared" si="0"/>
        <v>9833</v>
      </c>
    </row>
    <row r="20" spans="1:11" s="3" customFormat="1" x14ac:dyDescent="0.25">
      <c r="A20" s="2"/>
      <c r="B20" s="277" t="s">
        <v>57</v>
      </c>
      <c r="C20" s="277"/>
      <c r="D20" s="277"/>
      <c r="E20" s="277"/>
      <c r="F20" s="3" t="s">
        <v>130</v>
      </c>
      <c r="H20" s="31" t="s">
        <v>130</v>
      </c>
      <c r="I20" s="49">
        <v>0</v>
      </c>
      <c r="J20" s="50">
        <v>6663</v>
      </c>
      <c r="K20" s="50">
        <f t="shared" si="0"/>
        <v>0</v>
      </c>
    </row>
    <row r="21" spans="1:11" s="3" customFormat="1" x14ac:dyDescent="0.25">
      <c r="A21" s="2"/>
      <c r="B21" s="277"/>
      <c r="C21" s="277"/>
      <c r="D21" s="277"/>
      <c r="E21" s="277"/>
      <c r="I21" s="2"/>
      <c r="J21" s="19"/>
      <c r="K21" s="19"/>
    </row>
    <row r="22" spans="1:11" s="3" customFormat="1" x14ac:dyDescent="0.25">
      <c r="A22" s="2"/>
      <c r="B22" s="14" t="s">
        <v>59</v>
      </c>
      <c r="I22" s="2"/>
      <c r="J22" s="19"/>
      <c r="K22" s="19"/>
    </row>
    <row r="23" spans="1:11" s="3" customFormat="1" x14ac:dyDescent="0.25">
      <c r="A23" s="2"/>
      <c r="B23" s="13" t="s">
        <v>52</v>
      </c>
      <c r="F23" s="13"/>
      <c r="G23" s="13"/>
      <c r="H23" s="13" t="s">
        <v>88</v>
      </c>
      <c r="I23" s="11" t="s">
        <v>62</v>
      </c>
      <c r="J23" s="16" t="s">
        <v>89</v>
      </c>
      <c r="K23" s="16" t="s">
        <v>90</v>
      </c>
    </row>
    <row r="24" spans="1:11" s="3" customFormat="1" x14ac:dyDescent="0.25">
      <c r="A24" s="2"/>
      <c r="B24" s="277" t="s">
        <v>60</v>
      </c>
      <c r="C24" s="277"/>
      <c r="D24" s="277"/>
      <c r="E24" s="277"/>
      <c r="H24" s="3" t="s">
        <v>97</v>
      </c>
      <c r="I24" s="12">
        <v>1</v>
      </c>
      <c r="J24" s="18">
        <v>513</v>
      </c>
      <c r="K24" s="18">
        <f>I24*J24</f>
        <v>513</v>
      </c>
    </row>
    <row r="25" spans="1:11" x14ac:dyDescent="0.25">
      <c r="B25" t="s">
        <v>63</v>
      </c>
      <c r="H25" s="3" t="s">
        <v>100</v>
      </c>
      <c r="I25" s="12">
        <v>1</v>
      </c>
      <c r="J25" s="18">
        <v>227</v>
      </c>
      <c r="K25" s="18">
        <f t="shared" ref="K25:K54" si="1">I25*J25</f>
        <v>227</v>
      </c>
    </row>
    <row r="26" spans="1:11" x14ac:dyDescent="0.25">
      <c r="B26" t="s">
        <v>64</v>
      </c>
      <c r="H26" s="3" t="s">
        <v>101</v>
      </c>
      <c r="I26" s="12">
        <v>4</v>
      </c>
      <c r="J26" s="18">
        <v>67</v>
      </c>
      <c r="K26" s="18">
        <f t="shared" si="1"/>
        <v>268</v>
      </c>
    </row>
    <row r="27" spans="1:11" x14ac:dyDescent="0.25">
      <c r="B27" t="s">
        <v>65</v>
      </c>
      <c r="H27" s="3" t="s">
        <v>102</v>
      </c>
      <c r="I27" s="12">
        <v>1</v>
      </c>
      <c r="J27" s="18">
        <v>530</v>
      </c>
      <c r="K27" s="18">
        <f t="shared" si="1"/>
        <v>530</v>
      </c>
    </row>
    <row r="28" spans="1:11" x14ac:dyDescent="0.25">
      <c r="B28" t="s">
        <v>116</v>
      </c>
      <c r="H28" s="3" t="s">
        <v>103</v>
      </c>
      <c r="I28" s="12">
        <v>1</v>
      </c>
      <c r="J28" s="18">
        <v>140</v>
      </c>
      <c r="K28" s="18">
        <f t="shared" si="1"/>
        <v>140</v>
      </c>
    </row>
    <row r="29" spans="1:11" x14ac:dyDescent="0.25">
      <c r="B29" t="s">
        <v>131</v>
      </c>
      <c r="H29" s="3" t="s">
        <v>132</v>
      </c>
      <c r="I29" s="12">
        <v>1</v>
      </c>
      <c r="J29" s="18">
        <v>136</v>
      </c>
      <c r="K29" s="18">
        <f t="shared" si="1"/>
        <v>136</v>
      </c>
    </row>
    <row r="30" spans="1:11" x14ac:dyDescent="0.25">
      <c r="B30" t="s">
        <v>133</v>
      </c>
      <c r="H30" s="3" t="s">
        <v>66</v>
      </c>
      <c r="I30" s="12">
        <v>1</v>
      </c>
      <c r="J30" s="18">
        <v>136</v>
      </c>
      <c r="K30" s="18">
        <f t="shared" si="1"/>
        <v>136</v>
      </c>
    </row>
    <row r="31" spans="1:11" x14ac:dyDescent="0.25">
      <c r="A31" s="15" t="s">
        <v>168</v>
      </c>
      <c r="B31" t="s">
        <v>67</v>
      </c>
      <c r="H31" s="3" t="s">
        <v>68</v>
      </c>
      <c r="I31" s="12">
        <v>1</v>
      </c>
      <c r="J31" s="18">
        <v>167</v>
      </c>
      <c r="K31" s="18">
        <f t="shared" si="1"/>
        <v>167</v>
      </c>
    </row>
    <row r="32" spans="1:11" x14ac:dyDescent="0.25">
      <c r="A32" s="15" t="s">
        <v>168</v>
      </c>
      <c r="B32" t="s">
        <v>71</v>
      </c>
      <c r="H32" s="3" t="s">
        <v>98</v>
      </c>
      <c r="I32" s="12">
        <v>1</v>
      </c>
      <c r="J32" s="18">
        <v>212</v>
      </c>
      <c r="K32" s="18">
        <f t="shared" si="1"/>
        <v>212</v>
      </c>
    </row>
    <row r="33" spans="1:15" x14ac:dyDescent="0.25">
      <c r="A33" s="15" t="s">
        <v>168</v>
      </c>
      <c r="B33" t="s">
        <v>72</v>
      </c>
      <c r="H33" s="3" t="s">
        <v>96</v>
      </c>
      <c r="I33" s="12">
        <v>1</v>
      </c>
      <c r="J33" s="18">
        <v>250</v>
      </c>
      <c r="K33" s="18">
        <f t="shared" si="1"/>
        <v>250</v>
      </c>
    </row>
    <row r="34" spans="1:15" x14ac:dyDescent="0.25">
      <c r="A34" s="15" t="s">
        <v>169</v>
      </c>
      <c r="B34" t="s">
        <v>67</v>
      </c>
      <c r="H34" s="3" t="s">
        <v>68</v>
      </c>
      <c r="I34" s="12">
        <v>1</v>
      </c>
      <c r="J34" s="18">
        <v>167</v>
      </c>
      <c r="K34" s="18">
        <f t="shared" si="1"/>
        <v>167</v>
      </c>
    </row>
    <row r="35" spans="1:15" x14ac:dyDescent="0.25">
      <c r="A35" s="15" t="s">
        <v>169</v>
      </c>
      <c r="B35" t="s">
        <v>71</v>
      </c>
      <c r="H35" s="3" t="s">
        <v>98</v>
      </c>
      <c r="I35" s="12">
        <v>1</v>
      </c>
      <c r="J35" s="18">
        <v>212</v>
      </c>
      <c r="K35" s="18">
        <f t="shared" si="1"/>
        <v>212</v>
      </c>
    </row>
    <row r="36" spans="1:15" x14ac:dyDescent="0.25">
      <c r="A36" s="15" t="s">
        <v>169</v>
      </c>
      <c r="B36" t="s">
        <v>72</v>
      </c>
      <c r="H36" s="3" t="s">
        <v>96</v>
      </c>
      <c r="I36" s="12">
        <v>1</v>
      </c>
      <c r="J36" s="18">
        <v>250</v>
      </c>
      <c r="K36" s="18">
        <f t="shared" si="1"/>
        <v>250</v>
      </c>
    </row>
    <row r="37" spans="1:15" s="78" customFormat="1" x14ac:dyDescent="0.25">
      <c r="A37" s="90"/>
      <c r="B37" s="78" t="s">
        <v>425</v>
      </c>
      <c r="H37" s="81" t="s">
        <v>426</v>
      </c>
      <c r="I37" s="87">
        <v>1</v>
      </c>
      <c r="J37" s="92">
        <v>800</v>
      </c>
      <c r="K37" s="92">
        <f t="shared" si="1"/>
        <v>800</v>
      </c>
    </row>
    <row r="38" spans="1:15" x14ac:dyDescent="0.25">
      <c r="B38" t="s">
        <v>99</v>
      </c>
      <c r="H38" s="3" t="s">
        <v>75</v>
      </c>
      <c r="I38" s="12">
        <v>1</v>
      </c>
      <c r="J38" s="18">
        <v>1000</v>
      </c>
      <c r="K38" s="18">
        <f t="shared" si="1"/>
        <v>1000</v>
      </c>
    </row>
    <row r="39" spans="1:15" x14ac:dyDescent="0.25">
      <c r="H39" s="3"/>
      <c r="I39" s="12"/>
      <c r="J39" s="18"/>
      <c r="K39" s="18"/>
    </row>
    <row r="40" spans="1:15" x14ac:dyDescent="0.25">
      <c r="B40" s="14" t="s">
        <v>104</v>
      </c>
      <c r="H40" s="3"/>
      <c r="I40" s="12"/>
      <c r="J40" s="18"/>
      <c r="K40" s="18"/>
    </row>
    <row r="41" spans="1:15" x14ac:dyDescent="0.25">
      <c r="B41" s="78" t="s">
        <v>428</v>
      </c>
      <c r="H41" s="81" t="s">
        <v>427</v>
      </c>
      <c r="I41" s="12">
        <v>1</v>
      </c>
      <c r="J41" s="18">
        <v>13902</v>
      </c>
      <c r="K41" s="18">
        <f>I41*J41</f>
        <v>13902</v>
      </c>
    </row>
    <row r="42" spans="1:15" x14ac:dyDescent="0.25">
      <c r="B42" t="s">
        <v>80</v>
      </c>
      <c r="I42" s="27">
        <v>13</v>
      </c>
      <c r="J42" s="18">
        <v>500</v>
      </c>
      <c r="K42" s="18">
        <f>I42*J42</f>
        <v>6500</v>
      </c>
      <c r="M42" s="20"/>
    </row>
    <row r="43" spans="1:15" x14ac:dyDescent="0.25">
      <c r="I43" s="12"/>
      <c r="J43" s="18"/>
      <c r="K43" s="18"/>
      <c r="O43" s="20"/>
    </row>
    <row r="44" spans="1:15" s="3" customFormat="1" x14ac:dyDescent="0.25">
      <c r="A44" s="2"/>
      <c r="B44" s="14" t="s">
        <v>91</v>
      </c>
      <c r="I44" s="2"/>
      <c r="J44" s="19"/>
      <c r="K44" s="19"/>
      <c r="N44" s="81" t="s">
        <v>431</v>
      </c>
    </row>
    <row r="45" spans="1:15" ht="14.25" customHeight="1" x14ac:dyDescent="0.25">
      <c r="B45" t="s">
        <v>92</v>
      </c>
      <c r="I45" s="102">
        <v>1</v>
      </c>
      <c r="J45" s="18">
        <v>3000</v>
      </c>
      <c r="K45" s="18">
        <f>I45*J45</f>
        <v>3000</v>
      </c>
    </row>
    <row r="46" spans="1:15" ht="14.25" customHeight="1" x14ac:dyDescent="0.25">
      <c r="B46" t="s">
        <v>83</v>
      </c>
      <c r="I46" s="102">
        <v>1</v>
      </c>
      <c r="J46" s="18">
        <v>12000</v>
      </c>
      <c r="K46" s="18">
        <f t="shared" si="1"/>
        <v>12000</v>
      </c>
    </row>
    <row r="47" spans="1:15" x14ac:dyDescent="0.25">
      <c r="B47" t="s">
        <v>79</v>
      </c>
      <c r="I47" s="102">
        <v>1</v>
      </c>
      <c r="J47" s="18">
        <v>900</v>
      </c>
      <c r="K47" s="18">
        <f t="shared" si="1"/>
        <v>900</v>
      </c>
    </row>
    <row r="48" spans="1:15" x14ac:dyDescent="0.25">
      <c r="A48" s="15" t="s">
        <v>272</v>
      </c>
      <c r="B48" s="51" t="s">
        <v>250</v>
      </c>
      <c r="C48" s="51"/>
      <c r="D48" s="51"/>
      <c r="E48" s="51"/>
      <c r="F48" s="51"/>
      <c r="G48" s="51"/>
      <c r="H48" s="51"/>
      <c r="I48" s="49">
        <f>I14</f>
        <v>0</v>
      </c>
      <c r="J48" s="50">
        <v>1000</v>
      </c>
      <c r="K48" s="50">
        <f t="shared" si="1"/>
        <v>0</v>
      </c>
    </row>
    <row r="49" spans="1:11" x14ac:dyDescent="0.25">
      <c r="A49" s="15" t="s">
        <v>273</v>
      </c>
      <c r="B49" s="51" t="s">
        <v>250</v>
      </c>
      <c r="C49" s="51"/>
      <c r="D49" s="51"/>
      <c r="E49" s="51"/>
      <c r="F49" s="51"/>
      <c r="G49" s="51"/>
      <c r="H49" s="51"/>
      <c r="I49" s="49">
        <f>I17</f>
        <v>0</v>
      </c>
      <c r="J49" s="50">
        <v>1000</v>
      </c>
      <c r="K49" s="50">
        <f t="shared" si="1"/>
        <v>0</v>
      </c>
    </row>
    <row r="50" spans="1:11" x14ac:dyDescent="0.25">
      <c r="A50" s="15" t="s">
        <v>274</v>
      </c>
      <c r="B50" s="51" t="s">
        <v>250</v>
      </c>
      <c r="C50" s="51"/>
      <c r="D50" s="51"/>
      <c r="E50" s="51"/>
      <c r="F50" s="51"/>
      <c r="G50" s="51"/>
      <c r="H50" s="51"/>
      <c r="I50" s="49">
        <f>I20</f>
        <v>0</v>
      </c>
      <c r="J50" s="50">
        <v>1000</v>
      </c>
      <c r="K50" s="50">
        <f t="shared" si="1"/>
        <v>0</v>
      </c>
    </row>
    <row r="51" spans="1:11" s="153" customFormat="1" x14ac:dyDescent="0.25">
      <c r="A51" s="90"/>
      <c r="B51" s="128" t="s">
        <v>507</v>
      </c>
      <c r="C51" s="128"/>
      <c r="D51" s="128"/>
      <c r="E51" s="128"/>
      <c r="F51" s="128"/>
      <c r="G51" s="128"/>
      <c r="H51" s="128"/>
      <c r="I51" s="127">
        <v>1</v>
      </c>
      <c r="J51" s="129">
        <v>500</v>
      </c>
      <c r="K51" s="129">
        <f t="shared" si="1"/>
        <v>500</v>
      </c>
    </row>
    <row r="52" spans="1:11" x14ac:dyDescent="0.25">
      <c r="B52" t="s">
        <v>77</v>
      </c>
      <c r="I52" s="28">
        <v>1</v>
      </c>
      <c r="J52" s="18">
        <v>500</v>
      </c>
      <c r="K52" s="18">
        <f t="shared" si="1"/>
        <v>500</v>
      </c>
    </row>
    <row r="53" spans="1:11" x14ac:dyDescent="0.25">
      <c r="B53" t="s">
        <v>78</v>
      </c>
      <c r="I53" s="102">
        <v>1</v>
      </c>
      <c r="J53" s="18">
        <v>8000</v>
      </c>
      <c r="K53" s="18">
        <f t="shared" si="1"/>
        <v>8000</v>
      </c>
    </row>
    <row r="54" spans="1:11" x14ac:dyDescent="0.25">
      <c r="B54" t="s">
        <v>81</v>
      </c>
      <c r="I54" s="102">
        <v>1</v>
      </c>
      <c r="J54" s="18">
        <v>1000</v>
      </c>
      <c r="K54" s="18">
        <f t="shared" si="1"/>
        <v>1000</v>
      </c>
    </row>
    <row r="55" spans="1:11" ht="15.75" thickBot="1" x14ac:dyDescent="0.3"/>
    <row r="56" spans="1:11" ht="15.75" thickBot="1" x14ac:dyDescent="0.3">
      <c r="B56" s="21"/>
      <c r="C56" s="22"/>
      <c r="D56" s="22"/>
      <c r="E56" s="22"/>
      <c r="F56" s="23" t="str">
        <f>CONCATENATE("Celková cena rekonstrukce MaR rozvaděče  ",D6)</f>
        <v>Celková cena rekonstrukce MaR rozvaděče  RM-S20</v>
      </c>
      <c r="G56" s="23"/>
      <c r="H56" s="23"/>
      <c r="I56" s="24"/>
      <c r="J56" s="25"/>
      <c r="K56" s="26">
        <f>SUM(K12:K55)</f>
        <v>86651</v>
      </c>
    </row>
    <row r="58" spans="1:11" ht="15" customHeight="1" x14ac:dyDescent="0.25"/>
    <row r="59" spans="1:11" x14ac:dyDescent="0.25">
      <c r="A59" s="1" t="s">
        <v>82</v>
      </c>
      <c r="B59" s="1"/>
    </row>
    <row r="60" spans="1:11" ht="179.25" customHeight="1" x14ac:dyDescent="0.25">
      <c r="A60" s="276" t="s">
        <v>399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</row>
  </sheetData>
  <mergeCells count="18">
    <mergeCell ref="A8:K8"/>
    <mergeCell ref="A3:K3"/>
    <mergeCell ref="A5:C5"/>
    <mergeCell ref="D5:F5"/>
    <mergeCell ref="A6:C6"/>
    <mergeCell ref="D6:F6"/>
    <mergeCell ref="B12:E12"/>
    <mergeCell ref="B19:E19"/>
    <mergeCell ref="B20:E20"/>
    <mergeCell ref="A60:K60"/>
    <mergeCell ref="B17:E17"/>
    <mergeCell ref="B18:E18"/>
    <mergeCell ref="B24:E24"/>
    <mergeCell ref="B21:E21"/>
    <mergeCell ref="B16:E16"/>
    <mergeCell ref="B13:E13"/>
    <mergeCell ref="B14:E14"/>
    <mergeCell ref="B15:E15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r:id="rId1"/>
  <headerFooter alignWithMargins="0">
    <oddHeader>&amp;C&amp;"-,Tučné"&amp;14Směšovací stanice SS20</oddHeader>
    <oddFooter>&amp;CStrana &amp;P z &amp;N</oddFooter>
  </headerFooter>
  <rowBreaks count="1" manualBreakCount="1">
    <brk id="58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13" workbookViewId="0">
      <selection activeCell="Q46" sqref="Q46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265" t="s">
        <v>107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</row>
    <row r="4" spans="1:11" x14ac:dyDescent="0.25">
      <c r="B4" s="4"/>
      <c r="C4" s="4"/>
      <c r="E4" s="4"/>
      <c r="F4" s="4"/>
      <c r="G4" s="4"/>
    </row>
    <row r="5" spans="1:11" x14ac:dyDescent="0.25">
      <c r="A5" s="266" t="s">
        <v>49</v>
      </c>
      <c r="B5" s="267"/>
      <c r="C5" s="268"/>
      <c r="D5" s="266" t="s">
        <v>48</v>
      </c>
      <c r="E5" s="267"/>
      <c r="F5" s="268"/>
      <c r="G5" s="9"/>
    </row>
    <row r="6" spans="1:11" ht="31.5" customHeight="1" x14ac:dyDescent="0.25">
      <c r="A6" s="270" t="str">
        <f>'Celkový přehled'!A36</f>
        <v>SS21</v>
      </c>
      <c r="B6" s="271"/>
      <c r="C6" s="272"/>
      <c r="D6" s="270" t="str">
        <f>'Celkový přehled'!B36</f>
        <v>RM-S21</v>
      </c>
      <c r="E6" s="271"/>
      <c r="F6" s="272"/>
      <c r="G6" s="10"/>
    </row>
    <row r="7" spans="1:11" ht="7.5" customHeight="1" x14ac:dyDescent="0.25"/>
    <row r="8" spans="1:11" ht="51.75" customHeight="1" x14ac:dyDescent="0.25">
      <c r="A8" s="274" t="s">
        <v>181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184</v>
      </c>
      <c r="B12" s="277" t="s">
        <v>53</v>
      </c>
      <c r="C12" s="277"/>
      <c r="D12" s="277"/>
      <c r="E12" s="277"/>
      <c r="F12" s="3" t="s">
        <v>51</v>
      </c>
      <c r="H12" s="3" t="s">
        <v>128</v>
      </c>
      <c r="I12" s="12">
        <v>1</v>
      </c>
      <c r="J12" s="18">
        <v>670</v>
      </c>
      <c r="K12" s="18">
        <f>I12*J12</f>
        <v>670</v>
      </c>
    </row>
    <row r="13" spans="1:11" s="3" customFormat="1" x14ac:dyDescent="0.25">
      <c r="A13" s="2" t="s">
        <v>182</v>
      </c>
      <c r="B13" s="277" t="s">
        <v>55</v>
      </c>
      <c r="C13" s="277"/>
      <c r="D13" s="277"/>
      <c r="E13" s="277"/>
      <c r="F13" s="3" t="s">
        <v>56</v>
      </c>
      <c r="H13" s="81" t="s">
        <v>421</v>
      </c>
      <c r="I13" s="12">
        <v>1</v>
      </c>
      <c r="J13" s="18">
        <v>13444</v>
      </c>
      <c r="K13" s="18">
        <f>I13*J13</f>
        <v>13444</v>
      </c>
    </row>
    <row r="14" spans="1:11" s="3" customFormat="1" x14ac:dyDescent="0.25">
      <c r="A14" s="2"/>
      <c r="B14" s="277" t="s">
        <v>57</v>
      </c>
      <c r="C14" s="277"/>
      <c r="D14" s="277"/>
      <c r="E14" s="277"/>
      <c r="F14" s="3" t="s">
        <v>129</v>
      </c>
      <c r="H14" s="31" t="s">
        <v>129</v>
      </c>
      <c r="I14" s="49">
        <v>0</v>
      </c>
      <c r="J14" s="50">
        <v>8181</v>
      </c>
      <c r="K14" s="50">
        <f>I14*J14</f>
        <v>0</v>
      </c>
    </row>
    <row r="15" spans="1:11" s="3" customFormat="1" x14ac:dyDescent="0.25">
      <c r="A15" s="2"/>
      <c r="B15" s="277"/>
      <c r="C15" s="277"/>
      <c r="D15" s="277"/>
      <c r="E15" s="277"/>
      <c r="I15" s="2"/>
      <c r="J15" s="19"/>
      <c r="K15" s="19"/>
    </row>
    <row r="16" spans="1:11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277" t="s">
        <v>60</v>
      </c>
      <c r="C18" s="277"/>
      <c r="D18" s="277"/>
      <c r="E18" s="277"/>
      <c r="H18" s="3" t="s">
        <v>97</v>
      </c>
      <c r="I18" s="12">
        <v>1</v>
      </c>
      <c r="J18" s="18">
        <v>513</v>
      </c>
      <c r="K18" s="18">
        <f>I18*J18</f>
        <v>513</v>
      </c>
    </row>
    <row r="19" spans="1:11" x14ac:dyDescent="0.25">
      <c r="B19" t="s">
        <v>63</v>
      </c>
      <c r="H19" s="3" t="s">
        <v>100</v>
      </c>
      <c r="I19" s="12">
        <v>1</v>
      </c>
      <c r="J19" s="18">
        <v>227</v>
      </c>
      <c r="K19" s="18">
        <f t="shared" ref="K19:K46" si="0">I19*J19</f>
        <v>227</v>
      </c>
    </row>
    <row r="20" spans="1:11" x14ac:dyDescent="0.25">
      <c r="B20" t="s">
        <v>64</v>
      </c>
      <c r="H20" s="3" t="s">
        <v>101</v>
      </c>
      <c r="I20" s="12">
        <v>1</v>
      </c>
      <c r="J20" s="18">
        <v>67</v>
      </c>
      <c r="K20" s="18">
        <f t="shared" si="0"/>
        <v>67</v>
      </c>
    </row>
    <row r="21" spans="1:11" x14ac:dyDescent="0.25">
      <c r="B21" t="s">
        <v>65</v>
      </c>
      <c r="H21" s="3" t="s">
        <v>102</v>
      </c>
      <c r="I21" s="12">
        <v>1</v>
      </c>
      <c r="J21" s="18">
        <v>530</v>
      </c>
      <c r="K21" s="18">
        <f t="shared" si="0"/>
        <v>530</v>
      </c>
    </row>
    <row r="22" spans="1:11" x14ac:dyDescent="0.25">
      <c r="B22" t="s">
        <v>116</v>
      </c>
      <c r="H22" s="3" t="s">
        <v>103</v>
      </c>
      <c r="I22" s="12">
        <v>1</v>
      </c>
      <c r="J22" s="18">
        <v>140</v>
      </c>
      <c r="K22" s="18">
        <f t="shared" si="0"/>
        <v>140</v>
      </c>
    </row>
    <row r="23" spans="1:11" x14ac:dyDescent="0.25">
      <c r="B23" t="s">
        <v>131</v>
      </c>
      <c r="H23" s="3" t="s">
        <v>132</v>
      </c>
      <c r="I23" s="12">
        <v>1</v>
      </c>
      <c r="J23" s="18">
        <v>136</v>
      </c>
      <c r="K23" s="18">
        <f t="shared" si="0"/>
        <v>136</v>
      </c>
    </row>
    <row r="24" spans="1:11" x14ac:dyDescent="0.25">
      <c r="B24" t="s">
        <v>133</v>
      </c>
      <c r="H24" s="3" t="s">
        <v>66</v>
      </c>
      <c r="I24" s="12">
        <v>1</v>
      </c>
      <c r="J24" s="18">
        <v>136</v>
      </c>
      <c r="K24" s="18">
        <f t="shared" si="0"/>
        <v>136</v>
      </c>
    </row>
    <row r="25" spans="1:11" x14ac:dyDescent="0.25">
      <c r="A25" s="15" t="s">
        <v>183</v>
      </c>
      <c r="B25" t="s">
        <v>67</v>
      </c>
      <c r="H25" s="3" t="s">
        <v>68</v>
      </c>
      <c r="I25" s="12">
        <v>1</v>
      </c>
      <c r="J25" s="18">
        <v>167</v>
      </c>
      <c r="K25" s="18">
        <f t="shared" si="0"/>
        <v>167</v>
      </c>
    </row>
    <row r="26" spans="1:11" x14ac:dyDescent="0.25">
      <c r="A26" s="15" t="s">
        <v>183</v>
      </c>
      <c r="B26" t="s">
        <v>71</v>
      </c>
      <c r="H26" s="3" t="s">
        <v>98</v>
      </c>
      <c r="I26" s="12">
        <v>1</v>
      </c>
      <c r="J26" s="18">
        <v>212</v>
      </c>
      <c r="K26" s="18">
        <f t="shared" si="0"/>
        <v>212</v>
      </c>
    </row>
    <row r="27" spans="1:11" x14ac:dyDescent="0.25">
      <c r="A27" s="15" t="s">
        <v>183</v>
      </c>
      <c r="B27" t="s">
        <v>72</v>
      </c>
      <c r="H27" s="3" t="s">
        <v>96</v>
      </c>
      <c r="I27" s="12">
        <v>1</v>
      </c>
      <c r="J27" s="18">
        <v>250</v>
      </c>
      <c r="K27" s="18">
        <f t="shared" si="0"/>
        <v>250</v>
      </c>
    </row>
    <row r="28" spans="1:11" x14ac:dyDescent="0.25">
      <c r="A28" s="15" t="s">
        <v>185</v>
      </c>
      <c r="B28" t="s">
        <v>186</v>
      </c>
      <c r="H28" s="3" t="s">
        <v>68</v>
      </c>
      <c r="I28" s="12">
        <v>1</v>
      </c>
      <c r="J28" s="18">
        <v>167</v>
      </c>
      <c r="K28" s="18">
        <f>I28*J28</f>
        <v>167</v>
      </c>
    </row>
    <row r="29" spans="1:11" x14ac:dyDescent="0.25">
      <c r="A29" s="15" t="s">
        <v>185</v>
      </c>
      <c r="B29" t="s">
        <v>71</v>
      </c>
      <c r="H29" s="3" t="s">
        <v>98</v>
      </c>
      <c r="I29" s="12">
        <v>1</v>
      </c>
      <c r="J29" s="18">
        <v>212</v>
      </c>
      <c r="K29" s="18">
        <f>I29*J29</f>
        <v>212</v>
      </c>
    </row>
    <row r="30" spans="1:11" x14ac:dyDescent="0.25">
      <c r="A30" s="15" t="s">
        <v>185</v>
      </c>
      <c r="B30" t="s">
        <v>72</v>
      </c>
      <c r="H30" s="3" t="s">
        <v>96</v>
      </c>
      <c r="I30" s="12">
        <v>1</v>
      </c>
      <c r="J30" s="18">
        <v>250</v>
      </c>
      <c r="K30" s="18">
        <f>I30*J30</f>
        <v>250</v>
      </c>
    </row>
    <row r="31" spans="1:11" s="153" customFormat="1" x14ac:dyDescent="0.25">
      <c r="A31" s="90"/>
      <c r="B31" s="153" t="s">
        <v>425</v>
      </c>
      <c r="H31" s="81" t="s">
        <v>426</v>
      </c>
      <c r="I31" s="87">
        <v>1</v>
      </c>
      <c r="J31" s="92">
        <v>800</v>
      </c>
      <c r="K31" s="92">
        <f t="shared" ref="K31" si="1">I31*J31</f>
        <v>800</v>
      </c>
    </row>
    <row r="32" spans="1:11" x14ac:dyDescent="0.25">
      <c r="B32" t="s">
        <v>99</v>
      </c>
      <c r="H32" s="3" t="s">
        <v>75</v>
      </c>
      <c r="I32" s="12">
        <v>1</v>
      </c>
      <c r="J32" s="18">
        <v>1000</v>
      </c>
      <c r="K32" s="18">
        <f t="shared" si="0"/>
        <v>1000</v>
      </c>
    </row>
    <row r="33" spans="1:15" x14ac:dyDescent="0.25">
      <c r="H33" s="3"/>
      <c r="I33" s="12"/>
      <c r="J33" s="18"/>
      <c r="K33" s="18"/>
    </row>
    <row r="34" spans="1:15" x14ac:dyDescent="0.25">
      <c r="B34" s="14" t="s">
        <v>104</v>
      </c>
      <c r="H34" s="3"/>
      <c r="I34" s="12"/>
      <c r="J34" s="18"/>
      <c r="K34" s="18"/>
    </row>
    <row r="35" spans="1:15" x14ac:dyDescent="0.25">
      <c r="B35" t="s">
        <v>74</v>
      </c>
      <c r="H35" s="3" t="s">
        <v>73</v>
      </c>
      <c r="I35" s="12">
        <v>1</v>
      </c>
      <c r="J35" s="18">
        <v>8653</v>
      </c>
      <c r="K35" s="18">
        <f>I35*J35</f>
        <v>8653</v>
      </c>
    </row>
    <row r="36" spans="1:15" x14ac:dyDescent="0.25">
      <c r="B36" t="s">
        <v>80</v>
      </c>
      <c r="I36" s="27">
        <v>7</v>
      </c>
      <c r="J36" s="18">
        <v>500</v>
      </c>
      <c r="K36" s="18">
        <f>I36*J36</f>
        <v>3500</v>
      </c>
      <c r="M36" s="20"/>
    </row>
    <row r="37" spans="1:15" x14ac:dyDescent="0.25">
      <c r="I37" s="12"/>
      <c r="J37" s="18"/>
      <c r="K37" s="18"/>
      <c r="O37" s="20"/>
    </row>
    <row r="38" spans="1:15" s="3" customFormat="1" x14ac:dyDescent="0.25">
      <c r="A38" s="2"/>
      <c r="B38" s="14" t="s">
        <v>91</v>
      </c>
      <c r="I38" s="2"/>
      <c r="J38" s="19"/>
      <c r="K38" s="19"/>
    </row>
    <row r="39" spans="1:15" ht="14.25" customHeight="1" x14ac:dyDescent="0.25">
      <c r="B39" t="s">
        <v>92</v>
      </c>
      <c r="I39" s="102">
        <v>1</v>
      </c>
      <c r="J39" s="18">
        <v>2000</v>
      </c>
      <c r="K39" s="18">
        <f>I39*J39</f>
        <v>2000</v>
      </c>
    </row>
    <row r="40" spans="1:15" ht="14.25" customHeight="1" x14ac:dyDescent="0.25">
      <c r="B40" t="s">
        <v>83</v>
      </c>
      <c r="I40" s="102">
        <v>1</v>
      </c>
      <c r="J40" s="18">
        <v>6000</v>
      </c>
      <c r="K40" s="18">
        <f t="shared" si="0"/>
        <v>6000</v>
      </c>
    </row>
    <row r="41" spans="1:15" x14ac:dyDescent="0.25">
      <c r="B41" t="s">
        <v>79</v>
      </c>
      <c r="I41" s="102">
        <v>1</v>
      </c>
      <c r="J41" s="18">
        <v>900</v>
      </c>
      <c r="K41" s="18">
        <f t="shared" si="0"/>
        <v>900</v>
      </c>
    </row>
    <row r="42" spans="1:15" x14ac:dyDescent="0.25">
      <c r="A42" s="15" t="s">
        <v>275</v>
      </c>
      <c r="B42" s="51" t="s">
        <v>250</v>
      </c>
      <c r="C42" s="51"/>
      <c r="D42" s="51"/>
      <c r="E42" s="51"/>
      <c r="F42" s="51"/>
      <c r="G42" s="51"/>
      <c r="H42" s="51"/>
      <c r="I42" s="49">
        <f>I14</f>
        <v>0</v>
      </c>
      <c r="J42" s="50">
        <v>1200</v>
      </c>
      <c r="K42" s="50">
        <f t="shared" si="0"/>
        <v>0</v>
      </c>
    </row>
    <row r="43" spans="1:15" s="153" customFormat="1" x14ac:dyDescent="0.25">
      <c r="A43" s="90"/>
      <c r="B43" s="128" t="s">
        <v>507</v>
      </c>
      <c r="C43" s="128"/>
      <c r="D43" s="128"/>
      <c r="E43" s="128"/>
      <c r="F43" s="128"/>
      <c r="G43" s="128"/>
      <c r="H43" s="128"/>
      <c r="I43" s="127">
        <v>1</v>
      </c>
      <c r="J43" s="129">
        <v>500</v>
      </c>
      <c r="K43" s="129">
        <f t="shared" si="0"/>
        <v>500</v>
      </c>
    </row>
    <row r="44" spans="1:15" x14ac:dyDescent="0.25">
      <c r="B44" t="s">
        <v>77</v>
      </c>
      <c r="I44" s="28">
        <v>1</v>
      </c>
      <c r="J44" s="18">
        <v>500</v>
      </c>
      <c r="K44" s="18">
        <f t="shared" si="0"/>
        <v>500</v>
      </c>
    </row>
    <row r="45" spans="1:15" x14ac:dyDescent="0.25">
      <c r="B45" t="s">
        <v>78</v>
      </c>
      <c r="I45" s="102">
        <v>1</v>
      </c>
      <c r="J45" s="18">
        <v>3000</v>
      </c>
      <c r="K45" s="18">
        <f t="shared" si="0"/>
        <v>3000</v>
      </c>
    </row>
    <row r="46" spans="1:15" x14ac:dyDescent="0.25">
      <c r="B46" t="s">
        <v>81</v>
      </c>
      <c r="I46" s="102">
        <v>1</v>
      </c>
      <c r="J46" s="18">
        <v>1000</v>
      </c>
      <c r="K46" s="18">
        <f t="shared" si="0"/>
        <v>1000</v>
      </c>
    </row>
    <row r="47" spans="1:15" ht="15.75" thickBot="1" x14ac:dyDescent="0.3"/>
    <row r="48" spans="1:15" ht="15.75" thickBot="1" x14ac:dyDescent="0.3">
      <c r="B48" s="21"/>
      <c r="C48" s="22"/>
      <c r="D48" s="22"/>
      <c r="E48" s="22"/>
      <c r="F48" s="23" t="str">
        <f>CONCATENATE("Celková cena rekonstrukce MaR rozvaděče  ",D6)</f>
        <v>Celková cena rekonstrukce MaR rozvaděče  RM-S21</v>
      </c>
      <c r="G48" s="23"/>
      <c r="H48" s="23"/>
      <c r="I48" s="24"/>
      <c r="J48" s="25"/>
      <c r="K48" s="26">
        <f>SUM(K12:K47)</f>
        <v>44974</v>
      </c>
    </row>
    <row r="51" spans="1:14" x14ac:dyDescent="0.25">
      <c r="A51" s="1" t="s">
        <v>82</v>
      </c>
      <c r="B51" s="1"/>
      <c r="N51" t="s">
        <v>400</v>
      </c>
    </row>
    <row r="52" spans="1:14" ht="179.25" customHeight="1" x14ac:dyDescent="0.25">
      <c r="A52" s="276" t="s">
        <v>399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</row>
  </sheetData>
  <mergeCells count="12">
    <mergeCell ref="A8:K8"/>
    <mergeCell ref="A3:K3"/>
    <mergeCell ref="A5:C5"/>
    <mergeCell ref="D5:F5"/>
    <mergeCell ref="A6:C6"/>
    <mergeCell ref="D6:F6"/>
    <mergeCell ref="A52:K52"/>
    <mergeCell ref="B12:E12"/>
    <mergeCell ref="B13:E13"/>
    <mergeCell ref="B14:E14"/>
    <mergeCell ref="B15:E15"/>
    <mergeCell ref="B18:E1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SS21</oddHead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</vt:i4>
      </vt:variant>
    </vt:vector>
  </HeadingPairs>
  <TitlesOfParts>
    <vt:vector size="27" baseType="lpstr">
      <vt:lpstr>Celkový přehled</vt:lpstr>
      <vt:lpstr>Rekapitulace nákladů</vt:lpstr>
      <vt:lpstr>Rozdělení do etap</vt:lpstr>
      <vt:lpstr>Dispečink MaR</vt:lpstr>
      <vt:lpstr>Komunikace</vt:lpstr>
      <vt:lpstr>RM1</vt:lpstr>
      <vt:lpstr>RM2</vt:lpstr>
      <vt:lpstr>RM3</vt:lpstr>
      <vt:lpstr>RM4</vt:lpstr>
      <vt:lpstr>SS7</vt:lpstr>
      <vt:lpstr>SS8</vt:lpstr>
      <vt:lpstr>SS9</vt:lpstr>
      <vt:lpstr>SS10</vt:lpstr>
      <vt:lpstr>SS11</vt:lpstr>
      <vt:lpstr>SS13</vt:lpstr>
      <vt:lpstr>SS14</vt:lpstr>
      <vt:lpstr>SS15</vt:lpstr>
      <vt:lpstr>SS16</vt:lpstr>
      <vt:lpstr>SS17</vt:lpstr>
      <vt:lpstr>SS18</vt:lpstr>
      <vt:lpstr>SS19</vt:lpstr>
      <vt:lpstr>SS20</vt:lpstr>
      <vt:lpstr>SS21</vt:lpstr>
      <vt:lpstr>Etapa</vt:lpstr>
      <vt:lpstr>Etapa2</vt:lpstr>
      <vt:lpstr>'Rozdělení do etap'!Oblast_tisku</vt:lpstr>
      <vt:lpstr>Rekapitulace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kompjutr</dc:creator>
  <cp:lastModifiedBy>Vejskal Miloslav</cp:lastModifiedBy>
  <cp:lastPrinted>2015-10-16T07:12:53Z</cp:lastPrinted>
  <dcterms:created xsi:type="dcterms:W3CDTF">2015-08-18T09:36:01Z</dcterms:created>
  <dcterms:modified xsi:type="dcterms:W3CDTF">2015-10-16T07:52:35Z</dcterms:modified>
</cp:coreProperties>
</file>