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440" windowHeight="997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List1!$A$1:$H$16</definedName>
  </definedNames>
  <calcPr calcId="145621"/>
</workbook>
</file>

<file path=xl/calcChain.xml><?xml version="1.0" encoding="utf-8"?>
<calcChain xmlns="http://schemas.openxmlformats.org/spreadsheetml/2006/main">
  <c r="B12" i="1" l="1"/>
  <c r="C12" i="1"/>
  <c r="D12" i="1"/>
  <c r="E12" i="1"/>
  <c r="F12" i="1"/>
  <c r="G12" i="1"/>
  <c r="C14" i="1" l="1"/>
  <c r="R379" i="2" l="1"/>
  <c r="Q379" i="2"/>
  <c r="P379" i="2"/>
  <c r="O379" i="2"/>
  <c r="N379" i="2"/>
  <c r="M379" i="2"/>
  <c r="L379" i="2"/>
  <c r="K379" i="2"/>
  <c r="O377" i="2"/>
  <c r="N377" i="2"/>
  <c r="L377" i="2"/>
  <c r="K377" i="2"/>
  <c r="M377" i="2" s="1"/>
  <c r="O375" i="2"/>
  <c r="N375" i="2"/>
  <c r="L375" i="2"/>
  <c r="K375" i="2"/>
  <c r="M375" i="2" s="1"/>
  <c r="O373" i="2"/>
  <c r="N373" i="2"/>
  <c r="L373" i="2"/>
  <c r="K373" i="2"/>
  <c r="M373" i="2" s="1"/>
  <c r="M371" i="2" s="1"/>
  <c r="Q371" i="2"/>
  <c r="P371" i="2"/>
  <c r="O371" i="2"/>
  <c r="N371" i="2"/>
  <c r="L371" i="2"/>
  <c r="K371" i="2"/>
  <c r="O370" i="2"/>
  <c r="N370" i="2"/>
  <c r="L370" i="2"/>
  <c r="K370" i="2"/>
  <c r="M370" i="2" s="1"/>
  <c r="O369" i="2"/>
  <c r="N369" i="2"/>
  <c r="L369" i="2"/>
  <c r="K369" i="2"/>
  <c r="M369" i="2" s="1"/>
  <c r="O368" i="2"/>
  <c r="N368" i="2"/>
  <c r="L368" i="2"/>
  <c r="K368" i="2"/>
  <c r="M368" i="2" s="1"/>
  <c r="O367" i="2"/>
  <c r="N367" i="2"/>
  <c r="L367" i="2"/>
  <c r="K367" i="2"/>
  <c r="M367" i="2" s="1"/>
  <c r="O366" i="2"/>
  <c r="N366" i="2"/>
  <c r="L366" i="2"/>
  <c r="K366" i="2"/>
  <c r="M366" i="2" s="1"/>
  <c r="M364" i="2" s="1"/>
  <c r="R364" i="2"/>
  <c r="Q364" i="2"/>
  <c r="P364" i="2"/>
  <c r="O364" i="2"/>
  <c r="N364" i="2"/>
  <c r="L364" i="2"/>
  <c r="K364" i="2"/>
  <c r="O363" i="2"/>
  <c r="N363" i="2"/>
  <c r="L363" i="2"/>
  <c r="K363" i="2"/>
  <c r="M363" i="2" s="1"/>
  <c r="O362" i="2"/>
  <c r="N362" i="2"/>
  <c r="L362" i="2"/>
  <c r="K362" i="2"/>
  <c r="M362" i="2" s="1"/>
  <c r="O361" i="2"/>
  <c r="N361" i="2"/>
  <c r="L361" i="2"/>
  <c r="K361" i="2"/>
  <c r="M361" i="2" s="1"/>
  <c r="O360" i="2"/>
  <c r="N360" i="2"/>
  <c r="L360" i="2"/>
  <c r="K360" i="2"/>
  <c r="M360" i="2" s="1"/>
  <c r="O359" i="2"/>
  <c r="N359" i="2"/>
  <c r="L359" i="2"/>
  <c r="K359" i="2"/>
  <c r="M359" i="2" s="1"/>
  <c r="O358" i="2"/>
  <c r="N358" i="2"/>
  <c r="L358" i="2"/>
  <c r="K358" i="2"/>
  <c r="M358" i="2" s="1"/>
  <c r="O357" i="2"/>
  <c r="N357" i="2"/>
  <c r="L357" i="2"/>
  <c r="K357" i="2"/>
  <c r="M357" i="2" s="1"/>
  <c r="O356" i="2"/>
  <c r="N356" i="2"/>
  <c r="L356" i="2"/>
  <c r="K356" i="2"/>
  <c r="M356" i="2" s="1"/>
  <c r="O355" i="2"/>
  <c r="N355" i="2"/>
  <c r="L355" i="2"/>
  <c r="K355" i="2"/>
  <c r="M355" i="2" s="1"/>
  <c r="O354" i="2"/>
  <c r="N354" i="2"/>
  <c r="L354" i="2"/>
  <c r="K354" i="2"/>
  <c r="M354" i="2" s="1"/>
  <c r="O352" i="2"/>
  <c r="N352" i="2"/>
  <c r="L352" i="2"/>
  <c r="K352" i="2"/>
  <c r="M352" i="2" s="1"/>
  <c r="O350" i="2"/>
  <c r="N350" i="2"/>
  <c r="L350" i="2"/>
  <c r="K350" i="2"/>
  <c r="M350" i="2" s="1"/>
  <c r="O348" i="2"/>
  <c r="N348" i="2"/>
  <c r="L348" i="2"/>
  <c r="K348" i="2"/>
  <c r="M348" i="2" s="1"/>
  <c r="M346" i="2" s="1"/>
  <c r="R346" i="2"/>
  <c r="Q346" i="2"/>
  <c r="P346" i="2"/>
  <c r="O346" i="2"/>
  <c r="N346" i="2"/>
  <c r="L346" i="2"/>
  <c r="K346" i="2"/>
  <c r="O345" i="2"/>
  <c r="N345" i="2"/>
  <c r="L345" i="2"/>
  <c r="K345" i="2"/>
  <c r="M345" i="2" s="1"/>
  <c r="O343" i="2"/>
  <c r="N343" i="2"/>
  <c r="L343" i="2"/>
  <c r="K343" i="2"/>
  <c r="M343" i="2" s="1"/>
  <c r="O342" i="2"/>
  <c r="N342" i="2"/>
  <c r="L342" i="2"/>
  <c r="K342" i="2"/>
  <c r="R340" i="2" s="1"/>
  <c r="Q340" i="2"/>
  <c r="P340" i="2"/>
  <c r="O340" i="2"/>
  <c r="N340" i="2"/>
  <c r="L340" i="2"/>
  <c r="K340" i="2"/>
  <c r="O339" i="2"/>
  <c r="N339" i="2"/>
  <c r="L339" i="2"/>
  <c r="K339" i="2"/>
  <c r="M339" i="2" s="1"/>
  <c r="M337" i="2" s="1"/>
  <c r="R337" i="2"/>
  <c r="Q337" i="2"/>
  <c r="P337" i="2"/>
  <c r="O337" i="2"/>
  <c r="N337" i="2"/>
  <c r="L337" i="2"/>
  <c r="K337" i="2"/>
  <c r="O336" i="2"/>
  <c r="N336" i="2"/>
  <c r="L336" i="2"/>
  <c r="K336" i="2"/>
  <c r="M336" i="2" s="1"/>
  <c r="M334" i="2" s="1"/>
  <c r="R334" i="2"/>
  <c r="Q334" i="2"/>
  <c r="P334" i="2"/>
  <c r="O334" i="2"/>
  <c r="N334" i="2"/>
  <c r="L334" i="2"/>
  <c r="K334" i="2"/>
  <c r="O333" i="2"/>
  <c r="N333" i="2"/>
  <c r="L333" i="2"/>
  <c r="K333" i="2"/>
  <c r="M333" i="2" s="1"/>
  <c r="O332" i="2"/>
  <c r="N332" i="2"/>
  <c r="M332" i="2"/>
  <c r="K332" i="2"/>
  <c r="L332" i="2" s="1"/>
  <c r="O331" i="2"/>
  <c r="N331" i="2"/>
  <c r="M331" i="2"/>
  <c r="K331" i="2"/>
  <c r="L331" i="2" s="1"/>
  <c r="L327" i="2" s="1"/>
  <c r="O330" i="2"/>
  <c r="N330" i="2"/>
  <c r="L330" i="2"/>
  <c r="K330" i="2"/>
  <c r="M330" i="2" s="1"/>
  <c r="O329" i="2"/>
  <c r="N329" i="2"/>
  <c r="L329" i="2"/>
  <c r="K329" i="2"/>
  <c r="M329" i="2" s="1"/>
  <c r="M327" i="2" s="1"/>
  <c r="R327" i="2"/>
  <c r="Q327" i="2"/>
  <c r="P327" i="2"/>
  <c r="O327" i="2"/>
  <c r="N327" i="2"/>
  <c r="K327" i="2"/>
  <c r="O326" i="2"/>
  <c r="N326" i="2"/>
  <c r="L326" i="2"/>
  <c r="K326" i="2"/>
  <c r="M326" i="2" s="1"/>
  <c r="O325" i="2"/>
  <c r="N325" i="2"/>
  <c r="L325" i="2"/>
  <c r="K325" i="2"/>
  <c r="M325" i="2" s="1"/>
  <c r="O324" i="2"/>
  <c r="N324" i="2"/>
  <c r="L324" i="2"/>
  <c r="K324" i="2"/>
  <c r="R322" i="2" s="1"/>
  <c r="Q322" i="2"/>
  <c r="P322" i="2"/>
  <c r="O322" i="2"/>
  <c r="N322" i="2"/>
  <c r="L322" i="2"/>
  <c r="K322" i="2"/>
  <c r="O321" i="2"/>
  <c r="N321" i="2"/>
  <c r="L321" i="2"/>
  <c r="K321" i="2"/>
  <c r="M321" i="2" s="1"/>
  <c r="O320" i="2"/>
  <c r="N320" i="2"/>
  <c r="M320" i="2"/>
  <c r="K320" i="2"/>
  <c r="L320" i="2" s="1"/>
  <c r="O319" i="2"/>
  <c r="N319" i="2"/>
  <c r="M319" i="2"/>
  <c r="K319" i="2"/>
  <c r="L319" i="2" s="1"/>
  <c r="O318" i="2"/>
  <c r="N318" i="2"/>
  <c r="M318" i="2"/>
  <c r="K318" i="2"/>
  <c r="L318" i="2" s="1"/>
  <c r="L309" i="2" s="1"/>
  <c r="O317" i="2"/>
  <c r="N317" i="2"/>
  <c r="L317" i="2"/>
  <c r="K317" i="2"/>
  <c r="M317" i="2" s="1"/>
  <c r="O316" i="2"/>
  <c r="N316" i="2"/>
  <c r="L316" i="2"/>
  <c r="K316" i="2"/>
  <c r="M316" i="2" s="1"/>
  <c r="O315" i="2"/>
  <c r="N315" i="2"/>
  <c r="L315" i="2"/>
  <c r="K315" i="2"/>
  <c r="M315" i="2" s="1"/>
  <c r="O314" i="2"/>
  <c r="N314" i="2"/>
  <c r="L314" i="2"/>
  <c r="K314" i="2"/>
  <c r="M314" i="2" s="1"/>
  <c r="O313" i="2"/>
  <c r="N313" i="2"/>
  <c r="L313" i="2"/>
  <c r="K313" i="2"/>
  <c r="M313" i="2" s="1"/>
  <c r="O312" i="2"/>
  <c r="N312" i="2"/>
  <c r="L312" i="2"/>
  <c r="K312" i="2"/>
  <c r="M312" i="2" s="1"/>
  <c r="O311" i="2"/>
  <c r="N311" i="2"/>
  <c r="L311" i="2"/>
  <c r="K311" i="2"/>
  <c r="M311" i="2" s="1"/>
  <c r="M309" i="2" s="1"/>
  <c r="R309" i="2"/>
  <c r="Q309" i="2"/>
  <c r="P309" i="2"/>
  <c r="O309" i="2"/>
  <c r="N309" i="2"/>
  <c r="K309" i="2"/>
  <c r="O308" i="2"/>
  <c r="N308" i="2"/>
  <c r="L308" i="2"/>
  <c r="K308" i="2"/>
  <c r="R306" i="2" s="1"/>
  <c r="Q306" i="2"/>
  <c r="P306" i="2"/>
  <c r="O306" i="2"/>
  <c r="N306" i="2"/>
  <c r="L306" i="2"/>
  <c r="K306" i="2"/>
  <c r="O305" i="2"/>
  <c r="N305" i="2"/>
  <c r="L305" i="2"/>
  <c r="K305" i="2"/>
  <c r="M305" i="2" s="1"/>
  <c r="O304" i="2"/>
  <c r="N304" i="2"/>
  <c r="L304" i="2"/>
  <c r="K304" i="2"/>
  <c r="M304" i="2" s="1"/>
  <c r="O303" i="2"/>
  <c r="N303" i="2"/>
  <c r="L303" i="2"/>
  <c r="K303" i="2"/>
  <c r="M303" i="2" s="1"/>
  <c r="M301" i="2" s="1"/>
  <c r="R301" i="2"/>
  <c r="Q301" i="2"/>
  <c r="P301" i="2"/>
  <c r="O301" i="2"/>
  <c r="N301" i="2"/>
  <c r="L301" i="2"/>
  <c r="K301" i="2"/>
  <c r="O300" i="2"/>
  <c r="N300" i="2"/>
  <c r="M300" i="2"/>
  <c r="K300" i="2"/>
  <c r="L300" i="2" s="1"/>
  <c r="O299" i="2"/>
  <c r="N299" i="2"/>
  <c r="M299" i="2"/>
  <c r="L299" i="2"/>
  <c r="K299" i="2"/>
  <c r="O298" i="2"/>
  <c r="N298" i="2"/>
  <c r="M298" i="2"/>
  <c r="K298" i="2"/>
  <c r="L298" i="2" s="1"/>
  <c r="O297" i="2"/>
  <c r="N297" i="2"/>
  <c r="M297" i="2"/>
  <c r="L297" i="2"/>
  <c r="K297" i="2"/>
  <c r="O296" i="2"/>
  <c r="N296" i="2"/>
  <c r="M296" i="2"/>
  <c r="K296" i="2"/>
  <c r="L296" i="2" s="1"/>
  <c r="O295" i="2"/>
  <c r="N295" i="2"/>
  <c r="L295" i="2"/>
  <c r="K295" i="2"/>
  <c r="M295" i="2" s="1"/>
  <c r="O294" i="2"/>
  <c r="N294" i="2"/>
  <c r="L294" i="2"/>
  <c r="K294" i="2"/>
  <c r="M294" i="2" s="1"/>
  <c r="O293" i="2"/>
  <c r="N293" i="2"/>
  <c r="L293" i="2"/>
  <c r="K293" i="2"/>
  <c r="M293" i="2" s="1"/>
  <c r="O292" i="2"/>
  <c r="N292" i="2"/>
  <c r="L292" i="2"/>
  <c r="K292" i="2"/>
  <c r="M292" i="2" s="1"/>
  <c r="O291" i="2"/>
  <c r="N291" i="2"/>
  <c r="L291" i="2"/>
  <c r="K291" i="2"/>
  <c r="M291" i="2" s="1"/>
  <c r="O290" i="2"/>
  <c r="N290" i="2"/>
  <c r="L290" i="2"/>
  <c r="K290" i="2"/>
  <c r="R288" i="2" s="1"/>
  <c r="Q288" i="2"/>
  <c r="P288" i="2"/>
  <c r="O288" i="2"/>
  <c r="N288" i="2"/>
  <c r="K288" i="2"/>
  <c r="O287" i="2"/>
  <c r="N287" i="2"/>
  <c r="L287" i="2"/>
  <c r="K287" i="2"/>
  <c r="M287" i="2" s="1"/>
  <c r="O286" i="2"/>
  <c r="N286" i="2"/>
  <c r="L286" i="2"/>
  <c r="K286" i="2"/>
  <c r="M286" i="2" s="1"/>
  <c r="O285" i="2"/>
  <c r="N285" i="2"/>
  <c r="L285" i="2"/>
  <c r="K285" i="2"/>
  <c r="M285" i="2" s="1"/>
  <c r="O284" i="2"/>
  <c r="N284" i="2"/>
  <c r="L284" i="2"/>
  <c r="K284" i="2"/>
  <c r="M284" i="2" s="1"/>
  <c r="O283" i="2"/>
  <c r="N283" i="2"/>
  <c r="L283" i="2"/>
  <c r="K283" i="2"/>
  <c r="M283" i="2" s="1"/>
  <c r="O282" i="2"/>
  <c r="N282" i="2"/>
  <c r="L282" i="2"/>
  <c r="K282" i="2"/>
  <c r="M282" i="2" s="1"/>
  <c r="O281" i="2"/>
  <c r="N281" i="2"/>
  <c r="L281" i="2"/>
  <c r="K281" i="2"/>
  <c r="M281" i="2" s="1"/>
  <c r="O280" i="2"/>
  <c r="N280" i="2"/>
  <c r="L280" i="2"/>
  <c r="K280" i="2"/>
  <c r="M280" i="2" s="1"/>
  <c r="O279" i="2"/>
  <c r="N279" i="2"/>
  <c r="L279" i="2"/>
  <c r="K279" i="2"/>
  <c r="M279" i="2" s="1"/>
  <c r="O278" i="2"/>
  <c r="N278" i="2"/>
  <c r="L278" i="2"/>
  <c r="K278" i="2"/>
  <c r="M278" i="2" s="1"/>
  <c r="O277" i="2"/>
  <c r="N277" i="2"/>
  <c r="L277" i="2"/>
  <c r="K277" i="2"/>
  <c r="M277" i="2" s="1"/>
  <c r="O276" i="2"/>
  <c r="N276" i="2"/>
  <c r="L276" i="2"/>
  <c r="K276" i="2"/>
  <c r="M276" i="2" s="1"/>
  <c r="O275" i="2"/>
  <c r="N275" i="2"/>
  <c r="L275" i="2"/>
  <c r="K275" i="2"/>
  <c r="M275" i="2" s="1"/>
  <c r="O274" i="2"/>
  <c r="N274" i="2"/>
  <c r="L274" i="2"/>
  <c r="K274" i="2"/>
  <c r="M274" i="2" s="1"/>
  <c r="O273" i="2"/>
  <c r="N273" i="2"/>
  <c r="L273" i="2"/>
  <c r="K273" i="2"/>
  <c r="M273" i="2" s="1"/>
  <c r="O272" i="2"/>
  <c r="N272" i="2"/>
  <c r="L272" i="2"/>
  <c r="K272" i="2"/>
  <c r="M272" i="2" s="1"/>
  <c r="M270" i="2" s="1"/>
  <c r="R270" i="2"/>
  <c r="Q270" i="2"/>
  <c r="P270" i="2"/>
  <c r="O270" i="2"/>
  <c r="N270" i="2"/>
  <c r="L270" i="2"/>
  <c r="K270" i="2"/>
  <c r="O269" i="2"/>
  <c r="N269" i="2"/>
  <c r="L269" i="2"/>
  <c r="K269" i="2"/>
  <c r="M269" i="2" s="1"/>
  <c r="O268" i="2"/>
  <c r="N268" i="2"/>
  <c r="L268" i="2"/>
  <c r="K268" i="2"/>
  <c r="M268" i="2" s="1"/>
  <c r="O267" i="2"/>
  <c r="N267" i="2"/>
  <c r="L267" i="2"/>
  <c r="K267" i="2"/>
  <c r="M267" i="2" s="1"/>
  <c r="O266" i="2"/>
  <c r="N266" i="2"/>
  <c r="L266" i="2"/>
  <c r="K266" i="2"/>
  <c r="M266" i="2" s="1"/>
  <c r="O265" i="2"/>
  <c r="N265" i="2"/>
  <c r="L265" i="2"/>
  <c r="K265" i="2"/>
  <c r="M265" i="2" s="1"/>
  <c r="O264" i="2"/>
  <c r="N264" i="2"/>
  <c r="L264" i="2"/>
  <c r="K264" i="2"/>
  <c r="M264" i="2" s="1"/>
  <c r="O263" i="2"/>
  <c r="N263" i="2"/>
  <c r="L263" i="2"/>
  <c r="K263" i="2"/>
  <c r="M263" i="2" s="1"/>
  <c r="O262" i="2"/>
  <c r="N262" i="2"/>
  <c r="L262" i="2"/>
  <c r="K262" i="2"/>
  <c r="M262" i="2" s="1"/>
  <c r="M260" i="2" s="1"/>
  <c r="R260" i="2"/>
  <c r="Q260" i="2"/>
  <c r="P260" i="2"/>
  <c r="O260" i="2"/>
  <c r="N260" i="2"/>
  <c r="L260" i="2"/>
  <c r="K260" i="2"/>
  <c r="O259" i="2"/>
  <c r="N259" i="2"/>
  <c r="L259" i="2"/>
  <c r="K259" i="2"/>
  <c r="M259" i="2" s="1"/>
  <c r="O258" i="2"/>
  <c r="N258" i="2"/>
  <c r="L258" i="2"/>
  <c r="K258" i="2"/>
  <c r="M258" i="2" s="1"/>
  <c r="M256" i="2" s="1"/>
  <c r="R256" i="2"/>
  <c r="Q256" i="2"/>
  <c r="P256" i="2"/>
  <c r="O256" i="2"/>
  <c r="N256" i="2"/>
  <c r="L256" i="2"/>
  <c r="K256" i="2"/>
  <c r="O255" i="2"/>
  <c r="N255" i="2"/>
  <c r="L255" i="2"/>
  <c r="K255" i="2"/>
  <c r="M255" i="2" s="1"/>
  <c r="O254" i="2"/>
  <c r="N254" i="2"/>
  <c r="L254" i="2"/>
  <c r="K254" i="2"/>
  <c r="M254" i="2" s="1"/>
  <c r="O253" i="2"/>
  <c r="N253" i="2"/>
  <c r="L253" i="2"/>
  <c r="K253" i="2"/>
  <c r="M253" i="2" s="1"/>
  <c r="O252" i="2"/>
  <c r="N252" i="2"/>
  <c r="L252" i="2"/>
  <c r="K252" i="2"/>
  <c r="M252" i="2" s="1"/>
  <c r="O251" i="2"/>
  <c r="N251" i="2"/>
  <c r="L251" i="2"/>
  <c r="K251" i="2"/>
  <c r="M251" i="2" s="1"/>
  <c r="O250" i="2"/>
  <c r="N250" i="2"/>
  <c r="L250" i="2"/>
  <c r="K250" i="2"/>
  <c r="M250" i="2" s="1"/>
  <c r="O249" i="2"/>
  <c r="N249" i="2"/>
  <c r="L249" i="2"/>
  <c r="K249" i="2"/>
  <c r="M249" i="2" s="1"/>
  <c r="M247" i="2" s="1"/>
  <c r="Q247" i="2"/>
  <c r="P247" i="2"/>
  <c r="O247" i="2"/>
  <c r="N247" i="2"/>
  <c r="L247" i="2"/>
  <c r="K247" i="2"/>
  <c r="O246" i="2"/>
  <c r="N246" i="2"/>
  <c r="L246" i="2"/>
  <c r="K246" i="2"/>
  <c r="M246" i="2" s="1"/>
  <c r="O244" i="2"/>
  <c r="N244" i="2"/>
  <c r="L244" i="2"/>
  <c r="K244" i="2"/>
  <c r="M244" i="2" s="1"/>
  <c r="O242" i="2"/>
  <c r="N242" i="2"/>
  <c r="L242" i="2"/>
  <c r="K242" i="2"/>
  <c r="M242" i="2" s="1"/>
  <c r="O240" i="2"/>
  <c r="N240" i="2"/>
  <c r="L240" i="2"/>
  <c r="K240" i="2"/>
  <c r="M240" i="2" s="1"/>
  <c r="O238" i="2"/>
  <c r="N238" i="2"/>
  <c r="L238" i="2"/>
  <c r="K238" i="2"/>
  <c r="M238" i="2" s="1"/>
  <c r="O236" i="2"/>
  <c r="N236" i="2"/>
  <c r="L236" i="2"/>
  <c r="K236" i="2"/>
  <c r="M236" i="2" s="1"/>
  <c r="O234" i="2"/>
  <c r="N234" i="2"/>
  <c r="L234" i="2"/>
  <c r="K234" i="2"/>
  <c r="M234" i="2" s="1"/>
  <c r="O232" i="2"/>
  <c r="N232" i="2"/>
  <c r="L232" i="2"/>
  <c r="K232" i="2"/>
  <c r="M232" i="2" s="1"/>
  <c r="M230" i="2" s="1"/>
  <c r="R230" i="2"/>
  <c r="Q230" i="2"/>
  <c r="P230" i="2"/>
  <c r="O230" i="2"/>
  <c r="N230" i="2"/>
  <c r="L230" i="2"/>
  <c r="K230" i="2"/>
  <c r="O229" i="2"/>
  <c r="N229" i="2"/>
  <c r="L229" i="2"/>
  <c r="K229" i="2"/>
  <c r="M229" i="2" s="1"/>
  <c r="O228" i="2"/>
  <c r="N228" i="2"/>
  <c r="L228" i="2"/>
  <c r="K228" i="2"/>
  <c r="M228" i="2" s="1"/>
  <c r="O227" i="2"/>
  <c r="N227" i="2"/>
  <c r="L227" i="2"/>
  <c r="K227" i="2"/>
  <c r="M227" i="2" s="1"/>
  <c r="O225" i="2"/>
  <c r="N225" i="2"/>
  <c r="L225" i="2"/>
  <c r="K225" i="2"/>
  <c r="M225" i="2" s="1"/>
  <c r="M223" i="2" s="1"/>
  <c r="R223" i="2"/>
  <c r="Q223" i="2"/>
  <c r="P223" i="2"/>
  <c r="O223" i="2"/>
  <c r="N223" i="2"/>
  <c r="L223" i="2"/>
  <c r="K223" i="2"/>
  <c r="O222" i="2"/>
  <c r="N222" i="2"/>
  <c r="L222" i="2"/>
  <c r="K222" i="2"/>
  <c r="M222" i="2" s="1"/>
  <c r="O221" i="2"/>
  <c r="N221" i="2"/>
  <c r="L221" i="2"/>
  <c r="K221" i="2"/>
  <c r="M221" i="2" s="1"/>
  <c r="O220" i="2"/>
  <c r="N220" i="2"/>
  <c r="L220" i="2"/>
  <c r="K220" i="2"/>
  <c r="M220" i="2" s="1"/>
  <c r="O219" i="2"/>
  <c r="N219" i="2"/>
  <c r="L219" i="2"/>
  <c r="K219" i="2"/>
  <c r="M219" i="2" s="1"/>
  <c r="O218" i="2"/>
  <c r="N218" i="2"/>
  <c r="L218" i="2"/>
  <c r="K218" i="2"/>
  <c r="M218" i="2" s="1"/>
  <c r="O217" i="2"/>
  <c r="N217" i="2"/>
  <c r="L217" i="2"/>
  <c r="K217" i="2"/>
  <c r="M217" i="2" s="1"/>
  <c r="O216" i="2"/>
  <c r="N216" i="2"/>
  <c r="L216" i="2"/>
  <c r="K216" i="2"/>
  <c r="M216" i="2" s="1"/>
  <c r="O215" i="2"/>
  <c r="N215" i="2"/>
  <c r="L215" i="2"/>
  <c r="K215" i="2"/>
  <c r="M215" i="2" s="1"/>
  <c r="M212" i="2" s="1"/>
  <c r="R212" i="2"/>
  <c r="Q212" i="2"/>
  <c r="P212" i="2"/>
  <c r="O212" i="2"/>
  <c r="N212" i="2"/>
  <c r="L212" i="2"/>
  <c r="K212" i="2"/>
  <c r="O211" i="2"/>
  <c r="N211" i="2"/>
  <c r="L211" i="2"/>
  <c r="K211" i="2"/>
  <c r="M211" i="2" s="1"/>
  <c r="O210" i="2"/>
  <c r="N210" i="2"/>
  <c r="L210" i="2"/>
  <c r="K210" i="2"/>
  <c r="M210" i="2" s="1"/>
  <c r="O209" i="2"/>
  <c r="N209" i="2"/>
  <c r="L209" i="2"/>
  <c r="K209" i="2"/>
  <c r="M209" i="2" s="1"/>
  <c r="O207" i="2"/>
  <c r="N207" i="2"/>
  <c r="L207" i="2"/>
  <c r="K207" i="2"/>
  <c r="M207" i="2" s="1"/>
  <c r="O206" i="2"/>
  <c r="N206" i="2"/>
  <c r="L206" i="2"/>
  <c r="K206" i="2"/>
  <c r="M206" i="2" s="1"/>
  <c r="O205" i="2"/>
  <c r="N205" i="2"/>
  <c r="L205" i="2"/>
  <c r="K205" i="2"/>
  <c r="M205" i="2" s="1"/>
  <c r="O204" i="2"/>
  <c r="N204" i="2"/>
  <c r="L204" i="2"/>
  <c r="K204" i="2"/>
  <c r="M204" i="2" s="1"/>
  <c r="O202" i="2"/>
  <c r="N202" i="2"/>
  <c r="L202" i="2"/>
  <c r="K202" i="2"/>
  <c r="M202" i="2" s="1"/>
  <c r="O201" i="2"/>
  <c r="N201" i="2"/>
  <c r="L201" i="2"/>
  <c r="K201" i="2"/>
  <c r="M201" i="2" s="1"/>
  <c r="O200" i="2"/>
  <c r="N200" i="2"/>
  <c r="L200" i="2"/>
  <c r="K200" i="2"/>
  <c r="M200" i="2" s="1"/>
  <c r="O199" i="2"/>
  <c r="N199" i="2"/>
  <c r="L199" i="2"/>
  <c r="K199" i="2"/>
  <c r="M199" i="2" s="1"/>
  <c r="O198" i="2"/>
  <c r="N198" i="2"/>
  <c r="L198" i="2"/>
  <c r="K198" i="2"/>
  <c r="M198" i="2" s="1"/>
  <c r="O197" i="2"/>
  <c r="N197" i="2"/>
  <c r="L197" i="2"/>
  <c r="K197" i="2"/>
  <c r="M197" i="2" s="1"/>
  <c r="O195" i="2"/>
  <c r="N195" i="2"/>
  <c r="L195" i="2"/>
  <c r="K195" i="2"/>
  <c r="M195" i="2" s="1"/>
  <c r="M193" i="2" s="1"/>
  <c r="R193" i="2"/>
  <c r="Q193" i="2"/>
  <c r="P193" i="2"/>
  <c r="O193" i="2"/>
  <c r="N193" i="2"/>
  <c r="L193" i="2"/>
  <c r="K193" i="2"/>
  <c r="O192" i="2"/>
  <c r="N192" i="2"/>
  <c r="L192" i="2"/>
  <c r="K192" i="2"/>
  <c r="M192" i="2" s="1"/>
  <c r="O191" i="2"/>
  <c r="N191" i="2"/>
  <c r="L191" i="2"/>
  <c r="K191" i="2"/>
  <c r="M191" i="2" s="1"/>
  <c r="O190" i="2"/>
  <c r="N190" i="2"/>
  <c r="L190" i="2"/>
  <c r="K190" i="2"/>
  <c r="M190" i="2" s="1"/>
  <c r="O189" i="2"/>
  <c r="N189" i="2"/>
  <c r="L189" i="2"/>
  <c r="K189" i="2"/>
  <c r="M189" i="2" s="1"/>
  <c r="O188" i="2"/>
  <c r="N188" i="2"/>
  <c r="L188" i="2"/>
  <c r="K188" i="2"/>
  <c r="M188" i="2" s="1"/>
  <c r="O187" i="2"/>
  <c r="N187" i="2"/>
  <c r="L187" i="2"/>
  <c r="K187" i="2"/>
  <c r="M187" i="2" s="1"/>
  <c r="O185" i="2"/>
  <c r="N185" i="2"/>
  <c r="L185" i="2"/>
  <c r="K185" i="2"/>
  <c r="M185" i="2" s="1"/>
  <c r="O183" i="2"/>
  <c r="N183" i="2"/>
  <c r="N179" i="2" s="1"/>
  <c r="L183" i="2"/>
  <c r="L179" i="2" s="1"/>
  <c r="K183" i="2"/>
  <c r="M183" i="2" s="1"/>
  <c r="O181" i="2"/>
  <c r="N181" i="2"/>
  <c r="L181" i="2"/>
  <c r="K181" i="2"/>
  <c r="R179" i="2" s="1"/>
  <c r="Q179" i="2"/>
  <c r="P179" i="2"/>
  <c r="O179" i="2"/>
  <c r="K179" i="2"/>
  <c r="O178" i="2"/>
  <c r="N178" i="2"/>
  <c r="L178" i="2"/>
  <c r="K178" i="2"/>
  <c r="M178" i="2" s="1"/>
  <c r="O177" i="2"/>
  <c r="N177" i="2"/>
  <c r="L177" i="2"/>
  <c r="K177" i="2"/>
  <c r="M177" i="2" s="1"/>
  <c r="O175" i="2"/>
  <c r="N175" i="2"/>
  <c r="L175" i="2"/>
  <c r="K175" i="2"/>
  <c r="M175" i="2" s="1"/>
  <c r="O174" i="2"/>
  <c r="N174" i="2"/>
  <c r="L174" i="2"/>
  <c r="K174" i="2"/>
  <c r="M174" i="2" s="1"/>
  <c r="O173" i="2"/>
  <c r="N173" i="2"/>
  <c r="L173" i="2"/>
  <c r="K173" i="2"/>
  <c r="M173" i="2" s="1"/>
  <c r="O172" i="2"/>
  <c r="N172" i="2"/>
  <c r="L172" i="2"/>
  <c r="K172" i="2"/>
  <c r="M172" i="2" s="1"/>
  <c r="O171" i="2"/>
  <c r="N171" i="2"/>
  <c r="L171" i="2"/>
  <c r="K171" i="2"/>
  <c r="M171" i="2" s="1"/>
  <c r="O170" i="2"/>
  <c r="N170" i="2"/>
  <c r="L170" i="2"/>
  <c r="K170" i="2"/>
  <c r="M170" i="2" s="1"/>
  <c r="O169" i="2"/>
  <c r="N169" i="2"/>
  <c r="L169" i="2"/>
  <c r="K169" i="2"/>
  <c r="M169" i="2" s="1"/>
  <c r="O168" i="2"/>
  <c r="N168" i="2"/>
  <c r="L168" i="2"/>
  <c r="K168" i="2"/>
  <c r="M168" i="2" s="1"/>
  <c r="O166" i="2"/>
  <c r="N166" i="2"/>
  <c r="L166" i="2"/>
  <c r="K166" i="2"/>
  <c r="M166" i="2" s="1"/>
  <c r="O165" i="2"/>
  <c r="N165" i="2"/>
  <c r="L165" i="2"/>
  <c r="K165" i="2"/>
  <c r="M165" i="2" s="1"/>
  <c r="O164" i="2"/>
  <c r="N164" i="2"/>
  <c r="L164" i="2"/>
  <c r="K164" i="2"/>
  <c r="M164" i="2" s="1"/>
  <c r="O162" i="2"/>
  <c r="N162" i="2"/>
  <c r="L162" i="2"/>
  <c r="K162" i="2"/>
  <c r="M162" i="2" s="1"/>
  <c r="O161" i="2"/>
  <c r="N161" i="2"/>
  <c r="L161" i="2"/>
  <c r="K161" i="2"/>
  <c r="M161" i="2" s="1"/>
  <c r="O160" i="2"/>
  <c r="N160" i="2"/>
  <c r="L160" i="2"/>
  <c r="K160" i="2"/>
  <c r="M160" i="2" s="1"/>
  <c r="O158" i="2"/>
  <c r="N158" i="2"/>
  <c r="L158" i="2"/>
  <c r="K158" i="2"/>
  <c r="M158" i="2" s="1"/>
  <c r="O157" i="2"/>
  <c r="N157" i="2"/>
  <c r="L157" i="2"/>
  <c r="K157" i="2"/>
  <c r="M157" i="2" s="1"/>
  <c r="O156" i="2"/>
  <c r="N156" i="2"/>
  <c r="L156" i="2"/>
  <c r="K156" i="2"/>
  <c r="M156" i="2" s="1"/>
  <c r="O154" i="2"/>
  <c r="N154" i="2"/>
  <c r="L154" i="2"/>
  <c r="K154" i="2"/>
  <c r="M154" i="2" s="1"/>
  <c r="O152" i="2"/>
  <c r="N152" i="2"/>
  <c r="L152" i="2"/>
  <c r="K152" i="2"/>
  <c r="M152" i="2" s="1"/>
  <c r="O150" i="2"/>
  <c r="N150" i="2"/>
  <c r="L150" i="2"/>
  <c r="K150" i="2"/>
  <c r="M150" i="2" s="1"/>
  <c r="O148" i="2"/>
  <c r="N148" i="2"/>
  <c r="L148" i="2"/>
  <c r="K148" i="2"/>
  <c r="M148" i="2" s="1"/>
  <c r="O146" i="2"/>
  <c r="N146" i="2"/>
  <c r="L146" i="2"/>
  <c r="K146" i="2"/>
  <c r="R144" i="2" s="1"/>
  <c r="Q144" i="2"/>
  <c r="P144" i="2"/>
  <c r="O144" i="2"/>
  <c r="N144" i="2"/>
  <c r="L144" i="2"/>
  <c r="K144" i="2"/>
  <c r="O143" i="2"/>
  <c r="N143" i="2"/>
  <c r="L143" i="2"/>
  <c r="K143" i="2"/>
  <c r="M143" i="2" s="1"/>
  <c r="O142" i="2"/>
  <c r="N142" i="2"/>
  <c r="M142" i="2"/>
  <c r="K142" i="2"/>
  <c r="L142" i="2" s="1"/>
  <c r="O141" i="2"/>
  <c r="N141" i="2"/>
  <c r="M141" i="2"/>
  <c r="L141" i="2"/>
  <c r="K141" i="2"/>
  <c r="O140" i="2"/>
  <c r="N140" i="2"/>
  <c r="M140" i="2"/>
  <c r="K140" i="2"/>
  <c r="L140" i="2" s="1"/>
  <c r="O139" i="2"/>
  <c r="N139" i="2"/>
  <c r="M139" i="2"/>
  <c r="L139" i="2"/>
  <c r="K139" i="2"/>
  <c r="O138" i="2"/>
  <c r="N138" i="2"/>
  <c r="L138" i="2"/>
  <c r="K138" i="2"/>
  <c r="M138" i="2" s="1"/>
  <c r="O137" i="2"/>
  <c r="N137" i="2"/>
  <c r="L137" i="2"/>
  <c r="K137" i="2"/>
  <c r="M137" i="2" s="1"/>
  <c r="M135" i="2" s="1"/>
  <c r="R135" i="2"/>
  <c r="Q135" i="2"/>
  <c r="P135" i="2"/>
  <c r="O135" i="2"/>
  <c r="N135" i="2"/>
  <c r="K135" i="2"/>
  <c r="O134" i="2"/>
  <c r="N134" i="2"/>
  <c r="L134" i="2"/>
  <c r="K134" i="2"/>
  <c r="M134" i="2" s="1"/>
  <c r="O133" i="2"/>
  <c r="N133" i="2"/>
  <c r="M133" i="2"/>
  <c r="L133" i="2"/>
  <c r="K133" i="2"/>
  <c r="O132" i="2"/>
  <c r="N132" i="2"/>
  <c r="M132" i="2"/>
  <c r="K132" i="2"/>
  <c r="L132" i="2" s="1"/>
  <c r="L125" i="2" s="1"/>
  <c r="O131" i="2"/>
  <c r="N131" i="2"/>
  <c r="M131" i="2"/>
  <c r="L131" i="2"/>
  <c r="K131" i="2"/>
  <c r="O130" i="2"/>
  <c r="N130" i="2"/>
  <c r="L130" i="2"/>
  <c r="K130" i="2"/>
  <c r="M130" i="2" s="1"/>
  <c r="O129" i="2"/>
  <c r="N129" i="2"/>
  <c r="L129" i="2"/>
  <c r="K129" i="2"/>
  <c r="M129" i="2" s="1"/>
  <c r="O128" i="2"/>
  <c r="N128" i="2"/>
  <c r="L128" i="2"/>
  <c r="K128" i="2"/>
  <c r="M128" i="2" s="1"/>
  <c r="O127" i="2"/>
  <c r="N127" i="2"/>
  <c r="L127" i="2"/>
  <c r="K127" i="2"/>
  <c r="M127" i="2" s="1"/>
  <c r="M125" i="2" s="1"/>
  <c r="R125" i="2"/>
  <c r="Q125" i="2"/>
  <c r="P125" i="2"/>
  <c r="O125" i="2"/>
  <c r="N125" i="2"/>
  <c r="K125" i="2"/>
  <c r="O124" i="2"/>
  <c r="N124" i="2"/>
  <c r="L124" i="2"/>
  <c r="K124" i="2"/>
  <c r="R122" i="2" s="1"/>
  <c r="Q122" i="2"/>
  <c r="P122" i="2"/>
  <c r="O122" i="2"/>
  <c r="N122" i="2"/>
  <c r="L122" i="2"/>
  <c r="K122" i="2"/>
  <c r="O121" i="2"/>
  <c r="N121" i="2"/>
  <c r="L121" i="2"/>
  <c r="K121" i="2"/>
  <c r="M121" i="2" s="1"/>
  <c r="M119" i="2" s="1"/>
  <c r="R119" i="2"/>
  <c r="Q119" i="2"/>
  <c r="P119" i="2"/>
  <c r="O119" i="2"/>
  <c r="N119" i="2"/>
  <c r="L119" i="2"/>
  <c r="K119" i="2"/>
  <c r="O118" i="2"/>
  <c r="N118" i="2"/>
  <c r="L118" i="2"/>
  <c r="K118" i="2"/>
  <c r="M118" i="2" s="1"/>
  <c r="O117" i="2"/>
  <c r="N117" i="2"/>
  <c r="L117" i="2"/>
  <c r="K117" i="2"/>
  <c r="M117" i="2" s="1"/>
  <c r="O116" i="2"/>
  <c r="N116" i="2"/>
  <c r="L116" i="2"/>
  <c r="K116" i="2"/>
  <c r="M116" i="2" s="1"/>
  <c r="O115" i="2"/>
  <c r="N115" i="2"/>
  <c r="L115" i="2"/>
  <c r="K115" i="2"/>
  <c r="M115" i="2" s="1"/>
  <c r="O114" i="2"/>
  <c r="N114" i="2"/>
  <c r="L114" i="2"/>
  <c r="K114" i="2"/>
  <c r="M114" i="2" s="1"/>
  <c r="O113" i="2"/>
  <c r="N113" i="2"/>
  <c r="L113" i="2"/>
  <c r="K113" i="2"/>
  <c r="M113" i="2" s="1"/>
  <c r="O112" i="2"/>
  <c r="N112" i="2"/>
  <c r="L112" i="2"/>
  <c r="K112" i="2"/>
  <c r="M112" i="2" s="1"/>
  <c r="O111" i="2"/>
  <c r="N111" i="2"/>
  <c r="L111" i="2"/>
  <c r="K111" i="2"/>
  <c r="M111" i="2" s="1"/>
  <c r="M109" i="2" s="1"/>
  <c r="R109" i="2"/>
  <c r="Q109" i="2"/>
  <c r="P109" i="2"/>
  <c r="O109" i="2"/>
  <c r="N109" i="2"/>
  <c r="L109" i="2"/>
  <c r="K109" i="2"/>
  <c r="O108" i="2"/>
  <c r="N108" i="2"/>
  <c r="L108" i="2"/>
  <c r="K108" i="2"/>
  <c r="M108" i="2" s="1"/>
  <c r="O107" i="2"/>
  <c r="N107" i="2"/>
  <c r="L107" i="2"/>
  <c r="K107" i="2"/>
  <c r="M107" i="2" s="1"/>
  <c r="O106" i="2"/>
  <c r="N106" i="2"/>
  <c r="L106" i="2"/>
  <c r="K106" i="2"/>
  <c r="M106" i="2" s="1"/>
  <c r="O105" i="2"/>
  <c r="N105" i="2"/>
  <c r="L105" i="2"/>
  <c r="K105" i="2"/>
  <c r="M105" i="2" s="1"/>
  <c r="O104" i="2"/>
  <c r="N104" i="2"/>
  <c r="L104" i="2"/>
  <c r="K104" i="2"/>
  <c r="M104" i="2" s="1"/>
  <c r="O103" i="2"/>
  <c r="N103" i="2"/>
  <c r="L103" i="2"/>
  <c r="K103" i="2"/>
  <c r="M103" i="2" s="1"/>
  <c r="O102" i="2"/>
  <c r="N102" i="2"/>
  <c r="L102" i="2"/>
  <c r="K102" i="2"/>
  <c r="M102" i="2" s="1"/>
  <c r="O101" i="2"/>
  <c r="N101" i="2"/>
  <c r="L101" i="2"/>
  <c r="K101" i="2"/>
  <c r="M101" i="2" s="1"/>
  <c r="O100" i="2"/>
  <c r="N100" i="2"/>
  <c r="L100" i="2"/>
  <c r="K100" i="2"/>
  <c r="M100" i="2" s="1"/>
  <c r="O99" i="2"/>
  <c r="N99" i="2"/>
  <c r="L99" i="2"/>
  <c r="K99" i="2"/>
  <c r="M99" i="2" s="1"/>
  <c r="M97" i="2" s="1"/>
  <c r="R97" i="2"/>
  <c r="Q97" i="2"/>
  <c r="P97" i="2"/>
  <c r="O97" i="2"/>
  <c r="N97" i="2"/>
  <c r="L97" i="2"/>
  <c r="K97" i="2"/>
  <c r="O96" i="2"/>
  <c r="N96" i="2"/>
  <c r="L96" i="2"/>
  <c r="K96" i="2"/>
  <c r="M96" i="2" s="1"/>
  <c r="O95" i="2"/>
  <c r="N95" i="2"/>
  <c r="L95" i="2"/>
  <c r="K95" i="2"/>
  <c r="M95" i="2" s="1"/>
  <c r="O94" i="2"/>
  <c r="N94" i="2"/>
  <c r="L94" i="2"/>
  <c r="K94" i="2"/>
  <c r="M94" i="2" s="1"/>
  <c r="O93" i="2"/>
  <c r="N93" i="2"/>
  <c r="L93" i="2"/>
  <c r="K93" i="2"/>
  <c r="M93" i="2" s="1"/>
  <c r="O92" i="2"/>
  <c r="N92" i="2"/>
  <c r="L92" i="2"/>
  <c r="K92" i="2"/>
  <c r="R90" i="2" s="1"/>
  <c r="Q90" i="2"/>
  <c r="P90" i="2"/>
  <c r="O90" i="2"/>
  <c r="N90" i="2"/>
  <c r="L90" i="2"/>
  <c r="K90" i="2"/>
  <c r="O89" i="2"/>
  <c r="N89" i="2"/>
  <c r="L89" i="2"/>
  <c r="K89" i="2"/>
  <c r="M89" i="2" s="1"/>
  <c r="O88" i="2"/>
  <c r="N88" i="2"/>
  <c r="L88" i="2"/>
  <c r="K88" i="2"/>
  <c r="M88" i="2" s="1"/>
  <c r="O87" i="2"/>
  <c r="N87" i="2"/>
  <c r="L87" i="2"/>
  <c r="K87" i="2"/>
  <c r="M87" i="2" s="1"/>
  <c r="O86" i="2"/>
  <c r="N86" i="2"/>
  <c r="L86" i="2"/>
  <c r="K86" i="2"/>
  <c r="M86" i="2" s="1"/>
  <c r="O85" i="2"/>
  <c r="N85" i="2"/>
  <c r="L85" i="2"/>
  <c r="K85" i="2"/>
  <c r="M85" i="2" s="1"/>
  <c r="O84" i="2"/>
  <c r="N84" i="2"/>
  <c r="L84" i="2"/>
  <c r="K84" i="2"/>
  <c r="M84" i="2" s="1"/>
  <c r="O83" i="2"/>
  <c r="N83" i="2"/>
  <c r="L83" i="2"/>
  <c r="K83" i="2"/>
  <c r="M83" i="2" s="1"/>
  <c r="O82" i="2"/>
  <c r="N82" i="2"/>
  <c r="L82" i="2"/>
  <c r="K82" i="2"/>
  <c r="M82" i="2" s="1"/>
  <c r="O81" i="2"/>
  <c r="N81" i="2"/>
  <c r="L81" i="2"/>
  <c r="K81" i="2"/>
  <c r="M81" i="2" s="1"/>
  <c r="O80" i="2"/>
  <c r="N80" i="2"/>
  <c r="L80" i="2"/>
  <c r="K80" i="2"/>
  <c r="M80" i="2" s="1"/>
  <c r="M78" i="2" s="1"/>
  <c r="R78" i="2"/>
  <c r="Q78" i="2"/>
  <c r="P78" i="2"/>
  <c r="O78" i="2"/>
  <c r="N78" i="2"/>
  <c r="L78" i="2"/>
  <c r="K78" i="2"/>
  <c r="O77" i="2"/>
  <c r="N77" i="2"/>
  <c r="L77" i="2"/>
  <c r="K77" i="2"/>
  <c r="M77" i="2" s="1"/>
  <c r="M75" i="2" s="1"/>
  <c r="Q75" i="2"/>
  <c r="P75" i="2"/>
  <c r="O75" i="2"/>
  <c r="N75" i="2"/>
  <c r="L75" i="2"/>
  <c r="K75" i="2"/>
  <c r="O74" i="2"/>
  <c r="N74" i="2"/>
  <c r="L74" i="2"/>
  <c r="K74" i="2"/>
  <c r="M74" i="2" s="1"/>
  <c r="O73" i="2"/>
  <c r="N73" i="2"/>
  <c r="L73" i="2"/>
  <c r="K73" i="2"/>
  <c r="M73" i="2" s="1"/>
  <c r="O72" i="2"/>
  <c r="N72" i="2"/>
  <c r="L72" i="2"/>
  <c r="K72" i="2"/>
  <c r="M72" i="2" s="1"/>
  <c r="M70" i="2" s="1"/>
  <c r="R70" i="2"/>
  <c r="Q70" i="2"/>
  <c r="P70" i="2"/>
  <c r="O70" i="2"/>
  <c r="N70" i="2"/>
  <c r="L70" i="2"/>
  <c r="K70" i="2"/>
  <c r="O69" i="2"/>
  <c r="N69" i="2"/>
  <c r="L69" i="2"/>
  <c r="K69" i="2"/>
  <c r="M69" i="2" s="1"/>
  <c r="O68" i="2"/>
  <c r="N68" i="2"/>
  <c r="L68" i="2"/>
  <c r="K68" i="2"/>
  <c r="M68" i="2" s="1"/>
  <c r="O67" i="2"/>
  <c r="N67" i="2"/>
  <c r="L67" i="2"/>
  <c r="K67" i="2"/>
  <c r="M67" i="2" s="1"/>
  <c r="O66" i="2"/>
  <c r="N66" i="2"/>
  <c r="L66" i="2"/>
  <c r="K66" i="2"/>
  <c r="M66" i="2" s="1"/>
  <c r="O65" i="2"/>
  <c r="N65" i="2"/>
  <c r="L65" i="2"/>
  <c r="K65" i="2"/>
  <c r="M65" i="2" s="1"/>
  <c r="M63" i="2" s="1"/>
  <c r="Q63" i="2"/>
  <c r="P63" i="2"/>
  <c r="O63" i="2"/>
  <c r="N63" i="2"/>
  <c r="L63" i="2"/>
  <c r="K63" i="2"/>
  <c r="O62" i="2"/>
  <c r="N62" i="2"/>
  <c r="L62" i="2"/>
  <c r="K62" i="2"/>
  <c r="M62" i="2" s="1"/>
  <c r="O61" i="2"/>
  <c r="N61" i="2"/>
  <c r="L61" i="2"/>
  <c r="K61" i="2"/>
  <c r="M61" i="2" s="1"/>
  <c r="O60" i="2"/>
  <c r="N60" i="2"/>
  <c r="L60" i="2"/>
  <c r="K60" i="2"/>
  <c r="M60" i="2" s="1"/>
  <c r="O59" i="2"/>
  <c r="N59" i="2"/>
  <c r="L59" i="2"/>
  <c r="K59" i="2"/>
  <c r="M59" i="2" s="1"/>
  <c r="O58" i="2"/>
  <c r="N58" i="2"/>
  <c r="L58" i="2"/>
  <c r="K58" i="2"/>
  <c r="M58" i="2" s="1"/>
  <c r="O57" i="2"/>
  <c r="N57" i="2"/>
  <c r="L57" i="2"/>
  <c r="K57" i="2"/>
  <c r="M57" i="2" s="1"/>
  <c r="M55" i="2" s="1"/>
  <c r="R55" i="2"/>
  <c r="Q55" i="2"/>
  <c r="P55" i="2"/>
  <c r="O55" i="2"/>
  <c r="N55" i="2"/>
  <c r="L55" i="2"/>
  <c r="K55" i="2"/>
  <c r="O54" i="2"/>
  <c r="N54" i="2"/>
  <c r="M54" i="2"/>
  <c r="K54" i="2"/>
  <c r="L54" i="2" s="1"/>
  <c r="L40" i="2" s="1"/>
  <c r="O53" i="2"/>
  <c r="N53" i="2"/>
  <c r="L53" i="2"/>
  <c r="K53" i="2"/>
  <c r="M53" i="2" s="1"/>
  <c r="O52" i="2"/>
  <c r="N52" i="2"/>
  <c r="L52" i="2"/>
  <c r="K52" i="2"/>
  <c r="M52" i="2" s="1"/>
  <c r="O51" i="2"/>
  <c r="N51" i="2"/>
  <c r="L51" i="2"/>
  <c r="K51" i="2"/>
  <c r="M51" i="2" s="1"/>
  <c r="O50" i="2"/>
  <c r="N50" i="2"/>
  <c r="L50" i="2"/>
  <c r="K50" i="2"/>
  <c r="M50" i="2" s="1"/>
  <c r="O49" i="2"/>
  <c r="N49" i="2"/>
  <c r="L49" i="2"/>
  <c r="K49" i="2"/>
  <c r="M49" i="2" s="1"/>
  <c r="O48" i="2"/>
  <c r="N48" i="2"/>
  <c r="L48" i="2"/>
  <c r="K48" i="2"/>
  <c r="M48" i="2" s="1"/>
  <c r="O47" i="2"/>
  <c r="N47" i="2"/>
  <c r="L47" i="2"/>
  <c r="K47" i="2"/>
  <c r="M47" i="2" s="1"/>
  <c r="O46" i="2"/>
  <c r="N46" i="2"/>
  <c r="L46" i="2"/>
  <c r="K46" i="2"/>
  <c r="M46" i="2" s="1"/>
  <c r="O45" i="2"/>
  <c r="N45" i="2"/>
  <c r="L45" i="2"/>
  <c r="K45" i="2"/>
  <c r="M45" i="2" s="1"/>
  <c r="O44" i="2"/>
  <c r="N44" i="2"/>
  <c r="L44" i="2"/>
  <c r="K44" i="2"/>
  <c r="M44" i="2" s="1"/>
  <c r="O43" i="2"/>
  <c r="N43" i="2"/>
  <c r="L43" i="2"/>
  <c r="K43" i="2"/>
  <c r="M43" i="2" s="1"/>
  <c r="O42" i="2"/>
  <c r="N42" i="2"/>
  <c r="L42" i="2"/>
  <c r="K42" i="2"/>
  <c r="M42" i="2" s="1"/>
  <c r="M40" i="2" s="1"/>
  <c r="R40" i="2"/>
  <c r="Q40" i="2"/>
  <c r="P40" i="2"/>
  <c r="O40" i="2"/>
  <c r="N40" i="2"/>
  <c r="K40" i="2"/>
  <c r="O39" i="2"/>
  <c r="N39" i="2"/>
  <c r="L39" i="2"/>
  <c r="K39" i="2"/>
  <c r="M39" i="2" s="1"/>
  <c r="O38" i="2"/>
  <c r="N38" i="2"/>
  <c r="L38" i="2"/>
  <c r="K38" i="2"/>
  <c r="M38" i="2" s="1"/>
  <c r="O37" i="2"/>
  <c r="N37" i="2"/>
  <c r="L37" i="2"/>
  <c r="K37" i="2"/>
  <c r="M37" i="2" s="1"/>
  <c r="O36" i="2"/>
  <c r="N36" i="2"/>
  <c r="L36" i="2"/>
  <c r="K36" i="2"/>
  <c r="M36" i="2" s="1"/>
  <c r="O35" i="2"/>
  <c r="N35" i="2"/>
  <c r="L35" i="2"/>
  <c r="K35" i="2"/>
  <c r="M35" i="2" s="1"/>
  <c r="O34" i="2"/>
  <c r="N34" i="2"/>
  <c r="L34" i="2"/>
  <c r="K34" i="2"/>
  <c r="M34" i="2" s="1"/>
  <c r="O33" i="2"/>
  <c r="N33" i="2"/>
  <c r="L33" i="2"/>
  <c r="K33" i="2"/>
  <c r="M33" i="2" s="1"/>
  <c r="O32" i="2"/>
  <c r="N32" i="2"/>
  <c r="L32" i="2"/>
  <c r="K32" i="2"/>
  <c r="M32" i="2" s="1"/>
  <c r="O31" i="2"/>
  <c r="N31" i="2"/>
  <c r="L31" i="2"/>
  <c r="K31" i="2"/>
  <c r="M31" i="2" s="1"/>
  <c r="O30" i="2"/>
  <c r="N30" i="2"/>
  <c r="L30" i="2"/>
  <c r="K30" i="2"/>
  <c r="M30" i="2" s="1"/>
  <c r="O29" i="2"/>
  <c r="N29" i="2"/>
  <c r="L29" i="2"/>
  <c r="K29" i="2"/>
  <c r="M29" i="2" s="1"/>
  <c r="O28" i="2"/>
  <c r="N28" i="2"/>
  <c r="L28" i="2"/>
  <c r="K28" i="2"/>
  <c r="M28" i="2" s="1"/>
  <c r="O27" i="2"/>
  <c r="N27" i="2"/>
  <c r="L27" i="2"/>
  <c r="K27" i="2"/>
  <c r="M27" i="2" s="1"/>
  <c r="O26" i="2"/>
  <c r="N26" i="2"/>
  <c r="L26" i="2"/>
  <c r="K26" i="2"/>
  <c r="M26" i="2" s="1"/>
  <c r="O25" i="2"/>
  <c r="N25" i="2"/>
  <c r="L25" i="2"/>
  <c r="K25" i="2"/>
  <c r="M25" i="2" s="1"/>
  <c r="O24" i="2"/>
  <c r="N24" i="2"/>
  <c r="L24" i="2"/>
  <c r="K24" i="2"/>
  <c r="M24" i="2" s="1"/>
  <c r="O23" i="2"/>
  <c r="N23" i="2"/>
  <c r="L23" i="2"/>
  <c r="K23" i="2"/>
  <c r="M23" i="2" s="1"/>
  <c r="O22" i="2"/>
  <c r="N22" i="2"/>
  <c r="L22" i="2"/>
  <c r="K22" i="2"/>
  <c r="M22" i="2" s="1"/>
  <c r="O21" i="2"/>
  <c r="N21" i="2"/>
  <c r="L21" i="2"/>
  <c r="K21" i="2"/>
  <c r="M21" i="2" s="1"/>
  <c r="M19" i="2" s="1"/>
  <c r="R19" i="2"/>
  <c r="Q19" i="2"/>
  <c r="P19" i="2"/>
  <c r="O19" i="2"/>
  <c r="N19" i="2"/>
  <c r="L19" i="2"/>
  <c r="K19" i="2"/>
  <c r="O18" i="2"/>
  <c r="N18" i="2"/>
  <c r="L18" i="2"/>
  <c r="K18" i="2"/>
  <c r="M18" i="2" s="1"/>
  <c r="O17" i="2"/>
  <c r="N17" i="2"/>
  <c r="L17" i="2"/>
  <c r="K17" i="2"/>
  <c r="M17" i="2" s="1"/>
  <c r="O16" i="2"/>
  <c r="N16" i="2"/>
  <c r="L16" i="2"/>
  <c r="K16" i="2"/>
  <c r="M16" i="2" s="1"/>
  <c r="O15" i="2"/>
  <c r="N15" i="2"/>
  <c r="L15" i="2"/>
  <c r="K15" i="2"/>
  <c r="M15" i="2" s="1"/>
  <c r="O14" i="2"/>
  <c r="N14" i="2"/>
  <c r="L14" i="2"/>
  <c r="K14" i="2"/>
  <c r="M14" i="2" s="1"/>
  <c r="O13" i="2"/>
  <c r="N13" i="2"/>
  <c r="L13" i="2"/>
  <c r="K13" i="2"/>
  <c r="M13" i="2" s="1"/>
  <c r="O12" i="2"/>
  <c r="N12" i="2"/>
  <c r="L12" i="2"/>
  <c r="K12" i="2"/>
  <c r="R10" i="2" s="1"/>
  <c r="Q10" i="2"/>
  <c r="P10" i="2"/>
  <c r="O10" i="2"/>
  <c r="N10" i="2"/>
  <c r="L10" i="2"/>
  <c r="K10" i="2"/>
  <c r="O9" i="2"/>
  <c r="N9" i="2"/>
  <c r="L9" i="2"/>
  <c r="K9" i="2"/>
  <c r="M9" i="2" s="1"/>
  <c r="O8" i="2"/>
  <c r="N8" i="2"/>
  <c r="L8" i="2"/>
  <c r="K8" i="2"/>
  <c r="M8" i="2" s="1"/>
  <c r="O7" i="2"/>
  <c r="N7" i="2"/>
  <c r="L7" i="2"/>
  <c r="K7" i="2"/>
  <c r="M7" i="2" s="1"/>
  <c r="O6" i="2"/>
  <c r="N6" i="2"/>
  <c r="L6" i="2"/>
  <c r="K6" i="2"/>
  <c r="M6" i="2" s="1"/>
  <c r="O5" i="2"/>
  <c r="N5" i="2"/>
  <c r="L5" i="2"/>
  <c r="K5" i="2"/>
  <c r="M5" i="2" s="1"/>
  <c r="O4" i="2"/>
  <c r="N4" i="2"/>
  <c r="L4" i="2"/>
  <c r="K4" i="2"/>
  <c r="M4" i="2" s="1"/>
  <c r="M2" i="2" s="1"/>
  <c r="R2" i="2"/>
  <c r="Q2" i="2"/>
  <c r="P2" i="2"/>
  <c r="O2" i="2"/>
  <c r="N2" i="2"/>
  <c r="L2" i="2"/>
  <c r="K2" i="2"/>
  <c r="L135" i="2" l="1"/>
  <c r="M12" i="2"/>
  <c r="M10" i="2" s="1"/>
  <c r="R63" i="2"/>
  <c r="R75" i="2"/>
  <c r="M92" i="2"/>
  <c r="M90" i="2" s="1"/>
  <c r="M124" i="2"/>
  <c r="M122" i="2" s="1"/>
  <c r="M146" i="2"/>
  <c r="M144" i="2" s="1"/>
  <c r="M181" i="2"/>
  <c r="M179" i="2" s="1"/>
  <c r="L288" i="2"/>
  <c r="R247" i="2"/>
  <c r="M290" i="2"/>
  <c r="M288" i="2" s="1"/>
  <c r="M308" i="2"/>
  <c r="M306" i="2" s="1"/>
  <c r="M324" i="2"/>
  <c r="M322" i="2" s="1"/>
  <c r="M342" i="2"/>
  <c r="M340" i="2" s="1"/>
  <c r="R371" i="2"/>
</calcChain>
</file>

<file path=xl/sharedStrings.xml><?xml version="1.0" encoding="utf-8"?>
<sst xmlns="http://schemas.openxmlformats.org/spreadsheetml/2006/main" count="1322" uniqueCount="659">
  <si>
    <t>HARMONOGRAM</t>
  </si>
  <si>
    <t>Zemní práce</t>
  </si>
  <si>
    <t>Ruční výkop jam, rýh a šachet v hornině tř. 1 - 2 pod podlahu</t>
  </si>
  <si>
    <t>Ruční výkop jam, rýh a šachet v hornině tř. 3 základ</t>
  </si>
  <si>
    <t>Vodorovné přemístění výkopku z hor.1-4 do 10000 m</t>
  </si>
  <si>
    <t>Nakládání výkopku z hor.1-4 v množství do 100 m3</t>
  </si>
  <si>
    <t>Plošná úprava terénu, nerovnosti do 20 cm v rovině vč. zasetí travní směsí</t>
  </si>
  <si>
    <t>Poplatek za skládku horniny 1- 4</t>
  </si>
  <si>
    <t>Základy a zvláštní zakládání</t>
  </si>
  <si>
    <t>Polštář základu z kameniva hr. drceného 16-63 mm</t>
  </si>
  <si>
    <t>Beton základových desek prostý C 25/30 (B 30)</t>
  </si>
  <si>
    <t>Výztuž základových desek ze svařovaných sití 100x100x6 mm</t>
  </si>
  <si>
    <t>Beton základových pasů prostý C 25/30 (B 30)</t>
  </si>
  <si>
    <t>Bednění stěn základových pasů - zřízení</t>
  </si>
  <si>
    <t>Bednění stěn základových pasů - odstranění</t>
  </si>
  <si>
    <t>Bednění kotev.otvorů pasů do 0,02 m2, hl. 1 m</t>
  </si>
  <si>
    <t>Svislé a kompletní konstrukce</t>
  </si>
  <si>
    <t>Zazdívka otvorů pl.do 4 m2 , tl.zdí 45cm</t>
  </si>
  <si>
    <t>Zazdívka otvorů pl.do 4 m2 , tl.zdí 60cm</t>
  </si>
  <si>
    <t>Zdivo z cihel aku. 58 dB, P20, tl. 30 cm středová</t>
  </si>
  <si>
    <t>Zdivo z cihel brouš. P15, tl. 44 cm, lepidlo (lambda= 0, 111  W/(mK) ) obvod</t>
  </si>
  <si>
    <t>Montáž ŽB překladů do 180 cm dodatečně do rýh včetně dodávky 119 x 14 x 14 cm</t>
  </si>
  <si>
    <t>Montáž ŽB překladů do 180 cm dodatečně do rýh včetně dodávky 149 x 14 x 14 cm</t>
  </si>
  <si>
    <t>Montáž ŽB překladů do 180 cm dodatečně do rýh včetně dodávky 179 x 14 x 14 cm</t>
  </si>
  <si>
    <t>Montáž ŽB překladů do 240 cm dodatečně do rýh včetně dodávky 239 x 14 x 14 cm</t>
  </si>
  <si>
    <t>Překlad vysoký, nosný 23,8/7/100 cm</t>
  </si>
  <si>
    <t>Překlad vysoký, nosný 23,8/7/125 cm</t>
  </si>
  <si>
    <t>Překlad vysoký, nosný 23,8/7/150 cm</t>
  </si>
  <si>
    <t>Překlad vysoký, nosný 23,8/7/175 cm</t>
  </si>
  <si>
    <t>Osazení ocelových válcovaných nosníků č.22 a vyšší včetně dodávky profilu I č.24</t>
  </si>
  <si>
    <t>Izolace mezi překlady polystyren tl.10 cm</t>
  </si>
  <si>
    <t>Vyrovnání povrchu zdiva přizděním do tl. 15 cm</t>
  </si>
  <si>
    <t>Dodatečné vložení izolace podřezáním strojně,fólie cihelné zdivo tloušťky 70 cm</t>
  </si>
  <si>
    <t>Dodatečné vložení izolace podřezáním strojně,fólie kamenné zdivo tloušťky 70 cm</t>
  </si>
  <si>
    <t>Příčky z cihel broušených, lepidlo, tl. 8 cm</t>
  </si>
  <si>
    <t>Zdivo plotové z tvárnic,betonová zálivka, tl.19 cm tvárnice v barvě přírodní,</t>
  </si>
  <si>
    <t>Vodorovné konstrukce</t>
  </si>
  <si>
    <t>Dobetonování prefabrikovaných konstrukcí z betonu prostého zn.B 30 vč. bednění</t>
  </si>
  <si>
    <t>Montáž str.panelů z př.bet., H do 18 m, 3 t</t>
  </si>
  <si>
    <t>Výztuž stropů z betonářské oceli 10505</t>
  </si>
  <si>
    <t>Věnec vnější pro zeď 30 cm, tl. stropu 25 cm</t>
  </si>
  <si>
    <t>Věnec vnější pro zeď 44 cm, tl. stropu 25 cm</t>
  </si>
  <si>
    <t>Věnec vnitř. pro zeď 15 cm, tl. stropu 25 cm</t>
  </si>
  <si>
    <t>Věnec vnitřní pro zeď 30 cm, tl. stropu 30 cm kolem panelů</t>
  </si>
  <si>
    <t>Schodišťové konstrukce, železobeton C 25/30 (B 30)</t>
  </si>
  <si>
    <t>Bedneni schodist jakykoliv sklon</t>
  </si>
  <si>
    <t>Výztuž schodišťových konstrukcí z ocelí 10505</t>
  </si>
  <si>
    <t>Bednění schodnic přímočarých - zřízení</t>
  </si>
  <si>
    <t>Bednění schodnic přímočarých - odstranění</t>
  </si>
  <si>
    <t>Panel stropní předpjatý (dle výkresu stropu)  vč.  zálivky panelu</t>
  </si>
  <si>
    <t>Upravy povrchů vnitřní</t>
  </si>
  <si>
    <t>Omítka stropů štuková ručně</t>
  </si>
  <si>
    <t>Omítka stropů jádrová ze suché směsi</t>
  </si>
  <si>
    <t>Omítka vápenná vnitřního ostění - štuková s použitím suché maltové směsi</t>
  </si>
  <si>
    <t>Omítka vnitřního zdiva ze suché směsi, hladká</t>
  </si>
  <si>
    <t>Omítka vnitřního zdiva ze suché směsi, štuková</t>
  </si>
  <si>
    <t>Montáž výztužné sítě do stěrkového tmelu včetně výztužné sítě a stěrkového tmelu</t>
  </si>
  <si>
    <t>Úpravy povrchů vnější</t>
  </si>
  <si>
    <t>Dilatační profil KZS</t>
  </si>
  <si>
    <t>Zateplovací syst., sokl, EPS P tl. 150 mm s omítkou mozaikovou  5,0 kg/m2</t>
  </si>
  <si>
    <t>Zateplovací syst., fasáda, EPS F tl.150 mm s omítkou SH silikonovou 3,1 kg/m2</t>
  </si>
  <si>
    <t>Zateplovací syst., ostění, EPS F tl. 30 mm s omítkou SH silikonovou 3,1 kg/m2</t>
  </si>
  <si>
    <t>Zatepl. systém, parapet, EPS P tl. 40 mm</t>
  </si>
  <si>
    <t>Podlahy a podlahové konstrukce</t>
  </si>
  <si>
    <t>Mazanina betonová tl. 5 - 8 cm C 16/20  (B 20) kri síť 100 x 100 x 6</t>
  </si>
  <si>
    <t>Potěr anhydr samoniv -5cm such směs</t>
  </si>
  <si>
    <t>Separační vrstva PE fólie vč. dilatace stěn</t>
  </si>
  <si>
    <t>Výplně otvorů</t>
  </si>
  <si>
    <t>Osazení zárubní dveřních ocelových, pl. do 2,5 m2 včetně dodávky zárubně CgH  90 x 197 x 11 cm</t>
  </si>
  <si>
    <t>Doplňující práce na komunikaci</t>
  </si>
  <si>
    <t>Hloubení rýh šířky do 200 cm v hor.2 do 100 m3</t>
  </si>
  <si>
    <t>Trativody z drenážních trubek DN 10 cm bez lože</t>
  </si>
  <si>
    <t>D + M nopová fólie</t>
  </si>
  <si>
    <t>Kladení dlažby  1barva, lože z kam.do 5 cm zámková dlažba tl. 80 mm</t>
  </si>
  <si>
    <t>Násyp  hr kamenivo 16-32 udus</t>
  </si>
  <si>
    <t>Okapový chodník kačírek tl 35cm</t>
  </si>
  <si>
    <t>Osazení záhon.obrubníků do lože z B 12,5 s opěrou včetně obrubníku 50/5/25</t>
  </si>
  <si>
    <t>Separ vrstva geotextilie</t>
  </si>
  <si>
    <t>Lešení a stavební výtahy</t>
  </si>
  <si>
    <t>Montáž lešení leh.řad.s podlahami,š.do 1 m, H 10 m</t>
  </si>
  <si>
    <t>Příplatek za každý měsíc použití lešení k pol.1031</t>
  </si>
  <si>
    <t>Demontáž lešení leh.řad.s podlahami,š.1 m, H 10 m</t>
  </si>
  <si>
    <t>Lešení lehké pomocné, výška podlahy do 1,9 m</t>
  </si>
  <si>
    <t>Vyčištění budov o výšce podlaží do 4 m</t>
  </si>
  <si>
    <t>Bourání konstrukcí</t>
  </si>
  <si>
    <t>Odvoz suti na skladku do 1km</t>
  </si>
  <si>
    <t>Odvoz suti na skladku zkd 1km</t>
  </si>
  <si>
    <t>Poplatek za skladku suti</t>
  </si>
  <si>
    <t>Bourání zdiva z cihel pálených na MVC</t>
  </si>
  <si>
    <t>Bourání stropů dřevěných trámových vč. odvozu a uložení na skládku</t>
  </si>
  <si>
    <t>Bourání schodišťových stupňů betonových</t>
  </si>
  <si>
    <t>Demontáž střechy vč. klempíř. prvků a  uložení na skládku</t>
  </si>
  <si>
    <t>Bourání mazanin betonových tl. nad 10 cm, nad 4 m2 sbíječka  tl. mazaniny 15 - 20 cm</t>
  </si>
  <si>
    <t>Vybourání dřevěných rámů oken dvojitých pl. 2 m2</t>
  </si>
  <si>
    <t>Vybourání kovových dveřních zárubní pl. do 2 m2</t>
  </si>
  <si>
    <t>Prorážení otvorů</t>
  </si>
  <si>
    <t>Vybourání otv. zeď cihel. pl.0,09 m2, tl.60cm, MVC</t>
  </si>
  <si>
    <t>Vybourání cihel .klenba pl. 4 m2, nad 30 cm</t>
  </si>
  <si>
    <t>Vysekání kapes zeď cih. MVC pl. 0,25 m2, hl. 45 cm</t>
  </si>
  <si>
    <t>Vysekání rýh ve zdi cihelné 15 x 20 cm</t>
  </si>
  <si>
    <t>Otlučení omítek vnitřních stěn v rozsahu do 100 %</t>
  </si>
  <si>
    <t>Vysekání a úprava spár zdiva cihelného mimo komín.</t>
  </si>
  <si>
    <t>Odsekání vnitřních obkladů stěn nad 2 m2</t>
  </si>
  <si>
    <t>Vnitrostaveništní doprava suti do 50 m</t>
  </si>
  <si>
    <t>Demolice</t>
  </si>
  <si>
    <t>Demolice komínů z cihel.zdiva postup. rozebráním</t>
  </si>
  <si>
    <t>Staveništní přesun hmot</t>
  </si>
  <si>
    <t>Přesun hmot pro budovy zděné výšky do 12 m</t>
  </si>
  <si>
    <t>Izolace proti vodě</t>
  </si>
  <si>
    <t>Izolace proti vlhkosti vodor. nátěr ALP za studena</t>
  </si>
  <si>
    <t>Izolace proti vlhk. vodorovná pásy přitavením 2 vrstvy - materiál ve specifikaci</t>
  </si>
  <si>
    <t>Stěrka hydroizolační</t>
  </si>
  <si>
    <t>Těsnicí pás do spoje podlaha - stěna š. 100 mm</t>
  </si>
  <si>
    <t>Lak asfaltový izolační ALP</t>
  </si>
  <si>
    <t>Pás asfaltovaný těžký  V 60 S 40</t>
  </si>
  <si>
    <t>Pás asfaltovaný Al S40 protiradonový</t>
  </si>
  <si>
    <t>Přesun hmot pro izolace proti vodě, výšky do 12 m</t>
  </si>
  <si>
    <t>Izolace tepelné</t>
  </si>
  <si>
    <t>Izolace tepelné stropů rovných spodem, drátem 2 vrstvy - materiál ve specifikaci</t>
  </si>
  <si>
    <t>Izolace tepelná podlah na sucho, jednovrstvá</t>
  </si>
  <si>
    <t>Deska polystyrén samozhášivý EPS 100 Z tl. 150 mm</t>
  </si>
  <si>
    <t>Pás izolační (lambda=0,033) 4500x1200tl.100mm</t>
  </si>
  <si>
    <t>Pás izolační (lambda=0,033) 3000x1200tl.180mm</t>
  </si>
  <si>
    <t>Desky podlahové  30x1200x600 mm, zatíž. 5KN.m-2</t>
  </si>
  <si>
    <t>Přesun hmot pro izolace tepelné, výšky do 12 m</t>
  </si>
  <si>
    <t>Vnitřní kanalizace, kanalizační přípojka</t>
  </si>
  <si>
    <t>D+M potrubní rozvody KG DN 250</t>
  </si>
  <si>
    <t>včetně  tlak.zkoušky</t>
  </si>
  <si>
    <t>D+M potrubní rozvody KG DN 200</t>
  </si>
  <si>
    <t>D+M potrubní rozvody KG DN 150</t>
  </si>
  <si>
    <t>D+M potrubní rozvody KG DN 125</t>
  </si>
  <si>
    <t>D+M potrubní rozvody KG DN 100</t>
  </si>
  <si>
    <t>včetně tlak.zkoušky</t>
  </si>
  <si>
    <t>Výkop zeminy s odvozem na skládku</t>
  </si>
  <si>
    <t>Zásyp výkopu</t>
  </si>
  <si>
    <t>D+M potrubní rozvody HT DN 100</t>
  </si>
  <si>
    <t>včetně  tlakové zkoušky</t>
  </si>
  <si>
    <t>Vysekání drážky 15x15 cm</t>
  </si>
  <si>
    <t>Stavební zapravení drážky 15x15 cm</t>
  </si>
  <si>
    <t>D+M potrubní rozvody HT DN 75</t>
  </si>
  <si>
    <t>Vysekání drážky 10x10 cm</t>
  </si>
  <si>
    <t>Stavební zapravení drážky 10x10 cm</t>
  </si>
  <si>
    <t>D+M potrubní rozvody HT DN 50</t>
  </si>
  <si>
    <t>včetně tlakové zkoušky</t>
  </si>
  <si>
    <t>Vysekání drážky 7x7 cm</t>
  </si>
  <si>
    <t>Stavební zapravení drážky 7x7 cm</t>
  </si>
  <si>
    <t>D+M čistící kusy HT DN 100, vč.dvířek</t>
  </si>
  <si>
    <t>D+M ventilační hlavice HT DN 100 vyvedeny nad střechu, včetně úpravy krytiny</t>
  </si>
  <si>
    <t>D+M výústek DN 100</t>
  </si>
  <si>
    <t>D+M výústek DN 50</t>
  </si>
  <si>
    <t>D+M podlahová vpusť DN 50</t>
  </si>
  <si>
    <t>D+M KANALIZAČNÍ PŘÍPOJKA - potrubí KG 250</t>
  </si>
  <si>
    <t>včetně napojení na stávající jímku</t>
  </si>
  <si>
    <t>Výkop zeminy</t>
  </si>
  <si>
    <t>Zásyp</t>
  </si>
  <si>
    <t>Vnitřní vodovod</t>
  </si>
  <si>
    <t>D+M potrubí PPR DN 32x2,9  PN 16</t>
  </si>
  <si>
    <t>rozvody vedeny v podlaze, stupačky ve zdi, včetně izolace a stupačkových uzávěrů, tlakové zkoušky</t>
  </si>
  <si>
    <t>D+M potrubí PPR DN 25x2,9  PN 16</t>
  </si>
  <si>
    <t>D+M potrubí PPR DN 20x2,9  PN 16</t>
  </si>
  <si>
    <t>D+M vodoměr studená voda, včetně uzávěrů a dvířek</t>
  </si>
  <si>
    <t>D+M vodoměr teplá voda, včetně uzávěrů a dvířek</t>
  </si>
  <si>
    <t>D+M výpustek DN 15, včetně nástěnky</t>
  </si>
  <si>
    <t>Vysekání drážky ve zdi 20x7cm</t>
  </si>
  <si>
    <t>Vysekání drážky ve zdi 10x7cm</t>
  </si>
  <si>
    <t>Stavební práce</t>
  </si>
  <si>
    <t>Vnitřní plynovod, plynovodní přípojka</t>
  </si>
  <si>
    <t>PLYNOVOD VNITŘNÍ : D+M potrubí Cu DN 35 x 1,5</t>
  </si>
  <si>
    <t>včetně chráničekí, nátěru, konzol</t>
  </si>
  <si>
    <t>D+M uzávěr KK DN 32, včetně stav.úprav, dvířek - na venkovní zdi</t>
  </si>
  <si>
    <t>D+M uzávěr KK DN 25, včetně připojení na plyn.kotle</t>
  </si>
  <si>
    <t>Tlaková zkouška</t>
  </si>
  <si>
    <t>Revize</t>
  </si>
  <si>
    <t>PLYNOVOD VENKOVNÍ : D+M potrubí LPE 40 x 3,7</t>
  </si>
  <si>
    <t>včetně geodetického zaměření, tlakové zkoušky</t>
  </si>
  <si>
    <t>D+M PLYNOVODNÍ PŘÍPOJKA - PE 100 DN 32 x 3,2</t>
  </si>
  <si>
    <t>včetně geodetického zaměření, regulátoru tlaku plynu, vč. uzávěrů a zděného objektu, revize</t>
  </si>
  <si>
    <t>Oprava komunikace</t>
  </si>
  <si>
    <t>Zařizovací předměty</t>
  </si>
  <si>
    <t>064</t>
  </si>
  <si>
    <t>O</t>
  </si>
  <si>
    <t>HSV</t>
  </si>
  <si>
    <t>Seznam položek pro oddíl :</t>
  </si>
  <si>
    <t>P</t>
  </si>
  <si>
    <t>642942111RT5</t>
  </si>
  <si>
    <t>kus</t>
  </si>
  <si>
    <t>091</t>
  </si>
  <si>
    <t>- zař.předměty  budou v souladu s výběrem investora</t>
  </si>
  <si>
    <t>D+M WC kombi - zadní vývod</t>
  </si>
  <si>
    <t>D+M umývadlo 60</t>
  </si>
  <si>
    <t>D+M baterie stojánková, umyvadlová</t>
  </si>
  <si>
    <t>D+M baterie nástěnná, sprchová</t>
  </si>
  <si>
    <t>D+M baterie stojánková, dřezová</t>
  </si>
  <si>
    <t>D+M sprchová zástěna 90 x 90</t>
  </si>
  <si>
    <t>D+M rohový ventil 1/2"</t>
  </si>
  <si>
    <t>D+M pračkový ventil 1/2"</t>
  </si>
  <si>
    <t>Kotelna</t>
  </si>
  <si>
    <t>D+M plynový kondenzační kotel, výkon 16-41 kW</t>
  </si>
  <si>
    <t>včetně uzávěrů, armatur, rozvodů pro dopojení ohříváku vody, anuloidu, oběhových čerpadel, expanzomatu, odtahu spalin, izolace, ekvitermní regulace, rozvaděče elektro, rozvodů</t>
  </si>
  <si>
    <t>D+M zásobník TUV 1000 l, vč.armatur, uzávěrů, expanzní nádoby, čerpadel, izolace</t>
  </si>
  <si>
    <t>Zprovoznění plyn.kondenzačních kotlů</t>
  </si>
  <si>
    <t>Rozvod potrubí, otopná tělesa</t>
  </si>
  <si>
    <t>D+M Rozvody Cu DN 42 x 2</t>
  </si>
  <si>
    <t>včetně izolace , vyústění přípojek, tlakové zkoušky, armatur, napuštění top.systému, odvzdušnění</t>
  </si>
  <si>
    <t>D+M Rozvody Cu DN 35 x 1,5</t>
  </si>
  <si>
    <t>D+M Rozvody Cu DN 28 x 1,5</t>
  </si>
  <si>
    <t>D+M Rozvody Cu DN 22 x 1,5</t>
  </si>
  <si>
    <t>včetně izolace ,  vyústění přípojek, tlakové zkoušky, armatur, napuštění top.systému, odvzdušnění</t>
  </si>
  <si>
    <t>D+M Rozvody Cu DN 15 x 1,5</t>
  </si>
  <si>
    <t>D+M měřiče spotřeby tepla</t>
  </si>
  <si>
    <t>včetně příslušných armatur,  dvířek</t>
  </si>
  <si>
    <t>D+M deskový radiátor</t>
  </si>
  <si>
    <t>- velikosti dle tepelných ztrát jednotlivých místností, spodní připojení vč.termohlavic, uzavíracích a regulačních armatur, tlakové zkoušky</t>
  </si>
  <si>
    <t>Konstrukce tesařské</t>
  </si>
  <si>
    <t>Hoblování viditelných částí krovu dvoustranné</t>
  </si>
  <si>
    <t>Montáž vázaných krovů pravidelných do 224 cm2 včetně dodávky řeziva, hranoly</t>
  </si>
  <si>
    <t>Montáž laťování střech, vzdálenost latí 22 - 36 cm včetně dodávky řeziva, latě 4/6 cm</t>
  </si>
  <si>
    <t>Montáž laťování střech, svislé, vzdálenost 100 cm včetně dodávky řeziva, latě 4/5 cm</t>
  </si>
  <si>
    <t>Montáž záklopu, vrchní na sraz, hrubá prkna včetně dodávky řeziva, prkna tl. 24 mm</t>
  </si>
  <si>
    <t>Montáž záklopu, vrchní na pero, hoblovaná prkna včetně dodávky řeziva, palubky tl. 19 mm</t>
  </si>
  <si>
    <t>Přesun hmot pro tesařské konstrukce, výšky do 12 m</t>
  </si>
  <si>
    <t>Dřevostavby</t>
  </si>
  <si>
    <t>SDK podhled DF 15 -TI 2xCD+UD</t>
  </si>
  <si>
    <t>Přesun hmot pro dřevostavby, výšky do 12 m</t>
  </si>
  <si>
    <t>Konstrukce klempířské</t>
  </si>
  <si>
    <t>Lemování Ti Zn plechem kryytina,krytina,rš 330 mm</t>
  </si>
  <si>
    <t>Žlaby Ti Zn plech, podokapní půlkruhové, rš 330 mm</t>
  </si>
  <si>
    <t>Úžlabí z Ti Zn plechu, rš 750 mm</t>
  </si>
  <si>
    <t>Demontáž oplechování parapetů,rš od 100 do 330 mm</t>
  </si>
  <si>
    <t>Oplechování parapetů včetně rohů Ti Zn, rš 330 mm</t>
  </si>
  <si>
    <t>Oplechování zdí z Ti Zn plechu, rš 400 mm</t>
  </si>
  <si>
    <t>Odpadní trouby z Ti Zn plechu, kruhové, D 120 mm</t>
  </si>
  <si>
    <t>Přesun hmot pro klempířské konstr., výšky do 12 m</t>
  </si>
  <si>
    <t>Krytiny tvrdé</t>
  </si>
  <si>
    <t>Střešní lávka, rošt 400 x 250 mm</t>
  </si>
  <si>
    <t>Taška prostupová + nástavec odvětrání kanalizace</t>
  </si>
  <si>
    <t>Taška prostupová + nástavec pro anténu vč. poznkované tyče dl. 4000 mm</t>
  </si>
  <si>
    <t>Zastř  střech slož pálená krytina</t>
  </si>
  <si>
    <t>Hřeben drážka větr pás 75mm</t>
  </si>
  <si>
    <t>Hřeben rozdělovací X/Y</t>
  </si>
  <si>
    <t>Nároží drážka větr pás 75mm</t>
  </si>
  <si>
    <t>Mtž nároží  konec hřebenáče</t>
  </si>
  <si>
    <t>Úžlabí izol pás+těsnění</t>
  </si>
  <si>
    <t>Univerzální vikýř 75x55cm</t>
  </si>
  <si>
    <t>Protisněh hák taška</t>
  </si>
  <si>
    <t>Ochr mřížka jednoduch taška drážka</t>
  </si>
  <si>
    <t>Větrací mřížka vysoká taška drážka</t>
  </si>
  <si>
    <t>Přiřezání tašek drážkových</t>
  </si>
  <si>
    <t>Montáž fólie na bednění přibitím, přelepení spojů polyesterová nosná vrstva + 2 polymerní vrstvy</t>
  </si>
  <si>
    <t>Přesun hmot pro krytiny tvrdé, výšky do 12 m</t>
  </si>
  <si>
    <t>Konstrukce truhlářské</t>
  </si>
  <si>
    <t>Montáž madel schodišťových dřevěných dílčích</t>
  </si>
  <si>
    <t>D + M lávka k výlezu nad střechu</t>
  </si>
  <si>
    <t>Montáž dveří do zárubně,otevíravých 1kř.nad 0,8 m vč. kování</t>
  </si>
  <si>
    <t>D + M střešní okno tvar 74x118 cm -dle výpisu</t>
  </si>
  <si>
    <t>D+M požární skládací schody EW 60 U= 1,8 W /m2 K</t>
  </si>
  <si>
    <t>Montáž parapetních desek š.nad 30 cm,dl.do 160 cm</t>
  </si>
  <si>
    <t>Dveře vnitřní hladké plné 1 kříd. dle výpisu</t>
  </si>
  <si>
    <t>Dveře vnitřní hladké 1kříd. 2/3sklo dle výpisu</t>
  </si>
  <si>
    <t>Deska parapetní dřevěná šířka 40 cm</t>
  </si>
  <si>
    <t>Madla buková 50 x 45 mm</t>
  </si>
  <si>
    <t>Kuchyňská linka - dle výpisu vč.spotřebičů - délka kuch.linky 2900 cm</t>
  </si>
  <si>
    <t>Konstrukce zámečnické</t>
  </si>
  <si>
    <t>D + M zavěšený balkon - dle výpisu</t>
  </si>
  <si>
    <t>D + M ocelové pavlače pozinkované vč. zasklení izolačním sklem dle výpisu</t>
  </si>
  <si>
    <t>D + M výtah dle výpisu</t>
  </si>
  <si>
    <t>Otvorové prvky z plastu</t>
  </si>
  <si>
    <t>D + M plastových a hliníkových. oken a dveří dle výpisu</t>
  </si>
  <si>
    <t>Podlahy z dlaždic a obklady</t>
  </si>
  <si>
    <t>Vyrovnání podkladů samonivel. hmotou tl. do 10 mm</t>
  </si>
  <si>
    <t>Montáž hran stupňů</t>
  </si>
  <si>
    <t>Kladení dlaždic na stupnice do tmele, jedna řada</t>
  </si>
  <si>
    <t>Kladení dlaždic na podstupnice do tmele, 1 řada</t>
  </si>
  <si>
    <t>Obklad soklíků rovných do tmele výšky do 100 mm</t>
  </si>
  <si>
    <t>Mtž keram režná hladká flex lep -12</t>
  </si>
  <si>
    <t>Penetrace podkladu podlahy</t>
  </si>
  <si>
    <t>Profil na stupně Z h 10 mm, nerez</t>
  </si>
  <si>
    <t>Dlažba 100x100x7 mm protizkluzná</t>
  </si>
  <si>
    <t>Dlažba  300x300x9 mm</t>
  </si>
  <si>
    <t>Přesun hmot pro podlahy z dlaždic, výšky do 12 m</t>
  </si>
  <si>
    <t>Podlahy povlakové</t>
  </si>
  <si>
    <t>Montáž podlahových lišt dilatačních, přechodových</t>
  </si>
  <si>
    <t>Lepení povlakových podlah z pásů pryžových včetně podlahoviny a soklových lišt</t>
  </si>
  <si>
    <t>Přesun hmot pro podlahy povlakové, výšky do 12 m</t>
  </si>
  <si>
    <t>Obklady keramické</t>
  </si>
  <si>
    <t>Mtž obklad lišty ukončující</t>
  </si>
  <si>
    <t>Mtž keram hladká flex lep</t>
  </si>
  <si>
    <t>Lišta rohová plastová na obklad ukončovací 8 mm</t>
  </si>
  <si>
    <t>Obklad  25x33 cm lesk</t>
  </si>
  <si>
    <t>Přesun hmot pro obklady keramické, výšky do 12 m</t>
  </si>
  <si>
    <t>Nátěry</t>
  </si>
  <si>
    <t>Nátěr syntetický OK "A" dvojnásobný nátěr zárubní</t>
  </si>
  <si>
    <t>Malby</t>
  </si>
  <si>
    <t>Malba 2xdisp ot bílá m-3,8</t>
  </si>
  <si>
    <t>Hromosvod</t>
  </si>
  <si>
    <t>D+M drát AlMgSi</t>
  </si>
  <si>
    <t>D+M drát FeZn pr.10</t>
  </si>
  <si>
    <t>uložení do země, včetně jímačů, svorek, uchycení, podpěr, úhelníků, držáků, výkopových prací, zpětné zasypání</t>
  </si>
  <si>
    <t>El.instalace</t>
  </si>
  <si>
    <t>D+M Rozvaděč elektroměrový pro 12 míst, vč.vysekání a osazení a kompletace</t>
  </si>
  <si>
    <t>- výbava : 10 x jistič 20B/1, 1x jistič 25B/3</t>
  </si>
  <si>
    <t>D+M rozvaděč bytový, vč.vysekání, zazdění a kompletace</t>
  </si>
  <si>
    <t>- výbava : jistič 20B/1 - 1, 16B/1 - 4, 10B/1 - 2, chránič 16/1N/B/0,03 - 1</t>
  </si>
  <si>
    <t>D+M rozvaděč společné prostory,vč. vysekání, zazdění, kompletace</t>
  </si>
  <si>
    <t>- výbava:  jistič 20B/3 - 1, 16B/3 - 1, 20B/1 - 1, 16B/1 - 3, 10B/1 - 4</t>
  </si>
  <si>
    <t>D+M svítidlo stropní 1 x 60W</t>
  </si>
  <si>
    <t>D+M svítidlo nástěnné s pohybovým čidlem venkovní</t>
  </si>
  <si>
    <t>D+M svítidlo nástěnné s pohyb.čidlem vnitřní, vsazeno nouzové světlo</t>
  </si>
  <si>
    <t>D+M svítidlo nástěnné s pohyb.čidlem</t>
  </si>
  <si>
    <t>D+M stropní 100 W</t>
  </si>
  <si>
    <t>D+M vypínač č.1 - kompletní</t>
  </si>
  <si>
    <t>D+M vypínač č.5 - kompletní</t>
  </si>
  <si>
    <t>D+M vypínač č.1 - do vlhka - kompletní</t>
  </si>
  <si>
    <t>D+M dvojzásuvka 220 W</t>
  </si>
  <si>
    <t>Elektro</t>
  </si>
  <si>
    <t>D+M kabel CYKY 5C x 4 mm, včetně vysekání, zazdění, krabic</t>
  </si>
  <si>
    <t>D+M kabel CYKY 3C x 1,5 mm, včetně vysekání, zazdění, krabic</t>
  </si>
  <si>
    <t>D+M kabel CYKY 3C x 2,5 mm, včetně vysekání, zazdění, krabic</t>
  </si>
  <si>
    <t>D+M vodič CYY 6mm</t>
  </si>
  <si>
    <t>D+M požární chránič</t>
  </si>
  <si>
    <t>Slaboproud</t>
  </si>
  <si>
    <t>D+ M DOMÁCÍ TELEFON, vč. vchod tabla, dom.telefon, vypínače, kabeláže, montáže,</t>
  </si>
  <si>
    <t>zednických prací</t>
  </si>
  <si>
    <t>D+ M anténní  zásuvky, včetně chráničky pro dopojení anténního svodu, kabeláže, montáže,</t>
  </si>
  <si>
    <t>D+ M internetové zásuvky, včetně chráničky pro dopojení internet. svodu, kabeláže, montáže,</t>
  </si>
  <si>
    <t>Ostatní</t>
  </si>
  <si>
    <t>001</t>
  </si>
  <si>
    <t>139601101R00</t>
  </si>
  <si>
    <t>m3</t>
  </si>
  <si>
    <t>139601102R00</t>
  </si>
  <si>
    <t>162701105R00</t>
  </si>
  <si>
    <t>167101101R00</t>
  </si>
  <si>
    <t>182001131R00</t>
  </si>
  <si>
    <t>m2</t>
  </si>
  <si>
    <t>199000002R00</t>
  </si>
  <si>
    <t>002</t>
  </si>
  <si>
    <t>271531111R00</t>
  </si>
  <si>
    <t>273313711R00</t>
  </si>
  <si>
    <t>273362021R00</t>
  </si>
  <si>
    <t>t</t>
  </si>
  <si>
    <t>274313711R00</t>
  </si>
  <si>
    <t>274351215R00</t>
  </si>
  <si>
    <t>274351216R00</t>
  </si>
  <si>
    <t>274353112R00</t>
  </si>
  <si>
    <t>003</t>
  </si>
  <si>
    <t>310278841R00</t>
  </si>
  <si>
    <t>310279841R00</t>
  </si>
  <si>
    <t>311237143R00</t>
  </si>
  <si>
    <t>311237486R00</t>
  </si>
  <si>
    <t>317121251R00</t>
  </si>
  <si>
    <t>317121251RT2</t>
  </si>
  <si>
    <t>317121251RT5</t>
  </si>
  <si>
    <t>317121351RT2</t>
  </si>
  <si>
    <t>317167210R00</t>
  </si>
  <si>
    <t>317167211R00</t>
  </si>
  <si>
    <t>317167212R00</t>
  </si>
  <si>
    <t>317167213R00</t>
  </si>
  <si>
    <t>317941125RT2</t>
  </si>
  <si>
    <t>317998117R00</t>
  </si>
  <si>
    <t>m</t>
  </si>
  <si>
    <t>319202331R00</t>
  </si>
  <si>
    <t>319300014RT1</t>
  </si>
  <si>
    <t>319300017RT1</t>
  </si>
  <si>
    <t>342247522R00</t>
  </si>
  <si>
    <t>345231111RT1</t>
  </si>
  <si>
    <t>004</t>
  </si>
  <si>
    <t>389381001RT3</t>
  </si>
  <si>
    <t>411133902R00</t>
  </si>
  <si>
    <t>411361821R00</t>
  </si>
  <si>
    <t>417388114R00</t>
  </si>
  <si>
    <t>417388134R00</t>
  </si>
  <si>
    <t>417388146R00</t>
  </si>
  <si>
    <t>417388176R00</t>
  </si>
  <si>
    <t>430321414R00</t>
  </si>
  <si>
    <t>430351110R00</t>
  </si>
  <si>
    <t>430361821R00</t>
  </si>
  <si>
    <t>433351131R00</t>
  </si>
  <si>
    <t>433351132R00</t>
  </si>
  <si>
    <t>S</t>
  </si>
  <si>
    <t>59346780</t>
  </si>
  <si>
    <t>061</t>
  </si>
  <si>
    <t>601011141R00</t>
  </si>
  <si>
    <t>601011213R00</t>
  </si>
  <si>
    <t>612425931RT2</t>
  </si>
  <si>
    <t>612473181R00</t>
  </si>
  <si>
    <t>612473182R00</t>
  </si>
  <si>
    <t>622481211R00</t>
  </si>
  <si>
    <t>062</t>
  </si>
  <si>
    <t>622312113R00</t>
  </si>
  <si>
    <t>622312124RU1</t>
  </si>
  <si>
    <t>622312134RT3</t>
  </si>
  <si>
    <t>622312153RT3</t>
  </si>
  <si>
    <t>622312164R00</t>
  </si>
  <si>
    <t>063</t>
  </si>
  <si>
    <t>631312611RT4</t>
  </si>
  <si>
    <t>632441114U00</t>
  </si>
  <si>
    <t>632481213U00</t>
  </si>
  <si>
    <t>132101201R00</t>
  </si>
  <si>
    <t>212755114R00</t>
  </si>
  <si>
    <t>311419812R00</t>
  </si>
  <si>
    <t>596111111RT3</t>
  </si>
  <si>
    <t>635111142U00</t>
  </si>
  <si>
    <t>637121116U00</t>
  </si>
  <si>
    <t>916561111RT4</t>
  </si>
  <si>
    <t>922111111U00</t>
  </si>
  <si>
    <t>094</t>
  </si>
  <si>
    <t>941941031R00</t>
  </si>
  <si>
    <t>941941191R00</t>
  </si>
  <si>
    <t>941941831R00</t>
  </si>
  <si>
    <t>941955002R00</t>
  </si>
  <si>
    <t>952901111R00</t>
  </si>
  <si>
    <t>096</t>
  </si>
  <si>
    <t>035978111R00</t>
  </si>
  <si>
    <t>035978121R00</t>
  </si>
  <si>
    <t>199000000R00</t>
  </si>
  <si>
    <t>962032231R00</t>
  </si>
  <si>
    <t>963011510R00</t>
  </si>
  <si>
    <t>963042819R00</t>
  </si>
  <si>
    <t>963093312R00</t>
  </si>
  <si>
    <t>965042241RT5</t>
  </si>
  <si>
    <t>968062355R00</t>
  </si>
  <si>
    <t>968072455R00</t>
  </si>
  <si>
    <t>097</t>
  </si>
  <si>
    <t>971033361R00</t>
  </si>
  <si>
    <t>972033691R00</t>
  </si>
  <si>
    <t>973031346R00</t>
  </si>
  <si>
    <t>974031165R00</t>
  </si>
  <si>
    <t>978013191R00</t>
  </si>
  <si>
    <t>978023411R00</t>
  </si>
  <si>
    <t>978059531R00</t>
  </si>
  <si>
    <t>979082111R00</t>
  </si>
  <si>
    <t>098</t>
  </si>
  <si>
    <t>981331111R00</t>
  </si>
  <si>
    <t>099</t>
  </si>
  <si>
    <t>998011002R00</t>
  </si>
  <si>
    <t>711</t>
  </si>
  <si>
    <t>PSV</t>
  </si>
  <si>
    <t>711111001R00</t>
  </si>
  <si>
    <t>711141559RT2</t>
  </si>
  <si>
    <t>711212122R00</t>
  </si>
  <si>
    <t>711212601RT2</t>
  </si>
  <si>
    <t>11163110</t>
  </si>
  <si>
    <t>T</t>
  </si>
  <si>
    <t>62832134</t>
  </si>
  <si>
    <t>62836302</t>
  </si>
  <si>
    <t>998711102R00</t>
  </si>
  <si>
    <t>713</t>
  </si>
  <si>
    <t>713111121RT2</t>
  </si>
  <si>
    <t>713121111R00</t>
  </si>
  <si>
    <t>28375767</t>
  </si>
  <si>
    <t>631508592</t>
  </si>
  <si>
    <t>631508595</t>
  </si>
  <si>
    <t>63150911.A</t>
  </si>
  <si>
    <t>998713102R00</t>
  </si>
  <si>
    <t>721</t>
  </si>
  <si>
    <t>721000001</t>
  </si>
  <si>
    <t>721000002</t>
  </si>
  <si>
    <t>721000003</t>
  </si>
  <si>
    <t>721000004</t>
  </si>
  <si>
    <t>721000005</t>
  </si>
  <si>
    <t>721000101</t>
  </si>
  <si>
    <t>721000102</t>
  </si>
  <si>
    <t>721000006</t>
  </si>
  <si>
    <t>721000103</t>
  </si>
  <si>
    <t>721000104</t>
  </si>
  <si>
    <t>721000007</t>
  </si>
  <si>
    <t>721000105</t>
  </si>
  <si>
    <t>721000106</t>
  </si>
  <si>
    <t>721000008</t>
  </si>
  <si>
    <t>721000107</t>
  </si>
  <si>
    <t>721000108</t>
  </si>
  <si>
    <t>721000009</t>
  </si>
  <si>
    <t>ks</t>
  </si>
  <si>
    <t>721000010</t>
  </si>
  <si>
    <t>721000011</t>
  </si>
  <si>
    <t>721000012</t>
  </si>
  <si>
    <t>721000013</t>
  </si>
  <si>
    <t>721111103U00</t>
  </si>
  <si>
    <t>721111104U</t>
  </si>
  <si>
    <t>721111105U</t>
  </si>
  <si>
    <t>722</t>
  </si>
  <si>
    <t>722000001</t>
  </si>
  <si>
    <t>722000002</t>
  </si>
  <si>
    <t>722000003</t>
  </si>
  <si>
    <t>722000004</t>
  </si>
  <si>
    <t>722000005</t>
  </si>
  <si>
    <t>722000006</t>
  </si>
  <si>
    <t>722000007</t>
  </si>
  <si>
    <t>722000008</t>
  </si>
  <si>
    <t>722000009</t>
  </si>
  <si>
    <t>hod</t>
  </si>
  <si>
    <t>723</t>
  </si>
  <si>
    <t>723000001</t>
  </si>
  <si>
    <t>723000101</t>
  </si>
  <si>
    <t>723000002</t>
  </si>
  <si>
    <t>723000003</t>
  </si>
  <si>
    <t>723000004</t>
  </si>
  <si>
    <t>723000005</t>
  </si>
  <si>
    <t>723000011</t>
  </si>
  <si>
    <t>723000102</t>
  </si>
  <si>
    <t>723000103</t>
  </si>
  <si>
    <t>723000012</t>
  </si>
  <si>
    <t>723120203R00</t>
  </si>
  <si>
    <t>723000104</t>
  </si>
  <si>
    <t>723000105</t>
  </si>
  <si>
    <t>723000106</t>
  </si>
  <si>
    <t>725</t>
  </si>
  <si>
    <t>725000001</t>
  </si>
  <si>
    <t>725000002</t>
  </si>
  <si>
    <t>725000003</t>
  </si>
  <si>
    <t>725000004</t>
  </si>
  <si>
    <t>725000005</t>
  </si>
  <si>
    <t>725000006</t>
  </si>
  <si>
    <t>725000007</t>
  </si>
  <si>
    <t>725000008</t>
  </si>
  <si>
    <t>731</t>
  </si>
  <si>
    <t>731000001</t>
  </si>
  <si>
    <t>731000002</t>
  </si>
  <si>
    <t>731000003</t>
  </si>
  <si>
    <t>731000004</t>
  </si>
  <si>
    <t>733</t>
  </si>
  <si>
    <t>OST</t>
  </si>
  <si>
    <t>733000001</t>
  </si>
  <si>
    <t>733000002</t>
  </si>
  <si>
    <t>733000003</t>
  </si>
  <si>
    <t>733000004</t>
  </si>
  <si>
    <t>733000005</t>
  </si>
  <si>
    <t>733000006</t>
  </si>
  <si>
    <t>733000007</t>
  </si>
  <si>
    <t>733000008</t>
  </si>
  <si>
    <t>762</t>
  </si>
  <si>
    <t>762085120R00</t>
  </si>
  <si>
    <t>762332120RT2</t>
  </si>
  <si>
    <t>762342203RT4</t>
  </si>
  <si>
    <t>762342204RT2</t>
  </si>
  <si>
    <t>762811210RT3</t>
  </si>
  <si>
    <t>762812370RT3</t>
  </si>
  <si>
    <t>998762102R00</t>
  </si>
  <si>
    <t>763</t>
  </si>
  <si>
    <t>763131432U00</t>
  </si>
  <si>
    <t>998763101R00</t>
  </si>
  <si>
    <t>764</t>
  </si>
  <si>
    <t>764231430R00</t>
  </si>
  <si>
    <t>764252403R00</t>
  </si>
  <si>
    <t>764292460R00</t>
  </si>
  <si>
    <t>764410850R00</t>
  </si>
  <si>
    <t>764510450R00</t>
  </si>
  <si>
    <t>764530430R00</t>
  </si>
  <si>
    <t>764554403R00</t>
  </si>
  <si>
    <t>998764102R00</t>
  </si>
  <si>
    <t>765</t>
  </si>
  <si>
    <t>765313169R00</t>
  </si>
  <si>
    <t>765313184R00</t>
  </si>
  <si>
    <t>765313185R00</t>
  </si>
  <si>
    <t>765313214U00</t>
  </si>
  <si>
    <t>765313312U00</t>
  </si>
  <si>
    <t>765313330U00</t>
  </si>
  <si>
    <t>765313412U00</t>
  </si>
  <si>
    <t>765313435U00</t>
  </si>
  <si>
    <t>765313511U00</t>
  </si>
  <si>
    <t>765313611U00</t>
  </si>
  <si>
    <t>765313663U00</t>
  </si>
  <si>
    <t>765313671U00</t>
  </si>
  <si>
    <t>765313672U00</t>
  </si>
  <si>
    <t>765313690U00</t>
  </si>
  <si>
    <t>765799313RO6</t>
  </si>
  <si>
    <t>998765102R00</t>
  </si>
  <si>
    <t>766</t>
  </si>
  <si>
    <t>766211100R00</t>
  </si>
  <si>
    <t>766421221R00</t>
  </si>
  <si>
    <t>766661122R00</t>
  </si>
  <si>
    <t>766671024U00</t>
  </si>
  <si>
    <t>766681003R00</t>
  </si>
  <si>
    <t>kus.</t>
  </si>
  <si>
    <t>766694122R00</t>
  </si>
  <si>
    <t>61160216</t>
  </si>
  <si>
    <t>61160736</t>
  </si>
  <si>
    <t>61187553</t>
  </si>
  <si>
    <t>61191425</t>
  </si>
  <si>
    <t>61111111</t>
  </si>
  <si>
    <t>767</t>
  </si>
  <si>
    <t>767135321R00</t>
  </si>
  <si>
    <t>vl.1</t>
  </si>
  <si>
    <t>vl.2</t>
  </si>
  <si>
    <t>769</t>
  </si>
  <si>
    <t>769000000R00</t>
  </si>
  <si>
    <t>771</t>
  </si>
  <si>
    <t>771101115R00</t>
  </si>
  <si>
    <t>771111171R00</t>
  </si>
  <si>
    <t>771120111R00</t>
  </si>
  <si>
    <t>771120211R00</t>
  </si>
  <si>
    <t>771130111R00</t>
  </si>
  <si>
    <t>771574113U00</t>
  </si>
  <si>
    <t>771591111U00</t>
  </si>
  <si>
    <t>59760191.A</t>
  </si>
  <si>
    <t>59764202</t>
  </si>
  <si>
    <t>59764203</t>
  </si>
  <si>
    <t>998771102R00</t>
  </si>
  <si>
    <t>776</t>
  </si>
  <si>
    <t>776111121R00</t>
  </si>
  <si>
    <t>776511000RU3</t>
  </si>
  <si>
    <t>998776102R00</t>
  </si>
  <si>
    <t>781</t>
  </si>
  <si>
    <t>781444222U00</t>
  </si>
  <si>
    <t>781474115U00</t>
  </si>
  <si>
    <t>59760102.A</t>
  </si>
  <si>
    <t>59781530</t>
  </si>
  <si>
    <t>998781102R00</t>
  </si>
  <si>
    <t>783</t>
  </si>
  <si>
    <t>783122110R00</t>
  </si>
  <si>
    <t>784</t>
  </si>
  <si>
    <t>784453631U00</t>
  </si>
  <si>
    <t>921</t>
  </si>
  <si>
    <t>MON</t>
  </si>
  <si>
    <t>210220101R00</t>
  </si>
  <si>
    <t>210220102R00</t>
  </si>
  <si>
    <t>210220103</t>
  </si>
  <si>
    <t>921.1</t>
  </si>
  <si>
    <t>921000001</t>
  </si>
  <si>
    <t>921000002</t>
  </si>
  <si>
    <t>921000003</t>
  </si>
  <si>
    <t>921000004</t>
  </si>
  <si>
    <t>921000005</t>
  </si>
  <si>
    <t>921000006</t>
  </si>
  <si>
    <t>921000007</t>
  </si>
  <si>
    <t>921000008</t>
  </si>
  <si>
    <t>921000009</t>
  </si>
  <si>
    <t>921000010</t>
  </si>
  <si>
    <t>921000011</t>
  </si>
  <si>
    <t>921000012</t>
  </si>
  <si>
    <t>921000013</t>
  </si>
  <si>
    <t>921.2</t>
  </si>
  <si>
    <t>921000021</t>
  </si>
  <si>
    <t>921000022</t>
  </si>
  <si>
    <t>921000023</t>
  </si>
  <si>
    <t>921000024</t>
  </si>
  <si>
    <t>921000025</t>
  </si>
  <si>
    <t>921.3</t>
  </si>
  <si>
    <t>921300001</t>
  </si>
  <si>
    <t>921300002</t>
  </si>
  <si>
    <t>921300003</t>
  </si>
  <si>
    <t>999</t>
  </si>
  <si>
    <t>VRN</t>
  </si>
  <si>
    <t>FAKTUROVÁNO V MĚSÍCI</t>
  </si>
  <si>
    <t>STAVBA 180 DNŮ</t>
  </si>
  <si>
    <t>1.MĚSÍC</t>
  </si>
  <si>
    <t>2.MĚSÍC</t>
  </si>
  <si>
    <t>3.MĚSÍC</t>
  </si>
  <si>
    <t>4.MĚSÍC</t>
  </si>
  <si>
    <t>5.MĚSÍC</t>
  </si>
  <si>
    <t>6.MĚSÍC</t>
  </si>
  <si>
    <t>REKONSTRUKCE KOTELNY NA VÝROBNÍ HALU</t>
  </si>
  <si>
    <t>ÚT</t>
  </si>
  <si>
    <t>ZTI</t>
  </si>
  <si>
    <t>VZT</t>
  </si>
  <si>
    <t>SILNOPROUD</t>
  </si>
  <si>
    <t>SLABOPROUD</t>
  </si>
  <si>
    <t>EZS</t>
  </si>
  <si>
    <t>STAVEBNÍ ČÁST + 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</si>
</sst>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Kč&quot;;\-#,##0.00&quot; Kč&quot;"/>
    <numFmt numFmtId="165" formatCode="#,##0.000"/>
    <numFmt numFmtId="166" formatCode="0&quot; %&quot;"/>
    <numFmt numFmtId="167" formatCode="_-* #,##0.00\,_K_č_-;\-* #,##0.00\,_K_č_-;_-* \-??\ _K_č_-;_-@_-"/>
  </numFmts>
  <fonts count="10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indexed="60"/>
      <name val="Arial"/>
      <family val="2"/>
      <charset val="238"/>
    </font>
    <font>
      <i/>
      <sz val="8"/>
      <color indexed="63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ndale Sans UI;Arial Unicode MS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5" borderId="16" xfId="0" applyFont="1" applyFill="1" applyBorder="1" applyAlignment="1">
      <alignment vertical="top" wrapText="1"/>
    </xf>
    <xf numFmtId="0" fontId="2" fillId="6" borderId="0" xfId="0" applyFont="1" applyFill="1" applyBorder="1" applyAlignment="1">
      <alignment vertical="top" wrapText="1"/>
    </xf>
    <xf numFmtId="0" fontId="0" fillId="7" borderId="17" xfId="0" applyFont="1" applyFill="1" applyBorder="1" applyAlignment="1">
      <alignment vertical="top" wrapText="1"/>
    </xf>
    <xf numFmtId="0" fontId="0" fillId="8" borderId="17" xfId="0" applyFont="1" applyFill="1" applyBorder="1" applyAlignment="1">
      <alignment vertical="top" wrapText="1"/>
    </xf>
    <xf numFmtId="0" fontId="3" fillId="7" borderId="0" xfId="0" applyFont="1" applyFill="1" applyBorder="1" applyAlignment="1">
      <alignment vertical="top" wrapText="1"/>
    </xf>
    <xf numFmtId="0" fontId="0" fillId="7" borderId="0" xfId="0" applyFont="1" applyFill="1" applyBorder="1"/>
    <xf numFmtId="0" fontId="2" fillId="7" borderId="0" xfId="0" applyFont="1" applyFill="1" applyBorder="1" applyAlignment="1">
      <alignment vertical="top"/>
    </xf>
    <xf numFmtId="0" fontId="2" fillId="5" borderId="16" xfId="0" applyFont="1" applyFill="1" applyBorder="1" applyAlignment="1">
      <alignment horizontal="right" vertical="top"/>
    </xf>
    <xf numFmtId="0" fontId="2" fillId="5" borderId="16" xfId="0" applyFont="1" applyFill="1" applyBorder="1" applyAlignment="1">
      <alignment horizontal="center" vertical="top"/>
    </xf>
    <xf numFmtId="0" fontId="2" fillId="5" borderId="16" xfId="0" applyFont="1" applyFill="1" applyBorder="1" applyAlignment="1">
      <alignment vertical="top"/>
    </xf>
    <xf numFmtId="164" fontId="2" fillId="5" borderId="16" xfId="0" applyNumberFormat="1" applyFont="1" applyFill="1" applyBorder="1" applyAlignment="1">
      <alignment vertical="top"/>
    </xf>
    <xf numFmtId="4" fontId="2" fillId="5" borderId="16" xfId="0" applyNumberFormat="1" applyFont="1" applyFill="1" applyBorder="1" applyAlignment="1">
      <alignment vertical="top"/>
    </xf>
    <xf numFmtId="165" fontId="2" fillId="5" borderId="16" xfId="0" applyNumberFormat="1" applyFont="1" applyFill="1" applyBorder="1" applyAlignment="1">
      <alignment vertical="top"/>
    </xf>
    <xf numFmtId="4" fontId="2" fillId="5" borderId="16" xfId="0" applyNumberFormat="1" applyFont="1" applyFill="1" applyBorder="1" applyAlignment="1">
      <alignment horizontal="right" vertical="top"/>
    </xf>
    <xf numFmtId="0" fontId="0" fillId="7" borderId="0" xfId="0" applyFont="1" applyFill="1" applyBorder="1" applyAlignment="1">
      <alignment vertical="top"/>
    </xf>
    <xf numFmtId="0" fontId="0" fillId="0" borderId="0" xfId="0" applyFont="1" applyBorder="1"/>
    <xf numFmtId="0" fontId="2" fillId="6" borderId="0" xfId="0" applyFont="1" applyFill="1" applyBorder="1" applyAlignment="1">
      <alignment horizontal="right" vertical="top"/>
    </xf>
    <xf numFmtId="0" fontId="2" fillId="6" borderId="0" xfId="0" applyFont="1" applyFill="1" applyBorder="1" applyAlignment="1">
      <alignment horizontal="center" vertical="top"/>
    </xf>
    <xf numFmtId="0" fontId="4" fillId="6" borderId="0" xfId="0" applyFont="1" applyFill="1" applyBorder="1" applyAlignment="1">
      <alignment vertical="top"/>
    </xf>
    <xf numFmtId="0" fontId="2" fillId="6" borderId="0" xfId="0" applyFont="1" applyFill="1" applyBorder="1" applyAlignment="1">
      <alignment vertical="top"/>
    </xf>
    <xf numFmtId="164" fontId="2" fillId="6" borderId="0" xfId="0" applyNumberFormat="1" applyFont="1" applyFill="1" applyBorder="1" applyAlignment="1">
      <alignment vertical="top"/>
    </xf>
    <xf numFmtId="4" fontId="2" fillId="6" borderId="0" xfId="0" applyNumberFormat="1" applyFont="1" applyFill="1" applyBorder="1" applyAlignment="1">
      <alignment vertical="top"/>
    </xf>
    <xf numFmtId="165" fontId="2" fillId="6" borderId="0" xfId="0" applyNumberFormat="1" applyFont="1" applyFill="1" applyBorder="1" applyAlignment="1">
      <alignment vertical="top"/>
    </xf>
    <xf numFmtId="4" fontId="2" fillId="6" borderId="0" xfId="0" applyNumberFormat="1" applyFont="1" applyFill="1" applyBorder="1" applyAlignment="1">
      <alignment horizontal="right" vertical="top"/>
    </xf>
    <xf numFmtId="0" fontId="5" fillId="7" borderId="17" xfId="0" applyFont="1" applyFill="1" applyBorder="1" applyAlignment="1">
      <alignment horizontal="center" vertical="top"/>
    </xf>
    <xf numFmtId="0" fontId="6" fillId="7" borderId="17" xfId="0" applyFont="1" applyFill="1" applyBorder="1" applyAlignment="1">
      <alignment horizontal="center" vertical="top"/>
    </xf>
    <xf numFmtId="0" fontId="6" fillId="7" borderId="17" xfId="0" applyFont="1" applyFill="1" applyBorder="1" applyAlignment="1">
      <alignment vertical="top"/>
    </xf>
    <xf numFmtId="165" fontId="0" fillId="7" borderId="17" xfId="0" applyNumberFormat="1" applyFont="1" applyFill="1" applyBorder="1" applyAlignment="1">
      <alignment vertical="top"/>
    </xf>
    <xf numFmtId="0" fontId="0" fillId="7" borderId="17" xfId="0" applyFont="1" applyFill="1" applyBorder="1" applyAlignment="1">
      <alignment horizontal="center" vertical="top"/>
    </xf>
    <xf numFmtId="4" fontId="0" fillId="7" borderId="17" xfId="0" applyNumberFormat="1" applyFont="1" applyFill="1" applyBorder="1" applyAlignment="1">
      <alignment vertical="top"/>
    </xf>
    <xf numFmtId="164" fontId="6" fillId="7" borderId="17" xfId="0" applyNumberFormat="1" applyFont="1" applyFill="1" applyBorder="1" applyAlignment="1">
      <alignment vertical="top"/>
    </xf>
    <xf numFmtId="4" fontId="5" fillId="7" borderId="17" xfId="0" applyNumberFormat="1" applyFont="1" applyFill="1" applyBorder="1" applyAlignment="1">
      <alignment vertical="top"/>
    </xf>
    <xf numFmtId="166" fontId="7" fillId="7" borderId="17" xfId="0" applyNumberFormat="1" applyFont="1" applyFill="1" applyBorder="1" applyAlignment="1">
      <alignment horizontal="right" vertical="top"/>
    </xf>
    <xf numFmtId="167" fontId="0" fillId="7" borderId="0" xfId="0" applyNumberFormat="1" applyFont="1" applyFill="1" applyBorder="1" applyAlignment="1">
      <alignment horizontal="right" vertical="top"/>
    </xf>
    <xf numFmtId="0" fontId="0" fillId="9" borderId="17" xfId="0" applyFont="1" applyFill="1" applyBorder="1" applyAlignment="1">
      <alignment vertical="top" wrapText="1"/>
    </xf>
    <xf numFmtId="0" fontId="3" fillId="9" borderId="0" xfId="0" applyFont="1" applyFill="1" applyBorder="1" applyAlignment="1">
      <alignment vertical="top" wrapText="1"/>
    </xf>
    <xf numFmtId="0" fontId="0" fillId="8" borderId="0" xfId="0" applyFont="1" applyFill="1" applyBorder="1"/>
    <xf numFmtId="0" fontId="0" fillId="8" borderId="0" xfId="0" applyFont="1" applyFill="1" applyBorder="1" applyAlignment="1">
      <alignment vertical="top"/>
    </xf>
    <xf numFmtId="0" fontId="5" fillId="8" borderId="17" xfId="0" applyFont="1" applyFill="1" applyBorder="1" applyAlignment="1">
      <alignment horizontal="center" vertical="top"/>
    </xf>
    <xf numFmtId="0" fontId="6" fillId="8" borderId="17" xfId="0" applyFont="1" applyFill="1" applyBorder="1" applyAlignment="1">
      <alignment horizontal="center" vertical="top"/>
    </xf>
    <xf numFmtId="0" fontId="6" fillId="8" borderId="17" xfId="0" applyFont="1" applyFill="1" applyBorder="1" applyAlignment="1">
      <alignment vertical="top"/>
    </xf>
    <xf numFmtId="165" fontId="0" fillId="8" borderId="17" xfId="0" applyNumberFormat="1" applyFont="1" applyFill="1" applyBorder="1" applyAlignment="1">
      <alignment vertical="top"/>
    </xf>
    <xf numFmtId="0" fontId="0" fillId="8" borderId="17" xfId="0" applyFont="1" applyFill="1" applyBorder="1" applyAlignment="1">
      <alignment horizontal="center" vertical="top"/>
    </xf>
    <xf numFmtId="4" fontId="0" fillId="8" borderId="17" xfId="0" applyNumberFormat="1" applyFont="1" applyFill="1" applyBorder="1" applyAlignment="1">
      <alignment vertical="top"/>
    </xf>
    <xf numFmtId="164" fontId="6" fillId="8" borderId="17" xfId="0" applyNumberFormat="1" applyFont="1" applyFill="1" applyBorder="1" applyAlignment="1">
      <alignment vertical="top"/>
    </xf>
    <xf numFmtId="4" fontId="5" fillId="8" borderId="17" xfId="0" applyNumberFormat="1" applyFont="1" applyFill="1" applyBorder="1" applyAlignment="1">
      <alignment vertical="top"/>
    </xf>
    <xf numFmtId="166" fontId="7" fillId="8" borderId="17" xfId="0" applyNumberFormat="1" applyFont="1" applyFill="1" applyBorder="1" applyAlignment="1">
      <alignment horizontal="right" vertical="top"/>
    </xf>
    <xf numFmtId="167" fontId="0" fillId="8" borderId="0" xfId="0" applyNumberFormat="1" applyFont="1" applyFill="1" applyBorder="1" applyAlignment="1">
      <alignment horizontal="right" vertical="top"/>
    </xf>
    <xf numFmtId="0" fontId="0" fillId="2" borderId="0" xfId="0" applyFont="1" applyFill="1" applyBorder="1"/>
    <xf numFmtId="4" fontId="0" fillId="9" borderId="17" xfId="0" applyNumberFormat="1" applyFont="1" applyFill="1" applyBorder="1" applyAlignment="1">
      <alignment vertical="top"/>
    </xf>
    <xf numFmtId="0" fontId="8" fillId="7" borderId="0" xfId="0" applyFont="1" applyFill="1" applyBorder="1" applyAlignment="1">
      <alignment vertical="top"/>
    </xf>
    <xf numFmtId="0" fontId="8" fillId="7" borderId="0" xfId="0" applyFont="1" applyFill="1" applyBorder="1" applyAlignment="1">
      <alignment horizontal="center" vertical="top"/>
    </xf>
    <xf numFmtId="4" fontId="8" fillId="7" borderId="0" xfId="0" applyNumberFormat="1" applyFont="1" applyFill="1" applyBorder="1" applyAlignment="1">
      <alignment vertical="top"/>
    </xf>
    <xf numFmtId="165" fontId="8" fillId="7" borderId="0" xfId="0" applyNumberFormat="1" applyFont="1" applyFill="1" applyBorder="1" applyAlignment="1">
      <alignment vertical="top"/>
    </xf>
    <xf numFmtId="0" fontId="8" fillId="7" borderId="0" xfId="0" applyFont="1" applyFill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0" fontId="8" fillId="9" borderId="0" xfId="0" applyFont="1" applyFill="1" applyBorder="1" applyAlignment="1">
      <alignment vertical="top"/>
    </xf>
    <xf numFmtId="0" fontId="0" fillId="9" borderId="0" xfId="0" applyFont="1" applyFill="1" applyBorder="1"/>
    <xf numFmtId="0" fontId="0" fillId="9" borderId="0" xfId="0" applyFont="1" applyFill="1" applyBorder="1" applyAlignment="1">
      <alignment vertical="top"/>
    </xf>
    <xf numFmtId="0" fontId="5" fillId="9" borderId="17" xfId="0" applyFont="1" applyFill="1" applyBorder="1" applyAlignment="1">
      <alignment horizontal="center" vertical="top"/>
    </xf>
    <xf numFmtId="0" fontId="6" fillId="9" borderId="17" xfId="0" applyFont="1" applyFill="1" applyBorder="1" applyAlignment="1">
      <alignment horizontal="center" vertical="top"/>
    </xf>
    <xf numFmtId="0" fontId="6" fillId="9" borderId="17" xfId="0" applyFont="1" applyFill="1" applyBorder="1" applyAlignment="1">
      <alignment vertical="top"/>
    </xf>
    <xf numFmtId="165" fontId="0" fillId="9" borderId="17" xfId="0" applyNumberFormat="1" applyFont="1" applyFill="1" applyBorder="1" applyAlignment="1">
      <alignment vertical="top"/>
    </xf>
    <xf numFmtId="0" fontId="0" fillId="9" borderId="17" xfId="0" applyFont="1" applyFill="1" applyBorder="1" applyAlignment="1">
      <alignment horizontal="center" vertical="top"/>
    </xf>
    <xf numFmtId="164" fontId="6" fillId="9" borderId="17" xfId="0" applyNumberFormat="1" applyFont="1" applyFill="1" applyBorder="1" applyAlignment="1">
      <alignment vertical="top"/>
    </xf>
    <xf numFmtId="4" fontId="5" fillId="9" borderId="17" xfId="0" applyNumberFormat="1" applyFont="1" applyFill="1" applyBorder="1" applyAlignment="1">
      <alignment vertical="top"/>
    </xf>
    <xf numFmtId="166" fontId="7" fillId="9" borderId="17" xfId="0" applyNumberFormat="1" applyFont="1" applyFill="1" applyBorder="1" applyAlignment="1">
      <alignment horizontal="right" vertical="top"/>
    </xf>
    <xf numFmtId="167" fontId="0" fillId="9" borderId="0" xfId="0" applyNumberFormat="1" applyFont="1" applyFill="1" applyBorder="1" applyAlignment="1">
      <alignment horizontal="right" vertical="top"/>
    </xf>
    <xf numFmtId="0" fontId="0" fillId="4" borderId="0" xfId="0" applyFont="1" applyFill="1" applyBorder="1"/>
    <xf numFmtId="4" fontId="0" fillId="10" borderId="17" xfId="0" applyNumberFormat="1" applyFont="1" applyFill="1" applyBorder="1" applyAlignment="1">
      <alignment vertical="top"/>
    </xf>
    <xf numFmtId="0" fontId="8" fillId="9" borderId="0" xfId="0" applyFont="1" applyFill="1" applyBorder="1" applyAlignment="1">
      <alignment horizontal="center" vertical="top"/>
    </xf>
    <xf numFmtId="0" fontId="8" fillId="10" borderId="0" xfId="0" applyFont="1" applyFill="1" applyBorder="1" applyAlignment="1">
      <alignment vertical="top"/>
    </xf>
    <xf numFmtId="4" fontId="8" fillId="9" borderId="0" xfId="0" applyNumberFormat="1" applyFont="1" applyFill="1" applyBorder="1" applyAlignment="1">
      <alignment vertical="top"/>
    </xf>
    <xf numFmtId="165" fontId="8" fillId="9" borderId="0" xfId="0" applyNumberFormat="1" applyFont="1" applyFill="1" applyBorder="1" applyAlignment="1">
      <alignment vertical="top"/>
    </xf>
    <xf numFmtId="0" fontId="8" fillId="9" borderId="0" xfId="0" applyFont="1" applyFill="1" applyBorder="1" applyAlignment="1">
      <alignment horizontal="right" vertical="top"/>
    </xf>
    <xf numFmtId="0" fontId="8" fillId="4" borderId="0" xfId="0" applyFont="1" applyFill="1" applyBorder="1" applyAlignment="1">
      <alignment vertical="top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3" fontId="0" fillId="4" borderId="3" xfId="0" applyNumberFormat="1" applyFill="1" applyBorder="1"/>
    <xf numFmtId="3" fontId="0" fillId="4" borderId="4" xfId="0" applyNumberFormat="1" applyFill="1" applyBorder="1"/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3" fontId="0" fillId="4" borderId="5" xfId="0" applyNumberFormat="1" applyFill="1" applyBorder="1"/>
    <xf numFmtId="0" fontId="0" fillId="2" borderId="18" xfId="0" applyFill="1" applyBorder="1" applyAlignment="1">
      <alignment horizontal="center" vertical="center"/>
    </xf>
    <xf numFmtId="3" fontId="0" fillId="4" borderId="20" xfId="0" applyNumberFormat="1" applyFill="1" applyBorder="1"/>
    <xf numFmtId="3" fontId="0" fillId="4" borderId="21" xfId="0" applyNumberFormat="1" applyFill="1" applyBorder="1"/>
    <xf numFmtId="0" fontId="0" fillId="2" borderId="22" xfId="0" applyFill="1" applyBorder="1"/>
    <xf numFmtId="3" fontId="0" fillId="4" borderId="2" xfId="0" applyNumberFormat="1" applyFill="1" applyBorder="1" applyAlignment="1">
      <alignment horizontal="center"/>
    </xf>
    <xf numFmtId="3" fontId="0" fillId="2" borderId="3" xfId="0" applyNumberFormat="1" applyFill="1" applyBorder="1"/>
    <xf numFmtId="3" fontId="0" fillId="0" borderId="3" xfId="0" applyNumberFormat="1" applyBorder="1"/>
    <xf numFmtId="3" fontId="0" fillId="0" borderId="4" xfId="0" applyNumberFormat="1" applyBorder="1"/>
    <xf numFmtId="3" fontId="0" fillId="2" borderId="20" xfId="0" applyNumberFormat="1" applyFill="1" applyBorder="1"/>
    <xf numFmtId="3" fontId="0" fillId="0" borderId="20" xfId="0" applyNumberFormat="1" applyBorder="1"/>
    <xf numFmtId="0" fontId="9" fillId="0" borderId="7" xfId="0" applyFont="1" applyBorder="1" applyAlignment="1">
      <alignment horizontal="left"/>
    </xf>
    <xf numFmtId="0" fontId="0" fillId="2" borderId="8" xfId="0" applyFill="1" applyBorder="1"/>
    <xf numFmtId="0" fontId="0" fillId="0" borderId="8" xfId="0" applyBorder="1"/>
    <xf numFmtId="0" fontId="0" fillId="11" borderId="10" xfId="0" applyFill="1" applyBorder="1" applyAlignment="1">
      <alignment horizontal="center"/>
    </xf>
    <xf numFmtId="0" fontId="0" fillId="11" borderId="11" xfId="0" applyFill="1" applyBorder="1" applyAlignment="1">
      <alignment horizontal="center"/>
    </xf>
    <xf numFmtId="0" fontId="0" fillId="11" borderId="18" xfId="0" applyFill="1" applyBorder="1" applyAlignment="1"/>
    <xf numFmtId="0" fontId="0" fillId="11" borderId="11" xfId="0" applyFill="1" applyBorder="1" applyAlignment="1"/>
    <xf numFmtId="0" fontId="0" fillId="11" borderId="12" xfId="0" applyFill="1" applyBorder="1" applyAlignment="1">
      <alignment horizontal="center"/>
    </xf>
    <xf numFmtId="3" fontId="0" fillId="11" borderId="19" xfId="0" applyNumberFormat="1" applyFill="1" applyBorder="1" applyAlignment="1">
      <alignment horizontal="center"/>
    </xf>
    <xf numFmtId="3" fontId="0" fillId="11" borderId="1" xfId="0" applyNumberFormat="1" applyFill="1" applyBorder="1" applyAlignment="1">
      <alignment horizontal="center"/>
    </xf>
    <xf numFmtId="3" fontId="0" fillId="11" borderId="1" xfId="0" applyNumberFormat="1" applyFill="1" applyBorder="1" applyAlignment="1"/>
    <xf numFmtId="3" fontId="0" fillId="11" borderId="3" xfId="0" applyNumberFormat="1" applyFill="1" applyBorder="1"/>
    <xf numFmtId="3" fontId="0" fillId="11" borderId="5" xfId="0" applyNumberFormat="1" applyFill="1" applyBorder="1"/>
    <xf numFmtId="3" fontId="0" fillId="11" borderId="6" xfId="0" applyNumberFormat="1" applyFill="1" applyBorder="1"/>
    <xf numFmtId="3" fontId="0" fillId="11" borderId="4" xfId="0" applyNumberFormat="1" applyFill="1" applyBorder="1"/>
    <xf numFmtId="0" fontId="0" fillId="3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BreakPreview" zoomScaleNormal="130" zoomScaleSheetLayoutView="100" workbookViewId="0">
      <selection activeCell="A8" sqref="A8"/>
    </sheetView>
  </sheetViews>
  <sheetFormatPr defaultRowHeight="15"/>
  <cols>
    <col min="1" max="1" width="38" customWidth="1"/>
    <col min="2" max="2" width="9.5703125" customWidth="1"/>
    <col min="3" max="3" width="9.42578125" customWidth="1"/>
    <col min="4" max="7" width="8.7109375" customWidth="1"/>
  </cols>
  <sheetData>
    <row r="1" spans="1:7" ht="18.75">
      <c r="A1" s="1" t="s">
        <v>0</v>
      </c>
    </row>
    <row r="2" spans="1:7">
      <c r="A2" t="s">
        <v>651</v>
      </c>
    </row>
    <row r="3" spans="1:7" ht="15.75" thickBot="1"/>
    <row r="4" spans="1:7" ht="15.75" thickBot="1">
      <c r="B4" s="111"/>
      <c r="C4" s="112"/>
      <c r="D4" s="112"/>
      <c r="E4" s="112"/>
      <c r="F4" s="112"/>
      <c r="G4" s="113"/>
    </row>
    <row r="5" spans="1:7" ht="15.75" thickBot="1">
      <c r="B5" s="78" t="s">
        <v>645</v>
      </c>
      <c r="C5" s="79" t="s">
        <v>646</v>
      </c>
      <c r="D5" s="86" t="s">
        <v>647</v>
      </c>
      <c r="E5" s="79" t="s">
        <v>648</v>
      </c>
      <c r="F5" s="79" t="s">
        <v>649</v>
      </c>
      <c r="G5" s="80" t="s">
        <v>650</v>
      </c>
    </row>
    <row r="6" spans="1:7" ht="15.75" thickBot="1">
      <c r="A6" s="89" t="s">
        <v>644</v>
      </c>
      <c r="B6" s="99"/>
      <c r="C6" s="100"/>
      <c r="D6" s="101"/>
      <c r="E6" s="102"/>
      <c r="F6" s="102"/>
      <c r="G6" s="103"/>
    </row>
    <row r="7" spans="1:7">
      <c r="A7" s="96" t="s">
        <v>658</v>
      </c>
      <c r="B7" s="104"/>
      <c r="C7" s="105"/>
      <c r="D7" s="106"/>
      <c r="E7" s="106"/>
      <c r="F7" s="106"/>
      <c r="G7" s="90"/>
    </row>
    <row r="8" spans="1:7">
      <c r="A8" s="83" t="s">
        <v>652</v>
      </c>
      <c r="B8" s="87"/>
      <c r="C8" s="81"/>
      <c r="D8" s="107"/>
      <c r="E8" s="107"/>
      <c r="F8" s="107"/>
      <c r="G8" s="82"/>
    </row>
    <row r="9" spans="1:7">
      <c r="A9" s="83" t="s">
        <v>653</v>
      </c>
      <c r="B9" s="87"/>
      <c r="C9" s="81"/>
      <c r="D9" s="107"/>
      <c r="E9" s="107"/>
      <c r="F9" s="107"/>
      <c r="G9" s="82"/>
    </row>
    <row r="10" spans="1:7">
      <c r="A10" s="83" t="s">
        <v>654</v>
      </c>
      <c r="B10" s="87"/>
      <c r="C10" s="81"/>
      <c r="D10" s="107"/>
      <c r="E10" s="107"/>
      <c r="F10" s="107"/>
      <c r="G10" s="82"/>
    </row>
    <row r="11" spans="1:7">
      <c r="A11" s="83" t="s">
        <v>655</v>
      </c>
      <c r="B11" s="87"/>
      <c r="C11" s="81"/>
      <c r="D11" s="81"/>
      <c r="E11" s="107"/>
      <c r="F11" s="107"/>
      <c r="G11" s="110"/>
    </row>
    <row r="12" spans="1:7" hidden="1">
      <c r="A12" s="97" t="s">
        <v>643</v>
      </c>
      <c r="B12" s="94">
        <f t="shared" ref="B12:G12" si="0">SUM(B7:B11)</f>
        <v>0</v>
      </c>
      <c r="C12" s="91">
        <f t="shared" si="0"/>
        <v>0</v>
      </c>
      <c r="D12" s="91">
        <f t="shared" si="0"/>
        <v>0</v>
      </c>
      <c r="E12" s="107">
        <f t="shared" si="0"/>
        <v>0</v>
      </c>
      <c r="F12" s="107">
        <f t="shared" si="0"/>
        <v>0</v>
      </c>
      <c r="G12" s="110">
        <f t="shared" si="0"/>
        <v>0</v>
      </c>
    </row>
    <row r="13" spans="1:7">
      <c r="A13" s="83" t="s">
        <v>656</v>
      </c>
      <c r="B13" s="87"/>
      <c r="C13" s="81"/>
      <c r="D13" s="81"/>
      <c r="E13" s="107"/>
      <c r="F13" s="107"/>
      <c r="G13" s="110"/>
    </row>
    <row r="14" spans="1:7" hidden="1">
      <c r="A14" s="98"/>
      <c r="B14" s="95"/>
      <c r="C14" s="92" t="e">
        <f>#REF!+B12+C12</f>
        <v>#REF!</v>
      </c>
      <c r="D14" s="92"/>
      <c r="E14" s="92"/>
      <c r="F14" s="92"/>
      <c r="G14" s="93"/>
    </row>
    <row r="15" spans="1:7" ht="15.75" thickBot="1">
      <c r="A15" s="84" t="s">
        <v>657</v>
      </c>
      <c r="B15" s="88"/>
      <c r="C15" s="85"/>
      <c r="D15" s="85"/>
      <c r="E15" s="85"/>
      <c r="F15" s="108"/>
      <c r="G15" s="109"/>
    </row>
  </sheetData>
  <mergeCells count="1">
    <mergeCell ref="B4:G4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79"/>
  <sheetViews>
    <sheetView topLeftCell="A144" workbookViewId="0">
      <selection activeCell="G2" sqref="G2:G212"/>
    </sheetView>
  </sheetViews>
  <sheetFormatPr defaultRowHeight="15" outlineLevelRow="2"/>
  <cols>
    <col min="7" max="7" width="56.85546875" customWidth="1"/>
  </cols>
  <sheetData>
    <row r="2" spans="1:19" s="17" customFormat="1" outlineLevel="1">
      <c r="A2" s="7"/>
      <c r="B2" s="8"/>
      <c r="C2" s="9" t="s">
        <v>326</v>
      </c>
      <c r="D2" s="10" t="s">
        <v>180</v>
      </c>
      <c r="E2" s="11"/>
      <c r="F2" s="11" t="s">
        <v>181</v>
      </c>
      <c r="G2" s="2" t="s">
        <v>1</v>
      </c>
      <c r="H2" s="11"/>
      <c r="I2" s="10"/>
      <c r="J2" s="11"/>
      <c r="K2" s="12">
        <f>SUBTOTAL(9,K3:K9)</f>
        <v>92854.8</v>
      </c>
      <c r="L2" s="13">
        <f>SUBTOTAL(9,L3:L9)</f>
        <v>0</v>
      </c>
      <c r="M2" s="13">
        <f>SUBTOTAL(9,M3:M9)</f>
        <v>92854.8</v>
      </c>
      <c r="N2" s="13">
        <f>SUBTOTAL(9,N3:N9)</f>
        <v>0</v>
      </c>
      <c r="O2" s="13">
        <f>SUBTOTAL(9,O3:O9)</f>
        <v>0</v>
      </c>
      <c r="P2" s="14">
        <f>SUMPRODUCT(P3:P9,H3:H9)</f>
        <v>0</v>
      </c>
      <c r="Q2" s="14">
        <f>SUMPRODUCT(Q3:Q9,H3:H9)</f>
        <v>0</v>
      </c>
      <c r="R2" s="15">
        <f>SUMPRODUCT(R3:R9,K3:K9)/100</f>
        <v>13928.22</v>
      </c>
      <c r="S2" s="16"/>
    </row>
    <row r="3" spans="1:19" s="17" customFormat="1" hidden="1" outlineLevel="2">
      <c r="A3" s="7"/>
      <c r="B3" s="8"/>
      <c r="C3" s="18"/>
      <c r="D3" s="19"/>
      <c r="E3" s="20" t="s">
        <v>182</v>
      </c>
      <c r="F3" s="21"/>
      <c r="G3" s="3"/>
      <c r="H3" s="21"/>
      <c r="I3" s="19"/>
      <c r="J3" s="21"/>
      <c r="K3" s="22"/>
      <c r="L3" s="23"/>
      <c r="M3" s="23"/>
      <c r="N3" s="23"/>
      <c r="O3" s="23"/>
      <c r="P3" s="24"/>
      <c r="Q3" s="24"/>
      <c r="R3" s="25"/>
      <c r="S3" s="16"/>
    </row>
    <row r="4" spans="1:19" s="17" customFormat="1" hidden="1" outlineLevel="2">
      <c r="A4" s="7"/>
      <c r="B4" s="16"/>
      <c r="C4" s="16"/>
      <c r="D4" s="26" t="s">
        <v>183</v>
      </c>
      <c r="E4" s="27">
        <v>1</v>
      </c>
      <c r="F4" s="28" t="s">
        <v>327</v>
      </c>
      <c r="G4" s="4" t="s">
        <v>2</v>
      </c>
      <c r="H4" s="29">
        <v>83.04</v>
      </c>
      <c r="I4" s="30" t="s">
        <v>328</v>
      </c>
      <c r="J4" s="31">
        <v>350</v>
      </c>
      <c r="K4" s="32">
        <f t="shared" ref="K4:K9" si="0">H4*J4</f>
        <v>29064.000000000004</v>
      </c>
      <c r="L4" s="33" t="str">
        <f t="shared" ref="L4:L9" si="1">IF(D4="S",K4,"")</f>
        <v/>
      </c>
      <c r="M4" s="31">
        <f t="shared" ref="M4:M9" si="2">IF(OR(D4="P",D4="U"),K4,"")</f>
        <v>29064.000000000004</v>
      </c>
      <c r="N4" s="31" t="str">
        <f t="shared" ref="N4:N9" si="3">IF(D4="H",K4,"")</f>
        <v/>
      </c>
      <c r="O4" s="31" t="str">
        <f t="shared" ref="O4:O9" si="4">IF(D4="V",K4,"")</f>
        <v/>
      </c>
      <c r="P4" s="29"/>
      <c r="Q4" s="29"/>
      <c r="R4" s="34">
        <v>15</v>
      </c>
      <c r="S4" s="35"/>
    </row>
    <row r="5" spans="1:19" s="17" customFormat="1" hidden="1" outlineLevel="2">
      <c r="A5" s="7"/>
      <c r="B5" s="16"/>
      <c r="C5" s="16"/>
      <c r="D5" s="26" t="s">
        <v>183</v>
      </c>
      <c r="E5" s="27">
        <v>2</v>
      </c>
      <c r="F5" s="28" t="s">
        <v>329</v>
      </c>
      <c r="G5" s="4" t="s">
        <v>3</v>
      </c>
      <c r="H5" s="29">
        <v>31.98</v>
      </c>
      <c r="I5" s="30" t="s">
        <v>328</v>
      </c>
      <c r="J5" s="31">
        <v>350</v>
      </c>
      <c r="K5" s="32">
        <f t="shared" si="0"/>
        <v>11193</v>
      </c>
      <c r="L5" s="33" t="str">
        <f t="shared" si="1"/>
        <v/>
      </c>
      <c r="M5" s="31">
        <f t="shared" si="2"/>
        <v>11193</v>
      </c>
      <c r="N5" s="31" t="str">
        <f t="shared" si="3"/>
        <v/>
      </c>
      <c r="O5" s="31" t="str">
        <f t="shared" si="4"/>
        <v/>
      </c>
      <c r="P5" s="29"/>
      <c r="Q5" s="29"/>
      <c r="R5" s="34">
        <v>15</v>
      </c>
      <c r="S5" s="35"/>
    </row>
    <row r="6" spans="1:19" s="17" customFormat="1" hidden="1" outlineLevel="2">
      <c r="A6" s="7"/>
      <c r="B6" s="16"/>
      <c r="C6" s="16"/>
      <c r="D6" s="26" t="s">
        <v>183</v>
      </c>
      <c r="E6" s="27">
        <v>3</v>
      </c>
      <c r="F6" s="28" t="s">
        <v>330</v>
      </c>
      <c r="G6" s="4" t="s">
        <v>4</v>
      </c>
      <c r="H6" s="29">
        <v>115.02</v>
      </c>
      <c r="I6" s="30" t="s">
        <v>328</v>
      </c>
      <c r="J6" s="31">
        <v>140</v>
      </c>
      <c r="K6" s="32">
        <f t="shared" si="0"/>
        <v>16102.8</v>
      </c>
      <c r="L6" s="33" t="str">
        <f t="shared" si="1"/>
        <v/>
      </c>
      <c r="M6" s="31">
        <f t="shared" si="2"/>
        <v>16102.8</v>
      </c>
      <c r="N6" s="31" t="str">
        <f t="shared" si="3"/>
        <v/>
      </c>
      <c r="O6" s="31" t="str">
        <f t="shared" si="4"/>
        <v/>
      </c>
      <c r="P6" s="29"/>
      <c r="Q6" s="29"/>
      <c r="R6" s="34">
        <v>15</v>
      </c>
      <c r="S6" s="35"/>
    </row>
    <row r="7" spans="1:19" s="17" customFormat="1" hidden="1" outlineLevel="2">
      <c r="A7" s="7"/>
      <c r="B7" s="16"/>
      <c r="C7" s="16"/>
      <c r="D7" s="26" t="s">
        <v>183</v>
      </c>
      <c r="E7" s="27">
        <v>4</v>
      </c>
      <c r="F7" s="28" t="s">
        <v>331</v>
      </c>
      <c r="G7" s="4" t="s">
        <v>5</v>
      </c>
      <c r="H7" s="29">
        <v>115.02</v>
      </c>
      <c r="I7" s="30" t="s">
        <v>328</v>
      </c>
      <c r="J7" s="31">
        <v>50</v>
      </c>
      <c r="K7" s="32">
        <f t="shared" si="0"/>
        <v>5751</v>
      </c>
      <c r="L7" s="33" t="str">
        <f t="shared" si="1"/>
        <v/>
      </c>
      <c r="M7" s="31">
        <f t="shared" si="2"/>
        <v>5751</v>
      </c>
      <c r="N7" s="31" t="str">
        <f t="shared" si="3"/>
        <v/>
      </c>
      <c r="O7" s="31" t="str">
        <f t="shared" si="4"/>
        <v/>
      </c>
      <c r="P7" s="29"/>
      <c r="Q7" s="29"/>
      <c r="R7" s="34">
        <v>15</v>
      </c>
      <c r="S7" s="35"/>
    </row>
    <row r="8" spans="1:19" s="17" customFormat="1" ht="30" hidden="1" outlineLevel="2">
      <c r="A8" s="7"/>
      <c r="B8" s="16"/>
      <c r="C8" s="16"/>
      <c r="D8" s="26" t="s">
        <v>183</v>
      </c>
      <c r="E8" s="27">
        <v>5</v>
      </c>
      <c r="F8" s="28" t="s">
        <v>332</v>
      </c>
      <c r="G8" s="4" t="s">
        <v>6</v>
      </c>
      <c r="H8" s="29">
        <v>258</v>
      </c>
      <c r="I8" s="30" t="s">
        <v>333</v>
      </c>
      <c r="J8" s="31">
        <v>30</v>
      </c>
      <c r="K8" s="32">
        <f t="shared" si="0"/>
        <v>7740</v>
      </c>
      <c r="L8" s="33" t="str">
        <f t="shared" si="1"/>
        <v/>
      </c>
      <c r="M8" s="31">
        <f t="shared" si="2"/>
        <v>7740</v>
      </c>
      <c r="N8" s="31" t="str">
        <f t="shared" si="3"/>
        <v/>
      </c>
      <c r="O8" s="31" t="str">
        <f t="shared" si="4"/>
        <v/>
      </c>
      <c r="P8" s="29"/>
      <c r="Q8" s="29"/>
      <c r="R8" s="34">
        <v>15</v>
      </c>
      <c r="S8" s="35"/>
    </row>
    <row r="9" spans="1:19" s="17" customFormat="1" hidden="1" outlineLevel="2">
      <c r="A9" s="7"/>
      <c r="B9" s="16"/>
      <c r="C9" s="16"/>
      <c r="D9" s="26" t="s">
        <v>183</v>
      </c>
      <c r="E9" s="27">
        <v>6</v>
      </c>
      <c r="F9" s="28" t="s">
        <v>334</v>
      </c>
      <c r="G9" s="4" t="s">
        <v>7</v>
      </c>
      <c r="H9" s="29">
        <v>115.02</v>
      </c>
      <c r="I9" s="30" t="s">
        <v>328</v>
      </c>
      <c r="J9" s="31">
        <v>200</v>
      </c>
      <c r="K9" s="32">
        <f t="shared" si="0"/>
        <v>23004</v>
      </c>
      <c r="L9" s="33" t="str">
        <f t="shared" si="1"/>
        <v/>
      </c>
      <c r="M9" s="31">
        <f t="shared" si="2"/>
        <v>23004</v>
      </c>
      <c r="N9" s="31" t="str">
        <f t="shared" si="3"/>
        <v/>
      </c>
      <c r="O9" s="31" t="str">
        <f t="shared" si="4"/>
        <v/>
      </c>
      <c r="P9" s="29"/>
      <c r="Q9" s="29"/>
      <c r="R9" s="34">
        <v>15</v>
      </c>
      <c r="S9" s="35"/>
    </row>
    <row r="10" spans="1:19" s="17" customFormat="1" outlineLevel="1" collapsed="1">
      <c r="A10" s="7"/>
      <c r="B10" s="8"/>
      <c r="C10" s="9" t="s">
        <v>335</v>
      </c>
      <c r="D10" s="10" t="s">
        <v>180</v>
      </c>
      <c r="E10" s="11"/>
      <c r="F10" s="11" t="s">
        <v>181</v>
      </c>
      <c r="G10" s="2" t="s">
        <v>8</v>
      </c>
      <c r="H10" s="11"/>
      <c r="I10" s="10"/>
      <c r="J10" s="11"/>
      <c r="K10" s="12">
        <f>SUBTOTAL(9,K11:K18)</f>
        <v>216185.1</v>
      </c>
      <c r="L10" s="13">
        <f>SUBTOTAL(9,L11:L18)</f>
        <v>0</v>
      </c>
      <c r="M10" s="13">
        <f>SUBTOTAL(9,M11:M18)</f>
        <v>216185.1</v>
      </c>
      <c r="N10" s="13">
        <f>SUBTOTAL(9,N11:N18)</f>
        <v>0</v>
      </c>
      <c r="O10" s="13">
        <f>SUBTOTAL(9,O11:O18)</f>
        <v>0</v>
      </c>
      <c r="P10" s="14">
        <f>SUMPRODUCT(P11:P18,H11:H18)</f>
        <v>0</v>
      </c>
      <c r="Q10" s="14">
        <f>SUMPRODUCT(Q11:Q18,H11:H18)</f>
        <v>0</v>
      </c>
      <c r="R10" s="15">
        <f>SUMPRODUCT(R11:R18,K11:K18)/100</f>
        <v>32427.764999999999</v>
      </c>
      <c r="S10" s="16"/>
    </row>
    <row r="11" spans="1:19" s="17" customFormat="1" hidden="1" outlineLevel="2">
      <c r="A11" s="7"/>
      <c r="B11" s="8"/>
      <c r="C11" s="18"/>
      <c r="D11" s="19"/>
      <c r="E11" s="20" t="s">
        <v>182</v>
      </c>
      <c r="F11" s="21"/>
      <c r="G11" s="3"/>
      <c r="H11" s="21"/>
      <c r="I11" s="19"/>
      <c r="J11" s="21"/>
      <c r="K11" s="22"/>
      <c r="L11" s="23"/>
      <c r="M11" s="23"/>
      <c r="N11" s="23"/>
      <c r="O11" s="23"/>
      <c r="P11" s="24"/>
      <c r="Q11" s="24"/>
      <c r="R11" s="25"/>
      <c r="S11" s="16"/>
    </row>
    <row r="12" spans="1:19" s="17" customFormat="1" hidden="1" outlineLevel="2">
      <c r="A12" s="7"/>
      <c r="B12" s="16"/>
      <c r="C12" s="16"/>
      <c r="D12" s="26" t="s">
        <v>183</v>
      </c>
      <c r="E12" s="27">
        <v>1</v>
      </c>
      <c r="F12" s="28" t="s">
        <v>336</v>
      </c>
      <c r="G12" s="4" t="s">
        <v>9</v>
      </c>
      <c r="H12" s="29">
        <v>72.290000000000006</v>
      </c>
      <c r="I12" s="30" t="s">
        <v>328</v>
      </c>
      <c r="J12" s="31">
        <v>600</v>
      </c>
      <c r="K12" s="32">
        <f t="shared" ref="K12:K18" si="5">H12*J12</f>
        <v>43374.000000000007</v>
      </c>
      <c r="L12" s="33" t="str">
        <f t="shared" ref="L12:L18" si="6">IF(D12="S",K12,"")</f>
        <v/>
      </c>
      <c r="M12" s="31">
        <f t="shared" ref="M12:M18" si="7">IF(OR(D12="P",D12="U"),K12,"")</f>
        <v>43374.000000000007</v>
      </c>
      <c r="N12" s="31" t="str">
        <f t="shared" ref="N12:N18" si="8">IF(D12="H",K12,"")</f>
        <v/>
      </c>
      <c r="O12" s="31" t="str">
        <f t="shared" ref="O12:O18" si="9">IF(D12="V",K12,"")</f>
        <v/>
      </c>
      <c r="P12" s="29"/>
      <c r="Q12" s="29"/>
      <c r="R12" s="34">
        <v>15</v>
      </c>
      <c r="S12" s="35"/>
    </row>
    <row r="13" spans="1:19" s="17" customFormat="1" hidden="1" outlineLevel="2">
      <c r="A13" s="7"/>
      <c r="B13" s="16"/>
      <c r="C13" s="16"/>
      <c r="D13" s="26" t="s">
        <v>183</v>
      </c>
      <c r="E13" s="27">
        <v>2</v>
      </c>
      <c r="F13" s="28" t="s">
        <v>337</v>
      </c>
      <c r="G13" s="4" t="s">
        <v>10</v>
      </c>
      <c r="H13" s="29">
        <v>33.770000000000003</v>
      </c>
      <c r="I13" s="30" t="s">
        <v>328</v>
      </c>
      <c r="J13" s="31">
        <v>1950</v>
      </c>
      <c r="K13" s="32">
        <f t="shared" si="5"/>
        <v>65851.5</v>
      </c>
      <c r="L13" s="33" t="str">
        <f t="shared" si="6"/>
        <v/>
      </c>
      <c r="M13" s="31">
        <f t="shared" si="7"/>
        <v>65851.5</v>
      </c>
      <c r="N13" s="31" t="str">
        <f t="shared" si="8"/>
        <v/>
      </c>
      <c r="O13" s="31" t="str">
        <f t="shared" si="9"/>
        <v/>
      </c>
      <c r="P13" s="29"/>
      <c r="Q13" s="29"/>
      <c r="R13" s="34">
        <v>15</v>
      </c>
      <c r="S13" s="35"/>
    </row>
    <row r="14" spans="1:19" s="17" customFormat="1" hidden="1" outlineLevel="2">
      <c r="A14" s="7"/>
      <c r="B14" s="16"/>
      <c r="C14" s="16"/>
      <c r="D14" s="26" t="s">
        <v>183</v>
      </c>
      <c r="E14" s="27">
        <v>3</v>
      </c>
      <c r="F14" s="28" t="s">
        <v>338</v>
      </c>
      <c r="G14" s="4" t="s">
        <v>11</v>
      </c>
      <c r="H14" s="29">
        <v>1.1339999999999999</v>
      </c>
      <c r="I14" s="30" t="s">
        <v>339</v>
      </c>
      <c r="J14" s="31">
        <v>20300</v>
      </c>
      <c r="K14" s="32">
        <f t="shared" si="5"/>
        <v>23020.199999999997</v>
      </c>
      <c r="L14" s="33" t="str">
        <f t="shared" si="6"/>
        <v/>
      </c>
      <c r="M14" s="31">
        <f t="shared" si="7"/>
        <v>23020.199999999997</v>
      </c>
      <c r="N14" s="31" t="str">
        <f t="shared" si="8"/>
        <v/>
      </c>
      <c r="O14" s="31" t="str">
        <f t="shared" si="9"/>
        <v/>
      </c>
      <c r="P14" s="29"/>
      <c r="Q14" s="29"/>
      <c r="R14" s="34">
        <v>15</v>
      </c>
      <c r="S14" s="35"/>
    </row>
    <row r="15" spans="1:19" s="17" customFormat="1" hidden="1" outlineLevel="2">
      <c r="A15" s="7"/>
      <c r="B15" s="16"/>
      <c r="C15" s="16"/>
      <c r="D15" s="26" t="s">
        <v>183</v>
      </c>
      <c r="E15" s="27">
        <v>4</v>
      </c>
      <c r="F15" s="28" t="s">
        <v>340</v>
      </c>
      <c r="G15" s="4" t="s">
        <v>12</v>
      </c>
      <c r="H15" s="29">
        <v>31.98</v>
      </c>
      <c r="I15" s="30" t="s">
        <v>328</v>
      </c>
      <c r="J15" s="31">
        <v>1950</v>
      </c>
      <c r="K15" s="32">
        <f t="shared" si="5"/>
        <v>62361</v>
      </c>
      <c r="L15" s="33" t="str">
        <f t="shared" si="6"/>
        <v/>
      </c>
      <c r="M15" s="31">
        <f t="shared" si="7"/>
        <v>62361</v>
      </c>
      <c r="N15" s="31" t="str">
        <f t="shared" si="8"/>
        <v/>
      </c>
      <c r="O15" s="31" t="str">
        <f t="shared" si="9"/>
        <v/>
      </c>
      <c r="P15" s="29"/>
      <c r="Q15" s="29"/>
      <c r="R15" s="34">
        <v>15</v>
      </c>
      <c r="S15" s="35"/>
    </row>
    <row r="16" spans="1:19" s="17" customFormat="1" hidden="1" outlineLevel="2">
      <c r="A16" s="7"/>
      <c r="B16" s="16"/>
      <c r="C16" s="16"/>
      <c r="D16" s="26" t="s">
        <v>183</v>
      </c>
      <c r="E16" s="27">
        <v>5</v>
      </c>
      <c r="F16" s="28" t="s">
        <v>341</v>
      </c>
      <c r="G16" s="4" t="s">
        <v>13</v>
      </c>
      <c r="H16" s="29">
        <v>40.880000000000003</v>
      </c>
      <c r="I16" s="30" t="s">
        <v>333</v>
      </c>
      <c r="J16" s="31">
        <v>350</v>
      </c>
      <c r="K16" s="32">
        <f t="shared" si="5"/>
        <v>14308</v>
      </c>
      <c r="L16" s="33" t="str">
        <f t="shared" si="6"/>
        <v/>
      </c>
      <c r="M16" s="31">
        <f t="shared" si="7"/>
        <v>14308</v>
      </c>
      <c r="N16" s="31" t="str">
        <f t="shared" si="8"/>
        <v/>
      </c>
      <c r="O16" s="31" t="str">
        <f t="shared" si="9"/>
        <v/>
      </c>
      <c r="P16" s="29"/>
      <c r="Q16" s="29"/>
      <c r="R16" s="34">
        <v>15</v>
      </c>
      <c r="S16" s="35"/>
    </row>
    <row r="17" spans="1:19" s="17" customFormat="1" hidden="1" outlineLevel="2">
      <c r="A17" s="7"/>
      <c r="B17" s="16"/>
      <c r="C17" s="16"/>
      <c r="D17" s="26" t="s">
        <v>183</v>
      </c>
      <c r="E17" s="27">
        <v>6</v>
      </c>
      <c r="F17" s="28" t="s">
        <v>342</v>
      </c>
      <c r="G17" s="4" t="s">
        <v>14</v>
      </c>
      <c r="H17" s="29">
        <v>40.880000000000003</v>
      </c>
      <c r="I17" s="30" t="s">
        <v>333</v>
      </c>
      <c r="J17" s="31">
        <v>80</v>
      </c>
      <c r="K17" s="32">
        <f t="shared" si="5"/>
        <v>3270.4</v>
      </c>
      <c r="L17" s="33" t="str">
        <f t="shared" si="6"/>
        <v/>
      </c>
      <c r="M17" s="31">
        <f t="shared" si="7"/>
        <v>3270.4</v>
      </c>
      <c r="N17" s="31" t="str">
        <f t="shared" si="8"/>
        <v/>
      </c>
      <c r="O17" s="31" t="str">
        <f t="shared" si="9"/>
        <v/>
      </c>
      <c r="P17" s="29"/>
      <c r="Q17" s="29"/>
      <c r="R17" s="34">
        <v>15</v>
      </c>
      <c r="S17" s="35"/>
    </row>
    <row r="18" spans="1:19" s="17" customFormat="1" hidden="1" outlineLevel="2">
      <c r="A18" s="7"/>
      <c r="B18" s="16"/>
      <c r="C18" s="16"/>
      <c r="D18" s="26" t="s">
        <v>183</v>
      </c>
      <c r="E18" s="27">
        <v>7</v>
      </c>
      <c r="F18" s="28" t="s">
        <v>343</v>
      </c>
      <c r="G18" s="4" t="s">
        <v>15</v>
      </c>
      <c r="H18" s="29">
        <v>8</v>
      </c>
      <c r="I18" s="30" t="s">
        <v>185</v>
      </c>
      <c r="J18" s="31">
        <v>500</v>
      </c>
      <c r="K18" s="32">
        <f t="shared" si="5"/>
        <v>4000</v>
      </c>
      <c r="L18" s="33" t="str">
        <f t="shared" si="6"/>
        <v/>
      </c>
      <c r="M18" s="31">
        <f t="shared" si="7"/>
        <v>4000</v>
      </c>
      <c r="N18" s="31" t="str">
        <f t="shared" si="8"/>
        <v/>
      </c>
      <c r="O18" s="31" t="str">
        <f t="shared" si="9"/>
        <v/>
      </c>
      <c r="P18" s="29"/>
      <c r="Q18" s="29"/>
      <c r="R18" s="34">
        <v>15</v>
      </c>
      <c r="S18" s="35"/>
    </row>
    <row r="19" spans="1:19" s="17" customFormat="1" outlineLevel="1" collapsed="1">
      <c r="A19" s="7"/>
      <c r="B19" s="8"/>
      <c r="C19" s="9" t="s">
        <v>344</v>
      </c>
      <c r="D19" s="10" t="s">
        <v>180</v>
      </c>
      <c r="E19" s="11"/>
      <c r="F19" s="11" t="s">
        <v>181</v>
      </c>
      <c r="G19" s="2" t="s">
        <v>16</v>
      </c>
      <c r="H19" s="11"/>
      <c r="I19" s="10"/>
      <c r="J19" s="11"/>
      <c r="K19" s="12">
        <f>SUBTOTAL(9,K20:K39)</f>
        <v>903849.5</v>
      </c>
      <c r="L19" s="13">
        <f>SUBTOTAL(9,L20:L39)</f>
        <v>0</v>
      </c>
      <c r="M19" s="13">
        <f>SUBTOTAL(9,M20:M39)</f>
        <v>903849.5</v>
      </c>
      <c r="N19" s="13">
        <f>SUBTOTAL(9,N20:N39)</f>
        <v>0</v>
      </c>
      <c r="O19" s="13">
        <f>SUBTOTAL(9,O20:O39)</f>
        <v>0</v>
      </c>
      <c r="P19" s="14">
        <f>SUMPRODUCT(P20:P39,H20:H39)</f>
        <v>0</v>
      </c>
      <c r="Q19" s="14">
        <f>SUMPRODUCT(Q20:Q39,H20:H39)</f>
        <v>0</v>
      </c>
      <c r="R19" s="15">
        <f>SUMPRODUCT(R20:R39,K20:K39)/100</f>
        <v>135577.42499999999</v>
      </c>
      <c r="S19" s="16"/>
    </row>
    <row r="20" spans="1:19" s="17" customFormat="1" hidden="1" outlineLevel="2">
      <c r="A20" s="7"/>
      <c r="B20" s="8"/>
      <c r="C20" s="18"/>
      <c r="D20" s="19"/>
      <c r="E20" s="20" t="s">
        <v>182</v>
      </c>
      <c r="F20" s="21"/>
      <c r="G20" s="3"/>
      <c r="H20" s="21"/>
      <c r="I20" s="19"/>
      <c r="J20" s="21"/>
      <c r="K20" s="22"/>
      <c r="L20" s="23"/>
      <c r="M20" s="23"/>
      <c r="N20" s="23"/>
      <c r="O20" s="23"/>
      <c r="P20" s="24"/>
      <c r="Q20" s="24"/>
      <c r="R20" s="25"/>
      <c r="S20" s="16"/>
    </row>
    <row r="21" spans="1:19" s="17" customFormat="1" hidden="1" outlineLevel="2">
      <c r="A21" s="7"/>
      <c r="B21" s="16"/>
      <c r="C21" s="16"/>
      <c r="D21" s="26" t="s">
        <v>183</v>
      </c>
      <c r="E21" s="27">
        <v>1</v>
      </c>
      <c r="F21" s="28" t="s">
        <v>345</v>
      </c>
      <c r="G21" s="4" t="s">
        <v>17</v>
      </c>
      <c r="H21" s="29">
        <v>9.61</v>
      </c>
      <c r="I21" s="30" t="s">
        <v>328</v>
      </c>
      <c r="J21" s="31">
        <v>2800</v>
      </c>
      <c r="K21" s="32">
        <f t="shared" ref="K21:K39" si="10">H21*J21</f>
        <v>26908</v>
      </c>
      <c r="L21" s="33" t="str">
        <f t="shared" ref="L21:L39" si="11">IF(D21="S",K21,"")</f>
        <v/>
      </c>
      <c r="M21" s="31">
        <f t="shared" ref="M21:M39" si="12">IF(OR(D21="P",D21="U"),K21,"")</f>
        <v>26908</v>
      </c>
      <c r="N21" s="31" t="str">
        <f t="shared" ref="N21:N39" si="13">IF(D21="H",K21,"")</f>
        <v/>
      </c>
      <c r="O21" s="31" t="str">
        <f t="shared" ref="O21:O39" si="14">IF(D21="V",K21,"")</f>
        <v/>
      </c>
      <c r="P21" s="29"/>
      <c r="Q21" s="29"/>
      <c r="R21" s="34">
        <v>15</v>
      </c>
      <c r="S21" s="35"/>
    </row>
    <row r="22" spans="1:19" s="17" customFormat="1" hidden="1" outlineLevel="2">
      <c r="A22" s="7"/>
      <c r="B22" s="16"/>
      <c r="C22" s="16"/>
      <c r="D22" s="26" t="s">
        <v>183</v>
      </c>
      <c r="E22" s="27">
        <v>2</v>
      </c>
      <c r="F22" s="28" t="s">
        <v>346</v>
      </c>
      <c r="G22" s="4" t="s">
        <v>18</v>
      </c>
      <c r="H22" s="29">
        <v>20.77</v>
      </c>
      <c r="I22" s="30" t="s">
        <v>328</v>
      </c>
      <c r="J22" s="31">
        <v>2800</v>
      </c>
      <c r="K22" s="32">
        <f t="shared" si="10"/>
        <v>58156</v>
      </c>
      <c r="L22" s="33" t="str">
        <f t="shared" si="11"/>
        <v/>
      </c>
      <c r="M22" s="31">
        <f t="shared" si="12"/>
        <v>58156</v>
      </c>
      <c r="N22" s="31" t="str">
        <f t="shared" si="13"/>
        <v/>
      </c>
      <c r="O22" s="31" t="str">
        <f t="shared" si="14"/>
        <v/>
      </c>
      <c r="P22" s="29"/>
      <c r="Q22" s="29"/>
      <c r="R22" s="34">
        <v>15</v>
      </c>
      <c r="S22" s="35"/>
    </row>
    <row r="23" spans="1:19" s="17" customFormat="1" hidden="1" outlineLevel="2">
      <c r="A23" s="7"/>
      <c r="B23" s="16"/>
      <c r="C23" s="16"/>
      <c r="D23" s="26" t="s">
        <v>183</v>
      </c>
      <c r="E23" s="27">
        <v>3</v>
      </c>
      <c r="F23" s="28" t="s">
        <v>347</v>
      </c>
      <c r="G23" s="4" t="s">
        <v>19</v>
      </c>
      <c r="H23" s="29">
        <v>279.73</v>
      </c>
      <c r="I23" s="30" t="s">
        <v>333</v>
      </c>
      <c r="J23" s="31">
        <v>700</v>
      </c>
      <c r="K23" s="32">
        <f t="shared" si="10"/>
        <v>195811</v>
      </c>
      <c r="L23" s="33" t="str">
        <f t="shared" si="11"/>
        <v/>
      </c>
      <c r="M23" s="31">
        <f t="shared" si="12"/>
        <v>195811</v>
      </c>
      <c r="N23" s="31" t="str">
        <f t="shared" si="13"/>
        <v/>
      </c>
      <c r="O23" s="31" t="str">
        <f t="shared" si="14"/>
        <v/>
      </c>
      <c r="P23" s="29"/>
      <c r="Q23" s="29"/>
      <c r="R23" s="34">
        <v>15</v>
      </c>
      <c r="S23" s="35"/>
    </row>
    <row r="24" spans="1:19" s="17" customFormat="1" ht="30" hidden="1" outlineLevel="2">
      <c r="A24" s="7"/>
      <c r="B24" s="16"/>
      <c r="C24" s="16"/>
      <c r="D24" s="26" t="s">
        <v>183</v>
      </c>
      <c r="E24" s="27">
        <v>4</v>
      </c>
      <c r="F24" s="28" t="s">
        <v>348</v>
      </c>
      <c r="G24" s="4" t="s">
        <v>20</v>
      </c>
      <c r="H24" s="29">
        <v>194.61</v>
      </c>
      <c r="I24" s="30" t="s">
        <v>333</v>
      </c>
      <c r="J24" s="31">
        <v>950</v>
      </c>
      <c r="K24" s="32">
        <f t="shared" si="10"/>
        <v>184879.5</v>
      </c>
      <c r="L24" s="33" t="str">
        <f t="shared" si="11"/>
        <v/>
      </c>
      <c r="M24" s="31">
        <f t="shared" si="12"/>
        <v>184879.5</v>
      </c>
      <c r="N24" s="31" t="str">
        <f t="shared" si="13"/>
        <v/>
      </c>
      <c r="O24" s="31" t="str">
        <f t="shared" si="14"/>
        <v/>
      </c>
      <c r="P24" s="29"/>
      <c r="Q24" s="29"/>
      <c r="R24" s="34">
        <v>15</v>
      </c>
      <c r="S24" s="35"/>
    </row>
    <row r="25" spans="1:19" s="17" customFormat="1" ht="30" hidden="1" outlineLevel="2">
      <c r="A25" s="7"/>
      <c r="B25" s="16"/>
      <c r="C25" s="16"/>
      <c r="D25" s="26" t="s">
        <v>183</v>
      </c>
      <c r="E25" s="27">
        <v>5</v>
      </c>
      <c r="F25" s="28" t="s">
        <v>349</v>
      </c>
      <c r="G25" s="4" t="s">
        <v>21</v>
      </c>
      <c r="H25" s="29">
        <v>27</v>
      </c>
      <c r="I25" s="30" t="s">
        <v>185</v>
      </c>
      <c r="J25" s="31">
        <v>250</v>
      </c>
      <c r="K25" s="32">
        <f t="shared" si="10"/>
        <v>6750</v>
      </c>
      <c r="L25" s="33" t="str">
        <f t="shared" si="11"/>
        <v/>
      </c>
      <c r="M25" s="31">
        <f t="shared" si="12"/>
        <v>6750</v>
      </c>
      <c r="N25" s="31" t="str">
        <f t="shared" si="13"/>
        <v/>
      </c>
      <c r="O25" s="31" t="str">
        <f t="shared" si="14"/>
        <v/>
      </c>
      <c r="P25" s="29"/>
      <c r="Q25" s="29"/>
      <c r="R25" s="34">
        <v>15</v>
      </c>
      <c r="S25" s="35"/>
    </row>
    <row r="26" spans="1:19" s="17" customFormat="1" ht="30" hidden="1" outlineLevel="2">
      <c r="A26" s="7"/>
      <c r="B26" s="16"/>
      <c r="C26" s="16"/>
      <c r="D26" s="26" t="s">
        <v>183</v>
      </c>
      <c r="E26" s="27">
        <v>6</v>
      </c>
      <c r="F26" s="28" t="s">
        <v>350</v>
      </c>
      <c r="G26" s="4" t="s">
        <v>22</v>
      </c>
      <c r="H26" s="29">
        <v>106</v>
      </c>
      <c r="I26" s="30" t="s">
        <v>185</v>
      </c>
      <c r="J26" s="31">
        <v>490</v>
      </c>
      <c r="K26" s="32">
        <f t="shared" si="10"/>
        <v>51940</v>
      </c>
      <c r="L26" s="33" t="str">
        <f t="shared" si="11"/>
        <v/>
      </c>
      <c r="M26" s="31">
        <f t="shared" si="12"/>
        <v>51940</v>
      </c>
      <c r="N26" s="31" t="str">
        <f t="shared" si="13"/>
        <v/>
      </c>
      <c r="O26" s="31" t="str">
        <f t="shared" si="14"/>
        <v/>
      </c>
      <c r="P26" s="29"/>
      <c r="Q26" s="29"/>
      <c r="R26" s="34">
        <v>15</v>
      </c>
      <c r="S26" s="35"/>
    </row>
    <row r="27" spans="1:19" s="17" customFormat="1" ht="30" hidden="1" outlineLevel="2">
      <c r="A27" s="7"/>
      <c r="B27" s="16"/>
      <c r="C27" s="16"/>
      <c r="D27" s="26" t="s">
        <v>183</v>
      </c>
      <c r="E27" s="27">
        <v>7</v>
      </c>
      <c r="F27" s="28" t="s">
        <v>351</v>
      </c>
      <c r="G27" s="4" t="s">
        <v>23</v>
      </c>
      <c r="H27" s="29">
        <v>14</v>
      </c>
      <c r="I27" s="30" t="s">
        <v>185</v>
      </c>
      <c r="J27" s="31">
        <v>690</v>
      </c>
      <c r="K27" s="32">
        <f t="shared" si="10"/>
        <v>9660</v>
      </c>
      <c r="L27" s="33" t="str">
        <f t="shared" si="11"/>
        <v/>
      </c>
      <c r="M27" s="31">
        <f t="shared" si="12"/>
        <v>9660</v>
      </c>
      <c r="N27" s="31" t="str">
        <f t="shared" si="13"/>
        <v/>
      </c>
      <c r="O27" s="31" t="str">
        <f t="shared" si="14"/>
        <v/>
      </c>
      <c r="P27" s="29"/>
      <c r="Q27" s="29"/>
      <c r="R27" s="34">
        <v>15</v>
      </c>
      <c r="S27" s="35"/>
    </row>
    <row r="28" spans="1:19" s="17" customFormat="1" ht="30" hidden="1" outlineLevel="2">
      <c r="A28" s="7"/>
      <c r="B28" s="16"/>
      <c r="C28" s="16"/>
      <c r="D28" s="26" t="s">
        <v>183</v>
      </c>
      <c r="E28" s="27">
        <v>8</v>
      </c>
      <c r="F28" s="28" t="s">
        <v>352</v>
      </c>
      <c r="G28" s="4" t="s">
        <v>24</v>
      </c>
      <c r="H28" s="29">
        <v>28</v>
      </c>
      <c r="I28" s="30" t="s">
        <v>185</v>
      </c>
      <c r="J28" s="31">
        <v>700</v>
      </c>
      <c r="K28" s="32">
        <f t="shared" si="10"/>
        <v>19600</v>
      </c>
      <c r="L28" s="33" t="str">
        <f t="shared" si="11"/>
        <v/>
      </c>
      <c r="M28" s="31">
        <f t="shared" si="12"/>
        <v>19600</v>
      </c>
      <c r="N28" s="31" t="str">
        <f t="shared" si="13"/>
        <v/>
      </c>
      <c r="O28" s="31" t="str">
        <f t="shared" si="14"/>
        <v/>
      </c>
      <c r="P28" s="29"/>
      <c r="Q28" s="29"/>
      <c r="R28" s="34">
        <v>15</v>
      </c>
      <c r="S28" s="35"/>
    </row>
    <row r="29" spans="1:19" s="17" customFormat="1" hidden="1" outlineLevel="2">
      <c r="A29" s="7"/>
      <c r="B29" s="16"/>
      <c r="C29" s="16"/>
      <c r="D29" s="26" t="s">
        <v>183</v>
      </c>
      <c r="E29" s="27">
        <v>9</v>
      </c>
      <c r="F29" s="28" t="s">
        <v>353</v>
      </c>
      <c r="G29" s="4" t="s">
        <v>25</v>
      </c>
      <c r="H29" s="29">
        <v>25</v>
      </c>
      <c r="I29" s="30" t="s">
        <v>185</v>
      </c>
      <c r="J29" s="31">
        <v>337</v>
      </c>
      <c r="K29" s="32">
        <f t="shared" si="10"/>
        <v>8425</v>
      </c>
      <c r="L29" s="33" t="str">
        <f t="shared" si="11"/>
        <v/>
      </c>
      <c r="M29" s="31">
        <f t="shared" si="12"/>
        <v>8425</v>
      </c>
      <c r="N29" s="31" t="str">
        <f t="shared" si="13"/>
        <v/>
      </c>
      <c r="O29" s="31" t="str">
        <f t="shared" si="14"/>
        <v/>
      </c>
      <c r="P29" s="29"/>
      <c r="Q29" s="29"/>
      <c r="R29" s="34">
        <v>15</v>
      </c>
      <c r="S29" s="35"/>
    </row>
    <row r="30" spans="1:19" s="17" customFormat="1" hidden="1" outlineLevel="2">
      <c r="A30" s="7"/>
      <c r="B30" s="16"/>
      <c r="C30" s="16"/>
      <c r="D30" s="26" t="s">
        <v>183</v>
      </c>
      <c r="E30" s="27">
        <v>10</v>
      </c>
      <c r="F30" s="28" t="s">
        <v>354</v>
      </c>
      <c r="G30" s="4" t="s">
        <v>26</v>
      </c>
      <c r="H30" s="29">
        <v>27</v>
      </c>
      <c r="I30" s="30" t="s">
        <v>185</v>
      </c>
      <c r="J30" s="31">
        <v>400</v>
      </c>
      <c r="K30" s="32">
        <f t="shared" si="10"/>
        <v>10800</v>
      </c>
      <c r="L30" s="33" t="str">
        <f t="shared" si="11"/>
        <v/>
      </c>
      <c r="M30" s="31">
        <f t="shared" si="12"/>
        <v>10800</v>
      </c>
      <c r="N30" s="31" t="str">
        <f t="shared" si="13"/>
        <v/>
      </c>
      <c r="O30" s="31" t="str">
        <f t="shared" si="14"/>
        <v/>
      </c>
      <c r="P30" s="29"/>
      <c r="Q30" s="29"/>
      <c r="R30" s="34">
        <v>15</v>
      </c>
      <c r="S30" s="35"/>
    </row>
    <row r="31" spans="1:19" s="17" customFormat="1" hidden="1" outlineLevel="2">
      <c r="A31" s="7"/>
      <c r="B31" s="16"/>
      <c r="C31" s="16"/>
      <c r="D31" s="26" t="s">
        <v>183</v>
      </c>
      <c r="E31" s="27">
        <v>11</v>
      </c>
      <c r="F31" s="28" t="s">
        <v>355</v>
      </c>
      <c r="G31" s="4" t="s">
        <v>27</v>
      </c>
      <c r="H31" s="29">
        <v>30</v>
      </c>
      <c r="I31" s="30" t="s">
        <v>185</v>
      </c>
      <c r="J31" s="31">
        <v>445</v>
      </c>
      <c r="K31" s="32">
        <f t="shared" si="10"/>
        <v>13350</v>
      </c>
      <c r="L31" s="33" t="str">
        <f t="shared" si="11"/>
        <v/>
      </c>
      <c r="M31" s="31">
        <f t="shared" si="12"/>
        <v>13350</v>
      </c>
      <c r="N31" s="31" t="str">
        <f t="shared" si="13"/>
        <v/>
      </c>
      <c r="O31" s="31" t="str">
        <f t="shared" si="14"/>
        <v/>
      </c>
      <c r="P31" s="29"/>
      <c r="Q31" s="29"/>
      <c r="R31" s="34">
        <v>15</v>
      </c>
      <c r="S31" s="35"/>
    </row>
    <row r="32" spans="1:19" s="17" customFormat="1" hidden="1" outlineLevel="2">
      <c r="A32" s="7"/>
      <c r="B32" s="16"/>
      <c r="C32" s="16"/>
      <c r="D32" s="26" t="s">
        <v>183</v>
      </c>
      <c r="E32" s="27">
        <v>12</v>
      </c>
      <c r="F32" s="28" t="s">
        <v>356</v>
      </c>
      <c r="G32" s="4" t="s">
        <v>28</v>
      </c>
      <c r="H32" s="29">
        <v>5</v>
      </c>
      <c r="I32" s="30" t="s">
        <v>185</v>
      </c>
      <c r="J32" s="31">
        <v>530</v>
      </c>
      <c r="K32" s="32">
        <f t="shared" si="10"/>
        <v>2650</v>
      </c>
      <c r="L32" s="33" t="str">
        <f t="shared" si="11"/>
        <v/>
      </c>
      <c r="M32" s="31">
        <f t="shared" si="12"/>
        <v>2650</v>
      </c>
      <c r="N32" s="31" t="str">
        <f t="shared" si="13"/>
        <v/>
      </c>
      <c r="O32" s="31" t="str">
        <f t="shared" si="14"/>
        <v/>
      </c>
      <c r="P32" s="29"/>
      <c r="Q32" s="29"/>
      <c r="R32" s="34">
        <v>15</v>
      </c>
      <c r="S32" s="35"/>
    </row>
    <row r="33" spans="1:19" s="17" customFormat="1" ht="30" hidden="1" outlineLevel="2">
      <c r="A33" s="7"/>
      <c r="B33" s="16"/>
      <c r="C33" s="16"/>
      <c r="D33" s="26" t="s">
        <v>183</v>
      </c>
      <c r="E33" s="27">
        <v>13</v>
      </c>
      <c r="F33" s="28" t="s">
        <v>357</v>
      </c>
      <c r="G33" s="4" t="s">
        <v>29</v>
      </c>
      <c r="H33" s="29">
        <v>0.42099999999999999</v>
      </c>
      <c r="I33" s="30" t="s">
        <v>339</v>
      </c>
      <c r="J33" s="31">
        <v>28000</v>
      </c>
      <c r="K33" s="32">
        <f t="shared" si="10"/>
        <v>11788</v>
      </c>
      <c r="L33" s="33" t="str">
        <f t="shared" si="11"/>
        <v/>
      </c>
      <c r="M33" s="31">
        <f t="shared" si="12"/>
        <v>11788</v>
      </c>
      <c r="N33" s="31" t="str">
        <f t="shared" si="13"/>
        <v/>
      </c>
      <c r="O33" s="31" t="str">
        <f t="shared" si="14"/>
        <v/>
      </c>
      <c r="P33" s="29"/>
      <c r="Q33" s="29"/>
      <c r="R33" s="34">
        <v>15</v>
      </c>
      <c r="S33" s="35"/>
    </row>
    <row r="34" spans="1:19" s="17" customFormat="1" hidden="1" outlineLevel="2">
      <c r="A34" s="7"/>
      <c r="B34" s="16"/>
      <c r="C34" s="16"/>
      <c r="D34" s="26" t="s">
        <v>183</v>
      </c>
      <c r="E34" s="27">
        <v>14</v>
      </c>
      <c r="F34" s="28" t="s">
        <v>358</v>
      </c>
      <c r="G34" s="4" t="s">
        <v>30</v>
      </c>
      <c r="H34" s="29">
        <v>16.5</v>
      </c>
      <c r="I34" s="30" t="s">
        <v>359</v>
      </c>
      <c r="J34" s="31">
        <v>120</v>
      </c>
      <c r="K34" s="32">
        <f t="shared" si="10"/>
        <v>1980</v>
      </c>
      <c r="L34" s="33" t="str">
        <f t="shared" si="11"/>
        <v/>
      </c>
      <c r="M34" s="31">
        <f t="shared" si="12"/>
        <v>1980</v>
      </c>
      <c r="N34" s="31" t="str">
        <f t="shared" si="13"/>
        <v/>
      </c>
      <c r="O34" s="31" t="str">
        <f t="shared" si="14"/>
        <v/>
      </c>
      <c r="P34" s="29"/>
      <c r="Q34" s="29"/>
      <c r="R34" s="34">
        <v>15</v>
      </c>
      <c r="S34" s="35"/>
    </row>
    <row r="35" spans="1:19" s="17" customFormat="1" hidden="1" outlineLevel="2">
      <c r="A35" s="7"/>
      <c r="B35" s="16"/>
      <c r="C35" s="16"/>
      <c r="D35" s="26" t="s">
        <v>183</v>
      </c>
      <c r="E35" s="27">
        <v>15</v>
      </c>
      <c r="F35" s="28" t="s">
        <v>360</v>
      </c>
      <c r="G35" s="4" t="s">
        <v>31</v>
      </c>
      <c r="H35" s="29">
        <v>42.3</v>
      </c>
      <c r="I35" s="30" t="s">
        <v>333</v>
      </c>
      <c r="J35" s="31">
        <v>450</v>
      </c>
      <c r="K35" s="32">
        <f t="shared" si="10"/>
        <v>19035</v>
      </c>
      <c r="L35" s="33" t="str">
        <f t="shared" si="11"/>
        <v/>
      </c>
      <c r="M35" s="31">
        <f t="shared" si="12"/>
        <v>19035</v>
      </c>
      <c r="N35" s="31" t="str">
        <f t="shared" si="13"/>
        <v/>
      </c>
      <c r="O35" s="31" t="str">
        <f t="shared" si="14"/>
        <v/>
      </c>
      <c r="P35" s="29"/>
      <c r="Q35" s="29"/>
      <c r="R35" s="34">
        <v>15</v>
      </c>
      <c r="S35" s="35"/>
    </row>
    <row r="36" spans="1:19" s="17" customFormat="1" ht="30" hidden="1" outlineLevel="2">
      <c r="A36" s="7"/>
      <c r="B36" s="16"/>
      <c r="C36" s="16"/>
      <c r="D36" s="26" t="s">
        <v>183</v>
      </c>
      <c r="E36" s="27">
        <v>16</v>
      </c>
      <c r="F36" s="28" t="s">
        <v>361</v>
      </c>
      <c r="G36" s="4" t="s">
        <v>32</v>
      </c>
      <c r="H36" s="29">
        <v>32.1</v>
      </c>
      <c r="I36" s="30" t="s">
        <v>359</v>
      </c>
      <c r="J36" s="31">
        <v>2400</v>
      </c>
      <c r="K36" s="32">
        <f t="shared" si="10"/>
        <v>77040</v>
      </c>
      <c r="L36" s="33" t="str">
        <f t="shared" si="11"/>
        <v/>
      </c>
      <c r="M36" s="31">
        <f t="shared" si="12"/>
        <v>77040</v>
      </c>
      <c r="N36" s="31" t="str">
        <f t="shared" si="13"/>
        <v/>
      </c>
      <c r="O36" s="31" t="str">
        <f t="shared" si="14"/>
        <v/>
      </c>
      <c r="P36" s="29"/>
      <c r="Q36" s="29"/>
      <c r="R36" s="34">
        <v>15</v>
      </c>
      <c r="S36" s="35"/>
    </row>
    <row r="37" spans="1:19" s="17" customFormat="1" ht="30" hidden="1" outlineLevel="2">
      <c r="A37" s="7"/>
      <c r="B37" s="16"/>
      <c r="C37" s="16"/>
      <c r="D37" s="26" t="s">
        <v>183</v>
      </c>
      <c r="E37" s="27">
        <v>17</v>
      </c>
      <c r="F37" s="28" t="s">
        <v>362</v>
      </c>
      <c r="G37" s="4" t="s">
        <v>33</v>
      </c>
      <c r="H37" s="29">
        <v>32.1</v>
      </c>
      <c r="I37" s="30" t="s">
        <v>359</v>
      </c>
      <c r="J37" s="31">
        <v>2400</v>
      </c>
      <c r="K37" s="32">
        <f t="shared" si="10"/>
        <v>77040</v>
      </c>
      <c r="L37" s="33" t="str">
        <f t="shared" si="11"/>
        <v/>
      </c>
      <c r="M37" s="31">
        <f t="shared" si="12"/>
        <v>77040</v>
      </c>
      <c r="N37" s="31" t="str">
        <f t="shared" si="13"/>
        <v/>
      </c>
      <c r="O37" s="31" t="str">
        <f t="shared" si="14"/>
        <v/>
      </c>
      <c r="P37" s="29"/>
      <c r="Q37" s="29"/>
      <c r="R37" s="34">
        <v>15</v>
      </c>
      <c r="S37" s="35"/>
    </row>
    <row r="38" spans="1:19" s="17" customFormat="1" hidden="1" outlineLevel="2">
      <c r="A38" s="7"/>
      <c r="B38" s="16"/>
      <c r="C38" s="16"/>
      <c r="D38" s="26" t="s">
        <v>183</v>
      </c>
      <c r="E38" s="27">
        <v>18</v>
      </c>
      <c r="F38" s="28" t="s">
        <v>363</v>
      </c>
      <c r="G38" s="4" t="s">
        <v>34</v>
      </c>
      <c r="H38" s="29">
        <v>308.82</v>
      </c>
      <c r="I38" s="30" t="s">
        <v>333</v>
      </c>
      <c r="J38" s="31">
        <v>350</v>
      </c>
      <c r="K38" s="32">
        <f t="shared" si="10"/>
        <v>108087</v>
      </c>
      <c r="L38" s="33" t="str">
        <f t="shared" si="11"/>
        <v/>
      </c>
      <c r="M38" s="31">
        <f t="shared" si="12"/>
        <v>108087</v>
      </c>
      <c r="N38" s="31" t="str">
        <f t="shared" si="13"/>
        <v/>
      </c>
      <c r="O38" s="31" t="str">
        <f t="shared" si="14"/>
        <v/>
      </c>
      <c r="P38" s="29"/>
      <c r="Q38" s="29"/>
      <c r="R38" s="34">
        <v>15</v>
      </c>
      <c r="S38" s="35"/>
    </row>
    <row r="39" spans="1:19" s="17" customFormat="1" ht="30" hidden="1" outlineLevel="2">
      <c r="A39" s="7"/>
      <c r="B39" s="16"/>
      <c r="C39" s="16"/>
      <c r="D39" s="26" t="s">
        <v>183</v>
      </c>
      <c r="E39" s="27">
        <v>19</v>
      </c>
      <c r="F39" s="28" t="s">
        <v>364</v>
      </c>
      <c r="G39" s="4" t="s">
        <v>35</v>
      </c>
      <c r="H39" s="29">
        <v>14.25</v>
      </c>
      <c r="I39" s="30" t="s">
        <v>333</v>
      </c>
      <c r="J39" s="31">
        <v>1400</v>
      </c>
      <c r="K39" s="32">
        <f t="shared" si="10"/>
        <v>19950</v>
      </c>
      <c r="L39" s="33" t="str">
        <f t="shared" si="11"/>
        <v/>
      </c>
      <c r="M39" s="31">
        <f t="shared" si="12"/>
        <v>19950</v>
      </c>
      <c r="N39" s="31" t="str">
        <f t="shared" si="13"/>
        <v/>
      </c>
      <c r="O39" s="31" t="str">
        <f t="shared" si="14"/>
        <v/>
      </c>
      <c r="P39" s="29"/>
      <c r="Q39" s="29"/>
      <c r="R39" s="34">
        <v>15</v>
      </c>
      <c r="S39" s="35"/>
    </row>
    <row r="40" spans="1:19" s="17" customFormat="1" outlineLevel="1" collapsed="1">
      <c r="A40" s="7"/>
      <c r="B40" s="8"/>
      <c r="C40" s="9" t="s">
        <v>365</v>
      </c>
      <c r="D40" s="10" t="s">
        <v>180</v>
      </c>
      <c r="E40" s="11"/>
      <c r="F40" s="11" t="s">
        <v>181</v>
      </c>
      <c r="G40" s="2" t="s">
        <v>36</v>
      </c>
      <c r="H40" s="11"/>
      <c r="I40" s="10"/>
      <c r="J40" s="11"/>
      <c r="K40" s="12">
        <f>SUBTOTAL(9,K41:K54)</f>
        <v>319512.7</v>
      </c>
      <c r="L40" s="13">
        <f>SUBTOTAL(9,L41:L54)</f>
        <v>0</v>
      </c>
      <c r="M40" s="13">
        <f>SUBTOTAL(9,M41:M54)</f>
        <v>319512.7</v>
      </c>
      <c r="N40" s="13">
        <f>SUBTOTAL(9,N41:N54)</f>
        <v>0</v>
      </c>
      <c r="O40" s="13">
        <f>SUBTOTAL(9,O41:O54)</f>
        <v>0</v>
      </c>
      <c r="P40" s="14">
        <f>SUMPRODUCT(P41:P54,H41:H54)</f>
        <v>0</v>
      </c>
      <c r="Q40" s="14">
        <f>SUMPRODUCT(Q41:Q54,H41:H54)</f>
        <v>0</v>
      </c>
      <c r="R40" s="15">
        <f>SUMPRODUCT(R41:R54,K41:K54)/100</f>
        <v>47926.904999999999</v>
      </c>
      <c r="S40" s="16"/>
    </row>
    <row r="41" spans="1:19" s="17" customFormat="1" hidden="1" outlineLevel="2">
      <c r="A41" s="7"/>
      <c r="B41" s="8"/>
      <c r="C41" s="18"/>
      <c r="D41" s="19"/>
      <c r="E41" s="20" t="s">
        <v>182</v>
      </c>
      <c r="F41" s="21"/>
      <c r="G41" s="3"/>
      <c r="H41" s="21"/>
      <c r="I41" s="19"/>
      <c r="J41" s="21"/>
      <c r="K41" s="22"/>
      <c r="L41" s="23"/>
      <c r="M41" s="23"/>
      <c r="N41" s="23"/>
      <c r="O41" s="23"/>
      <c r="P41" s="24"/>
      <c r="Q41" s="24"/>
      <c r="R41" s="25"/>
      <c r="S41" s="16"/>
    </row>
    <row r="42" spans="1:19" s="17" customFormat="1" ht="30" hidden="1" outlineLevel="2">
      <c r="A42" s="7"/>
      <c r="B42" s="16"/>
      <c r="C42" s="16"/>
      <c r="D42" s="26" t="s">
        <v>183</v>
      </c>
      <c r="E42" s="27">
        <v>1</v>
      </c>
      <c r="F42" s="28" t="s">
        <v>366</v>
      </c>
      <c r="G42" s="4" t="s">
        <v>37</v>
      </c>
      <c r="H42" s="29">
        <v>11.5</v>
      </c>
      <c r="I42" s="30" t="s">
        <v>328</v>
      </c>
      <c r="J42" s="31">
        <v>2100</v>
      </c>
      <c r="K42" s="32">
        <f t="shared" ref="K42:K54" si="15">H42*J42</f>
        <v>24150</v>
      </c>
      <c r="L42" s="33" t="str">
        <f t="shared" ref="L42:L54" si="16">IF(D42="S",K42,"")</f>
        <v/>
      </c>
      <c r="M42" s="31">
        <f t="shared" ref="M42:M54" si="17">IF(OR(D42="P",D42="U"),K42,"")</f>
        <v>24150</v>
      </c>
      <c r="N42" s="31" t="str">
        <f t="shared" ref="N42:N54" si="18">IF(D42="H",K42,"")</f>
        <v/>
      </c>
      <c r="O42" s="31" t="str">
        <f t="shared" ref="O42:O54" si="19">IF(D42="V",K42,"")</f>
        <v/>
      </c>
      <c r="P42" s="29"/>
      <c r="Q42" s="29"/>
      <c r="R42" s="34">
        <v>15</v>
      </c>
      <c r="S42" s="35"/>
    </row>
    <row r="43" spans="1:19" s="17" customFormat="1" hidden="1" outlineLevel="2">
      <c r="A43" s="7"/>
      <c r="B43" s="16"/>
      <c r="C43" s="16"/>
      <c r="D43" s="26" t="s">
        <v>183</v>
      </c>
      <c r="E43" s="27">
        <v>2</v>
      </c>
      <c r="F43" s="28" t="s">
        <v>367</v>
      </c>
      <c r="G43" s="4" t="s">
        <v>38</v>
      </c>
      <c r="H43" s="29">
        <v>62</v>
      </c>
      <c r="I43" s="30" t="s">
        <v>185</v>
      </c>
      <c r="J43" s="31">
        <v>1000</v>
      </c>
      <c r="K43" s="32">
        <f t="shared" si="15"/>
        <v>62000</v>
      </c>
      <c r="L43" s="33" t="str">
        <f t="shared" si="16"/>
        <v/>
      </c>
      <c r="M43" s="31">
        <f t="shared" si="17"/>
        <v>62000</v>
      </c>
      <c r="N43" s="31" t="str">
        <f t="shared" si="18"/>
        <v/>
      </c>
      <c r="O43" s="31" t="str">
        <f t="shared" si="19"/>
        <v/>
      </c>
      <c r="P43" s="29"/>
      <c r="Q43" s="29"/>
      <c r="R43" s="34">
        <v>15</v>
      </c>
      <c r="S43" s="35"/>
    </row>
    <row r="44" spans="1:19" s="17" customFormat="1" hidden="1" outlineLevel="2">
      <c r="A44" s="7"/>
      <c r="B44" s="16"/>
      <c r="C44" s="16"/>
      <c r="D44" s="26" t="s">
        <v>183</v>
      </c>
      <c r="E44" s="27">
        <v>3</v>
      </c>
      <c r="F44" s="28" t="s">
        <v>368</v>
      </c>
      <c r="G44" s="4" t="s">
        <v>39</v>
      </c>
      <c r="H44" s="29">
        <v>0.52100000000000002</v>
      </c>
      <c r="I44" s="30" t="s">
        <v>339</v>
      </c>
      <c r="J44" s="31">
        <v>20300</v>
      </c>
      <c r="K44" s="32">
        <f t="shared" si="15"/>
        <v>10576.300000000001</v>
      </c>
      <c r="L44" s="33" t="str">
        <f t="shared" si="16"/>
        <v/>
      </c>
      <c r="M44" s="31">
        <f t="shared" si="17"/>
        <v>10576.300000000001</v>
      </c>
      <c r="N44" s="31" t="str">
        <f t="shared" si="18"/>
        <v/>
      </c>
      <c r="O44" s="31" t="str">
        <f t="shared" si="19"/>
        <v/>
      </c>
      <c r="P44" s="29"/>
      <c r="Q44" s="29"/>
      <c r="R44" s="34">
        <v>15</v>
      </c>
      <c r="S44" s="35"/>
    </row>
    <row r="45" spans="1:19" s="17" customFormat="1" hidden="1" outlineLevel="2">
      <c r="A45" s="7"/>
      <c r="B45" s="16"/>
      <c r="C45" s="16"/>
      <c r="D45" s="26" t="s">
        <v>183</v>
      </c>
      <c r="E45" s="27">
        <v>4</v>
      </c>
      <c r="F45" s="28" t="s">
        <v>369</v>
      </c>
      <c r="G45" s="4" t="s">
        <v>40</v>
      </c>
      <c r="H45" s="29">
        <v>68.400000000000006</v>
      </c>
      <c r="I45" s="30" t="s">
        <v>359</v>
      </c>
      <c r="J45" s="31">
        <v>530</v>
      </c>
      <c r="K45" s="32">
        <f t="shared" si="15"/>
        <v>36252</v>
      </c>
      <c r="L45" s="33" t="str">
        <f t="shared" si="16"/>
        <v/>
      </c>
      <c r="M45" s="31">
        <f t="shared" si="17"/>
        <v>36252</v>
      </c>
      <c r="N45" s="31" t="str">
        <f t="shared" si="18"/>
        <v/>
      </c>
      <c r="O45" s="31" t="str">
        <f t="shared" si="19"/>
        <v/>
      </c>
      <c r="P45" s="29"/>
      <c r="Q45" s="29"/>
      <c r="R45" s="34">
        <v>15</v>
      </c>
      <c r="S45" s="35"/>
    </row>
    <row r="46" spans="1:19" s="17" customFormat="1" hidden="1" outlineLevel="2">
      <c r="A46" s="7"/>
      <c r="B46" s="16"/>
      <c r="C46" s="16"/>
      <c r="D46" s="26" t="s">
        <v>183</v>
      </c>
      <c r="E46" s="27">
        <v>5</v>
      </c>
      <c r="F46" s="28" t="s">
        <v>370</v>
      </c>
      <c r="G46" s="4" t="s">
        <v>41</v>
      </c>
      <c r="H46" s="29">
        <v>158.80000000000001</v>
      </c>
      <c r="I46" s="30" t="s">
        <v>359</v>
      </c>
      <c r="J46" s="31">
        <v>590</v>
      </c>
      <c r="K46" s="32">
        <f t="shared" si="15"/>
        <v>93692</v>
      </c>
      <c r="L46" s="33" t="str">
        <f t="shared" si="16"/>
        <v/>
      </c>
      <c r="M46" s="31">
        <f t="shared" si="17"/>
        <v>93692</v>
      </c>
      <c r="N46" s="31" t="str">
        <f t="shared" si="18"/>
        <v/>
      </c>
      <c r="O46" s="31" t="str">
        <f t="shared" si="19"/>
        <v/>
      </c>
      <c r="P46" s="29"/>
      <c r="Q46" s="29"/>
      <c r="R46" s="34">
        <v>15</v>
      </c>
      <c r="S46" s="35"/>
    </row>
    <row r="47" spans="1:19" s="17" customFormat="1" hidden="1" outlineLevel="2">
      <c r="A47" s="7"/>
      <c r="B47" s="16"/>
      <c r="C47" s="16"/>
      <c r="D47" s="26" t="s">
        <v>183</v>
      </c>
      <c r="E47" s="27">
        <v>6</v>
      </c>
      <c r="F47" s="28" t="s">
        <v>371</v>
      </c>
      <c r="G47" s="4" t="s">
        <v>42</v>
      </c>
      <c r="H47" s="29">
        <v>84.3</v>
      </c>
      <c r="I47" s="30" t="s">
        <v>359</v>
      </c>
      <c r="J47" s="31">
        <v>250</v>
      </c>
      <c r="K47" s="32">
        <f t="shared" si="15"/>
        <v>21075</v>
      </c>
      <c r="L47" s="33" t="str">
        <f t="shared" si="16"/>
        <v/>
      </c>
      <c r="M47" s="31">
        <f t="shared" si="17"/>
        <v>21075</v>
      </c>
      <c r="N47" s="31" t="str">
        <f t="shared" si="18"/>
        <v/>
      </c>
      <c r="O47" s="31" t="str">
        <f t="shared" si="19"/>
        <v/>
      </c>
      <c r="P47" s="29"/>
      <c r="Q47" s="29"/>
      <c r="R47" s="34">
        <v>15</v>
      </c>
      <c r="S47" s="35"/>
    </row>
    <row r="48" spans="1:19" s="17" customFormat="1" hidden="1" outlineLevel="2">
      <c r="A48" s="7"/>
      <c r="B48" s="16"/>
      <c r="C48" s="16"/>
      <c r="D48" s="26" t="s">
        <v>183</v>
      </c>
      <c r="E48" s="27">
        <v>7</v>
      </c>
      <c r="F48" s="28" t="s">
        <v>372</v>
      </c>
      <c r="G48" s="4" t="s">
        <v>43</v>
      </c>
      <c r="H48" s="29">
        <v>84.3</v>
      </c>
      <c r="I48" s="30" t="s">
        <v>359</v>
      </c>
      <c r="J48" s="31">
        <v>400</v>
      </c>
      <c r="K48" s="32">
        <f t="shared" si="15"/>
        <v>33720</v>
      </c>
      <c r="L48" s="33" t="str">
        <f t="shared" si="16"/>
        <v/>
      </c>
      <c r="M48" s="31">
        <f t="shared" si="17"/>
        <v>33720</v>
      </c>
      <c r="N48" s="31" t="str">
        <f t="shared" si="18"/>
        <v/>
      </c>
      <c r="O48" s="31" t="str">
        <f t="shared" si="19"/>
        <v/>
      </c>
      <c r="P48" s="29"/>
      <c r="Q48" s="29"/>
      <c r="R48" s="34">
        <v>15</v>
      </c>
      <c r="S48" s="35"/>
    </row>
    <row r="49" spans="1:19" s="17" customFormat="1" hidden="1" outlineLevel="2">
      <c r="A49" s="7"/>
      <c r="B49" s="16"/>
      <c r="C49" s="16"/>
      <c r="D49" s="26" t="s">
        <v>183</v>
      </c>
      <c r="E49" s="27">
        <v>8</v>
      </c>
      <c r="F49" s="28" t="s">
        <v>373</v>
      </c>
      <c r="G49" s="4" t="s">
        <v>44</v>
      </c>
      <c r="H49" s="29">
        <v>4.72</v>
      </c>
      <c r="I49" s="30" t="s">
        <v>328</v>
      </c>
      <c r="J49" s="31">
        <v>1950</v>
      </c>
      <c r="K49" s="32">
        <f t="shared" si="15"/>
        <v>9204</v>
      </c>
      <c r="L49" s="33" t="str">
        <f t="shared" si="16"/>
        <v/>
      </c>
      <c r="M49" s="31">
        <f t="shared" si="17"/>
        <v>9204</v>
      </c>
      <c r="N49" s="31" t="str">
        <f t="shared" si="18"/>
        <v/>
      </c>
      <c r="O49" s="31" t="str">
        <f t="shared" si="19"/>
        <v/>
      </c>
      <c r="P49" s="29"/>
      <c r="Q49" s="29"/>
      <c r="R49" s="34">
        <v>15</v>
      </c>
      <c r="S49" s="35"/>
    </row>
    <row r="50" spans="1:19" s="17" customFormat="1" hidden="1" outlineLevel="2">
      <c r="A50" s="7"/>
      <c r="B50" s="16"/>
      <c r="C50" s="16"/>
      <c r="D50" s="26" t="s">
        <v>183</v>
      </c>
      <c r="E50" s="27">
        <v>9</v>
      </c>
      <c r="F50" s="28" t="s">
        <v>374</v>
      </c>
      <c r="G50" s="4" t="s">
        <v>45</v>
      </c>
      <c r="H50" s="29">
        <v>21.95</v>
      </c>
      <c r="I50" s="30" t="s">
        <v>333</v>
      </c>
      <c r="J50" s="31">
        <v>350</v>
      </c>
      <c r="K50" s="32">
        <f t="shared" si="15"/>
        <v>7682.5</v>
      </c>
      <c r="L50" s="33" t="str">
        <f t="shared" si="16"/>
        <v/>
      </c>
      <c r="M50" s="31">
        <f t="shared" si="17"/>
        <v>7682.5</v>
      </c>
      <c r="N50" s="31" t="str">
        <f t="shared" si="18"/>
        <v/>
      </c>
      <c r="O50" s="31" t="str">
        <f t="shared" si="19"/>
        <v/>
      </c>
      <c r="P50" s="29"/>
      <c r="Q50" s="29"/>
      <c r="R50" s="34">
        <v>15</v>
      </c>
      <c r="S50" s="35"/>
    </row>
    <row r="51" spans="1:19" s="17" customFormat="1" hidden="1" outlineLevel="2">
      <c r="A51" s="7"/>
      <c r="B51" s="16"/>
      <c r="C51" s="16"/>
      <c r="D51" s="26" t="s">
        <v>183</v>
      </c>
      <c r="E51" s="27">
        <v>10</v>
      </c>
      <c r="F51" s="28" t="s">
        <v>375</v>
      </c>
      <c r="G51" s="4" t="s">
        <v>46</v>
      </c>
      <c r="H51" s="29">
        <v>0.623</v>
      </c>
      <c r="I51" s="30" t="s">
        <v>339</v>
      </c>
      <c r="J51" s="31">
        <v>20300</v>
      </c>
      <c r="K51" s="32">
        <f t="shared" si="15"/>
        <v>12646.9</v>
      </c>
      <c r="L51" s="33" t="str">
        <f t="shared" si="16"/>
        <v/>
      </c>
      <c r="M51" s="31">
        <f t="shared" si="17"/>
        <v>12646.9</v>
      </c>
      <c r="N51" s="31" t="str">
        <f t="shared" si="18"/>
        <v/>
      </c>
      <c r="O51" s="31" t="str">
        <f t="shared" si="19"/>
        <v/>
      </c>
      <c r="P51" s="29"/>
      <c r="Q51" s="29"/>
      <c r="R51" s="34">
        <v>15</v>
      </c>
      <c r="S51" s="35"/>
    </row>
    <row r="52" spans="1:19" s="17" customFormat="1" hidden="1" outlineLevel="2">
      <c r="A52" s="7"/>
      <c r="B52" s="16"/>
      <c r="C52" s="16"/>
      <c r="D52" s="26" t="s">
        <v>183</v>
      </c>
      <c r="E52" s="27">
        <v>11</v>
      </c>
      <c r="F52" s="28" t="s">
        <v>376</v>
      </c>
      <c r="G52" s="4" t="s">
        <v>47</v>
      </c>
      <c r="H52" s="29">
        <v>19.8</v>
      </c>
      <c r="I52" s="30" t="s">
        <v>333</v>
      </c>
      <c r="J52" s="31">
        <v>350</v>
      </c>
      <c r="K52" s="32">
        <f t="shared" si="15"/>
        <v>6930</v>
      </c>
      <c r="L52" s="33" t="str">
        <f t="shared" si="16"/>
        <v/>
      </c>
      <c r="M52" s="31">
        <f t="shared" si="17"/>
        <v>6930</v>
      </c>
      <c r="N52" s="31" t="str">
        <f t="shared" si="18"/>
        <v/>
      </c>
      <c r="O52" s="31" t="str">
        <f t="shared" si="19"/>
        <v/>
      </c>
      <c r="P52" s="29"/>
      <c r="Q52" s="29"/>
      <c r="R52" s="34">
        <v>15</v>
      </c>
      <c r="S52" s="35"/>
    </row>
    <row r="53" spans="1:19" s="17" customFormat="1" hidden="1" outlineLevel="2">
      <c r="A53" s="7"/>
      <c r="B53" s="16"/>
      <c r="C53" s="16"/>
      <c r="D53" s="26" t="s">
        <v>183</v>
      </c>
      <c r="E53" s="27">
        <v>12</v>
      </c>
      <c r="F53" s="28" t="s">
        <v>377</v>
      </c>
      <c r="G53" s="4" t="s">
        <v>48</v>
      </c>
      <c r="H53" s="29">
        <v>19.8</v>
      </c>
      <c r="I53" s="30" t="s">
        <v>333</v>
      </c>
      <c r="J53" s="31">
        <v>80</v>
      </c>
      <c r="K53" s="32">
        <f t="shared" si="15"/>
        <v>1584</v>
      </c>
      <c r="L53" s="33" t="str">
        <f t="shared" si="16"/>
        <v/>
      </c>
      <c r="M53" s="31">
        <f t="shared" si="17"/>
        <v>1584</v>
      </c>
      <c r="N53" s="31" t="str">
        <f t="shared" si="18"/>
        <v/>
      </c>
      <c r="O53" s="31" t="str">
        <f t="shared" si="19"/>
        <v/>
      </c>
      <c r="P53" s="29"/>
      <c r="Q53" s="29"/>
      <c r="R53" s="34">
        <v>15</v>
      </c>
      <c r="S53" s="35"/>
    </row>
    <row r="54" spans="1:19" s="50" customFormat="1" ht="30" hidden="1" outlineLevel="2">
      <c r="A54" s="38"/>
      <c r="B54" s="39"/>
      <c r="C54" s="39"/>
      <c r="D54" s="40" t="s">
        <v>378</v>
      </c>
      <c r="E54" s="41">
        <v>13</v>
      </c>
      <c r="F54" s="42" t="s">
        <v>379</v>
      </c>
      <c r="G54" s="5" t="s">
        <v>49</v>
      </c>
      <c r="H54" s="43">
        <v>62</v>
      </c>
      <c r="I54" s="44" t="s">
        <v>185</v>
      </c>
      <c r="J54" s="45"/>
      <c r="K54" s="46">
        <f t="shared" si="15"/>
        <v>0</v>
      </c>
      <c r="L54" s="47">
        <f t="shared" si="16"/>
        <v>0</v>
      </c>
      <c r="M54" s="45" t="str">
        <f t="shared" si="17"/>
        <v/>
      </c>
      <c r="N54" s="45" t="str">
        <f t="shared" si="18"/>
        <v/>
      </c>
      <c r="O54" s="45" t="str">
        <f t="shared" si="19"/>
        <v/>
      </c>
      <c r="P54" s="43"/>
      <c r="Q54" s="43"/>
      <c r="R54" s="48">
        <v>15</v>
      </c>
      <c r="S54" s="49"/>
    </row>
    <row r="55" spans="1:19" s="17" customFormat="1" outlineLevel="1" collapsed="1">
      <c r="A55" s="7"/>
      <c r="B55" s="8"/>
      <c r="C55" s="9" t="s">
        <v>380</v>
      </c>
      <c r="D55" s="10" t="s">
        <v>180</v>
      </c>
      <c r="E55" s="11"/>
      <c r="F55" s="11" t="s">
        <v>181</v>
      </c>
      <c r="G55" s="2" t="s">
        <v>50</v>
      </c>
      <c r="H55" s="11"/>
      <c r="I55" s="10"/>
      <c r="J55" s="11"/>
      <c r="K55" s="12">
        <f>SUBTOTAL(9,K56:K62)</f>
        <v>486318.69999999995</v>
      </c>
      <c r="L55" s="13">
        <f>SUBTOTAL(9,L56:L62)</f>
        <v>0</v>
      </c>
      <c r="M55" s="13">
        <f>SUBTOTAL(9,M56:M62)</f>
        <v>486318.69999999995</v>
      </c>
      <c r="N55" s="13">
        <f>SUBTOTAL(9,N56:N62)</f>
        <v>0</v>
      </c>
      <c r="O55" s="13">
        <f>SUBTOTAL(9,O56:O62)</f>
        <v>0</v>
      </c>
      <c r="P55" s="14">
        <f>SUMPRODUCT(P56:P62,H56:H62)</f>
        <v>0</v>
      </c>
      <c r="Q55" s="14">
        <f>SUMPRODUCT(Q56:Q62,H56:H62)</f>
        <v>0</v>
      </c>
      <c r="R55" s="15">
        <f>SUMPRODUCT(R56:R62,K56:K62)/100</f>
        <v>72947.804999999993</v>
      </c>
      <c r="S55" s="16"/>
    </row>
    <row r="56" spans="1:19" s="17" customFormat="1" hidden="1" outlineLevel="2">
      <c r="A56" s="7"/>
      <c r="B56" s="8"/>
      <c r="C56" s="18"/>
      <c r="D56" s="19"/>
      <c r="E56" s="20" t="s">
        <v>182</v>
      </c>
      <c r="F56" s="21"/>
      <c r="G56" s="3"/>
      <c r="H56" s="21"/>
      <c r="I56" s="19"/>
      <c r="J56" s="21"/>
      <c r="K56" s="22"/>
      <c r="L56" s="23"/>
      <c r="M56" s="23"/>
      <c r="N56" s="23"/>
      <c r="O56" s="23"/>
      <c r="P56" s="24"/>
      <c r="Q56" s="24"/>
      <c r="R56" s="25"/>
      <c r="S56" s="16"/>
    </row>
    <row r="57" spans="1:19" s="17" customFormat="1" hidden="1" outlineLevel="2">
      <c r="A57" s="7"/>
      <c r="B57" s="16"/>
      <c r="C57" s="16"/>
      <c r="D57" s="26" t="s">
        <v>183</v>
      </c>
      <c r="E57" s="27">
        <v>1</v>
      </c>
      <c r="F57" s="28" t="s">
        <v>381</v>
      </c>
      <c r="G57" s="4" t="s">
        <v>51</v>
      </c>
      <c r="H57" s="29">
        <v>399.24</v>
      </c>
      <c r="I57" s="30" t="s">
        <v>333</v>
      </c>
      <c r="J57" s="31">
        <v>95</v>
      </c>
      <c r="K57" s="32">
        <f t="shared" ref="K57:K62" si="20">H57*J57</f>
        <v>37927.800000000003</v>
      </c>
      <c r="L57" s="33" t="str">
        <f t="shared" ref="L57:L62" si="21">IF(D57="S",K57,"")</f>
        <v/>
      </c>
      <c r="M57" s="31">
        <f t="shared" ref="M57:M62" si="22">IF(OR(D57="P",D57="U"),K57,"")</f>
        <v>37927.800000000003</v>
      </c>
      <c r="N57" s="31" t="str">
        <f t="shared" ref="N57:N62" si="23">IF(D57="H",K57,"")</f>
        <v/>
      </c>
      <c r="O57" s="31" t="str">
        <f t="shared" ref="O57:O62" si="24">IF(D57="V",K57,"")</f>
        <v/>
      </c>
      <c r="P57" s="29"/>
      <c r="Q57" s="29"/>
      <c r="R57" s="34">
        <v>15</v>
      </c>
      <c r="S57" s="35"/>
    </row>
    <row r="58" spans="1:19" s="17" customFormat="1" hidden="1" outlineLevel="2">
      <c r="A58" s="7"/>
      <c r="B58" s="16"/>
      <c r="C58" s="16"/>
      <c r="D58" s="26" t="s">
        <v>183</v>
      </c>
      <c r="E58" s="27">
        <v>2</v>
      </c>
      <c r="F58" s="28" t="s">
        <v>382</v>
      </c>
      <c r="G58" s="4" t="s">
        <v>52</v>
      </c>
      <c r="H58" s="29">
        <v>399.24</v>
      </c>
      <c r="I58" s="30" t="s">
        <v>333</v>
      </c>
      <c r="J58" s="31">
        <v>100</v>
      </c>
      <c r="K58" s="32">
        <f t="shared" si="20"/>
        <v>39924</v>
      </c>
      <c r="L58" s="33" t="str">
        <f t="shared" si="21"/>
        <v/>
      </c>
      <c r="M58" s="31">
        <f t="shared" si="22"/>
        <v>39924</v>
      </c>
      <c r="N58" s="31" t="str">
        <f t="shared" si="23"/>
        <v/>
      </c>
      <c r="O58" s="31" t="str">
        <f t="shared" si="24"/>
        <v/>
      </c>
      <c r="P58" s="29"/>
      <c r="Q58" s="29"/>
      <c r="R58" s="34">
        <v>15</v>
      </c>
      <c r="S58" s="35"/>
    </row>
    <row r="59" spans="1:19" s="17" customFormat="1" ht="30" hidden="1" outlineLevel="2">
      <c r="A59" s="7"/>
      <c r="B59" s="16"/>
      <c r="C59" s="16"/>
      <c r="D59" s="26" t="s">
        <v>183</v>
      </c>
      <c r="E59" s="27">
        <v>3</v>
      </c>
      <c r="F59" s="28" t="s">
        <v>383</v>
      </c>
      <c r="G59" s="4" t="s">
        <v>53</v>
      </c>
      <c r="H59" s="29">
        <v>140.5</v>
      </c>
      <c r="I59" s="30" t="s">
        <v>333</v>
      </c>
      <c r="J59" s="31">
        <v>550</v>
      </c>
      <c r="K59" s="32">
        <f t="shared" si="20"/>
        <v>77275</v>
      </c>
      <c r="L59" s="33" t="str">
        <f t="shared" si="21"/>
        <v/>
      </c>
      <c r="M59" s="31">
        <f t="shared" si="22"/>
        <v>77275</v>
      </c>
      <c r="N59" s="31" t="str">
        <f t="shared" si="23"/>
        <v/>
      </c>
      <c r="O59" s="31" t="str">
        <f t="shared" si="24"/>
        <v/>
      </c>
      <c r="P59" s="29"/>
      <c r="Q59" s="29"/>
      <c r="R59" s="34">
        <v>15</v>
      </c>
      <c r="S59" s="35"/>
    </row>
    <row r="60" spans="1:19" s="17" customFormat="1" hidden="1" outlineLevel="2">
      <c r="A60" s="7"/>
      <c r="B60" s="16"/>
      <c r="C60" s="16"/>
      <c r="D60" s="26" t="s">
        <v>183</v>
      </c>
      <c r="E60" s="27">
        <v>4</v>
      </c>
      <c r="F60" s="28" t="s">
        <v>384</v>
      </c>
      <c r="G60" s="4" t="s">
        <v>54</v>
      </c>
      <c r="H60" s="29">
        <v>1691.24</v>
      </c>
      <c r="I60" s="30" t="s">
        <v>333</v>
      </c>
      <c r="J60" s="31">
        <v>100</v>
      </c>
      <c r="K60" s="32">
        <f t="shared" si="20"/>
        <v>169124</v>
      </c>
      <c r="L60" s="33" t="str">
        <f t="shared" si="21"/>
        <v/>
      </c>
      <c r="M60" s="31">
        <f t="shared" si="22"/>
        <v>169124</v>
      </c>
      <c r="N60" s="31" t="str">
        <f t="shared" si="23"/>
        <v/>
      </c>
      <c r="O60" s="31" t="str">
        <f t="shared" si="24"/>
        <v/>
      </c>
      <c r="P60" s="29"/>
      <c r="Q60" s="29"/>
      <c r="R60" s="34">
        <v>15</v>
      </c>
      <c r="S60" s="35"/>
    </row>
    <row r="61" spans="1:19" s="17" customFormat="1" hidden="1" outlineLevel="2">
      <c r="A61" s="7"/>
      <c r="B61" s="16"/>
      <c r="C61" s="16"/>
      <c r="D61" s="26" t="s">
        <v>183</v>
      </c>
      <c r="E61" s="27">
        <v>5</v>
      </c>
      <c r="F61" s="28" t="s">
        <v>385</v>
      </c>
      <c r="G61" s="4" t="s">
        <v>55</v>
      </c>
      <c r="H61" s="29">
        <v>1438.94</v>
      </c>
      <c r="I61" s="30" t="s">
        <v>333</v>
      </c>
      <c r="J61" s="31">
        <v>95</v>
      </c>
      <c r="K61" s="32">
        <f t="shared" si="20"/>
        <v>136699.30000000002</v>
      </c>
      <c r="L61" s="33" t="str">
        <f t="shared" si="21"/>
        <v/>
      </c>
      <c r="M61" s="31">
        <f t="shared" si="22"/>
        <v>136699.30000000002</v>
      </c>
      <c r="N61" s="31" t="str">
        <f t="shared" si="23"/>
        <v/>
      </c>
      <c r="O61" s="31" t="str">
        <f t="shared" si="24"/>
        <v/>
      </c>
      <c r="P61" s="29"/>
      <c r="Q61" s="29"/>
      <c r="R61" s="34">
        <v>15</v>
      </c>
      <c r="S61" s="35"/>
    </row>
    <row r="62" spans="1:19" s="17" customFormat="1" ht="30" hidden="1" outlineLevel="2">
      <c r="A62" s="7"/>
      <c r="B62" s="16"/>
      <c r="C62" s="16"/>
      <c r="D62" s="26" t="s">
        <v>183</v>
      </c>
      <c r="E62" s="27">
        <v>6</v>
      </c>
      <c r="F62" s="28" t="s">
        <v>386</v>
      </c>
      <c r="G62" s="4" t="s">
        <v>56</v>
      </c>
      <c r="H62" s="29">
        <v>1691.24</v>
      </c>
      <c r="I62" s="30" t="s">
        <v>333</v>
      </c>
      <c r="J62" s="31">
        <v>15</v>
      </c>
      <c r="K62" s="32">
        <f t="shared" si="20"/>
        <v>25368.6</v>
      </c>
      <c r="L62" s="33" t="str">
        <f t="shared" si="21"/>
        <v/>
      </c>
      <c r="M62" s="31">
        <f t="shared" si="22"/>
        <v>25368.6</v>
      </c>
      <c r="N62" s="31" t="str">
        <f t="shared" si="23"/>
        <v/>
      </c>
      <c r="O62" s="31" t="str">
        <f t="shared" si="24"/>
        <v/>
      </c>
      <c r="P62" s="29"/>
      <c r="Q62" s="29"/>
      <c r="R62" s="34">
        <v>15</v>
      </c>
      <c r="S62" s="35"/>
    </row>
    <row r="63" spans="1:19" s="17" customFormat="1" outlineLevel="1" collapsed="1">
      <c r="A63" s="7"/>
      <c r="B63" s="8"/>
      <c r="C63" s="9" t="s">
        <v>387</v>
      </c>
      <c r="D63" s="10" t="s">
        <v>180</v>
      </c>
      <c r="E63" s="11"/>
      <c r="F63" s="11" t="s">
        <v>181</v>
      </c>
      <c r="G63" s="2" t="s">
        <v>57</v>
      </c>
      <c r="H63" s="11"/>
      <c r="I63" s="10"/>
      <c r="J63" s="11"/>
      <c r="K63" s="12">
        <f>SUBTOTAL(9,K64:K69)</f>
        <v>499721</v>
      </c>
      <c r="L63" s="13">
        <f>SUBTOTAL(9,L64:L69)</f>
        <v>0</v>
      </c>
      <c r="M63" s="13">
        <f>SUBTOTAL(9,M64:M69)</f>
        <v>499721</v>
      </c>
      <c r="N63" s="13">
        <f>SUBTOTAL(9,N64:N69)</f>
        <v>0</v>
      </c>
      <c r="O63" s="13">
        <f>SUBTOTAL(9,O64:O69)</f>
        <v>0</v>
      </c>
      <c r="P63" s="14">
        <f>SUMPRODUCT(P64:P69,H64:H69)</f>
        <v>0</v>
      </c>
      <c r="Q63" s="14">
        <f>SUMPRODUCT(Q64:Q69,H64:H69)</f>
        <v>0</v>
      </c>
      <c r="R63" s="15">
        <f>SUMPRODUCT(R64:R69,K64:K69)/100</f>
        <v>74958.149999999994</v>
      </c>
      <c r="S63" s="16"/>
    </row>
    <row r="64" spans="1:19" s="17" customFormat="1" hidden="1" outlineLevel="2">
      <c r="A64" s="7"/>
      <c r="B64" s="8"/>
      <c r="C64" s="18"/>
      <c r="D64" s="19"/>
      <c r="E64" s="20" t="s">
        <v>182</v>
      </c>
      <c r="F64" s="21"/>
      <c r="G64" s="3"/>
      <c r="H64" s="21"/>
      <c r="I64" s="19"/>
      <c r="J64" s="21"/>
      <c r="K64" s="22"/>
      <c r="L64" s="23"/>
      <c r="M64" s="23"/>
      <c r="N64" s="23"/>
      <c r="O64" s="23"/>
      <c r="P64" s="24"/>
      <c r="Q64" s="24"/>
      <c r="R64" s="25"/>
      <c r="S64" s="16"/>
    </row>
    <row r="65" spans="1:19" s="17" customFormat="1" hidden="1" outlineLevel="2">
      <c r="A65" s="7"/>
      <c r="B65" s="16"/>
      <c r="C65" s="16"/>
      <c r="D65" s="26" t="s">
        <v>183</v>
      </c>
      <c r="E65" s="27">
        <v>1</v>
      </c>
      <c r="F65" s="28" t="s">
        <v>388</v>
      </c>
      <c r="G65" s="4" t="s">
        <v>58</v>
      </c>
      <c r="H65" s="29">
        <v>18.3</v>
      </c>
      <c r="I65" s="30" t="s">
        <v>359</v>
      </c>
      <c r="J65" s="31">
        <v>210</v>
      </c>
      <c r="K65" s="32">
        <f>H65*J65</f>
        <v>3843</v>
      </c>
      <c r="L65" s="33" t="str">
        <f>IF(D65="S",K65,"")</f>
        <v/>
      </c>
      <c r="M65" s="31">
        <f>IF(OR(D65="P",D65="U"),K65,"")</f>
        <v>3843</v>
      </c>
      <c r="N65" s="31" t="str">
        <f>IF(D65="H",K65,"")</f>
        <v/>
      </c>
      <c r="O65" s="31" t="str">
        <f>IF(D65="V",K65,"")</f>
        <v/>
      </c>
      <c r="P65" s="29"/>
      <c r="Q65" s="29"/>
      <c r="R65" s="34">
        <v>15</v>
      </c>
      <c r="S65" s="35"/>
    </row>
    <row r="66" spans="1:19" s="17" customFormat="1" ht="30" hidden="1" outlineLevel="2">
      <c r="A66" s="7"/>
      <c r="B66" s="16"/>
      <c r="C66" s="16"/>
      <c r="D66" s="26" t="s">
        <v>183</v>
      </c>
      <c r="E66" s="27">
        <v>2</v>
      </c>
      <c r="F66" s="28" t="s">
        <v>389</v>
      </c>
      <c r="G66" s="4" t="s">
        <v>59</v>
      </c>
      <c r="H66" s="29">
        <v>35.799999999999997</v>
      </c>
      <c r="I66" s="30" t="s">
        <v>333</v>
      </c>
      <c r="J66" s="31">
        <v>1250</v>
      </c>
      <c r="K66" s="32">
        <f>H66*J66</f>
        <v>44750</v>
      </c>
      <c r="L66" s="33" t="str">
        <f>IF(D66="S",K66,"")</f>
        <v/>
      </c>
      <c r="M66" s="31">
        <f>IF(OR(D66="P",D66="U"),K66,"")</f>
        <v>44750</v>
      </c>
      <c r="N66" s="31" t="str">
        <f>IF(D66="H",K66,"")</f>
        <v/>
      </c>
      <c r="O66" s="31" t="str">
        <f>IF(D66="V",K66,"")</f>
        <v/>
      </c>
      <c r="P66" s="29"/>
      <c r="Q66" s="29"/>
      <c r="R66" s="34">
        <v>15</v>
      </c>
      <c r="S66" s="35"/>
    </row>
    <row r="67" spans="1:19" s="17" customFormat="1" ht="30" hidden="1" outlineLevel="2">
      <c r="A67" s="7"/>
      <c r="B67" s="16"/>
      <c r="C67" s="16"/>
      <c r="D67" s="26" t="s">
        <v>183</v>
      </c>
      <c r="E67" s="27">
        <v>3</v>
      </c>
      <c r="F67" s="28" t="s">
        <v>390</v>
      </c>
      <c r="G67" s="4" t="s">
        <v>60</v>
      </c>
      <c r="H67" s="29">
        <v>469.2</v>
      </c>
      <c r="I67" s="30" t="s">
        <v>333</v>
      </c>
      <c r="J67" s="31">
        <v>800</v>
      </c>
      <c r="K67" s="32">
        <f>H67*J67</f>
        <v>375360</v>
      </c>
      <c r="L67" s="33" t="str">
        <f>IF(D67="S",K67,"")</f>
        <v/>
      </c>
      <c r="M67" s="31">
        <f>IF(OR(D67="P",D67="U"),K67,"")</f>
        <v>375360</v>
      </c>
      <c r="N67" s="31" t="str">
        <f>IF(D67="H",K67,"")</f>
        <v/>
      </c>
      <c r="O67" s="31" t="str">
        <f>IF(D67="V",K67,"")</f>
        <v/>
      </c>
      <c r="P67" s="29"/>
      <c r="Q67" s="29"/>
      <c r="R67" s="34">
        <v>15</v>
      </c>
      <c r="S67" s="35"/>
    </row>
    <row r="68" spans="1:19" s="17" customFormat="1" ht="30" hidden="1" outlineLevel="2">
      <c r="A68" s="7"/>
      <c r="B68" s="16"/>
      <c r="C68" s="16"/>
      <c r="D68" s="26" t="s">
        <v>183</v>
      </c>
      <c r="E68" s="27">
        <v>4</v>
      </c>
      <c r="F68" s="28" t="s">
        <v>391</v>
      </c>
      <c r="G68" s="4" t="s">
        <v>61</v>
      </c>
      <c r="H68" s="29">
        <v>47.6</v>
      </c>
      <c r="I68" s="30" t="s">
        <v>333</v>
      </c>
      <c r="J68" s="31">
        <v>680</v>
      </c>
      <c r="K68" s="32">
        <f>H68*J68</f>
        <v>32368</v>
      </c>
      <c r="L68" s="33" t="str">
        <f>IF(D68="S",K68,"")</f>
        <v/>
      </c>
      <c r="M68" s="31">
        <f>IF(OR(D68="P",D68="U"),K68,"")</f>
        <v>32368</v>
      </c>
      <c r="N68" s="31" t="str">
        <f>IF(D68="H",K68,"")</f>
        <v/>
      </c>
      <c r="O68" s="31" t="str">
        <f>IF(D68="V",K68,"")</f>
        <v/>
      </c>
      <c r="P68" s="29"/>
      <c r="Q68" s="29"/>
      <c r="R68" s="34">
        <v>15</v>
      </c>
      <c r="S68" s="35"/>
    </row>
    <row r="69" spans="1:19" s="17" customFormat="1" hidden="1" outlineLevel="2">
      <c r="A69" s="7"/>
      <c r="B69" s="16"/>
      <c r="C69" s="16"/>
      <c r="D69" s="26" t="s">
        <v>183</v>
      </c>
      <c r="E69" s="27">
        <v>5</v>
      </c>
      <c r="F69" s="28" t="s">
        <v>392</v>
      </c>
      <c r="G69" s="4" t="s">
        <v>62</v>
      </c>
      <c r="H69" s="29">
        <v>62</v>
      </c>
      <c r="I69" s="30" t="s">
        <v>333</v>
      </c>
      <c r="J69" s="31">
        <v>700</v>
      </c>
      <c r="K69" s="32">
        <f>H69*J69</f>
        <v>43400</v>
      </c>
      <c r="L69" s="33" t="str">
        <f>IF(D69="S",K69,"")</f>
        <v/>
      </c>
      <c r="M69" s="31">
        <f>IF(OR(D69="P",D69="U"),K69,"")</f>
        <v>43400</v>
      </c>
      <c r="N69" s="31" t="str">
        <f>IF(D69="H",K69,"")</f>
        <v/>
      </c>
      <c r="O69" s="31" t="str">
        <f>IF(D69="V",K69,"")</f>
        <v/>
      </c>
      <c r="P69" s="29"/>
      <c r="Q69" s="29"/>
      <c r="R69" s="34">
        <v>15</v>
      </c>
      <c r="S69" s="35"/>
    </row>
    <row r="70" spans="1:19" s="17" customFormat="1" outlineLevel="1" collapsed="1">
      <c r="A70" s="7"/>
      <c r="B70" s="8"/>
      <c r="C70" s="9" t="s">
        <v>393</v>
      </c>
      <c r="D70" s="10" t="s">
        <v>180</v>
      </c>
      <c r="E70" s="11"/>
      <c r="F70" s="11" t="s">
        <v>181</v>
      </c>
      <c r="G70" s="2" t="s">
        <v>63</v>
      </c>
      <c r="H70" s="11"/>
      <c r="I70" s="10"/>
      <c r="J70" s="11"/>
      <c r="K70" s="12">
        <f>SUBTOTAL(9,K71:K74)</f>
        <v>200339</v>
      </c>
      <c r="L70" s="13">
        <f>SUBTOTAL(9,L71:L74)</f>
        <v>0</v>
      </c>
      <c r="M70" s="13">
        <f>SUBTOTAL(9,M71:M74)</f>
        <v>200339</v>
      </c>
      <c r="N70" s="13">
        <f>SUBTOTAL(9,N71:N74)</f>
        <v>0</v>
      </c>
      <c r="O70" s="13">
        <f>SUBTOTAL(9,O71:O74)</f>
        <v>0</v>
      </c>
      <c r="P70" s="14">
        <f>SUMPRODUCT(P71:P74,H71:H74)</f>
        <v>0</v>
      </c>
      <c r="Q70" s="14">
        <f>SUMPRODUCT(Q71:Q74,H71:H74)</f>
        <v>0</v>
      </c>
      <c r="R70" s="15">
        <f>SUMPRODUCT(R71:R74,K71:K74)/100</f>
        <v>30050.85</v>
      </c>
      <c r="S70" s="16"/>
    </row>
    <row r="71" spans="1:19" s="17" customFormat="1" hidden="1" outlineLevel="2">
      <c r="A71" s="7"/>
      <c r="B71" s="8"/>
      <c r="C71" s="18"/>
      <c r="D71" s="19"/>
      <c r="E71" s="20" t="s">
        <v>182</v>
      </c>
      <c r="F71" s="21"/>
      <c r="G71" s="3"/>
      <c r="H71" s="21"/>
      <c r="I71" s="19"/>
      <c r="J71" s="21"/>
      <c r="K71" s="22"/>
      <c r="L71" s="23"/>
      <c r="M71" s="23"/>
      <c r="N71" s="23"/>
      <c r="O71" s="23"/>
      <c r="P71" s="24"/>
      <c r="Q71" s="24"/>
      <c r="R71" s="25"/>
      <c r="S71" s="16"/>
    </row>
    <row r="72" spans="1:19" s="17" customFormat="1" ht="30" hidden="1" outlineLevel="2">
      <c r="A72" s="7"/>
      <c r="B72" s="16"/>
      <c r="C72" s="16"/>
      <c r="D72" s="26" t="s">
        <v>183</v>
      </c>
      <c r="E72" s="27">
        <v>1</v>
      </c>
      <c r="F72" s="28" t="s">
        <v>394</v>
      </c>
      <c r="G72" s="4" t="s">
        <v>64</v>
      </c>
      <c r="H72" s="29">
        <v>1.44</v>
      </c>
      <c r="I72" s="30" t="s">
        <v>328</v>
      </c>
      <c r="J72" s="31">
        <v>2100</v>
      </c>
      <c r="K72" s="32">
        <f>H72*J72</f>
        <v>3024</v>
      </c>
      <c r="L72" s="33" t="str">
        <f>IF(D72="S",K72,"")</f>
        <v/>
      </c>
      <c r="M72" s="31">
        <f>IF(OR(D72="P",D72="U"),K72,"")</f>
        <v>3024</v>
      </c>
      <c r="N72" s="31" t="str">
        <f>IF(D72="H",K72,"")</f>
        <v/>
      </c>
      <c r="O72" s="31" t="str">
        <f>IF(D72="V",K72,"")</f>
        <v/>
      </c>
      <c r="P72" s="29"/>
      <c r="Q72" s="29"/>
      <c r="R72" s="34">
        <v>15</v>
      </c>
      <c r="S72" s="35"/>
    </row>
    <row r="73" spans="1:19" s="17" customFormat="1" hidden="1" outlineLevel="2">
      <c r="A73" s="7"/>
      <c r="B73" s="16"/>
      <c r="C73" s="16"/>
      <c r="D73" s="26" t="s">
        <v>183</v>
      </c>
      <c r="E73" s="27">
        <v>2</v>
      </c>
      <c r="F73" s="28" t="s">
        <v>395</v>
      </c>
      <c r="G73" s="4" t="s">
        <v>65</v>
      </c>
      <c r="H73" s="29">
        <v>602.54999999999995</v>
      </c>
      <c r="I73" s="30" t="s">
        <v>333</v>
      </c>
      <c r="J73" s="31">
        <v>300</v>
      </c>
      <c r="K73" s="32">
        <f>H73*J73</f>
        <v>180765</v>
      </c>
      <c r="L73" s="33" t="str">
        <f>IF(D73="S",K73,"")</f>
        <v/>
      </c>
      <c r="M73" s="31">
        <f>IF(OR(D73="P",D73="U"),K73,"")</f>
        <v>180765</v>
      </c>
      <c r="N73" s="31" t="str">
        <f>IF(D73="H",K73,"")</f>
        <v/>
      </c>
      <c r="O73" s="31" t="str">
        <f>IF(D73="V",K73,"")</f>
        <v/>
      </c>
      <c r="P73" s="29"/>
      <c r="Q73" s="29"/>
      <c r="R73" s="34">
        <v>15</v>
      </c>
      <c r="S73" s="35"/>
    </row>
    <row r="74" spans="1:19" s="17" customFormat="1" hidden="1" outlineLevel="2">
      <c r="A74" s="7"/>
      <c r="B74" s="16"/>
      <c r="C74" s="16"/>
      <c r="D74" s="26" t="s">
        <v>183</v>
      </c>
      <c r="E74" s="27">
        <v>3</v>
      </c>
      <c r="F74" s="28" t="s">
        <v>396</v>
      </c>
      <c r="G74" s="4" t="s">
        <v>66</v>
      </c>
      <c r="H74" s="29">
        <v>662</v>
      </c>
      <c r="I74" s="30" t="s">
        <v>333</v>
      </c>
      <c r="J74" s="31">
        <v>25</v>
      </c>
      <c r="K74" s="32">
        <f>H74*J74</f>
        <v>16550</v>
      </c>
      <c r="L74" s="33" t="str">
        <f>IF(D74="S",K74,"")</f>
        <v/>
      </c>
      <c r="M74" s="31">
        <f>IF(OR(D74="P",D74="U"),K74,"")</f>
        <v>16550</v>
      </c>
      <c r="N74" s="31" t="str">
        <f>IF(D74="H",K74,"")</f>
        <v/>
      </c>
      <c r="O74" s="31" t="str">
        <f>IF(D74="V",K74,"")</f>
        <v/>
      </c>
      <c r="P74" s="29"/>
      <c r="Q74" s="29"/>
      <c r="R74" s="34">
        <v>15</v>
      </c>
      <c r="S74" s="35"/>
    </row>
    <row r="75" spans="1:19" s="17" customFormat="1" outlineLevel="1" collapsed="1">
      <c r="A75" s="7"/>
      <c r="B75" s="8"/>
      <c r="C75" s="9" t="s">
        <v>179</v>
      </c>
      <c r="D75" s="10" t="s">
        <v>180</v>
      </c>
      <c r="E75" s="11"/>
      <c r="F75" s="11" t="s">
        <v>181</v>
      </c>
      <c r="G75" s="2" t="s">
        <v>67</v>
      </c>
      <c r="H75" s="11"/>
      <c r="I75" s="10"/>
      <c r="J75" s="11"/>
      <c r="K75" s="12">
        <f>SUBTOTAL(9,K76:K77)</f>
        <v>35100</v>
      </c>
      <c r="L75" s="13">
        <f>SUBTOTAL(9,L76:L77)</f>
        <v>0</v>
      </c>
      <c r="M75" s="13">
        <f>SUBTOTAL(9,M76:M77)</f>
        <v>35100</v>
      </c>
      <c r="N75" s="13">
        <f>SUBTOTAL(9,N76:N77)</f>
        <v>0</v>
      </c>
      <c r="O75" s="13">
        <f>SUBTOTAL(9,O76:O77)</f>
        <v>0</v>
      </c>
      <c r="P75" s="14">
        <f>SUMPRODUCT(P76:P77,H76:H77)</f>
        <v>0</v>
      </c>
      <c r="Q75" s="14">
        <f>SUMPRODUCT(Q76:Q77,H76:H77)</f>
        <v>0</v>
      </c>
      <c r="R75" s="15">
        <f>SUMPRODUCT(R76:R77,K76:K77)/100</f>
        <v>5265</v>
      </c>
      <c r="S75" s="16"/>
    </row>
    <row r="76" spans="1:19" s="17" customFormat="1" hidden="1" outlineLevel="2">
      <c r="A76" s="7"/>
      <c r="B76" s="8"/>
      <c r="C76" s="18"/>
      <c r="D76" s="19"/>
      <c r="E76" s="20" t="s">
        <v>182</v>
      </c>
      <c r="F76" s="21"/>
      <c r="G76" s="3"/>
      <c r="H76" s="21"/>
      <c r="I76" s="19"/>
      <c r="J76" s="21"/>
      <c r="K76" s="22"/>
      <c r="L76" s="23"/>
      <c r="M76" s="23"/>
      <c r="N76" s="23"/>
      <c r="O76" s="23"/>
      <c r="P76" s="24"/>
      <c r="Q76" s="24"/>
      <c r="R76" s="25"/>
      <c r="S76" s="16"/>
    </row>
    <row r="77" spans="1:19" s="17" customFormat="1" ht="30" hidden="1" outlineLevel="2">
      <c r="A77" s="7"/>
      <c r="B77" s="16"/>
      <c r="C77" s="16"/>
      <c r="D77" s="26" t="s">
        <v>183</v>
      </c>
      <c r="E77" s="27">
        <v>1</v>
      </c>
      <c r="F77" s="28" t="s">
        <v>184</v>
      </c>
      <c r="G77" s="4" t="s">
        <v>68</v>
      </c>
      <c r="H77" s="29">
        <v>27</v>
      </c>
      <c r="I77" s="30" t="s">
        <v>185</v>
      </c>
      <c r="J77" s="31">
        <v>1300</v>
      </c>
      <c r="K77" s="32">
        <f>H77*J77</f>
        <v>35100</v>
      </c>
      <c r="L77" s="33" t="str">
        <f>IF(D77="S",K77,"")</f>
        <v/>
      </c>
      <c r="M77" s="31">
        <f>IF(OR(D77="P",D77="U"),K77,"")</f>
        <v>35100</v>
      </c>
      <c r="N77" s="31" t="str">
        <f>IF(D77="H",K77,"")</f>
        <v/>
      </c>
      <c r="O77" s="31" t="str">
        <f>IF(D77="V",K77,"")</f>
        <v/>
      </c>
      <c r="P77" s="29"/>
      <c r="Q77" s="29"/>
      <c r="R77" s="34">
        <v>15</v>
      </c>
      <c r="S77" s="35"/>
    </row>
    <row r="78" spans="1:19" s="17" customFormat="1" outlineLevel="1" collapsed="1">
      <c r="A78" s="7"/>
      <c r="B78" s="8"/>
      <c r="C78" s="9" t="s">
        <v>186</v>
      </c>
      <c r="D78" s="10" t="s">
        <v>180</v>
      </c>
      <c r="E78" s="11"/>
      <c r="F78" s="11" t="s">
        <v>181</v>
      </c>
      <c r="G78" s="2" t="s">
        <v>69</v>
      </c>
      <c r="H78" s="11"/>
      <c r="I78" s="10"/>
      <c r="J78" s="11"/>
      <c r="K78" s="12">
        <f>SUBTOTAL(9,K79:K89)</f>
        <v>126406</v>
      </c>
      <c r="L78" s="13">
        <f>SUBTOTAL(9,L79:L89)</f>
        <v>0</v>
      </c>
      <c r="M78" s="13">
        <f>SUBTOTAL(9,M79:M89)</f>
        <v>126406</v>
      </c>
      <c r="N78" s="13">
        <f>SUBTOTAL(9,N79:N89)</f>
        <v>0</v>
      </c>
      <c r="O78" s="13">
        <f>SUBTOTAL(9,O79:O89)</f>
        <v>0</v>
      </c>
      <c r="P78" s="14">
        <f>SUMPRODUCT(P79:P89,H79:H89)</f>
        <v>0</v>
      </c>
      <c r="Q78" s="14">
        <f>SUMPRODUCT(Q79:Q89,H79:H89)</f>
        <v>0</v>
      </c>
      <c r="R78" s="15">
        <f>SUMPRODUCT(R79:R89,K79:K89)/100</f>
        <v>18960.900000000001</v>
      </c>
      <c r="S78" s="16"/>
    </row>
    <row r="79" spans="1:19" s="17" customFormat="1" hidden="1" outlineLevel="2">
      <c r="A79" s="7"/>
      <c r="B79" s="8"/>
      <c r="C79" s="18"/>
      <c r="D79" s="19"/>
      <c r="E79" s="20" t="s">
        <v>182</v>
      </c>
      <c r="F79" s="21"/>
      <c r="G79" s="3"/>
      <c r="H79" s="21"/>
      <c r="I79" s="19"/>
      <c r="J79" s="21"/>
      <c r="K79" s="22"/>
      <c r="L79" s="23"/>
      <c r="M79" s="23"/>
      <c r="N79" s="23"/>
      <c r="O79" s="23"/>
      <c r="P79" s="24"/>
      <c r="Q79" s="24"/>
      <c r="R79" s="25"/>
      <c r="S79" s="16"/>
    </row>
    <row r="80" spans="1:19" s="17" customFormat="1" hidden="1" outlineLevel="2">
      <c r="A80" s="7"/>
      <c r="B80" s="16"/>
      <c r="C80" s="16"/>
      <c r="D80" s="26" t="s">
        <v>183</v>
      </c>
      <c r="E80" s="27">
        <v>1</v>
      </c>
      <c r="F80" s="28" t="s">
        <v>397</v>
      </c>
      <c r="G80" s="4" t="s">
        <v>70</v>
      </c>
      <c r="H80" s="29">
        <v>38.22</v>
      </c>
      <c r="I80" s="30" t="s">
        <v>328</v>
      </c>
      <c r="J80" s="31">
        <v>350</v>
      </c>
      <c r="K80" s="32">
        <f t="shared" ref="K80:K89" si="25">H80*J80</f>
        <v>13377</v>
      </c>
      <c r="L80" s="33" t="str">
        <f t="shared" ref="L80:L89" si="26">IF(D80="S",K80,"")</f>
        <v/>
      </c>
      <c r="M80" s="31">
        <f t="shared" ref="M80:M89" si="27">IF(OR(D80="P",D80="U"),K80,"")</f>
        <v>13377</v>
      </c>
      <c r="N80" s="31" t="str">
        <f t="shared" ref="N80:N89" si="28">IF(D80="H",K80,"")</f>
        <v/>
      </c>
      <c r="O80" s="31" t="str">
        <f t="shared" ref="O80:O89" si="29">IF(D80="V",K80,"")</f>
        <v/>
      </c>
      <c r="P80" s="29"/>
      <c r="Q80" s="29"/>
      <c r="R80" s="34">
        <v>15</v>
      </c>
      <c r="S80" s="35"/>
    </row>
    <row r="81" spans="1:19" s="17" customFormat="1" hidden="1" outlineLevel="2">
      <c r="A81" s="7"/>
      <c r="B81" s="16"/>
      <c r="C81" s="16"/>
      <c r="D81" s="26" t="s">
        <v>183</v>
      </c>
      <c r="E81" s="27">
        <v>2</v>
      </c>
      <c r="F81" s="28" t="s">
        <v>331</v>
      </c>
      <c r="G81" s="4" t="s">
        <v>5</v>
      </c>
      <c r="H81" s="29">
        <v>38.22</v>
      </c>
      <c r="I81" s="30" t="s">
        <v>328</v>
      </c>
      <c r="J81" s="31">
        <v>50</v>
      </c>
      <c r="K81" s="32">
        <f t="shared" si="25"/>
        <v>1911</v>
      </c>
      <c r="L81" s="33" t="str">
        <f t="shared" si="26"/>
        <v/>
      </c>
      <c r="M81" s="31">
        <f t="shared" si="27"/>
        <v>1911</v>
      </c>
      <c r="N81" s="31" t="str">
        <f t="shared" si="28"/>
        <v/>
      </c>
      <c r="O81" s="31" t="str">
        <f t="shared" si="29"/>
        <v/>
      </c>
      <c r="P81" s="29"/>
      <c r="Q81" s="29"/>
      <c r="R81" s="34">
        <v>15</v>
      </c>
      <c r="S81" s="35"/>
    </row>
    <row r="82" spans="1:19" s="17" customFormat="1" hidden="1" outlineLevel="2">
      <c r="A82" s="7"/>
      <c r="B82" s="16"/>
      <c r="C82" s="16"/>
      <c r="D82" s="26" t="s">
        <v>183</v>
      </c>
      <c r="E82" s="27">
        <v>3</v>
      </c>
      <c r="F82" s="28" t="s">
        <v>334</v>
      </c>
      <c r="G82" s="4" t="s">
        <v>7</v>
      </c>
      <c r="H82" s="29">
        <v>38.22</v>
      </c>
      <c r="I82" s="30" t="s">
        <v>328</v>
      </c>
      <c r="J82" s="31">
        <v>200</v>
      </c>
      <c r="K82" s="32">
        <f t="shared" si="25"/>
        <v>7644</v>
      </c>
      <c r="L82" s="33" t="str">
        <f t="shared" si="26"/>
        <v/>
      </c>
      <c r="M82" s="31">
        <f t="shared" si="27"/>
        <v>7644</v>
      </c>
      <c r="N82" s="31" t="str">
        <f t="shared" si="28"/>
        <v/>
      </c>
      <c r="O82" s="31" t="str">
        <f t="shared" si="29"/>
        <v/>
      </c>
      <c r="P82" s="29"/>
      <c r="Q82" s="29"/>
      <c r="R82" s="34">
        <v>15</v>
      </c>
      <c r="S82" s="35"/>
    </row>
    <row r="83" spans="1:19" s="17" customFormat="1" hidden="1" outlineLevel="2">
      <c r="A83" s="7"/>
      <c r="B83" s="16"/>
      <c r="C83" s="16"/>
      <c r="D83" s="26" t="s">
        <v>183</v>
      </c>
      <c r="E83" s="27">
        <v>4</v>
      </c>
      <c r="F83" s="28" t="s">
        <v>398</v>
      </c>
      <c r="G83" s="4" t="s">
        <v>71</v>
      </c>
      <c r="H83" s="29">
        <v>85</v>
      </c>
      <c r="I83" s="30" t="s">
        <v>359</v>
      </c>
      <c r="J83" s="31">
        <v>90</v>
      </c>
      <c r="K83" s="32">
        <f t="shared" si="25"/>
        <v>7650</v>
      </c>
      <c r="L83" s="33" t="str">
        <f t="shared" si="26"/>
        <v/>
      </c>
      <c r="M83" s="31">
        <f t="shared" si="27"/>
        <v>7650</v>
      </c>
      <c r="N83" s="31" t="str">
        <f t="shared" si="28"/>
        <v/>
      </c>
      <c r="O83" s="31" t="str">
        <f t="shared" si="29"/>
        <v/>
      </c>
      <c r="P83" s="29"/>
      <c r="Q83" s="29"/>
      <c r="R83" s="34">
        <v>15</v>
      </c>
      <c r="S83" s="35"/>
    </row>
    <row r="84" spans="1:19" s="17" customFormat="1" hidden="1" outlineLevel="2">
      <c r="A84" s="7"/>
      <c r="B84" s="16"/>
      <c r="C84" s="16"/>
      <c r="D84" s="26" t="s">
        <v>183</v>
      </c>
      <c r="E84" s="27">
        <v>5</v>
      </c>
      <c r="F84" s="28" t="s">
        <v>399</v>
      </c>
      <c r="G84" s="4" t="s">
        <v>72</v>
      </c>
      <c r="H84" s="29">
        <v>70</v>
      </c>
      <c r="I84" s="30" t="s">
        <v>333</v>
      </c>
      <c r="J84" s="31">
        <v>110</v>
      </c>
      <c r="K84" s="32">
        <f t="shared" si="25"/>
        <v>7700</v>
      </c>
      <c r="L84" s="33" t="str">
        <f t="shared" si="26"/>
        <v/>
      </c>
      <c r="M84" s="31">
        <f t="shared" si="27"/>
        <v>7700</v>
      </c>
      <c r="N84" s="31" t="str">
        <f t="shared" si="28"/>
        <v/>
      </c>
      <c r="O84" s="31" t="str">
        <f t="shared" si="29"/>
        <v/>
      </c>
      <c r="P84" s="29"/>
      <c r="Q84" s="29"/>
      <c r="R84" s="34">
        <v>15</v>
      </c>
      <c r="S84" s="35"/>
    </row>
    <row r="85" spans="1:19" s="17" customFormat="1" ht="30" hidden="1" outlineLevel="2">
      <c r="A85" s="7"/>
      <c r="B85" s="16"/>
      <c r="C85" s="16"/>
      <c r="D85" s="26" t="s">
        <v>183</v>
      </c>
      <c r="E85" s="27">
        <v>6</v>
      </c>
      <c r="F85" s="28" t="s">
        <v>400</v>
      </c>
      <c r="G85" s="4" t="s">
        <v>73</v>
      </c>
      <c r="H85" s="29">
        <v>109.2</v>
      </c>
      <c r="I85" s="30" t="s">
        <v>333</v>
      </c>
      <c r="J85" s="31">
        <v>350</v>
      </c>
      <c r="K85" s="32">
        <f t="shared" si="25"/>
        <v>38220</v>
      </c>
      <c r="L85" s="33" t="str">
        <f t="shared" si="26"/>
        <v/>
      </c>
      <c r="M85" s="31">
        <f t="shared" si="27"/>
        <v>38220</v>
      </c>
      <c r="N85" s="31" t="str">
        <f t="shared" si="28"/>
        <v/>
      </c>
      <c r="O85" s="31" t="str">
        <f t="shared" si="29"/>
        <v/>
      </c>
      <c r="P85" s="29"/>
      <c r="Q85" s="29"/>
      <c r="R85" s="34">
        <v>15</v>
      </c>
      <c r="S85" s="35"/>
    </row>
    <row r="86" spans="1:19" s="17" customFormat="1" hidden="1" outlineLevel="2">
      <c r="A86" s="7"/>
      <c r="B86" s="16"/>
      <c r="C86" s="16"/>
      <c r="D86" s="26" t="s">
        <v>183</v>
      </c>
      <c r="E86" s="27">
        <v>7</v>
      </c>
      <c r="F86" s="28" t="s">
        <v>401</v>
      </c>
      <c r="G86" s="4" t="s">
        <v>74</v>
      </c>
      <c r="H86" s="29">
        <v>21.84</v>
      </c>
      <c r="I86" s="30" t="s">
        <v>328</v>
      </c>
      <c r="J86" s="31">
        <v>600</v>
      </c>
      <c r="K86" s="32">
        <f t="shared" si="25"/>
        <v>13104</v>
      </c>
      <c r="L86" s="33" t="str">
        <f t="shared" si="26"/>
        <v/>
      </c>
      <c r="M86" s="31">
        <f t="shared" si="27"/>
        <v>13104</v>
      </c>
      <c r="N86" s="31" t="str">
        <f t="shared" si="28"/>
        <v/>
      </c>
      <c r="O86" s="31" t="str">
        <f t="shared" si="29"/>
        <v/>
      </c>
      <c r="P86" s="29"/>
      <c r="Q86" s="29"/>
      <c r="R86" s="34">
        <v>15</v>
      </c>
      <c r="S86" s="35"/>
    </row>
    <row r="87" spans="1:19" s="17" customFormat="1" hidden="1" outlineLevel="2">
      <c r="A87" s="7"/>
      <c r="B87" s="16"/>
      <c r="C87" s="16"/>
      <c r="D87" s="26" t="s">
        <v>183</v>
      </c>
      <c r="E87" s="27">
        <v>8</v>
      </c>
      <c r="F87" s="28" t="s">
        <v>402</v>
      </c>
      <c r="G87" s="4" t="s">
        <v>75</v>
      </c>
      <c r="H87" s="29">
        <v>24.5</v>
      </c>
      <c r="I87" s="30" t="s">
        <v>333</v>
      </c>
      <c r="J87" s="31">
        <v>300</v>
      </c>
      <c r="K87" s="32">
        <f t="shared" si="25"/>
        <v>7350</v>
      </c>
      <c r="L87" s="33" t="str">
        <f t="shared" si="26"/>
        <v/>
      </c>
      <c r="M87" s="31">
        <f t="shared" si="27"/>
        <v>7350</v>
      </c>
      <c r="N87" s="31" t="str">
        <f t="shared" si="28"/>
        <v/>
      </c>
      <c r="O87" s="31" t="str">
        <f t="shared" si="29"/>
        <v/>
      </c>
      <c r="P87" s="29"/>
      <c r="Q87" s="29"/>
      <c r="R87" s="34">
        <v>15</v>
      </c>
      <c r="S87" s="35"/>
    </row>
    <row r="88" spans="1:19" s="17" customFormat="1" ht="30" hidden="1" outlineLevel="2">
      <c r="A88" s="7"/>
      <c r="B88" s="16"/>
      <c r="C88" s="16"/>
      <c r="D88" s="26" t="s">
        <v>183</v>
      </c>
      <c r="E88" s="27">
        <v>9</v>
      </c>
      <c r="F88" s="28" t="s">
        <v>403</v>
      </c>
      <c r="G88" s="4" t="s">
        <v>76</v>
      </c>
      <c r="H88" s="29">
        <v>130</v>
      </c>
      <c r="I88" s="30" t="s">
        <v>359</v>
      </c>
      <c r="J88" s="31">
        <v>220</v>
      </c>
      <c r="K88" s="32">
        <f t="shared" si="25"/>
        <v>28600</v>
      </c>
      <c r="L88" s="33" t="str">
        <f t="shared" si="26"/>
        <v/>
      </c>
      <c r="M88" s="31">
        <f t="shared" si="27"/>
        <v>28600</v>
      </c>
      <c r="N88" s="31" t="str">
        <f t="shared" si="28"/>
        <v/>
      </c>
      <c r="O88" s="31" t="str">
        <f t="shared" si="29"/>
        <v/>
      </c>
      <c r="P88" s="29"/>
      <c r="Q88" s="29"/>
      <c r="R88" s="34">
        <v>15</v>
      </c>
      <c r="S88" s="35"/>
    </row>
    <row r="89" spans="1:19" s="17" customFormat="1" hidden="1" outlineLevel="2">
      <c r="A89" s="7"/>
      <c r="B89" s="16"/>
      <c r="C89" s="16"/>
      <c r="D89" s="26" t="s">
        <v>183</v>
      </c>
      <c r="E89" s="27">
        <v>10</v>
      </c>
      <c r="F89" s="28" t="s">
        <v>404</v>
      </c>
      <c r="G89" s="4" t="s">
        <v>77</v>
      </c>
      <c r="H89" s="29">
        <v>34</v>
      </c>
      <c r="I89" s="30" t="s">
        <v>333</v>
      </c>
      <c r="J89" s="31">
        <v>25</v>
      </c>
      <c r="K89" s="32">
        <f t="shared" si="25"/>
        <v>850</v>
      </c>
      <c r="L89" s="33" t="str">
        <f t="shared" si="26"/>
        <v/>
      </c>
      <c r="M89" s="31">
        <f t="shared" si="27"/>
        <v>850</v>
      </c>
      <c r="N89" s="31" t="str">
        <f t="shared" si="28"/>
        <v/>
      </c>
      <c r="O89" s="31" t="str">
        <f t="shared" si="29"/>
        <v/>
      </c>
      <c r="P89" s="29"/>
      <c r="Q89" s="29"/>
      <c r="R89" s="34">
        <v>15</v>
      </c>
      <c r="S89" s="35"/>
    </row>
    <row r="90" spans="1:19" s="17" customFormat="1" outlineLevel="1" collapsed="1">
      <c r="A90" s="7"/>
      <c r="B90" s="8"/>
      <c r="C90" s="9" t="s">
        <v>405</v>
      </c>
      <c r="D90" s="10" t="s">
        <v>180</v>
      </c>
      <c r="E90" s="11"/>
      <c r="F90" s="11" t="s">
        <v>181</v>
      </c>
      <c r="G90" s="2" t="s">
        <v>78</v>
      </c>
      <c r="H90" s="11"/>
      <c r="I90" s="10"/>
      <c r="J90" s="11"/>
      <c r="K90" s="12">
        <f>SUBTOTAL(9,K91:K96)</f>
        <v>81613.149999999994</v>
      </c>
      <c r="L90" s="13">
        <f>SUBTOTAL(9,L91:L96)</f>
        <v>0</v>
      </c>
      <c r="M90" s="13">
        <f>SUBTOTAL(9,M91:M96)</f>
        <v>81613.149999999994</v>
      </c>
      <c r="N90" s="13">
        <f>SUBTOTAL(9,N91:N96)</f>
        <v>0</v>
      </c>
      <c r="O90" s="13">
        <f>SUBTOTAL(9,O91:O96)</f>
        <v>0</v>
      </c>
      <c r="P90" s="14">
        <f>SUMPRODUCT(P91:P96,H91:H96)</f>
        <v>0</v>
      </c>
      <c r="Q90" s="14">
        <f>SUMPRODUCT(Q91:Q96,H91:H96)</f>
        <v>0</v>
      </c>
      <c r="R90" s="15">
        <f>SUMPRODUCT(R91:R96,K91:K96)/100</f>
        <v>12241.9725</v>
      </c>
      <c r="S90" s="16"/>
    </row>
    <row r="91" spans="1:19" s="17" customFormat="1" hidden="1" outlineLevel="2">
      <c r="A91" s="7"/>
      <c r="B91" s="8"/>
      <c r="C91" s="18"/>
      <c r="D91" s="19"/>
      <c r="E91" s="20" t="s">
        <v>182</v>
      </c>
      <c r="F91" s="21"/>
      <c r="G91" s="3"/>
      <c r="H91" s="21"/>
      <c r="I91" s="19"/>
      <c r="J91" s="21"/>
      <c r="K91" s="22"/>
      <c r="L91" s="23"/>
      <c r="M91" s="23"/>
      <c r="N91" s="23"/>
      <c r="O91" s="23"/>
      <c r="P91" s="24"/>
      <c r="Q91" s="24"/>
      <c r="R91" s="25"/>
      <c r="S91" s="16"/>
    </row>
    <row r="92" spans="1:19" s="17" customFormat="1" hidden="1" outlineLevel="2">
      <c r="A92" s="7"/>
      <c r="B92" s="16"/>
      <c r="C92" s="16"/>
      <c r="D92" s="26" t="s">
        <v>183</v>
      </c>
      <c r="E92" s="27">
        <v>1</v>
      </c>
      <c r="F92" s="28" t="s">
        <v>406</v>
      </c>
      <c r="G92" s="4" t="s">
        <v>79</v>
      </c>
      <c r="H92" s="29">
        <v>620</v>
      </c>
      <c r="I92" s="30" t="s">
        <v>333</v>
      </c>
      <c r="J92" s="31">
        <v>30</v>
      </c>
      <c r="K92" s="32">
        <f>H92*J92</f>
        <v>18600</v>
      </c>
      <c r="L92" s="33" t="str">
        <f>IF(D92="S",K92,"")</f>
        <v/>
      </c>
      <c r="M92" s="31">
        <f>IF(OR(D92="P",D92="U"),K92,"")</f>
        <v>18600</v>
      </c>
      <c r="N92" s="31" t="str">
        <f>IF(D92="H",K92,"")</f>
        <v/>
      </c>
      <c r="O92" s="31" t="str">
        <f>IF(D92="V",K92,"")</f>
        <v/>
      </c>
      <c r="P92" s="29"/>
      <c r="Q92" s="29"/>
      <c r="R92" s="34">
        <v>15</v>
      </c>
      <c r="S92" s="35"/>
    </row>
    <row r="93" spans="1:19" s="17" customFormat="1" hidden="1" outlineLevel="2">
      <c r="A93" s="7"/>
      <c r="B93" s="16"/>
      <c r="C93" s="16"/>
      <c r="D93" s="26" t="s">
        <v>183</v>
      </c>
      <c r="E93" s="27">
        <v>2</v>
      </c>
      <c r="F93" s="28" t="s">
        <v>407</v>
      </c>
      <c r="G93" s="4" t="s">
        <v>80</v>
      </c>
      <c r="H93" s="29">
        <v>1860</v>
      </c>
      <c r="I93" s="30" t="s">
        <v>333</v>
      </c>
      <c r="J93" s="31">
        <v>23</v>
      </c>
      <c r="K93" s="32">
        <f>H93*J93</f>
        <v>42780</v>
      </c>
      <c r="L93" s="33" t="str">
        <f>IF(D93="S",K93,"")</f>
        <v/>
      </c>
      <c r="M93" s="31">
        <f>IF(OR(D93="P",D93="U"),K93,"")</f>
        <v>42780</v>
      </c>
      <c r="N93" s="31" t="str">
        <f>IF(D93="H",K93,"")</f>
        <v/>
      </c>
      <c r="O93" s="31" t="str">
        <f>IF(D93="V",K93,"")</f>
        <v/>
      </c>
      <c r="P93" s="29"/>
      <c r="Q93" s="29"/>
      <c r="R93" s="34">
        <v>15</v>
      </c>
      <c r="S93" s="35"/>
    </row>
    <row r="94" spans="1:19" s="17" customFormat="1" hidden="1" outlineLevel="2">
      <c r="A94" s="7"/>
      <c r="B94" s="16"/>
      <c r="C94" s="16"/>
      <c r="D94" s="26" t="s">
        <v>183</v>
      </c>
      <c r="E94" s="27">
        <v>3</v>
      </c>
      <c r="F94" s="28" t="s">
        <v>408</v>
      </c>
      <c r="G94" s="4" t="s">
        <v>81</v>
      </c>
      <c r="H94" s="29">
        <v>620</v>
      </c>
      <c r="I94" s="30" t="s">
        <v>333</v>
      </c>
      <c r="J94" s="31">
        <v>20</v>
      </c>
      <c r="K94" s="32">
        <f>H94*J94</f>
        <v>12400</v>
      </c>
      <c r="L94" s="33" t="str">
        <f>IF(D94="S",K94,"")</f>
        <v/>
      </c>
      <c r="M94" s="31">
        <f>IF(OR(D94="P",D94="U"),K94,"")</f>
        <v>12400</v>
      </c>
      <c r="N94" s="31" t="str">
        <f>IF(D94="H",K94,"")</f>
        <v/>
      </c>
      <c r="O94" s="31" t="str">
        <f>IF(D94="V",K94,"")</f>
        <v/>
      </c>
      <c r="P94" s="29"/>
      <c r="Q94" s="29"/>
      <c r="R94" s="34">
        <v>15</v>
      </c>
      <c r="S94" s="35"/>
    </row>
    <row r="95" spans="1:19" s="17" customFormat="1" hidden="1" outlineLevel="2">
      <c r="A95" s="7"/>
      <c r="B95" s="16"/>
      <c r="C95" s="16"/>
      <c r="D95" s="26" t="s">
        <v>183</v>
      </c>
      <c r="E95" s="27">
        <v>4</v>
      </c>
      <c r="F95" s="28" t="s">
        <v>409</v>
      </c>
      <c r="G95" s="4" t="s">
        <v>82</v>
      </c>
      <c r="H95" s="29">
        <v>602.54999999999995</v>
      </c>
      <c r="I95" s="30" t="s">
        <v>333</v>
      </c>
      <c r="J95" s="31">
        <v>10</v>
      </c>
      <c r="K95" s="32">
        <f>H95*J95</f>
        <v>6025.5</v>
      </c>
      <c r="L95" s="33" t="str">
        <f>IF(D95="S",K95,"")</f>
        <v/>
      </c>
      <c r="M95" s="31">
        <f>IF(OR(D95="P",D95="U"),K95,"")</f>
        <v>6025.5</v>
      </c>
      <c r="N95" s="31" t="str">
        <f>IF(D95="H",K95,"")</f>
        <v/>
      </c>
      <c r="O95" s="31" t="str">
        <f>IF(D95="V",K95,"")</f>
        <v/>
      </c>
      <c r="P95" s="29"/>
      <c r="Q95" s="29"/>
      <c r="R95" s="34">
        <v>15</v>
      </c>
      <c r="S95" s="35"/>
    </row>
    <row r="96" spans="1:19" s="17" customFormat="1" hidden="1" outlineLevel="2">
      <c r="A96" s="7"/>
      <c r="B96" s="16"/>
      <c r="C96" s="16"/>
      <c r="D96" s="26" t="s">
        <v>183</v>
      </c>
      <c r="E96" s="27">
        <v>5</v>
      </c>
      <c r="F96" s="28" t="s">
        <v>410</v>
      </c>
      <c r="G96" s="4" t="s">
        <v>83</v>
      </c>
      <c r="H96" s="29">
        <v>602.54999999999995</v>
      </c>
      <c r="I96" s="30" t="s">
        <v>333</v>
      </c>
      <c r="J96" s="31">
        <v>3</v>
      </c>
      <c r="K96" s="32">
        <f>H96*J96</f>
        <v>1807.6499999999999</v>
      </c>
      <c r="L96" s="33" t="str">
        <f>IF(D96="S",K96,"")</f>
        <v/>
      </c>
      <c r="M96" s="31">
        <f>IF(OR(D96="P",D96="U"),K96,"")</f>
        <v>1807.6499999999999</v>
      </c>
      <c r="N96" s="31" t="str">
        <f>IF(D96="H",K96,"")</f>
        <v/>
      </c>
      <c r="O96" s="31" t="str">
        <f>IF(D96="V",K96,"")</f>
        <v/>
      </c>
      <c r="P96" s="29"/>
      <c r="Q96" s="29"/>
      <c r="R96" s="34">
        <v>15</v>
      </c>
      <c r="S96" s="35"/>
    </row>
    <row r="97" spans="1:19" s="17" customFormat="1" outlineLevel="1" collapsed="1">
      <c r="A97" s="7"/>
      <c r="B97" s="8"/>
      <c r="C97" s="9" t="s">
        <v>411</v>
      </c>
      <c r="D97" s="10" t="s">
        <v>180</v>
      </c>
      <c r="E97" s="11"/>
      <c r="F97" s="11" t="s">
        <v>181</v>
      </c>
      <c r="G97" s="2" t="s">
        <v>84</v>
      </c>
      <c r="H97" s="11"/>
      <c r="I97" s="10"/>
      <c r="J97" s="11"/>
      <c r="K97" s="12">
        <f>SUBTOTAL(9,K98:K108)</f>
        <v>617906.69999999995</v>
      </c>
      <c r="L97" s="13">
        <f>SUBTOTAL(9,L98:L108)</f>
        <v>0</v>
      </c>
      <c r="M97" s="13">
        <f>SUBTOTAL(9,M98:M108)</f>
        <v>617906.69999999995</v>
      </c>
      <c r="N97" s="13">
        <f>SUBTOTAL(9,N98:N108)</f>
        <v>0</v>
      </c>
      <c r="O97" s="13">
        <f>SUBTOTAL(9,O98:O108)</f>
        <v>0</v>
      </c>
      <c r="P97" s="14">
        <f>SUMPRODUCT(P98:P108,H98:H108)</f>
        <v>0</v>
      </c>
      <c r="Q97" s="14">
        <f>SUMPRODUCT(Q98:Q108,H98:H108)</f>
        <v>2.5200000000000005</v>
      </c>
      <c r="R97" s="15">
        <f>SUMPRODUCT(R98:R108,K98:K108)/100</f>
        <v>92686.005000000005</v>
      </c>
      <c r="S97" s="16"/>
    </row>
    <row r="98" spans="1:19" s="17" customFormat="1" hidden="1" outlineLevel="2">
      <c r="A98" s="7"/>
      <c r="B98" s="8"/>
      <c r="C98" s="18"/>
      <c r="D98" s="19"/>
      <c r="E98" s="20" t="s">
        <v>182</v>
      </c>
      <c r="F98" s="21"/>
      <c r="G98" s="3"/>
      <c r="H98" s="21"/>
      <c r="I98" s="19"/>
      <c r="J98" s="21"/>
      <c r="K98" s="22"/>
      <c r="L98" s="23"/>
      <c r="M98" s="23"/>
      <c r="N98" s="23"/>
      <c r="O98" s="23"/>
      <c r="P98" s="24"/>
      <c r="Q98" s="24"/>
      <c r="R98" s="25"/>
      <c r="S98" s="16"/>
    </row>
    <row r="99" spans="1:19" s="17" customFormat="1" hidden="1" outlineLevel="2">
      <c r="A99" s="7"/>
      <c r="B99" s="16"/>
      <c r="C99" s="16"/>
      <c r="D99" s="26" t="s">
        <v>183</v>
      </c>
      <c r="E99" s="27">
        <v>1</v>
      </c>
      <c r="F99" s="28" t="s">
        <v>412</v>
      </c>
      <c r="G99" s="4" t="s">
        <v>85</v>
      </c>
      <c r="H99" s="29">
        <v>508.2</v>
      </c>
      <c r="I99" s="30" t="s">
        <v>339</v>
      </c>
      <c r="J99" s="31">
        <v>150</v>
      </c>
      <c r="K99" s="32">
        <f t="shared" ref="K99:K108" si="30">H99*J99</f>
        <v>76230</v>
      </c>
      <c r="L99" s="33" t="str">
        <f t="shared" ref="L99:L108" si="31">IF(D99="S",K99,"")</f>
        <v/>
      </c>
      <c r="M99" s="31">
        <f t="shared" ref="M99:M108" si="32">IF(OR(D99="P",D99="U"),K99,"")</f>
        <v>76230</v>
      </c>
      <c r="N99" s="31" t="str">
        <f t="shared" ref="N99:N108" si="33">IF(D99="H",K99,"")</f>
        <v/>
      </c>
      <c r="O99" s="31" t="str">
        <f t="shared" ref="O99:O108" si="34">IF(D99="V",K99,"")</f>
        <v/>
      </c>
      <c r="P99" s="29"/>
      <c r="Q99" s="29"/>
      <c r="R99" s="34">
        <v>15</v>
      </c>
      <c r="S99" s="35"/>
    </row>
    <row r="100" spans="1:19" s="17" customFormat="1" hidden="1" outlineLevel="2">
      <c r="A100" s="7"/>
      <c r="B100" s="16"/>
      <c r="C100" s="16"/>
      <c r="D100" s="26" t="s">
        <v>183</v>
      </c>
      <c r="E100" s="27">
        <v>2</v>
      </c>
      <c r="F100" s="28" t="s">
        <v>413</v>
      </c>
      <c r="G100" s="4" t="s">
        <v>86</v>
      </c>
      <c r="H100" s="29">
        <v>4065.6</v>
      </c>
      <c r="I100" s="30" t="s">
        <v>339</v>
      </c>
      <c r="J100" s="31">
        <v>3</v>
      </c>
      <c r="K100" s="32">
        <f t="shared" si="30"/>
        <v>12196.8</v>
      </c>
      <c r="L100" s="33" t="str">
        <f t="shared" si="31"/>
        <v/>
      </c>
      <c r="M100" s="31">
        <f t="shared" si="32"/>
        <v>12196.8</v>
      </c>
      <c r="N100" s="31" t="str">
        <f t="shared" si="33"/>
        <v/>
      </c>
      <c r="O100" s="31" t="str">
        <f t="shared" si="34"/>
        <v/>
      </c>
      <c r="P100" s="29"/>
      <c r="Q100" s="29"/>
      <c r="R100" s="34">
        <v>15</v>
      </c>
      <c r="S100" s="35"/>
    </row>
    <row r="101" spans="1:19" s="17" customFormat="1" hidden="1" outlineLevel="2">
      <c r="A101" s="7"/>
      <c r="B101" s="16"/>
      <c r="C101" s="16"/>
      <c r="D101" s="26" t="s">
        <v>183</v>
      </c>
      <c r="E101" s="27">
        <v>3</v>
      </c>
      <c r="F101" s="28" t="s">
        <v>414</v>
      </c>
      <c r="G101" s="4" t="s">
        <v>87</v>
      </c>
      <c r="H101" s="29">
        <v>508.2</v>
      </c>
      <c r="I101" s="30" t="s">
        <v>339</v>
      </c>
      <c r="J101" s="31">
        <v>350</v>
      </c>
      <c r="K101" s="32">
        <f t="shared" si="30"/>
        <v>177870</v>
      </c>
      <c r="L101" s="33" t="str">
        <f t="shared" si="31"/>
        <v/>
      </c>
      <c r="M101" s="31">
        <f t="shared" si="32"/>
        <v>177870</v>
      </c>
      <c r="N101" s="31" t="str">
        <f t="shared" si="33"/>
        <v/>
      </c>
      <c r="O101" s="31" t="str">
        <f t="shared" si="34"/>
        <v/>
      </c>
      <c r="P101" s="29"/>
      <c r="Q101" s="29"/>
      <c r="R101" s="34">
        <v>15</v>
      </c>
      <c r="S101" s="35"/>
    </row>
    <row r="102" spans="1:19" s="17" customFormat="1" hidden="1" outlineLevel="2">
      <c r="A102" s="7"/>
      <c r="B102" s="16"/>
      <c r="C102" s="16"/>
      <c r="D102" s="26" t="s">
        <v>183</v>
      </c>
      <c r="E102" s="27">
        <v>4</v>
      </c>
      <c r="F102" s="28" t="s">
        <v>415</v>
      </c>
      <c r="G102" s="4" t="s">
        <v>88</v>
      </c>
      <c r="H102" s="29">
        <v>142.75</v>
      </c>
      <c r="I102" s="30" t="s">
        <v>328</v>
      </c>
      <c r="J102" s="31">
        <v>500</v>
      </c>
      <c r="K102" s="32">
        <f t="shared" si="30"/>
        <v>71375</v>
      </c>
      <c r="L102" s="33" t="str">
        <f t="shared" si="31"/>
        <v/>
      </c>
      <c r="M102" s="31">
        <f t="shared" si="32"/>
        <v>71375</v>
      </c>
      <c r="N102" s="31" t="str">
        <f t="shared" si="33"/>
        <v/>
      </c>
      <c r="O102" s="31" t="str">
        <f t="shared" si="34"/>
        <v/>
      </c>
      <c r="P102" s="29"/>
      <c r="Q102" s="29"/>
      <c r="R102" s="34">
        <v>15</v>
      </c>
      <c r="S102" s="35"/>
    </row>
    <row r="103" spans="1:19" s="17" customFormat="1" ht="30" hidden="1" outlineLevel="2">
      <c r="A103" s="7"/>
      <c r="B103" s="16"/>
      <c r="C103" s="16"/>
      <c r="D103" s="26" t="s">
        <v>183</v>
      </c>
      <c r="E103" s="27">
        <v>5</v>
      </c>
      <c r="F103" s="28" t="s">
        <v>416</v>
      </c>
      <c r="G103" s="4" t="s">
        <v>89</v>
      </c>
      <c r="H103" s="29">
        <v>371.04</v>
      </c>
      <c r="I103" s="30" t="s">
        <v>333</v>
      </c>
      <c r="J103" s="31">
        <v>280</v>
      </c>
      <c r="K103" s="32">
        <f t="shared" si="30"/>
        <v>103891.20000000001</v>
      </c>
      <c r="L103" s="33" t="str">
        <f t="shared" si="31"/>
        <v/>
      </c>
      <c r="M103" s="31">
        <f t="shared" si="32"/>
        <v>103891.20000000001</v>
      </c>
      <c r="N103" s="31" t="str">
        <f t="shared" si="33"/>
        <v/>
      </c>
      <c r="O103" s="31" t="str">
        <f t="shared" si="34"/>
        <v/>
      </c>
      <c r="P103" s="29"/>
      <c r="Q103" s="29"/>
      <c r="R103" s="34">
        <v>15</v>
      </c>
      <c r="S103" s="35"/>
    </row>
    <row r="104" spans="1:19" s="17" customFormat="1" hidden="1" outlineLevel="2">
      <c r="A104" s="7"/>
      <c r="B104" s="16"/>
      <c r="C104" s="16"/>
      <c r="D104" s="26" t="s">
        <v>183</v>
      </c>
      <c r="E104" s="27">
        <v>6</v>
      </c>
      <c r="F104" s="28" t="s">
        <v>417</v>
      </c>
      <c r="G104" s="4" t="s">
        <v>90</v>
      </c>
      <c r="H104" s="29">
        <v>36</v>
      </c>
      <c r="I104" s="30" t="s">
        <v>359</v>
      </c>
      <c r="J104" s="31">
        <v>150</v>
      </c>
      <c r="K104" s="32">
        <f t="shared" si="30"/>
        <v>5400</v>
      </c>
      <c r="L104" s="33" t="str">
        <f t="shared" si="31"/>
        <v/>
      </c>
      <c r="M104" s="31">
        <f t="shared" si="32"/>
        <v>5400</v>
      </c>
      <c r="N104" s="31" t="str">
        <f t="shared" si="33"/>
        <v/>
      </c>
      <c r="O104" s="31" t="str">
        <f t="shared" si="34"/>
        <v/>
      </c>
      <c r="P104" s="29"/>
      <c r="Q104" s="29">
        <v>7.0000000000000007E-2</v>
      </c>
      <c r="R104" s="34">
        <v>15</v>
      </c>
      <c r="S104" s="35"/>
    </row>
    <row r="105" spans="1:19" s="17" customFormat="1" hidden="1" outlineLevel="2">
      <c r="A105" s="7"/>
      <c r="B105" s="16"/>
      <c r="C105" s="16"/>
      <c r="D105" s="26" t="s">
        <v>183</v>
      </c>
      <c r="E105" s="27">
        <v>7</v>
      </c>
      <c r="F105" s="28" t="s">
        <v>418</v>
      </c>
      <c r="G105" s="4" t="s">
        <v>91</v>
      </c>
      <c r="H105" s="29">
        <v>402.1</v>
      </c>
      <c r="I105" s="30" t="s">
        <v>185</v>
      </c>
      <c r="J105" s="31">
        <v>335</v>
      </c>
      <c r="K105" s="32">
        <f t="shared" si="30"/>
        <v>134703.5</v>
      </c>
      <c r="L105" s="33" t="str">
        <f t="shared" si="31"/>
        <v/>
      </c>
      <c r="M105" s="31">
        <f t="shared" si="32"/>
        <v>134703.5</v>
      </c>
      <c r="N105" s="31" t="str">
        <f t="shared" si="33"/>
        <v/>
      </c>
      <c r="O105" s="31" t="str">
        <f t="shared" si="34"/>
        <v/>
      </c>
      <c r="P105" s="29"/>
      <c r="Q105" s="29"/>
      <c r="R105" s="34">
        <v>15</v>
      </c>
      <c r="S105" s="35"/>
    </row>
    <row r="106" spans="1:19" s="17" customFormat="1" ht="30" hidden="1" outlineLevel="2">
      <c r="A106" s="7"/>
      <c r="B106" s="16"/>
      <c r="C106" s="16"/>
      <c r="D106" s="26" t="s">
        <v>183</v>
      </c>
      <c r="E106" s="27">
        <v>8</v>
      </c>
      <c r="F106" s="28" t="s">
        <v>419</v>
      </c>
      <c r="G106" s="4" t="s">
        <v>92</v>
      </c>
      <c r="H106" s="29">
        <v>33.21</v>
      </c>
      <c r="I106" s="30" t="s">
        <v>328</v>
      </c>
      <c r="J106" s="31">
        <v>900</v>
      </c>
      <c r="K106" s="32">
        <f t="shared" si="30"/>
        <v>29889</v>
      </c>
      <c r="L106" s="33" t="str">
        <f t="shared" si="31"/>
        <v/>
      </c>
      <c r="M106" s="31">
        <f t="shared" si="32"/>
        <v>29889</v>
      </c>
      <c r="N106" s="31" t="str">
        <f t="shared" si="33"/>
        <v/>
      </c>
      <c r="O106" s="31" t="str">
        <f t="shared" si="34"/>
        <v/>
      </c>
      <c r="P106" s="29"/>
      <c r="Q106" s="29"/>
      <c r="R106" s="34">
        <v>15</v>
      </c>
      <c r="S106" s="35"/>
    </row>
    <row r="107" spans="1:19" s="17" customFormat="1" hidden="1" outlineLevel="2">
      <c r="A107" s="7"/>
      <c r="B107" s="16"/>
      <c r="C107" s="16"/>
      <c r="D107" s="26" t="s">
        <v>183</v>
      </c>
      <c r="E107" s="27">
        <v>9</v>
      </c>
      <c r="F107" s="28" t="s">
        <v>420</v>
      </c>
      <c r="G107" s="4" t="s">
        <v>93</v>
      </c>
      <c r="H107" s="29">
        <v>44.12</v>
      </c>
      <c r="I107" s="30" t="s">
        <v>333</v>
      </c>
      <c r="J107" s="31">
        <v>85</v>
      </c>
      <c r="K107" s="32">
        <f t="shared" si="30"/>
        <v>3750.2</v>
      </c>
      <c r="L107" s="33" t="str">
        <f t="shared" si="31"/>
        <v/>
      </c>
      <c r="M107" s="31">
        <f t="shared" si="32"/>
        <v>3750.2</v>
      </c>
      <c r="N107" s="31" t="str">
        <f t="shared" si="33"/>
        <v/>
      </c>
      <c r="O107" s="31" t="str">
        <f t="shared" si="34"/>
        <v/>
      </c>
      <c r="P107" s="29"/>
      <c r="Q107" s="29"/>
      <c r="R107" s="34">
        <v>15</v>
      </c>
      <c r="S107" s="35"/>
    </row>
    <row r="108" spans="1:19" s="17" customFormat="1" hidden="1" outlineLevel="2">
      <c r="A108" s="7"/>
      <c r="B108" s="16"/>
      <c r="C108" s="16"/>
      <c r="D108" s="26" t="s">
        <v>183</v>
      </c>
      <c r="E108" s="27">
        <v>10</v>
      </c>
      <c r="F108" s="28" t="s">
        <v>421</v>
      </c>
      <c r="G108" s="4" t="s">
        <v>94</v>
      </c>
      <c r="H108" s="29">
        <v>30.6</v>
      </c>
      <c r="I108" s="30" t="s">
        <v>333</v>
      </c>
      <c r="J108" s="31">
        <v>85</v>
      </c>
      <c r="K108" s="32">
        <f t="shared" si="30"/>
        <v>2601</v>
      </c>
      <c r="L108" s="33" t="str">
        <f t="shared" si="31"/>
        <v/>
      </c>
      <c r="M108" s="31">
        <f t="shared" si="32"/>
        <v>2601</v>
      </c>
      <c r="N108" s="31" t="str">
        <f t="shared" si="33"/>
        <v/>
      </c>
      <c r="O108" s="31" t="str">
        <f t="shared" si="34"/>
        <v/>
      </c>
      <c r="P108" s="29"/>
      <c r="Q108" s="29"/>
      <c r="R108" s="34">
        <v>15</v>
      </c>
      <c r="S108" s="35"/>
    </row>
    <row r="109" spans="1:19" s="17" customFormat="1" outlineLevel="1" collapsed="1">
      <c r="A109" s="7"/>
      <c r="B109" s="8"/>
      <c r="C109" s="9" t="s">
        <v>422</v>
      </c>
      <c r="D109" s="10" t="s">
        <v>180</v>
      </c>
      <c r="E109" s="11"/>
      <c r="F109" s="11" t="s">
        <v>181</v>
      </c>
      <c r="G109" s="2" t="s">
        <v>95</v>
      </c>
      <c r="H109" s="11"/>
      <c r="I109" s="10"/>
      <c r="J109" s="11"/>
      <c r="K109" s="12">
        <f>SUBTOTAL(9,K110:K118)</f>
        <v>119229</v>
      </c>
      <c r="L109" s="13">
        <f>SUBTOTAL(9,L110:L118)</f>
        <v>0</v>
      </c>
      <c r="M109" s="13">
        <f>SUBTOTAL(9,M110:M118)</f>
        <v>119229</v>
      </c>
      <c r="N109" s="13">
        <f>SUBTOTAL(9,N110:N118)</f>
        <v>0</v>
      </c>
      <c r="O109" s="13">
        <f>SUBTOTAL(9,O110:O118)</f>
        <v>0</v>
      </c>
      <c r="P109" s="14">
        <f>SUMPRODUCT(P110:P118,H110:H118)</f>
        <v>0</v>
      </c>
      <c r="Q109" s="14">
        <f>SUMPRODUCT(Q110:Q118,H110:H118)</f>
        <v>0</v>
      </c>
      <c r="R109" s="15">
        <f>SUMPRODUCT(R110:R118,K110:K118)/100</f>
        <v>17884.349999999999</v>
      </c>
      <c r="S109" s="16"/>
    </row>
    <row r="110" spans="1:19" s="17" customFormat="1" hidden="1" outlineLevel="2">
      <c r="A110" s="7"/>
      <c r="B110" s="8"/>
      <c r="C110" s="18"/>
      <c r="D110" s="19"/>
      <c r="E110" s="20" t="s">
        <v>182</v>
      </c>
      <c r="F110" s="21"/>
      <c r="G110" s="3"/>
      <c r="H110" s="21"/>
      <c r="I110" s="19"/>
      <c r="J110" s="21"/>
      <c r="K110" s="22"/>
      <c r="L110" s="23"/>
      <c r="M110" s="23"/>
      <c r="N110" s="23"/>
      <c r="O110" s="23"/>
      <c r="P110" s="24"/>
      <c r="Q110" s="24"/>
      <c r="R110" s="25"/>
      <c r="S110" s="16"/>
    </row>
    <row r="111" spans="1:19" s="17" customFormat="1" hidden="1" outlineLevel="2">
      <c r="A111" s="7"/>
      <c r="B111" s="16"/>
      <c r="C111" s="16"/>
      <c r="D111" s="26" t="s">
        <v>183</v>
      </c>
      <c r="E111" s="27">
        <v>1</v>
      </c>
      <c r="F111" s="28" t="s">
        <v>423</v>
      </c>
      <c r="G111" s="4" t="s">
        <v>96</v>
      </c>
      <c r="H111" s="29">
        <v>28</v>
      </c>
      <c r="I111" s="30" t="s">
        <v>185</v>
      </c>
      <c r="J111" s="31">
        <v>150</v>
      </c>
      <c r="K111" s="32">
        <f t="shared" ref="K111:K118" si="35">H111*J111</f>
        <v>4200</v>
      </c>
      <c r="L111" s="33" t="str">
        <f t="shared" ref="L111:L118" si="36">IF(D111="S",K111,"")</f>
        <v/>
      </c>
      <c r="M111" s="31">
        <f t="shared" ref="M111:M118" si="37">IF(OR(D111="P",D111="U"),K111,"")</f>
        <v>4200</v>
      </c>
      <c r="N111" s="31" t="str">
        <f t="shared" ref="N111:N118" si="38">IF(D111="H",K111,"")</f>
        <v/>
      </c>
      <c r="O111" s="31" t="str">
        <f t="shared" ref="O111:O118" si="39">IF(D111="V",K111,"")</f>
        <v/>
      </c>
      <c r="P111" s="29"/>
      <c r="Q111" s="29"/>
      <c r="R111" s="34">
        <v>15</v>
      </c>
      <c r="S111" s="35"/>
    </row>
    <row r="112" spans="1:19" s="17" customFormat="1" hidden="1" outlineLevel="2">
      <c r="A112" s="7"/>
      <c r="B112" s="16"/>
      <c r="C112" s="16"/>
      <c r="D112" s="26" t="s">
        <v>183</v>
      </c>
      <c r="E112" s="27">
        <v>2</v>
      </c>
      <c r="F112" s="28" t="s">
        <v>424</v>
      </c>
      <c r="G112" s="4" t="s">
        <v>97</v>
      </c>
      <c r="H112" s="29">
        <v>44.12</v>
      </c>
      <c r="I112" s="30" t="s">
        <v>328</v>
      </c>
      <c r="J112" s="31">
        <v>600</v>
      </c>
      <c r="K112" s="32">
        <f t="shared" si="35"/>
        <v>26472</v>
      </c>
      <c r="L112" s="33" t="str">
        <f t="shared" si="36"/>
        <v/>
      </c>
      <c r="M112" s="31">
        <f t="shared" si="37"/>
        <v>26472</v>
      </c>
      <c r="N112" s="31" t="str">
        <f t="shared" si="38"/>
        <v/>
      </c>
      <c r="O112" s="31" t="str">
        <f t="shared" si="39"/>
        <v/>
      </c>
      <c r="P112" s="29"/>
      <c r="Q112" s="29"/>
      <c r="R112" s="34">
        <v>15</v>
      </c>
      <c r="S112" s="35"/>
    </row>
    <row r="113" spans="1:19" s="17" customFormat="1" hidden="1" outlineLevel="2">
      <c r="A113" s="7"/>
      <c r="B113" s="16"/>
      <c r="C113" s="16"/>
      <c r="D113" s="26" t="s">
        <v>183</v>
      </c>
      <c r="E113" s="27">
        <v>3</v>
      </c>
      <c r="F113" s="28" t="s">
        <v>425</v>
      </c>
      <c r="G113" s="4" t="s">
        <v>98</v>
      </c>
      <c r="H113" s="29">
        <v>54</v>
      </c>
      <c r="I113" s="30" t="s">
        <v>185</v>
      </c>
      <c r="J113" s="31">
        <v>150</v>
      </c>
      <c r="K113" s="32">
        <f t="shared" si="35"/>
        <v>8100</v>
      </c>
      <c r="L113" s="33" t="str">
        <f t="shared" si="36"/>
        <v/>
      </c>
      <c r="M113" s="31">
        <f t="shared" si="37"/>
        <v>8100</v>
      </c>
      <c r="N113" s="31" t="str">
        <f t="shared" si="38"/>
        <v/>
      </c>
      <c r="O113" s="31" t="str">
        <f t="shared" si="39"/>
        <v/>
      </c>
      <c r="P113" s="29"/>
      <c r="Q113" s="29"/>
      <c r="R113" s="34">
        <v>15</v>
      </c>
      <c r="S113" s="35"/>
    </row>
    <row r="114" spans="1:19" s="17" customFormat="1" hidden="1" outlineLevel="2">
      <c r="A114" s="7"/>
      <c r="B114" s="16"/>
      <c r="C114" s="16"/>
      <c r="D114" s="26" t="s">
        <v>183</v>
      </c>
      <c r="E114" s="27">
        <v>4</v>
      </c>
      <c r="F114" s="28" t="s">
        <v>426</v>
      </c>
      <c r="G114" s="4" t="s">
        <v>99</v>
      </c>
      <c r="H114" s="29">
        <v>283.39999999999998</v>
      </c>
      <c r="I114" s="30" t="s">
        <v>359</v>
      </c>
      <c r="J114" s="31">
        <v>120</v>
      </c>
      <c r="K114" s="32">
        <f t="shared" si="35"/>
        <v>34008</v>
      </c>
      <c r="L114" s="33" t="str">
        <f t="shared" si="36"/>
        <v/>
      </c>
      <c r="M114" s="31">
        <f t="shared" si="37"/>
        <v>34008</v>
      </c>
      <c r="N114" s="31" t="str">
        <f t="shared" si="38"/>
        <v/>
      </c>
      <c r="O114" s="31" t="str">
        <f t="shared" si="39"/>
        <v/>
      </c>
      <c r="P114" s="29"/>
      <c r="Q114" s="29"/>
      <c r="R114" s="34">
        <v>15</v>
      </c>
      <c r="S114" s="35"/>
    </row>
    <row r="115" spans="1:19" s="17" customFormat="1" hidden="1" outlineLevel="2">
      <c r="A115" s="7"/>
      <c r="B115" s="16"/>
      <c r="C115" s="16"/>
      <c r="D115" s="26" t="s">
        <v>183</v>
      </c>
      <c r="E115" s="27">
        <v>5</v>
      </c>
      <c r="F115" s="28" t="s">
        <v>427</v>
      </c>
      <c r="G115" s="4" t="s">
        <v>100</v>
      </c>
      <c r="H115" s="29">
        <v>656.5</v>
      </c>
      <c r="I115" s="30" t="s">
        <v>333</v>
      </c>
      <c r="J115" s="31">
        <v>30</v>
      </c>
      <c r="K115" s="32">
        <f t="shared" si="35"/>
        <v>19695</v>
      </c>
      <c r="L115" s="33" t="str">
        <f t="shared" si="36"/>
        <v/>
      </c>
      <c r="M115" s="31">
        <f t="shared" si="37"/>
        <v>19695</v>
      </c>
      <c r="N115" s="31" t="str">
        <f t="shared" si="38"/>
        <v/>
      </c>
      <c r="O115" s="31" t="str">
        <f t="shared" si="39"/>
        <v/>
      </c>
      <c r="P115" s="29"/>
      <c r="Q115" s="29"/>
      <c r="R115" s="34">
        <v>15</v>
      </c>
      <c r="S115" s="35"/>
    </row>
    <row r="116" spans="1:19" s="17" customFormat="1" hidden="1" outlineLevel="2">
      <c r="A116" s="7"/>
      <c r="B116" s="16"/>
      <c r="C116" s="16"/>
      <c r="D116" s="26" t="s">
        <v>183</v>
      </c>
      <c r="E116" s="27">
        <v>6</v>
      </c>
      <c r="F116" s="28" t="s">
        <v>428</v>
      </c>
      <c r="G116" s="4" t="s">
        <v>101</v>
      </c>
      <c r="H116" s="29">
        <v>656.5</v>
      </c>
      <c r="I116" s="30" t="s">
        <v>333</v>
      </c>
      <c r="J116" s="31">
        <v>30</v>
      </c>
      <c r="K116" s="32">
        <f t="shared" si="35"/>
        <v>19695</v>
      </c>
      <c r="L116" s="33" t="str">
        <f t="shared" si="36"/>
        <v/>
      </c>
      <c r="M116" s="31">
        <f t="shared" si="37"/>
        <v>19695</v>
      </c>
      <c r="N116" s="31" t="str">
        <f t="shared" si="38"/>
        <v/>
      </c>
      <c r="O116" s="31" t="str">
        <f t="shared" si="39"/>
        <v/>
      </c>
      <c r="P116" s="29"/>
      <c r="Q116" s="29"/>
      <c r="R116" s="34">
        <v>15</v>
      </c>
      <c r="S116" s="35"/>
    </row>
    <row r="117" spans="1:19" s="17" customFormat="1" hidden="1" outlineLevel="2">
      <c r="A117" s="7"/>
      <c r="B117" s="16"/>
      <c r="C117" s="16"/>
      <c r="D117" s="26" t="s">
        <v>183</v>
      </c>
      <c r="E117" s="27">
        <v>7</v>
      </c>
      <c r="F117" s="28" t="s">
        <v>429</v>
      </c>
      <c r="G117" s="4" t="s">
        <v>102</v>
      </c>
      <c r="H117" s="29">
        <v>39.54</v>
      </c>
      <c r="I117" s="30" t="s">
        <v>333</v>
      </c>
      <c r="J117" s="31">
        <v>50</v>
      </c>
      <c r="K117" s="32">
        <f t="shared" si="35"/>
        <v>1977</v>
      </c>
      <c r="L117" s="33" t="str">
        <f t="shared" si="36"/>
        <v/>
      </c>
      <c r="M117" s="31">
        <f t="shared" si="37"/>
        <v>1977</v>
      </c>
      <c r="N117" s="31" t="str">
        <f t="shared" si="38"/>
        <v/>
      </c>
      <c r="O117" s="31" t="str">
        <f t="shared" si="39"/>
        <v/>
      </c>
      <c r="P117" s="29"/>
      <c r="Q117" s="29"/>
      <c r="R117" s="34">
        <v>15</v>
      </c>
      <c r="S117" s="35"/>
    </row>
    <row r="118" spans="1:19" s="17" customFormat="1" hidden="1" outlineLevel="2">
      <c r="A118" s="7"/>
      <c r="B118" s="16"/>
      <c r="C118" s="16"/>
      <c r="D118" s="26" t="s">
        <v>183</v>
      </c>
      <c r="E118" s="27">
        <v>8</v>
      </c>
      <c r="F118" s="28" t="s">
        <v>430</v>
      </c>
      <c r="G118" s="4" t="s">
        <v>103</v>
      </c>
      <c r="H118" s="29">
        <v>508.2</v>
      </c>
      <c r="I118" s="30" t="s">
        <v>339</v>
      </c>
      <c r="J118" s="31">
        <v>10</v>
      </c>
      <c r="K118" s="32">
        <f t="shared" si="35"/>
        <v>5082</v>
      </c>
      <c r="L118" s="33" t="str">
        <f t="shared" si="36"/>
        <v/>
      </c>
      <c r="M118" s="31">
        <f t="shared" si="37"/>
        <v>5082</v>
      </c>
      <c r="N118" s="31" t="str">
        <f t="shared" si="38"/>
        <v/>
      </c>
      <c r="O118" s="31" t="str">
        <f t="shared" si="39"/>
        <v/>
      </c>
      <c r="P118" s="29"/>
      <c r="Q118" s="29"/>
      <c r="R118" s="34">
        <v>15</v>
      </c>
      <c r="S118" s="35"/>
    </row>
    <row r="119" spans="1:19" s="17" customFormat="1" outlineLevel="1" collapsed="1">
      <c r="A119" s="7"/>
      <c r="B119" s="8"/>
      <c r="C119" s="9" t="s">
        <v>431</v>
      </c>
      <c r="D119" s="10" t="s">
        <v>180</v>
      </c>
      <c r="E119" s="11"/>
      <c r="F119" s="11" t="s">
        <v>181</v>
      </c>
      <c r="G119" s="2" t="s">
        <v>104</v>
      </c>
      <c r="H119" s="11"/>
      <c r="I119" s="10"/>
      <c r="J119" s="11"/>
      <c r="K119" s="12">
        <f>SUBTOTAL(9,K120:K121)</f>
        <v>3672</v>
      </c>
      <c r="L119" s="13">
        <f>SUBTOTAL(9,L120:L121)</f>
        <v>0</v>
      </c>
      <c r="M119" s="13">
        <f>SUBTOTAL(9,M120:M121)</f>
        <v>3672</v>
      </c>
      <c r="N119" s="13">
        <f>SUBTOTAL(9,N120:N121)</f>
        <v>0</v>
      </c>
      <c r="O119" s="13">
        <f>SUBTOTAL(9,O120:O121)</f>
        <v>0</v>
      </c>
      <c r="P119" s="14">
        <f>SUMPRODUCT(P120:P121,H120:H121)</f>
        <v>0</v>
      </c>
      <c r="Q119" s="14">
        <f>SUMPRODUCT(Q120:Q121,H120:H121)</f>
        <v>0</v>
      </c>
      <c r="R119" s="15">
        <f>SUMPRODUCT(R120:R121,K120:K121)/100</f>
        <v>550.79999999999995</v>
      </c>
      <c r="S119" s="16"/>
    </row>
    <row r="120" spans="1:19" s="17" customFormat="1" hidden="1" outlineLevel="2">
      <c r="A120" s="7"/>
      <c r="B120" s="8"/>
      <c r="C120" s="18"/>
      <c r="D120" s="19"/>
      <c r="E120" s="20" t="s">
        <v>182</v>
      </c>
      <c r="F120" s="21"/>
      <c r="G120" s="3"/>
      <c r="H120" s="21"/>
      <c r="I120" s="19"/>
      <c r="J120" s="21"/>
      <c r="K120" s="22"/>
      <c r="L120" s="23"/>
      <c r="M120" s="23"/>
      <c r="N120" s="23"/>
      <c r="O120" s="23"/>
      <c r="P120" s="24"/>
      <c r="Q120" s="24"/>
      <c r="R120" s="25"/>
      <c r="S120" s="16"/>
    </row>
    <row r="121" spans="1:19" s="17" customFormat="1" hidden="1" outlineLevel="2">
      <c r="A121" s="7"/>
      <c r="B121" s="16"/>
      <c r="C121" s="16"/>
      <c r="D121" s="26" t="s">
        <v>183</v>
      </c>
      <c r="E121" s="27">
        <v>1</v>
      </c>
      <c r="F121" s="28" t="s">
        <v>432</v>
      </c>
      <c r="G121" s="4" t="s">
        <v>105</v>
      </c>
      <c r="H121" s="29">
        <v>6.12</v>
      </c>
      <c r="I121" s="30" t="s">
        <v>328</v>
      </c>
      <c r="J121" s="31">
        <v>600</v>
      </c>
      <c r="K121" s="32">
        <f>H121*J121</f>
        <v>3672</v>
      </c>
      <c r="L121" s="33" t="str">
        <f>IF(D121="S",K121,"")</f>
        <v/>
      </c>
      <c r="M121" s="31">
        <f>IF(OR(D121="P",D121="U"),K121,"")</f>
        <v>3672</v>
      </c>
      <c r="N121" s="31" t="str">
        <f>IF(D121="H",K121,"")</f>
        <v/>
      </c>
      <c r="O121" s="31" t="str">
        <f>IF(D121="V",K121,"")</f>
        <v/>
      </c>
      <c r="P121" s="29"/>
      <c r="Q121" s="29"/>
      <c r="R121" s="34">
        <v>15</v>
      </c>
      <c r="S121" s="35"/>
    </row>
    <row r="122" spans="1:19" s="17" customFormat="1" outlineLevel="1" collapsed="1">
      <c r="A122" s="7"/>
      <c r="B122" s="8"/>
      <c r="C122" s="9" t="s">
        <v>433</v>
      </c>
      <c r="D122" s="10" t="s">
        <v>180</v>
      </c>
      <c r="E122" s="11"/>
      <c r="F122" s="11" t="s">
        <v>181</v>
      </c>
      <c r="G122" s="2" t="s">
        <v>106</v>
      </c>
      <c r="H122" s="11"/>
      <c r="I122" s="10"/>
      <c r="J122" s="11"/>
      <c r="K122" s="12">
        <f>SUBTOTAL(9,K123:K124)</f>
        <v>97196</v>
      </c>
      <c r="L122" s="13">
        <f>SUBTOTAL(9,L123:L124)</f>
        <v>0</v>
      </c>
      <c r="M122" s="13">
        <f>SUBTOTAL(9,M123:M124)</f>
        <v>97196</v>
      </c>
      <c r="N122" s="13">
        <f>SUBTOTAL(9,N123:N124)</f>
        <v>0</v>
      </c>
      <c r="O122" s="13">
        <f>SUBTOTAL(9,O123:O124)</f>
        <v>0</v>
      </c>
      <c r="P122" s="14">
        <f>SUMPRODUCT(P123:P124,H123:H124)</f>
        <v>0</v>
      </c>
      <c r="Q122" s="14">
        <f>SUMPRODUCT(Q123:Q124,H123:H124)</f>
        <v>0</v>
      </c>
      <c r="R122" s="15">
        <f>SUMPRODUCT(R123:R124,K123:K124)/100</f>
        <v>14579.4</v>
      </c>
      <c r="S122" s="16"/>
    </row>
    <row r="123" spans="1:19" s="17" customFormat="1" hidden="1" outlineLevel="2">
      <c r="A123" s="7"/>
      <c r="B123" s="8"/>
      <c r="C123" s="18"/>
      <c r="D123" s="19"/>
      <c r="E123" s="20" t="s">
        <v>182</v>
      </c>
      <c r="F123" s="21"/>
      <c r="G123" s="3"/>
      <c r="H123" s="21"/>
      <c r="I123" s="19"/>
      <c r="J123" s="21"/>
      <c r="K123" s="22"/>
      <c r="L123" s="23"/>
      <c r="M123" s="23"/>
      <c r="N123" s="23"/>
      <c r="O123" s="23"/>
      <c r="P123" s="24"/>
      <c r="Q123" s="24"/>
      <c r="R123" s="25"/>
      <c r="S123" s="16"/>
    </row>
    <row r="124" spans="1:19" s="17" customFormat="1" hidden="1" outlineLevel="2">
      <c r="A124" s="7"/>
      <c r="B124" s="16"/>
      <c r="C124" s="16"/>
      <c r="D124" s="26" t="s">
        <v>183</v>
      </c>
      <c r="E124" s="27">
        <v>1</v>
      </c>
      <c r="F124" s="28" t="s">
        <v>434</v>
      </c>
      <c r="G124" s="4" t="s">
        <v>107</v>
      </c>
      <c r="H124" s="29">
        <v>971.96</v>
      </c>
      <c r="I124" s="30" t="s">
        <v>339</v>
      </c>
      <c r="J124" s="31">
        <v>100</v>
      </c>
      <c r="K124" s="32">
        <f>H124*J124</f>
        <v>97196</v>
      </c>
      <c r="L124" s="33" t="str">
        <f>IF(D124="S",K124,"")</f>
        <v/>
      </c>
      <c r="M124" s="31">
        <f>IF(OR(D124="P",D124="U"),K124,"")</f>
        <v>97196</v>
      </c>
      <c r="N124" s="31" t="str">
        <f>IF(D124="H",K124,"")</f>
        <v/>
      </c>
      <c r="O124" s="31" t="str">
        <f>IF(D124="V",K124,"")</f>
        <v/>
      </c>
      <c r="P124" s="29"/>
      <c r="Q124" s="29"/>
      <c r="R124" s="34">
        <v>15</v>
      </c>
      <c r="S124" s="35"/>
    </row>
    <row r="125" spans="1:19" s="17" customFormat="1" outlineLevel="1" collapsed="1">
      <c r="A125" s="7"/>
      <c r="B125" s="8"/>
      <c r="C125" s="9" t="s">
        <v>435</v>
      </c>
      <c r="D125" s="10" t="s">
        <v>180</v>
      </c>
      <c r="E125" s="11"/>
      <c r="F125" s="11" t="s">
        <v>436</v>
      </c>
      <c r="G125" s="2" t="s">
        <v>108</v>
      </c>
      <c r="H125" s="11"/>
      <c r="I125" s="10"/>
      <c r="J125" s="11"/>
      <c r="K125" s="12">
        <f>SUBTOTAL(9,K126:K134)</f>
        <v>108458.1571999999</v>
      </c>
      <c r="L125" s="13">
        <f>SUBTOTAL(9,L126:L134)</f>
        <v>46740</v>
      </c>
      <c r="M125" s="13">
        <f>SUBTOTAL(9,M126:M134)</f>
        <v>61718.1571999999</v>
      </c>
      <c r="N125" s="13">
        <f>SUBTOTAL(9,N126:N134)</f>
        <v>0</v>
      </c>
      <c r="O125" s="13">
        <f>SUBTOTAL(9,O126:O134)</f>
        <v>0</v>
      </c>
      <c r="P125" s="14">
        <f>SUMPRODUCT(P126:P134,H126:H134)</f>
        <v>0</v>
      </c>
      <c r="Q125" s="14">
        <f>SUMPRODUCT(Q126:Q134,H126:H134)</f>
        <v>0</v>
      </c>
      <c r="R125" s="15">
        <f>SUMPRODUCT(R126:R134,K126:K134)/100</f>
        <v>16268.723579999985</v>
      </c>
      <c r="S125" s="16"/>
    </row>
    <row r="126" spans="1:19" s="17" customFormat="1" hidden="1" outlineLevel="2">
      <c r="A126" s="7"/>
      <c r="B126" s="8"/>
      <c r="C126" s="18"/>
      <c r="D126" s="19"/>
      <c r="E126" s="20" t="s">
        <v>182</v>
      </c>
      <c r="F126" s="21"/>
      <c r="G126" s="3"/>
      <c r="H126" s="21"/>
      <c r="I126" s="19"/>
      <c r="J126" s="21"/>
      <c r="K126" s="22"/>
      <c r="L126" s="23"/>
      <c r="M126" s="23"/>
      <c r="N126" s="23"/>
      <c r="O126" s="23"/>
      <c r="P126" s="24"/>
      <c r="Q126" s="24"/>
      <c r="R126" s="25"/>
      <c r="S126" s="16"/>
    </row>
    <row r="127" spans="1:19" s="17" customFormat="1" hidden="1" outlineLevel="2">
      <c r="A127" s="7"/>
      <c r="B127" s="16"/>
      <c r="C127" s="16"/>
      <c r="D127" s="26" t="s">
        <v>183</v>
      </c>
      <c r="E127" s="27">
        <v>1</v>
      </c>
      <c r="F127" s="28" t="s">
        <v>437</v>
      </c>
      <c r="G127" s="4" t="s">
        <v>109</v>
      </c>
      <c r="H127" s="29">
        <v>207.6</v>
      </c>
      <c r="I127" s="30" t="s">
        <v>333</v>
      </c>
      <c r="J127" s="31">
        <v>10</v>
      </c>
      <c r="K127" s="32">
        <f t="shared" ref="K127:K134" si="40">H127*J127</f>
        <v>2076</v>
      </c>
      <c r="L127" s="33" t="str">
        <f t="shared" ref="L127:L134" si="41">IF(D127="S",K127,"")</f>
        <v/>
      </c>
      <c r="M127" s="31">
        <f t="shared" ref="M127:M134" si="42">IF(OR(D127="P",D127="U"),K127,"")</f>
        <v>2076</v>
      </c>
      <c r="N127" s="31" t="str">
        <f t="shared" ref="N127:N134" si="43">IF(D127="H",K127,"")</f>
        <v/>
      </c>
      <c r="O127" s="31" t="str">
        <f t="shared" ref="O127:O134" si="44">IF(D127="V",K127,"")</f>
        <v/>
      </c>
      <c r="P127" s="29"/>
      <c r="Q127" s="29"/>
      <c r="R127" s="34">
        <v>15</v>
      </c>
      <c r="S127" s="35"/>
    </row>
    <row r="128" spans="1:19" s="17" customFormat="1" ht="30" hidden="1" outlineLevel="2">
      <c r="A128" s="7"/>
      <c r="B128" s="16"/>
      <c r="C128" s="16"/>
      <c r="D128" s="26" t="s">
        <v>183</v>
      </c>
      <c r="E128" s="27">
        <v>2</v>
      </c>
      <c r="F128" s="28" t="s">
        <v>438</v>
      </c>
      <c r="G128" s="4" t="s">
        <v>110</v>
      </c>
      <c r="H128" s="29">
        <v>207.6</v>
      </c>
      <c r="I128" s="30" t="s">
        <v>333</v>
      </c>
      <c r="J128" s="31">
        <v>120</v>
      </c>
      <c r="K128" s="32">
        <f t="shared" si="40"/>
        <v>24912</v>
      </c>
      <c r="L128" s="33" t="str">
        <f t="shared" si="41"/>
        <v/>
      </c>
      <c r="M128" s="31">
        <f t="shared" si="42"/>
        <v>24912</v>
      </c>
      <c r="N128" s="31" t="str">
        <f t="shared" si="43"/>
        <v/>
      </c>
      <c r="O128" s="31" t="str">
        <f t="shared" si="44"/>
        <v/>
      </c>
      <c r="P128" s="29"/>
      <c r="Q128" s="29"/>
      <c r="R128" s="34">
        <v>15</v>
      </c>
      <c r="S128" s="35"/>
    </row>
    <row r="129" spans="1:19" s="17" customFormat="1" hidden="1" outlineLevel="2">
      <c r="A129" s="7"/>
      <c r="B129" s="16"/>
      <c r="C129" s="16"/>
      <c r="D129" s="26" t="s">
        <v>183</v>
      </c>
      <c r="E129" s="27">
        <v>3</v>
      </c>
      <c r="F129" s="28" t="s">
        <v>439</v>
      </c>
      <c r="G129" s="4" t="s">
        <v>111</v>
      </c>
      <c r="H129" s="29">
        <v>164</v>
      </c>
      <c r="I129" s="30" t="s">
        <v>333</v>
      </c>
      <c r="J129" s="31">
        <v>160</v>
      </c>
      <c r="K129" s="32">
        <f t="shared" si="40"/>
        <v>26240</v>
      </c>
      <c r="L129" s="33" t="str">
        <f t="shared" si="41"/>
        <v/>
      </c>
      <c r="M129" s="31">
        <f t="shared" si="42"/>
        <v>26240</v>
      </c>
      <c r="N129" s="31" t="str">
        <f t="shared" si="43"/>
        <v/>
      </c>
      <c r="O129" s="31" t="str">
        <f t="shared" si="44"/>
        <v/>
      </c>
      <c r="P129" s="29"/>
      <c r="Q129" s="29"/>
      <c r="R129" s="34">
        <v>15</v>
      </c>
      <c r="S129" s="35"/>
    </row>
    <row r="130" spans="1:19" s="17" customFormat="1" hidden="1" outlineLevel="2">
      <c r="A130" s="7"/>
      <c r="B130" s="16"/>
      <c r="C130" s="16"/>
      <c r="D130" s="26" t="s">
        <v>183</v>
      </c>
      <c r="E130" s="27">
        <v>4</v>
      </c>
      <c r="F130" s="28" t="s">
        <v>440</v>
      </c>
      <c r="G130" s="4" t="s">
        <v>112</v>
      </c>
      <c r="H130" s="29">
        <v>137</v>
      </c>
      <c r="I130" s="30" t="s">
        <v>359</v>
      </c>
      <c r="J130" s="31">
        <v>60</v>
      </c>
      <c r="K130" s="32">
        <f t="shared" si="40"/>
        <v>8220</v>
      </c>
      <c r="L130" s="33" t="str">
        <f t="shared" si="41"/>
        <v/>
      </c>
      <c r="M130" s="31">
        <f t="shared" si="42"/>
        <v>8220</v>
      </c>
      <c r="N130" s="31" t="str">
        <f t="shared" si="43"/>
        <v/>
      </c>
      <c r="O130" s="31" t="str">
        <f t="shared" si="44"/>
        <v/>
      </c>
      <c r="P130" s="29"/>
      <c r="Q130" s="29"/>
      <c r="R130" s="34">
        <v>15</v>
      </c>
      <c r="S130" s="35"/>
    </row>
    <row r="131" spans="1:19" s="17" customFormat="1" hidden="1" outlineLevel="2">
      <c r="A131" s="7"/>
      <c r="B131" s="16"/>
      <c r="C131" s="16"/>
      <c r="D131" s="26" t="s">
        <v>378</v>
      </c>
      <c r="E131" s="27">
        <v>5</v>
      </c>
      <c r="F131" s="28" t="s">
        <v>441</v>
      </c>
      <c r="G131" s="4" t="s">
        <v>113</v>
      </c>
      <c r="H131" s="29">
        <v>0.08</v>
      </c>
      <c r="I131" s="30" t="s">
        <v>442</v>
      </c>
      <c r="J131" s="31">
        <v>38000</v>
      </c>
      <c r="K131" s="32">
        <f t="shared" si="40"/>
        <v>3040</v>
      </c>
      <c r="L131" s="33">
        <f t="shared" si="41"/>
        <v>3040</v>
      </c>
      <c r="M131" s="31" t="str">
        <f t="shared" si="42"/>
        <v/>
      </c>
      <c r="N131" s="31" t="str">
        <f t="shared" si="43"/>
        <v/>
      </c>
      <c r="O131" s="31" t="str">
        <f t="shared" si="44"/>
        <v/>
      </c>
      <c r="P131" s="29"/>
      <c r="Q131" s="29"/>
      <c r="R131" s="34">
        <v>15</v>
      </c>
      <c r="S131" s="35"/>
    </row>
    <row r="132" spans="1:19" s="17" customFormat="1" hidden="1" outlineLevel="2">
      <c r="A132" s="7"/>
      <c r="B132" s="16"/>
      <c r="C132" s="16"/>
      <c r="D132" s="26" t="s">
        <v>378</v>
      </c>
      <c r="E132" s="27">
        <v>6</v>
      </c>
      <c r="F132" s="28" t="s">
        <v>443</v>
      </c>
      <c r="G132" s="4" t="s">
        <v>114</v>
      </c>
      <c r="H132" s="29">
        <v>230</v>
      </c>
      <c r="I132" s="30" t="s">
        <v>333</v>
      </c>
      <c r="J132" s="31">
        <v>95</v>
      </c>
      <c r="K132" s="32">
        <f t="shared" si="40"/>
        <v>21850</v>
      </c>
      <c r="L132" s="33">
        <f t="shared" si="41"/>
        <v>21850</v>
      </c>
      <c r="M132" s="31" t="str">
        <f t="shared" si="42"/>
        <v/>
      </c>
      <c r="N132" s="31" t="str">
        <f t="shared" si="43"/>
        <v/>
      </c>
      <c r="O132" s="31" t="str">
        <f t="shared" si="44"/>
        <v/>
      </c>
      <c r="P132" s="29"/>
      <c r="Q132" s="29"/>
      <c r="R132" s="34">
        <v>15</v>
      </c>
      <c r="S132" s="35"/>
    </row>
    <row r="133" spans="1:19" s="17" customFormat="1" hidden="1" outlineLevel="2">
      <c r="A133" s="7"/>
      <c r="B133" s="16"/>
      <c r="C133" s="16"/>
      <c r="D133" s="26" t="s">
        <v>378</v>
      </c>
      <c r="E133" s="27">
        <v>7</v>
      </c>
      <c r="F133" s="28" t="s">
        <v>444</v>
      </c>
      <c r="G133" s="4" t="s">
        <v>115</v>
      </c>
      <c r="H133" s="29">
        <v>230</v>
      </c>
      <c r="I133" s="30" t="s">
        <v>333</v>
      </c>
      <c r="J133" s="31">
        <v>95</v>
      </c>
      <c r="K133" s="32">
        <f t="shared" si="40"/>
        <v>21850</v>
      </c>
      <c r="L133" s="33">
        <f t="shared" si="41"/>
        <v>21850</v>
      </c>
      <c r="M133" s="31" t="str">
        <f t="shared" si="42"/>
        <v/>
      </c>
      <c r="N133" s="31" t="str">
        <f t="shared" si="43"/>
        <v/>
      </c>
      <c r="O133" s="31" t="str">
        <f t="shared" si="44"/>
        <v/>
      </c>
      <c r="P133" s="29"/>
      <c r="Q133" s="29"/>
      <c r="R133" s="34">
        <v>15</v>
      </c>
      <c r="S133" s="35"/>
    </row>
    <row r="134" spans="1:19" s="17" customFormat="1" hidden="1" outlineLevel="2">
      <c r="A134" s="7"/>
      <c r="B134" s="16"/>
      <c r="C134" s="16"/>
      <c r="D134" s="26" t="s">
        <v>183</v>
      </c>
      <c r="E134" s="27">
        <v>8</v>
      </c>
      <c r="F134" s="28" t="s">
        <v>445</v>
      </c>
      <c r="G134" s="4" t="s">
        <v>116</v>
      </c>
      <c r="H134" s="29">
        <v>2.7015719999990302</v>
      </c>
      <c r="I134" s="30" t="s">
        <v>339</v>
      </c>
      <c r="J134" s="31">
        <v>100</v>
      </c>
      <c r="K134" s="32">
        <f t="shared" si="40"/>
        <v>270.15719999990301</v>
      </c>
      <c r="L134" s="33" t="str">
        <f t="shared" si="41"/>
        <v/>
      </c>
      <c r="M134" s="31">
        <f t="shared" si="42"/>
        <v>270.15719999990301</v>
      </c>
      <c r="N134" s="31" t="str">
        <f t="shared" si="43"/>
        <v/>
      </c>
      <c r="O134" s="31" t="str">
        <f t="shared" si="44"/>
        <v/>
      </c>
      <c r="P134" s="29"/>
      <c r="Q134" s="29"/>
      <c r="R134" s="34">
        <v>15</v>
      </c>
      <c r="S134" s="35"/>
    </row>
    <row r="135" spans="1:19" s="17" customFormat="1" outlineLevel="1" collapsed="1">
      <c r="A135" s="7"/>
      <c r="B135" s="8"/>
      <c r="C135" s="9" t="s">
        <v>446</v>
      </c>
      <c r="D135" s="10" t="s">
        <v>180</v>
      </c>
      <c r="E135" s="11"/>
      <c r="F135" s="11" t="s">
        <v>436</v>
      </c>
      <c r="G135" s="2" t="s">
        <v>117</v>
      </c>
      <c r="H135" s="11"/>
      <c r="I135" s="10"/>
      <c r="J135" s="11"/>
      <c r="K135" s="12">
        <f>SUBTOTAL(9,K136:K143)</f>
        <v>142113.20967999977</v>
      </c>
      <c r="L135" s="13">
        <f>SUBTOTAL(9,L136:L143)</f>
        <v>117068.8</v>
      </c>
      <c r="M135" s="13">
        <f>SUBTOTAL(9,M136:M143)</f>
        <v>25044.409679999746</v>
      </c>
      <c r="N135" s="13">
        <f>SUBTOTAL(9,N136:N143)</f>
        <v>0</v>
      </c>
      <c r="O135" s="13">
        <f>SUBTOTAL(9,O136:O143)</f>
        <v>0</v>
      </c>
      <c r="P135" s="14">
        <f>SUMPRODUCT(P136:P143,H136:H143)</f>
        <v>0</v>
      </c>
      <c r="Q135" s="14">
        <f>SUMPRODUCT(Q136:Q143,H136:H143)</f>
        <v>0</v>
      </c>
      <c r="R135" s="15">
        <f>SUMPRODUCT(R136:R143,K136:K143)/100</f>
        <v>21316.981451999964</v>
      </c>
      <c r="S135" s="16"/>
    </row>
    <row r="136" spans="1:19" s="17" customFormat="1" hidden="1" outlineLevel="2">
      <c r="A136" s="7"/>
      <c r="B136" s="8"/>
      <c r="C136" s="18"/>
      <c r="D136" s="19"/>
      <c r="E136" s="20" t="s">
        <v>182</v>
      </c>
      <c r="F136" s="21"/>
      <c r="G136" s="3"/>
      <c r="H136" s="21"/>
      <c r="I136" s="19"/>
      <c r="J136" s="21"/>
      <c r="K136" s="22"/>
      <c r="L136" s="23"/>
      <c r="M136" s="23"/>
      <c r="N136" s="23"/>
      <c r="O136" s="23"/>
      <c r="P136" s="24"/>
      <c r="Q136" s="24"/>
      <c r="R136" s="25"/>
      <c r="S136" s="16"/>
    </row>
    <row r="137" spans="1:19" s="17" customFormat="1" ht="30" hidden="1" outlineLevel="2">
      <c r="A137" s="7"/>
      <c r="B137" s="16"/>
      <c r="C137" s="16"/>
      <c r="D137" s="26" t="s">
        <v>183</v>
      </c>
      <c r="E137" s="27">
        <v>1</v>
      </c>
      <c r="F137" s="28" t="s">
        <v>447</v>
      </c>
      <c r="G137" s="4" t="s">
        <v>118</v>
      </c>
      <c r="H137" s="29">
        <v>233.31</v>
      </c>
      <c r="I137" s="30" t="s">
        <v>333</v>
      </c>
      <c r="J137" s="31">
        <v>40</v>
      </c>
      <c r="K137" s="32">
        <f t="shared" ref="K137:K143" si="45">H137*J137</f>
        <v>9332.4</v>
      </c>
      <c r="L137" s="33" t="str">
        <f t="shared" ref="L137:L143" si="46">IF(D137="S",K137,"")</f>
        <v/>
      </c>
      <c r="M137" s="31">
        <f t="shared" ref="M137:M143" si="47">IF(OR(D137="P",D137="U"),K137,"")</f>
        <v>9332.4</v>
      </c>
      <c r="N137" s="31" t="str">
        <f t="shared" ref="N137:N143" si="48">IF(D137="H",K137,"")</f>
        <v/>
      </c>
      <c r="O137" s="31" t="str">
        <f t="shared" ref="O137:O143" si="49">IF(D137="V",K137,"")</f>
        <v/>
      </c>
      <c r="P137" s="29"/>
      <c r="Q137" s="29"/>
      <c r="R137" s="34">
        <v>15</v>
      </c>
      <c r="S137" s="35"/>
    </row>
    <row r="138" spans="1:19" s="17" customFormat="1" hidden="1" outlineLevel="2">
      <c r="A138" s="7"/>
      <c r="B138" s="16"/>
      <c r="C138" s="16"/>
      <c r="D138" s="26" t="s">
        <v>183</v>
      </c>
      <c r="E138" s="27">
        <v>2</v>
      </c>
      <c r="F138" s="28" t="s">
        <v>448</v>
      </c>
      <c r="G138" s="4" t="s">
        <v>119</v>
      </c>
      <c r="H138" s="29">
        <v>602.54999999999995</v>
      </c>
      <c r="I138" s="30" t="s">
        <v>333</v>
      </c>
      <c r="J138" s="31">
        <v>25</v>
      </c>
      <c r="K138" s="32">
        <f t="shared" si="45"/>
        <v>15063.749999999998</v>
      </c>
      <c r="L138" s="33" t="str">
        <f t="shared" si="46"/>
        <v/>
      </c>
      <c r="M138" s="31">
        <f t="shared" si="47"/>
        <v>15063.749999999998</v>
      </c>
      <c r="N138" s="31" t="str">
        <f t="shared" si="48"/>
        <v/>
      </c>
      <c r="O138" s="31" t="str">
        <f t="shared" si="49"/>
        <v/>
      </c>
      <c r="P138" s="29"/>
      <c r="Q138" s="29"/>
      <c r="R138" s="34">
        <v>15</v>
      </c>
      <c r="S138" s="35"/>
    </row>
    <row r="139" spans="1:19" s="17" customFormat="1" hidden="1" outlineLevel="2">
      <c r="A139" s="7"/>
      <c r="B139" s="16"/>
      <c r="C139" s="16"/>
      <c r="D139" s="26" t="s">
        <v>378</v>
      </c>
      <c r="E139" s="27">
        <v>3</v>
      </c>
      <c r="F139" s="28" t="s">
        <v>449</v>
      </c>
      <c r="G139" s="4" t="s">
        <v>120</v>
      </c>
      <c r="H139" s="29">
        <v>200</v>
      </c>
      <c r="I139" s="30" t="s">
        <v>333</v>
      </c>
      <c r="J139" s="31">
        <v>173</v>
      </c>
      <c r="K139" s="32">
        <f t="shared" si="45"/>
        <v>34600</v>
      </c>
      <c r="L139" s="33">
        <f t="shared" si="46"/>
        <v>34600</v>
      </c>
      <c r="M139" s="31" t="str">
        <f t="shared" si="47"/>
        <v/>
      </c>
      <c r="N139" s="31" t="str">
        <f t="shared" si="48"/>
        <v/>
      </c>
      <c r="O139" s="31" t="str">
        <f t="shared" si="49"/>
        <v/>
      </c>
      <c r="P139" s="29"/>
      <c r="Q139" s="29"/>
      <c r="R139" s="34">
        <v>15</v>
      </c>
      <c r="S139" s="35"/>
    </row>
    <row r="140" spans="1:19" s="17" customFormat="1" hidden="1" outlineLevel="2">
      <c r="A140" s="7"/>
      <c r="B140" s="16"/>
      <c r="C140" s="16"/>
      <c r="D140" s="26" t="s">
        <v>378</v>
      </c>
      <c r="E140" s="27">
        <v>4</v>
      </c>
      <c r="F140" s="28" t="s">
        <v>450</v>
      </c>
      <c r="G140" s="4" t="s">
        <v>121</v>
      </c>
      <c r="H140" s="29">
        <v>237.6</v>
      </c>
      <c r="I140" s="30" t="s">
        <v>333</v>
      </c>
      <c r="J140" s="31">
        <v>100</v>
      </c>
      <c r="K140" s="32">
        <f t="shared" si="45"/>
        <v>23760</v>
      </c>
      <c r="L140" s="33">
        <f t="shared" si="46"/>
        <v>23760</v>
      </c>
      <c r="M140" s="31" t="str">
        <f t="shared" si="47"/>
        <v/>
      </c>
      <c r="N140" s="31" t="str">
        <f t="shared" si="48"/>
        <v/>
      </c>
      <c r="O140" s="31" t="str">
        <f t="shared" si="49"/>
        <v/>
      </c>
      <c r="P140" s="29"/>
      <c r="Q140" s="29"/>
      <c r="R140" s="34">
        <v>15</v>
      </c>
      <c r="S140" s="35"/>
    </row>
    <row r="141" spans="1:19" s="17" customFormat="1" hidden="1" outlineLevel="2">
      <c r="A141" s="7"/>
      <c r="B141" s="16"/>
      <c r="C141" s="16"/>
      <c r="D141" s="26" t="s">
        <v>378</v>
      </c>
      <c r="E141" s="27">
        <v>5</v>
      </c>
      <c r="F141" s="28" t="s">
        <v>451</v>
      </c>
      <c r="G141" s="4" t="s">
        <v>122</v>
      </c>
      <c r="H141" s="29">
        <v>234</v>
      </c>
      <c r="I141" s="30" t="s">
        <v>333</v>
      </c>
      <c r="J141" s="31">
        <v>180</v>
      </c>
      <c r="K141" s="32">
        <f t="shared" si="45"/>
        <v>42120</v>
      </c>
      <c r="L141" s="33">
        <f t="shared" si="46"/>
        <v>42120</v>
      </c>
      <c r="M141" s="31" t="str">
        <f t="shared" si="47"/>
        <v/>
      </c>
      <c r="N141" s="31" t="str">
        <f t="shared" si="48"/>
        <v/>
      </c>
      <c r="O141" s="31" t="str">
        <f t="shared" si="49"/>
        <v/>
      </c>
      <c r="P141" s="29"/>
      <c r="Q141" s="29"/>
      <c r="R141" s="34">
        <v>15</v>
      </c>
      <c r="S141" s="35"/>
    </row>
    <row r="142" spans="1:19" s="17" customFormat="1" hidden="1" outlineLevel="2">
      <c r="A142" s="7"/>
      <c r="B142" s="16"/>
      <c r="C142" s="16"/>
      <c r="D142" s="26" t="s">
        <v>378</v>
      </c>
      <c r="E142" s="27">
        <v>6</v>
      </c>
      <c r="F142" s="28" t="s">
        <v>452</v>
      </c>
      <c r="G142" s="4" t="s">
        <v>123</v>
      </c>
      <c r="H142" s="29">
        <v>414.72</v>
      </c>
      <c r="I142" s="30" t="s">
        <v>333</v>
      </c>
      <c r="J142" s="31">
        <v>40</v>
      </c>
      <c r="K142" s="32">
        <f t="shared" si="45"/>
        <v>16588.800000000003</v>
      </c>
      <c r="L142" s="33">
        <f t="shared" si="46"/>
        <v>16588.800000000003</v>
      </c>
      <c r="M142" s="31" t="str">
        <f t="shared" si="47"/>
        <v/>
      </c>
      <c r="N142" s="31" t="str">
        <f t="shared" si="48"/>
        <v/>
      </c>
      <c r="O142" s="31" t="str">
        <f t="shared" si="49"/>
        <v/>
      </c>
      <c r="P142" s="29"/>
      <c r="Q142" s="29"/>
      <c r="R142" s="34">
        <v>15</v>
      </c>
      <c r="S142" s="35"/>
    </row>
    <row r="143" spans="1:19" s="17" customFormat="1" hidden="1" outlineLevel="2">
      <c r="A143" s="7"/>
      <c r="B143" s="16"/>
      <c r="C143" s="16"/>
      <c r="D143" s="26" t="s">
        <v>183</v>
      </c>
      <c r="E143" s="27">
        <v>7</v>
      </c>
      <c r="F143" s="28" t="s">
        <v>453</v>
      </c>
      <c r="G143" s="4" t="s">
        <v>124</v>
      </c>
      <c r="H143" s="29">
        <v>6.4825967999974701</v>
      </c>
      <c r="I143" s="30" t="s">
        <v>339</v>
      </c>
      <c r="J143" s="31">
        <v>100</v>
      </c>
      <c r="K143" s="32">
        <f t="shared" si="45"/>
        <v>648.25967999974705</v>
      </c>
      <c r="L143" s="33" t="str">
        <f t="shared" si="46"/>
        <v/>
      </c>
      <c r="M143" s="31">
        <f t="shared" si="47"/>
        <v>648.25967999974705</v>
      </c>
      <c r="N143" s="31" t="str">
        <f t="shared" si="48"/>
        <v/>
      </c>
      <c r="O143" s="31" t="str">
        <f t="shared" si="49"/>
        <v/>
      </c>
      <c r="P143" s="29"/>
      <c r="Q143" s="29"/>
      <c r="R143" s="34">
        <v>15</v>
      </c>
      <c r="S143" s="35"/>
    </row>
    <row r="144" spans="1:19" s="17" customFormat="1" outlineLevel="1" collapsed="1">
      <c r="A144" s="7"/>
      <c r="B144" s="8"/>
      <c r="C144" s="9" t="s">
        <v>454</v>
      </c>
      <c r="D144" s="10" t="s">
        <v>180</v>
      </c>
      <c r="E144" s="11"/>
      <c r="F144" s="11" t="s">
        <v>436</v>
      </c>
      <c r="G144" s="2" t="s">
        <v>125</v>
      </c>
      <c r="H144" s="11"/>
      <c r="I144" s="10"/>
      <c r="J144" s="11"/>
      <c r="K144" s="12">
        <f>SUBTOTAL(9,K145:K178)</f>
        <v>237489.69999999998</v>
      </c>
      <c r="L144" s="13">
        <f>SUBTOTAL(9,L145:L178)</f>
        <v>0</v>
      </c>
      <c r="M144" s="13">
        <f>SUBTOTAL(9,M145:M178)</f>
        <v>237489.69999999998</v>
      </c>
      <c r="N144" s="13">
        <f>SUBTOTAL(9,N145:N178)</f>
        <v>0</v>
      </c>
      <c r="O144" s="13">
        <f>SUBTOTAL(9,O145:O178)</f>
        <v>0</v>
      </c>
      <c r="P144" s="14">
        <f>SUMPRODUCT(P145:P178,H145:H178)</f>
        <v>0.46099839999999997</v>
      </c>
      <c r="Q144" s="14">
        <f>SUMPRODUCT(Q145:Q178,H145:H178)</f>
        <v>0</v>
      </c>
      <c r="R144" s="15">
        <f>SUMPRODUCT(R145:R178,K145:K178)/100</f>
        <v>35623.455000000002</v>
      </c>
      <c r="S144" s="16"/>
    </row>
    <row r="145" spans="1:19" s="17" customFormat="1" hidden="1" outlineLevel="2">
      <c r="A145" s="7"/>
      <c r="B145" s="8"/>
      <c r="C145" s="18"/>
      <c r="D145" s="19"/>
      <c r="E145" s="20" t="s">
        <v>182</v>
      </c>
      <c r="F145" s="21"/>
      <c r="G145" s="3"/>
      <c r="H145" s="21"/>
      <c r="I145" s="19"/>
      <c r="J145" s="21"/>
      <c r="K145" s="22"/>
      <c r="L145" s="23"/>
      <c r="M145" s="23"/>
      <c r="N145" s="23"/>
      <c r="O145" s="23"/>
      <c r="P145" s="24"/>
      <c r="Q145" s="24"/>
      <c r="R145" s="25"/>
      <c r="S145" s="16"/>
    </row>
    <row r="146" spans="1:19" s="17" customFormat="1" hidden="1" outlineLevel="2">
      <c r="A146" s="7"/>
      <c r="B146" s="16"/>
      <c r="C146" s="16"/>
      <c r="D146" s="26" t="s">
        <v>183</v>
      </c>
      <c r="E146" s="27">
        <v>1</v>
      </c>
      <c r="F146" s="28" t="s">
        <v>455</v>
      </c>
      <c r="G146" s="4" t="s">
        <v>126</v>
      </c>
      <c r="H146" s="29">
        <v>12</v>
      </c>
      <c r="I146" s="30" t="s">
        <v>359</v>
      </c>
      <c r="J146" s="51">
        <v>1500</v>
      </c>
      <c r="K146" s="32">
        <f>H146*J146</f>
        <v>18000</v>
      </c>
      <c r="L146" s="33" t="str">
        <f>IF(D146="S",K146,"")</f>
        <v/>
      </c>
      <c r="M146" s="31">
        <f>IF(OR(D146="P",D146="U"),K146,"")</f>
        <v>18000</v>
      </c>
      <c r="N146" s="31" t="str">
        <f>IF(D146="H",K146,"")</f>
        <v/>
      </c>
      <c r="O146" s="31" t="str">
        <f>IF(D146="V",K146,"")</f>
        <v/>
      </c>
      <c r="P146" s="29"/>
      <c r="Q146" s="29"/>
      <c r="R146" s="34">
        <v>15</v>
      </c>
      <c r="S146" s="35"/>
    </row>
    <row r="147" spans="1:19" s="57" customFormat="1" ht="11.25" hidden="1" outlineLevel="2">
      <c r="A147" s="52"/>
      <c r="B147" s="52"/>
      <c r="C147" s="52"/>
      <c r="D147" s="52"/>
      <c r="E147" s="52"/>
      <c r="F147" s="52"/>
      <c r="G147" s="6" t="s">
        <v>127</v>
      </c>
      <c r="H147" s="52"/>
      <c r="I147" s="53"/>
      <c r="J147" s="52"/>
      <c r="K147" s="52"/>
      <c r="L147" s="54"/>
      <c r="M147" s="54"/>
      <c r="N147" s="54"/>
      <c r="O147" s="54"/>
      <c r="P147" s="55"/>
      <c r="Q147" s="52"/>
      <c r="R147" s="56"/>
      <c r="S147" s="52"/>
    </row>
    <row r="148" spans="1:19" s="17" customFormat="1" hidden="1" outlineLevel="2">
      <c r="A148" s="7"/>
      <c r="B148" s="16"/>
      <c r="C148" s="16"/>
      <c r="D148" s="26" t="s">
        <v>183</v>
      </c>
      <c r="E148" s="27">
        <v>2</v>
      </c>
      <c r="F148" s="28" t="s">
        <v>456</v>
      </c>
      <c r="G148" s="4" t="s">
        <v>128</v>
      </c>
      <c r="H148" s="29">
        <v>8</v>
      </c>
      <c r="I148" s="30" t="s">
        <v>359</v>
      </c>
      <c r="J148" s="51">
        <v>1200</v>
      </c>
      <c r="K148" s="32">
        <f>H148*J148</f>
        <v>9600</v>
      </c>
      <c r="L148" s="33" t="str">
        <f>IF(D148="S",K148,"")</f>
        <v/>
      </c>
      <c r="M148" s="31">
        <f>IF(OR(D148="P",D148="U"),K148,"")</f>
        <v>9600</v>
      </c>
      <c r="N148" s="31" t="str">
        <f>IF(D148="H",K148,"")</f>
        <v/>
      </c>
      <c r="O148" s="31" t="str">
        <f>IF(D148="V",K148,"")</f>
        <v/>
      </c>
      <c r="P148" s="29"/>
      <c r="Q148" s="29"/>
      <c r="R148" s="34">
        <v>15</v>
      </c>
      <c r="S148" s="35"/>
    </row>
    <row r="149" spans="1:19" s="57" customFormat="1" ht="11.25" hidden="1" outlineLevel="2">
      <c r="A149" s="52"/>
      <c r="B149" s="52"/>
      <c r="C149" s="52"/>
      <c r="D149" s="52"/>
      <c r="E149" s="52"/>
      <c r="F149" s="52"/>
      <c r="G149" s="6" t="s">
        <v>127</v>
      </c>
      <c r="H149" s="52"/>
      <c r="I149" s="53"/>
      <c r="J149" s="52"/>
      <c r="K149" s="52"/>
      <c r="L149" s="54"/>
      <c r="M149" s="54"/>
      <c r="N149" s="54"/>
      <c r="O149" s="54"/>
      <c r="P149" s="55"/>
      <c r="Q149" s="52"/>
      <c r="R149" s="56"/>
      <c r="S149" s="52"/>
    </row>
    <row r="150" spans="1:19" s="17" customFormat="1" hidden="1" outlineLevel="2">
      <c r="A150" s="7"/>
      <c r="B150" s="16"/>
      <c r="C150" s="16"/>
      <c r="D150" s="26" t="s">
        <v>183</v>
      </c>
      <c r="E150" s="27">
        <v>3</v>
      </c>
      <c r="F150" s="28" t="s">
        <v>457</v>
      </c>
      <c r="G150" s="4" t="s">
        <v>129</v>
      </c>
      <c r="H150" s="29">
        <v>18</v>
      </c>
      <c r="I150" s="30" t="s">
        <v>359</v>
      </c>
      <c r="J150" s="51">
        <v>1020</v>
      </c>
      <c r="K150" s="32">
        <f>H150*J150</f>
        <v>18360</v>
      </c>
      <c r="L150" s="33" t="str">
        <f>IF(D150="S",K150,"")</f>
        <v/>
      </c>
      <c r="M150" s="31">
        <f>IF(OR(D150="P",D150="U"),K150,"")</f>
        <v>18360</v>
      </c>
      <c r="N150" s="31" t="str">
        <f>IF(D150="H",K150,"")</f>
        <v/>
      </c>
      <c r="O150" s="31" t="str">
        <f>IF(D150="V",K150,"")</f>
        <v/>
      </c>
      <c r="P150" s="29"/>
      <c r="Q150" s="29"/>
      <c r="R150" s="34">
        <v>15</v>
      </c>
      <c r="S150" s="35"/>
    </row>
    <row r="151" spans="1:19" s="57" customFormat="1" ht="11.25" hidden="1" outlineLevel="2">
      <c r="A151" s="52"/>
      <c r="B151" s="52"/>
      <c r="C151" s="52"/>
      <c r="D151" s="52"/>
      <c r="E151" s="52"/>
      <c r="F151" s="52"/>
      <c r="G151" s="6" t="s">
        <v>127</v>
      </c>
      <c r="H151" s="52"/>
      <c r="I151" s="53"/>
      <c r="J151" s="52"/>
      <c r="K151" s="52"/>
      <c r="L151" s="54"/>
      <c r="M151" s="54"/>
      <c r="N151" s="54"/>
      <c r="O151" s="54"/>
      <c r="P151" s="55"/>
      <c r="Q151" s="52"/>
      <c r="R151" s="56"/>
      <c r="S151" s="52"/>
    </row>
    <row r="152" spans="1:19" s="17" customFormat="1" hidden="1" outlineLevel="2">
      <c r="A152" s="7"/>
      <c r="B152" s="16"/>
      <c r="C152" s="16"/>
      <c r="D152" s="26" t="s">
        <v>183</v>
      </c>
      <c r="E152" s="27">
        <v>4</v>
      </c>
      <c r="F152" s="28" t="s">
        <v>458</v>
      </c>
      <c r="G152" s="4" t="s">
        <v>130</v>
      </c>
      <c r="H152" s="29">
        <v>12</v>
      </c>
      <c r="I152" s="30" t="s">
        <v>359</v>
      </c>
      <c r="J152" s="51">
        <v>960</v>
      </c>
      <c r="K152" s="32">
        <f>H152*J152</f>
        <v>11520</v>
      </c>
      <c r="L152" s="33" t="str">
        <f>IF(D152="S",K152,"")</f>
        <v/>
      </c>
      <c r="M152" s="31">
        <f>IF(OR(D152="P",D152="U"),K152,"")</f>
        <v>11520</v>
      </c>
      <c r="N152" s="31" t="str">
        <f>IF(D152="H",K152,"")</f>
        <v/>
      </c>
      <c r="O152" s="31" t="str">
        <f>IF(D152="V",K152,"")</f>
        <v/>
      </c>
      <c r="P152" s="29"/>
      <c r="Q152" s="29"/>
      <c r="R152" s="34">
        <v>15</v>
      </c>
      <c r="S152" s="35"/>
    </row>
    <row r="153" spans="1:19" s="57" customFormat="1" ht="11.25" hidden="1" outlineLevel="2">
      <c r="A153" s="52"/>
      <c r="B153" s="52"/>
      <c r="C153" s="52"/>
      <c r="D153" s="52"/>
      <c r="E153" s="52"/>
      <c r="F153" s="52"/>
      <c r="G153" s="6" t="s">
        <v>127</v>
      </c>
      <c r="H153" s="52"/>
      <c r="I153" s="53"/>
      <c r="J153" s="52"/>
      <c r="K153" s="52"/>
      <c r="L153" s="54"/>
      <c r="M153" s="54"/>
      <c r="N153" s="54"/>
      <c r="O153" s="54"/>
      <c r="P153" s="55"/>
      <c r="Q153" s="52"/>
      <c r="R153" s="56"/>
      <c r="S153" s="52"/>
    </row>
    <row r="154" spans="1:19" s="17" customFormat="1" hidden="1" outlineLevel="2">
      <c r="A154" s="7"/>
      <c r="B154" s="16"/>
      <c r="C154" s="16"/>
      <c r="D154" s="26" t="s">
        <v>183</v>
      </c>
      <c r="E154" s="27">
        <v>5</v>
      </c>
      <c r="F154" s="28" t="s">
        <v>459</v>
      </c>
      <c r="G154" s="4" t="s">
        <v>131</v>
      </c>
      <c r="H154" s="29">
        <v>14</v>
      </c>
      <c r="I154" s="30" t="s">
        <v>359</v>
      </c>
      <c r="J154" s="51">
        <v>816</v>
      </c>
      <c r="K154" s="32">
        <f>H154*J154</f>
        <v>11424</v>
      </c>
      <c r="L154" s="33" t="str">
        <f>IF(D154="S",K154,"")</f>
        <v/>
      </c>
      <c r="M154" s="31">
        <f>IF(OR(D154="P",D154="U"),K154,"")</f>
        <v>11424</v>
      </c>
      <c r="N154" s="31" t="str">
        <f>IF(D154="H",K154,"")</f>
        <v/>
      </c>
      <c r="O154" s="31" t="str">
        <f>IF(D154="V",K154,"")</f>
        <v/>
      </c>
      <c r="P154" s="29"/>
      <c r="Q154" s="29"/>
      <c r="R154" s="34">
        <v>15</v>
      </c>
      <c r="S154" s="35"/>
    </row>
    <row r="155" spans="1:19" s="57" customFormat="1" ht="11.25" hidden="1" outlineLevel="2">
      <c r="A155" s="52"/>
      <c r="B155" s="52"/>
      <c r="C155" s="52"/>
      <c r="D155" s="52"/>
      <c r="E155" s="52"/>
      <c r="F155" s="52"/>
      <c r="G155" s="6" t="s">
        <v>132</v>
      </c>
      <c r="H155" s="52"/>
      <c r="I155" s="53"/>
      <c r="J155" s="52"/>
      <c r="K155" s="52"/>
      <c r="L155" s="54"/>
      <c r="M155" s="54"/>
      <c r="N155" s="54"/>
      <c r="O155" s="54"/>
      <c r="P155" s="55"/>
      <c r="Q155" s="52"/>
      <c r="R155" s="56"/>
      <c r="S155" s="52"/>
    </row>
    <row r="156" spans="1:19" s="17" customFormat="1" hidden="1" outlineLevel="2">
      <c r="A156" s="7"/>
      <c r="B156" s="16"/>
      <c r="C156" s="16"/>
      <c r="D156" s="26" t="s">
        <v>183</v>
      </c>
      <c r="E156" s="27">
        <v>6</v>
      </c>
      <c r="F156" s="28" t="s">
        <v>460</v>
      </c>
      <c r="G156" s="4" t="s">
        <v>133</v>
      </c>
      <c r="H156" s="29">
        <v>17.600000000000001</v>
      </c>
      <c r="I156" s="30" t="s">
        <v>328</v>
      </c>
      <c r="J156" s="31">
        <v>500</v>
      </c>
      <c r="K156" s="32">
        <f>H156*J156</f>
        <v>8800</v>
      </c>
      <c r="L156" s="33" t="str">
        <f>IF(D156="S",K156,"")</f>
        <v/>
      </c>
      <c r="M156" s="31">
        <f>IF(OR(D156="P",D156="U"),K156,"")</f>
        <v>8800</v>
      </c>
      <c r="N156" s="31" t="str">
        <f>IF(D156="H",K156,"")</f>
        <v/>
      </c>
      <c r="O156" s="31" t="str">
        <f>IF(D156="V",K156,"")</f>
        <v/>
      </c>
      <c r="P156" s="29"/>
      <c r="Q156" s="29"/>
      <c r="R156" s="34">
        <v>15</v>
      </c>
      <c r="S156" s="35"/>
    </row>
    <row r="157" spans="1:19" s="17" customFormat="1" hidden="1" outlineLevel="2">
      <c r="A157" s="7"/>
      <c r="B157" s="16"/>
      <c r="C157" s="16"/>
      <c r="D157" s="26" t="s">
        <v>183</v>
      </c>
      <c r="E157" s="27">
        <v>7</v>
      </c>
      <c r="F157" s="28" t="s">
        <v>461</v>
      </c>
      <c r="G157" s="4" t="s">
        <v>134</v>
      </c>
      <c r="H157" s="29">
        <v>16.170000000000002</v>
      </c>
      <c r="I157" s="30" t="s">
        <v>328</v>
      </c>
      <c r="J157" s="31">
        <v>90</v>
      </c>
      <c r="K157" s="32">
        <f>H157*J157</f>
        <v>1455.3000000000002</v>
      </c>
      <c r="L157" s="33" t="str">
        <f>IF(D157="S",K157,"")</f>
        <v/>
      </c>
      <c r="M157" s="31">
        <f>IF(OR(D157="P",D157="U"),K157,"")</f>
        <v>1455.3000000000002</v>
      </c>
      <c r="N157" s="31" t="str">
        <f>IF(D157="H",K157,"")</f>
        <v/>
      </c>
      <c r="O157" s="31" t="str">
        <f>IF(D157="V",K157,"")</f>
        <v/>
      </c>
      <c r="P157" s="29"/>
      <c r="Q157" s="29"/>
      <c r="R157" s="34">
        <v>15</v>
      </c>
      <c r="S157" s="35"/>
    </row>
    <row r="158" spans="1:19" s="17" customFormat="1" hidden="1" outlineLevel="2">
      <c r="A158" s="7"/>
      <c r="B158" s="16"/>
      <c r="C158" s="16"/>
      <c r="D158" s="26" t="s">
        <v>183</v>
      </c>
      <c r="E158" s="27">
        <v>8</v>
      </c>
      <c r="F158" s="28" t="s">
        <v>462</v>
      </c>
      <c r="G158" s="4" t="s">
        <v>135</v>
      </c>
      <c r="H158" s="29">
        <v>84</v>
      </c>
      <c r="I158" s="30" t="s">
        <v>359</v>
      </c>
      <c r="J158" s="51">
        <v>668</v>
      </c>
      <c r="K158" s="32">
        <f>H158*J158</f>
        <v>56112</v>
      </c>
      <c r="L158" s="33" t="str">
        <f>IF(D158="S",K158,"")</f>
        <v/>
      </c>
      <c r="M158" s="31">
        <f>IF(OR(D158="P",D158="U"),K158,"")</f>
        <v>56112</v>
      </c>
      <c r="N158" s="31" t="str">
        <f>IF(D158="H",K158,"")</f>
        <v/>
      </c>
      <c r="O158" s="31" t="str">
        <f>IF(D158="V",K158,"")</f>
        <v/>
      </c>
      <c r="P158" s="29"/>
      <c r="Q158" s="29"/>
      <c r="R158" s="34">
        <v>15</v>
      </c>
      <c r="S158" s="35"/>
    </row>
    <row r="159" spans="1:19" s="57" customFormat="1" ht="11.25" hidden="1" outlineLevel="2">
      <c r="A159" s="52"/>
      <c r="B159" s="52"/>
      <c r="C159" s="52"/>
      <c r="D159" s="52"/>
      <c r="E159" s="52"/>
      <c r="F159" s="52"/>
      <c r="G159" s="6" t="s">
        <v>136</v>
      </c>
      <c r="H159" s="52"/>
      <c r="I159" s="53"/>
      <c r="J159" s="52"/>
      <c r="K159" s="52"/>
      <c r="L159" s="54"/>
      <c r="M159" s="54"/>
      <c r="N159" s="54"/>
      <c r="O159" s="54"/>
      <c r="P159" s="55"/>
      <c r="Q159" s="52"/>
      <c r="R159" s="56"/>
      <c r="S159" s="52"/>
    </row>
    <row r="160" spans="1:19" s="17" customFormat="1" hidden="1" outlineLevel="2">
      <c r="A160" s="7"/>
      <c r="B160" s="16"/>
      <c r="C160" s="16"/>
      <c r="D160" s="26" t="s">
        <v>183</v>
      </c>
      <c r="E160" s="27">
        <v>9</v>
      </c>
      <c r="F160" s="28" t="s">
        <v>463</v>
      </c>
      <c r="G160" s="4" t="s">
        <v>137</v>
      </c>
      <c r="H160" s="29">
        <v>84</v>
      </c>
      <c r="I160" s="30" t="s">
        <v>359</v>
      </c>
      <c r="J160" s="31">
        <v>120</v>
      </c>
      <c r="K160" s="32">
        <f>H160*J160</f>
        <v>10080</v>
      </c>
      <c r="L160" s="33" t="str">
        <f>IF(D160="S",K160,"")</f>
        <v/>
      </c>
      <c r="M160" s="31">
        <f>IF(OR(D160="P",D160="U"),K160,"")</f>
        <v>10080</v>
      </c>
      <c r="N160" s="31" t="str">
        <f>IF(D160="H",K160,"")</f>
        <v/>
      </c>
      <c r="O160" s="31" t="str">
        <f>IF(D160="V",K160,"")</f>
        <v/>
      </c>
      <c r="P160" s="29"/>
      <c r="Q160" s="29"/>
      <c r="R160" s="34">
        <v>15</v>
      </c>
      <c r="S160" s="35"/>
    </row>
    <row r="161" spans="1:19" s="17" customFormat="1" hidden="1" outlineLevel="2">
      <c r="A161" s="7"/>
      <c r="B161" s="16"/>
      <c r="C161" s="16"/>
      <c r="D161" s="26" t="s">
        <v>183</v>
      </c>
      <c r="E161" s="27">
        <v>10</v>
      </c>
      <c r="F161" s="28" t="s">
        <v>464</v>
      </c>
      <c r="G161" s="4" t="s">
        <v>138</v>
      </c>
      <c r="H161" s="29">
        <v>84</v>
      </c>
      <c r="I161" s="30" t="s">
        <v>359</v>
      </c>
      <c r="J161" s="31">
        <v>110</v>
      </c>
      <c r="K161" s="32">
        <f>H161*J161</f>
        <v>9240</v>
      </c>
      <c r="L161" s="33" t="str">
        <f>IF(D161="S",K161,"")</f>
        <v/>
      </c>
      <c r="M161" s="31">
        <f>IF(OR(D161="P",D161="U"),K161,"")</f>
        <v>9240</v>
      </c>
      <c r="N161" s="31" t="str">
        <f>IF(D161="H",K161,"")</f>
        <v/>
      </c>
      <c r="O161" s="31" t="str">
        <f>IF(D161="V",K161,"")</f>
        <v/>
      </c>
      <c r="P161" s="29"/>
      <c r="Q161" s="29"/>
      <c r="R161" s="34">
        <v>15</v>
      </c>
      <c r="S161" s="35"/>
    </row>
    <row r="162" spans="1:19" s="17" customFormat="1" hidden="1" outlineLevel="2">
      <c r="A162" s="7"/>
      <c r="B162" s="16"/>
      <c r="C162" s="16"/>
      <c r="D162" s="26" t="s">
        <v>183</v>
      </c>
      <c r="E162" s="27">
        <v>11</v>
      </c>
      <c r="F162" s="28" t="s">
        <v>465</v>
      </c>
      <c r="G162" s="4" t="s">
        <v>139</v>
      </c>
      <c r="H162" s="29">
        <v>32</v>
      </c>
      <c r="I162" s="30" t="s">
        <v>359</v>
      </c>
      <c r="J162" s="51">
        <v>519</v>
      </c>
      <c r="K162" s="32">
        <f>H162*J162</f>
        <v>16608</v>
      </c>
      <c r="L162" s="33" t="str">
        <f>IF(D162="S",K162,"")</f>
        <v/>
      </c>
      <c r="M162" s="31">
        <f>IF(OR(D162="P",D162="U"),K162,"")</f>
        <v>16608</v>
      </c>
      <c r="N162" s="31" t="str">
        <f>IF(D162="H",K162,"")</f>
        <v/>
      </c>
      <c r="O162" s="31" t="str">
        <f>IF(D162="V",K162,"")</f>
        <v/>
      </c>
      <c r="P162" s="29"/>
      <c r="Q162" s="29"/>
      <c r="R162" s="34">
        <v>15</v>
      </c>
      <c r="S162" s="35"/>
    </row>
    <row r="163" spans="1:19" s="57" customFormat="1" ht="11.25" hidden="1" outlineLevel="2">
      <c r="A163" s="52"/>
      <c r="B163" s="52"/>
      <c r="C163" s="52"/>
      <c r="D163" s="52"/>
      <c r="E163" s="52"/>
      <c r="F163" s="52"/>
      <c r="G163" s="6" t="s">
        <v>136</v>
      </c>
      <c r="H163" s="52"/>
      <c r="I163" s="53"/>
      <c r="J163" s="52"/>
      <c r="K163" s="52"/>
      <c r="L163" s="54"/>
      <c r="M163" s="54"/>
      <c r="N163" s="54"/>
      <c r="O163" s="54"/>
      <c r="P163" s="55"/>
      <c r="Q163" s="52"/>
      <c r="R163" s="56"/>
      <c r="S163" s="52"/>
    </row>
    <row r="164" spans="1:19" s="17" customFormat="1" hidden="1" outlineLevel="2">
      <c r="A164" s="7"/>
      <c r="B164" s="16"/>
      <c r="C164" s="16"/>
      <c r="D164" s="26" t="s">
        <v>183</v>
      </c>
      <c r="E164" s="27">
        <v>12</v>
      </c>
      <c r="F164" s="28" t="s">
        <v>466</v>
      </c>
      <c r="G164" s="4" t="s">
        <v>140</v>
      </c>
      <c r="H164" s="29">
        <v>32</v>
      </c>
      <c r="I164" s="30" t="s">
        <v>359</v>
      </c>
      <c r="J164" s="31">
        <v>120</v>
      </c>
      <c r="K164" s="32">
        <f>H164*J164</f>
        <v>3840</v>
      </c>
      <c r="L164" s="33" t="str">
        <f>IF(D164="S",K164,"")</f>
        <v/>
      </c>
      <c r="M164" s="31">
        <f>IF(OR(D164="P",D164="U"),K164,"")</f>
        <v>3840</v>
      </c>
      <c r="N164" s="31" t="str">
        <f>IF(D164="H",K164,"")</f>
        <v/>
      </c>
      <c r="O164" s="31" t="str">
        <f>IF(D164="V",K164,"")</f>
        <v/>
      </c>
      <c r="P164" s="29"/>
      <c r="Q164" s="29"/>
      <c r="R164" s="34">
        <v>15</v>
      </c>
      <c r="S164" s="35"/>
    </row>
    <row r="165" spans="1:19" s="17" customFormat="1" hidden="1" outlineLevel="2">
      <c r="A165" s="7"/>
      <c r="B165" s="16"/>
      <c r="C165" s="16"/>
      <c r="D165" s="26" t="s">
        <v>183</v>
      </c>
      <c r="E165" s="27">
        <v>13</v>
      </c>
      <c r="F165" s="28" t="s">
        <v>467</v>
      </c>
      <c r="G165" s="4" t="s">
        <v>141</v>
      </c>
      <c r="H165" s="29">
        <v>32</v>
      </c>
      <c r="I165" s="30" t="s">
        <v>359</v>
      </c>
      <c r="J165" s="31">
        <v>110</v>
      </c>
      <c r="K165" s="32">
        <f>H165*J165</f>
        <v>3520</v>
      </c>
      <c r="L165" s="33" t="str">
        <f>IF(D165="S",K165,"")</f>
        <v/>
      </c>
      <c r="M165" s="31">
        <f>IF(OR(D165="P",D165="U"),K165,"")</f>
        <v>3520</v>
      </c>
      <c r="N165" s="31" t="str">
        <f>IF(D165="H",K165,"")</f>
        <v/>
      </c>
      <c r="O165" s="31" t="str">
        <f>IF(D165="V",K165,"")</f>
        <v/>
      </c>
      <c r="P165" s="29"/>
      <c r="Q165" s="29"/>
      <c r="R165" s="34">
        <v>15</v>
      </c>
      <c r="S165" s="35"/>
    </row>
    <row r="166" spans="1:19" s="17" customFormat="1" hidden="1" outlineLevel="2">
      <c r="A166" s="7"/>
      <c r="B166" s="16"/>
      <c r="C166" s="16"/>
      <c r="D166" s="26" t="s">
        <v>183</v>
      </c>
      <c r="E166" s="27">
        <v>14</v>
      </c>
      <c r="F166" s="28" t="s">
        <v>468</v>
      </c>
      <c r="G166" s="4" t="s">
        <v>142</v>
      </c>
      <c r="H166" s="29">
        <v>28</v>
      </c>
      <c r="I166" s="30" t="s">
        <v>359</v>
      </c>
      <c r="J166" s="51">
        <v>384</v>
      </c>
      <c r="K166" s="32">
        <f>H166*J166</f>
        <v>10752</v>
      </c>
      <c r="L166" s="33" t="str">
        <f>IF(D166="S",K166,"")</f>
        <v/>
      </c>
      <c r="M166" s="31">
        <f>IF(OR(D166="P",D166="U"),K166,"")</f>
        <v>10752</v>
      </c>
      <c r="N166" s="31" t="str">
        <f>IF(D166="H",K166,"")</f>
        <v/>
      </c>
      <c r="O166" s="31" t="str">
        <f>IF(D166="V",K166,"")</f>
        <v/>
      </c>
      <c r="P166" s="29"/>
      <c r="Q166" s="29"/>
      <c r="R166" s="34">
        <v>15</v>
      </c>
      <c r="S166" s="35"/>
    </row>
    <row r="167" spans="1:19" s="57" customFormat="1" ht="11.25" hidden="1" outlineLevel="2">
      <c r="A167" s="52"/>
      <c r="B167" s="52"/>
      <c r="C167" s="52"/>
      <c r="D167" s="52"/>
      <c r="E167" s="52"/>
      <c r="F167" s="52"/>
      <c r="G167" s="6" t="s">
        <v>143</v>
      </c>
      <c r="H167" s="52"/>
      <c r="I167" s="53"/>
      <c r="J167" s="52"/>
      <c r="K167" s="52"/>
      <c r="L167" s="54"/>
      <c r="M167" s="54"/>
      <c r="N167" s="54"/>
      <c r="O167" s="54"/>
      <c r="P167" s="55"/>
      <c r="Q167" s="52"/>
      <c r="R167" s="56"/>
      <c r="S167" s="52"/>
    </row>
    <row r="168" spans="1:19" s="17" customFormat="1" hidden="1" outlineLevel="2">
      <c r="A168" s="7"/>
      <c r="B168" s="16"/>
      <c r="C168" s="16"/>
      <c r="D168" s="26" t="s">
        <v>183</v>
      </c>
      <c r="E168" s="27">
        <v>15</v>
      </c>
      <c r="F168" s="28" t="s">
        <v>469</v>
      </c>
      <c r="G168" s="4" t="s">
        <v>144</v>
      </c>
      <c r="H168" s="29">
        <v>28</v>
      </c>
      <c r="I168" s="30" t="s">
        <v>359</v>
      </c>
      <c r="J168" s="31">
        <v>120</v>
      </c>
      <c r="K168" s="32">
        <f t="shared" ref="K168:K175" si="50">H168*J168</f>
        <v>3360</v>
      </c>
      <c r="L168" s="33" t="str">
        <f t="shared" ref="L168:L175" si="51">IF(D168="S",K168,"")</f>
        <v/>
      </c>
      <c r="M168" s="31">
        <f t="shared" ref="M168:M175" si="52">IF(OR(D168="P",D168="U"),K168,"")</f>
        <v>3360</v>
      </c>
      <c r="N168" s="31" t="str">
        <f t="shared" ref="N168:N175" si="53">IF(D168="H",K168,"")</f>
        <v/>
      </c>
      <c r="O168" s="31" t="str">
        <f t="shared" ref="O168:O175" si="54">IF(D168="V",K168,"")</f>
        <v/>
      </c>
      <c r="P168" s="29"/>
      <c r="Q168" s="29"/>
      <c r="R168" s="34">
        <v>15</v>
      </c>
      <c r="S168" s="35"/>
    </row>
    <row r="169" spans="1:19" s="17" customFormat="1" hidden="1" outlineLevel="2">
      <c r="A169" s="7"/>
      <c r="B169" s="16"/>
      <c r="C169" s="16"/>
      <c r="D169" s="26" t="s">
        <v>183</v>
      </c>
      <c r="E169" s="27">
        <v>16</v>
      </c>
      <c r="F169" s="28" t="s">
        <v>470</v>
      </c>
      <c r="G169" s="4" t="s">
        <v>145</v>
      </c>
      <c r="H169" s="29">
        <v>28</v>
      </c>
      <c r="I169" s="30" t="s">
        <v>359</v>
      </c>
      <c r="J169" s="31">
        <v>110</v>
      </c>
      <c r="K169" s="32">
        <f t="shared" si="50"/>
        <v>3080</v>
      </c>
      <c r="L169" s="33" t="str">
        <f t="shared" si="51"/>
        <v/>
      </c>
      <c r="M169" s="31">
        <f t="shared" si="52"/>
        <v>3080</v>
      </c>
      <c r="N169" s="31" t="str">
        <f t="shared" si="53"/>
        <v/>
      </c>
      <c r="O169" s="31" t="str">
        <f t="shared" si="54"/>
        <v/>
      </c>
      <c r="P169" s="29"/>
      <c r="Q169" s="29"/>
      <c r="R169" s="34">
        <v>15</v>
      </c>
      <c r="S169" s="35"/>
    </row>
    <row r="170" spans="1:19" s="17" customFormat="1" hidden="1" outlineLevel="2">
      <c r="A170" s="7"/>
      <c r="B170" s="16"/>
      <c r="C170" s="16"/>
      <c r="D170" s="26" t="s">
        <v>183</v>
      </c>
      <c r="E170" s="27">
        <v>17</v>
      </c>
      <c r="F170" s="28" t="s">
        <v>471</v>
      </c>
      <c r="G170" s="4" t="s">
        <v>146</v>
      </c>
      <c r="H170" s="29">
        <v>4</v>
      </c>
      <c r="I170" s="30" t="s">
        <v>472</v>
      </c>
      <c r="J170" s="51">
        <v>180</v>
      </c>
      <c r="K170" s="32">
        <f t="shared" si="50"/>
        <v>720</v>
      </c>
      <c r="L170" s="33" t="str">
        <f t="shared" si="51"/>
        <v/>
      </c>
      <c r="M170" s="31">
        <f t="shared" si="52"/>
        <v>720</v>
      </c>
      <c r="N170" s="31" t="str">
        <f t="shared" si="53"/>
        <v/>
      </c>
      <c r="O170" s="31" t="str">
        <f t="shared" si="54"/>
        <v/>
      </c>
      <c r="P170" s="29"/>
      <c r="Q170" s="29"/>
      <c r="R170" s="34">
        <v>15</v>
      </c>
      <c r="S170" s="35"/>
    </row>
    <row r="171" spans="1:19" s="17" customFormat="1" ht="30" hidden="1" outlineLevel="2">
      <c r="A171" s="7"/>
      <c r="B171" s="16"/>
      <c r="C171" s="16"/>
      <c r="D171" s="26" t="s">
        <v>183</v>
      </c>
      <c r="E171" s="27">
        <v>18</v>
      </c>
      <c r="F171" s="28" t="s">
        <v>473</v>
      </c>
      <c r="G171" s="4" t="s">
        <v>147</v>
      </c>
      <c r="H171" s="29">
        <v>4</v>
      </c>
      <c r="I171" s="30" t="s">
        <v>472</v>
      </c>
      <c r="J171" s="51">
        <v>1176</v>
      </c>
      <c r="K171" s="32">
        <f t="shared" si="50"/>
        <v>4704</v>
      </c>
      <c r="L171" s="33" t="str">
        <f t="shared" si="51"/>
        <v/>
      </c>
      <c r="M171" s="31">
        <f t="shared" si="52"/>
        <v>4704</v>
      </c>
      <c r="N171" s="31" t="str">
        <f t="shared" si="53"/>
        <v/>
      </c>
      <c r="O171" s="31" t="str">
        <f t="shared" si="54"/>
        <v/>
      </c>
      <c r="P171" s="29"/>
      <c r="Q171" s="29"/>
      <c r="R171" s="34">
        <v>15</v>
      </c>
      <c r="S171" s="35"/>
    </row>
    <row r="172" spans="1:19" s="17" customFormat="1" hidden="1" outlineLevel="2">
      <c r="A172" s="7"/>
      <c r="B172" s="16"/>
      <c r="C172" s="16"/>
      <c r="D172" s="26" t="s">
        <v>183</v>
      </c>
      <c r="E172" s="27">
        <v>19</v>
      </c>
      <c r="F172" s="28" t="s">
        <v>474</v>
      </c>
      <c r="G172" s="4" t="s">
        <v>148</v>
      </c>
      <c r="H172" s="29">
        <v>11</v>
      </c>
      <c r="I172" s="30" t="s">
        <v>472</v>
      </c>
      <c r="J172" s="51">
        <v>120</v>
      </c>
      <c r="K172" s="32">
        <f t="shared" si="50"/>
        <v>1320</v>
      </c>
      <c r="L172" s="33" t="str">
        <f t="shared" si="51"/>
        <v/>
      </c>
      <c r="M172" s="31">
        <f t="shared" si="52"/>
        <v>1320</v>
      </c>
      <c r="N172" s="31" t="str">
        <f t="shared" si="53"/>
        <v/>
      </c>
      <c r="O172" s="31" t="str">
        <f t="shared" si="54"/>
        <v/>
      </c>
      <c r="P172" s="29"/>
      <c r="Q172" s="29"/>
      <c r="R172" s="34">
        <v>15</v>
      </c>
      <c r="S172" s="35"/>
    </row>
    <row r="173" spans="1:19" s="17" customFormat="1" hidden="1" outlineLevel="2">
      <c r="A173" s="7"/>
      <c r="B173" s="16"/>
      <c r="C173" s="16"/>
      <c r="D173" s="26" t="s">
        <v>183</v>
      </c>
      <c r="E173" s="27">
        <v>20</v>
      </c>
      <c r="F173" s="28" t="s">
        <v>475</v>
      </c>
      <c r="G173" s="4" t="s">
        <v>149</v>
      </c>
      <c r="H173" s="29">
        <v>32</v>
      </c>
      <c r="I173" s="30" t="s">
        <v>472</v>
      </c>
      <c r="J173" s="51">
        <v>78</v>
      </c>
      <c r="K173" s="32">
        <f t="shared" si="50"/>
        <v>2496</v>
      </c>
      <c r="L173" s="33" t="str">
        <f t="shared" si="51"/>
        <v/>
      </c>
      <c r="M173" s="31">
        <f t="shared" si="52"/>
        <v>2496</v>
      </c>
      <c r="N173" s="31" t="str">
        <f t="shared" si="53"/>
        <v/>
      </c>
      <c r="O173" s="31" t="str">
        <f t="shared" si="54"/>
        <v/>
      </c>
      <c r="P173" s="29"/>
      <c r="Q173" s="29"/>
      <c r="R173" s="34">
        <v>15</v>
      </c>
      <c r="S173" s="35"/>
    </row>
    <row r="174" spans="1:19" s="17" customFormat="1" hidden="1" outlineLevel="2">
      <c r="A174" s="7"/>
      <c r="B174" s="16"/>
      <c r="C174" s="16"/>
      <c r="D174" s="26" t="s">
        <v>183</v>
      </c>
      <c r="E174" s="27">
        <v>21</v>
      </c>
      <c r="F174" s="28" t="s">
        <v>476</v>
      </c>
      <c r="G174" s="4" t="s">
        <v>150</v>
      </c>
      <c r="H174" s="29">
        <v>10</v>
      </c>
      <c r="I174" s="30" t="s">
        <v>472</v>
      </c>
      <c r="J174" s="51">
        <v>1800</v>
      </c>
      <c r="K174" s="32">
        <f t="shared" si="50"/>
        <v>18000</v>
      </c>
      <c r="L174" s="33" t="str">
        <f t="shared" si="51"/>
        <v/>
      </c>
      <c r="M174" s="31">
        <f t="shared" si="52"/>
        <v>18000</v>
      </c>
      <c r="N174" s="31" t="str">
        <f t="shared" si="53"/>
        <v/>
      </c>
      <c r="O174" s="31" t="str">
        <f t="shared" si="54"/>
        <v/>
      </c>
      <c r="P174" s="29"/>
      <c r="Q174" s="29"/>
      <c r="R174" s="34">
        <v>15</v>
      </c>
      <c r="S174" s="35"/>
    </row>
    <row r="175" spans="1:19" s="17" customFormat="1" hidden="1" outlineLevel="2">
      <c r="A175" s="7"/>
      <c r="B175" s="16"/>
      <c r="C175" s="16"/>
      <c r="D175" s="26" t="s">
        <v>183</v>
      </c>
      <c r="E175" s="27">
        <v>22</v>
      </c>
      <c r="F175" s="28" t="s">
        <v>477</v>
      </c>
      <c r="G175" s="4" t="s">
        <v>151</v>
      </c>
      <c r="H175" s="29">
        <v>8</v>
      </c>
      <c r="I175" s="30" t="s">
        <v>359</v>
      </c>
      <c r="J175" s="51">
        <v>1500</v>
      </c>
      <c r="K175" s="32">
        <f t="shared" si="50"/>
        <v>12000</v>
      </c>
      <c r="L175" s="33" t="str">
        <f t="shared" si="51"/>
        <v/>
      </c>
      <c r="M175" s="31">
        <f t="shared" si="52"/>
        <v>12000</v>
      </c>
      <c r="N175" s="31" t="str">
        <f t="shared" si="53"/>
        <v/>
      </c>
      <c r="O175" s="31" t="str">
        <f t="shared" si="54"/>
        <v/>
      </c>
      <c r="P175" s="29"/>
      <c r="Q175" s="29"/>
      <c r="R175" s="34">
        <v>15</v>
      </c>
      <c r="S175" s="35"/>
    </row>
    <row r="176" spans="1:19" s="57" customFormat="1" ht="11.25" hidden="1" outlineLevel="2">
      <c r="A176" s="52"/>
      <c r="B176" s="52"/>
      <c r="C176" s="52"/>
      <c r="D176" s="52"/>
      <c r="E176" s="52"/>
      <c r="F176" s="52"/>
      <c r="G176" s="6" t="s">
        <v>152</v>
      </c>
      <c r="H176" s="52"/>
      <c r="I176" s="53"/>
      <c r="J176" s="52"/>
      <c r="K176" s="52"/>
      <c r="L176" s="54"/>
      <c r="M176" s="54"/>
      <c r="N176" s="54"/>
      <c r="O176" s="54"/>
      <c r="P176" s="55"/>
      <c r="Q176" s="52"/>
      <c r="R176" s="56"/>
      <c r="S176" s="52"/>
    </row>
    <row r="177" spans="1:19" s="17" customFormat="1" hidden="1" outlineLevel="2">
      <c r="A177" s="7"/>
      <c r="B177" s="16"/>
      <c r="C177" s="16"/>
      <c r="D177" s="26" t="s">
        <v>183</v>
      </c>
      <c r="E177" s="27">
        <v>23</v>
      </c>
      <c r="F177" s="28" t="s">
        <v>478</v>
      </c>
      <c r="G177" s="4" t="s">
        <v>153</v>
      </c>
      <c r="H177" s="29">
        <v>5.76</v>
      </c>
      <c r="I177" s="30" t="s">
        <v>328</v>
      </c>
      <c r="J177" s="31">
        <v>350</v>
      </c>
      <c r="K177" s="32">
        <f>H177*J177</f>
        <v>2016</v>
      </c>
      <c r="L177" s="33" t="str">
        <f>IF(D177="S",K177,"")</f>
        <v/>
      </c>
      <c r="M177" s="31">
        <f>IF(OR(D177="P",D177="U"),K177,"")</f>
        <v>2016</v>
      </c>
      <c r="N177" s="31" t="str">
        <f>IF(D177="H",K177,"")</f>
        <v/>
      </c>
      <c r="O177" s="31" t="str">
        <f>IF(D177="V",K177,"")</f>
        <v/>
      </c>
      <c r="P177" s="29">
        <v>3.9759999999999997E-2</v>
      </c>
      <c r="Q177" s="29"/>
      <c r="R177" s="34">
        <v>15</v>
      </c>
      <c r="S177" s="35"/>
    </row>
    <row r="178" spans="1:19" s="17" customFormat="1" hidden="1" outlineLevel="2">
      <c r="A178" s="7"/>
      <c r="B178" s="16"/>
      <c r="C178" s="16"/>
      <c r="D178" s="26" t="s">
        <v>183</v>
      </c>
      <c r="E178" s="27">
        <v>24</v>
      </c>
      <c r="F178" s="28" t="s">
        <v>479</v>
      </c>
      <c r="G178" s="4" t="s">
        <v>154</v>
      </c>
      <c r="H178" s="29">
        <v>5.36</v>
      </c>
      <c r="I178" s="30" t="s">
        <v>328</v>
      </c>
      <c r="J178" s="31">
        <v>90</v>
      </c>
      <c r="K178" s="32">
        <f>H178*J178</f>
        <v>482.40000000000003</v>
      </c>
      <c r="L178" s="33" t="str">
        <f>IF(D178="S",K178,"")</f>
        <v/>
      </c>
      <c r="M178" s="31">
        <f>IF(OR(D178="P",D178="U"),K178,"")</f>
        <v>482.40000000000003</v>
      </c>
      <c r="N178" s="31" t="str">
        <f>IF(D178="H",K178,"")</f>
        <v/>
      </c>
      <c r="O178" s="31" t="str">
        <f>IF(D178="V",K178,"")</f>
        <v/>
      </c>
      <c r="P178" s="29">
        <v>4.3279999999999999E-2</v>
      </c>
      <c r="Q178" s="29"/>
      <c r="R178" s="34">
        <v>15</v>
      </c>
      <c r="S178" s="35"/>
    </row>
    <row r="179" spans="1:19" s="17" customFormat="1" outlineLevel="1" collapsed="1">
      <c r="A179" s="7"/>
      <c r="B179" s="8"/>
      <c r="C179" s="9" t="s">
        <v>480</v>
      </c>
      <c r="D179" s="10" t="s">
        <v>180</v>
      </c>
      <c r="E179" s="11"/>
      <c r="F179" s="11" t="s">
        <v>436</v>
      </c>
      <c r="G179" s="2" t="s">
        <v>155</v>
      </c>
      <c r="H179" s="11"/>
      <c r="I179" s="10"/>
      <c r="J179" s="11"/>
      <c r="K179" s="12">
        <f>SUBTOTAL(9,K180:K192)</f>
        <v>224584</v>
      </c>
      <c r="L179" s="13">
        <f>SUBTOTAL(9,L180:L192)</f>
        <v>0</v>
      </c>
      <c r="M179" s="13">
        <f>SUBTOTAL(9,M180:M192)</f>
        <v>224584</v>
      </c>
      <c r="N179" s="13">
        <f>SUBTOTAL(9,N180:N192)</f>
        <v>0</v>
      </c>
      <c r="O179" s="13">
        <f>SUBTOTAL(9,O180:O192)</f>
        <v>0</v>
      </c>
      <c r="P179" s="14">
        <f>SUMPRODUCT(P180:P192,H180:H192)</f>
        <v>0</v>
      </c>
      <c r="Q179" s="14">
        <f>SUMPRODUCT(Q180:Q192,H180:H192)</f>
        <v>0</v>
      </c>
      <c r="R179" s="15">
        <f>SUMPRODUCT(R180:R192,K180:K192)/100</f>
        <v>33687.599999999999</v>
      </c>
      <c r="S179" s="16"/>
    </row>
    <row r="180" spans="1:19" s="17" customFormat="1" hidden="1" outlineLevel="2">
      <c r="A180" s="7"/>
      <c r="B180" s="8"/>
      <c r="C180" s="18"/>
      <c r="D180" s="19"/>
      <c r="E180" s="20" t="s">
        <v>182</v>
      </c>
      <c r="F180" s="21"/>
      <c r="G180" s="3"/>
      <c r="H180" s="21"/>
      <c r="I180" s="19"/>
      <c r="J180" s="21"/>
      <c r="K180" s="22"/>
      <c r="L180" s="23"/>
      <c r="M180" s="23"/>
      <c r="N180" s="23"/>
      <c r="O180" s="23"/>
      <c r="P180" s="24"/>
      <c r="Q180" s="24"/>
      <c r="R180" s="25"/>
      <c r="S180" s="16"/>
    </row>
    <row r="181" spans="1:19" s="17" customFormat="1" hidden="1" outlineLevel="2">
      <c r="A181" s="7"/>
      <c r="B181" s="16"/>
      <c r="C181" s="16"/>
      <c r="D181" s="26" t="s">
        <v>183</v>
      </c>
      <c r="E181" s="27">
        <v>1</v>
      </c>
      <c r="F181" s="28" t="s">
        <v>481</v>
      </c>
      <c r="G181" s="4" t="s">
        <v>156</v>
      </c>
      <c r="H181" s="29">
        <v>84</v>
      </c>
      <c r="I181" s="30" t="s">
        <v>359</v>
      </c>
      <c r="J181" s="51">
        <v>420</v>
      </c>
      <c r="K181" s="32">
        <f>H181*J181</f>
        <v>35280</v>
      </c>
      <c r="L181" s="33" t="str">
        <f>IF(D181="S",K181,"")</f>
        <v/>
      </c>
      <c r="M181" s="31">
        <f>IF(OR(D181="P",D181="U"),K181,"")</f>
        <v>35280</v>
      </c>
      <c r="N181" s="31" t="str">
        <f>IF(D181="H",K181,"")</f>
        <v/>
      </c>
      <c r="O181" s="31" t="str">
        <f>IF(D181="V",K181,"")</f>
        <v/>
      </c>
      <c r="P181" s="29"/>
      <c r="Q181" s="29"/>
      <c r="R181" s="34">
        <v>15</v>
      </c>
      <c r="S181" s="35"/>
    </row>
    <row r="182" spans="1:19" s="57" customFormat="1" ht="22.5" hidden="1" outlineLevel="2">
      <c r="A182" s="52"/>
      <c r="B182" s="52"/>
      <c r="C182" s="52"/>
      <c r="D182" s="52"/>
      <c r="E182" s="52"/>
      <c r="F182" s="52"/>
      <c r="G182" s="6" t="s">
        <v>157</v>
      </c>
      <c r="H182" s="52"/>
      <c r="I182" s="53"/>
      <c r="J182" s="52"/>
      <c r="K182" s="52"/>
      <c r="L182" s="54"/>
      <c r="M182" s="54"/>
      <c r="N182" s="54"/>
      <c r="O182" s="54"/>
      <c r="P182" s="55"/>
      <c r="Q182" s="52"/>
      <c r="R182" s="56"/>
      <c r="S182" s="52"/>
    </row>
    <row r="183" spans="1:19" s="17" customFormat="1" hidden="1" outlineLevel="2">
      <c r="A183" s="7"/>
      <c r="B183" s="16"/>
      <c r="C183" s="16"/>
      <c r="D183" s="26" t="s">
        <v>183</v>
      </c>
      <c r="E183" s="27">
        <v>2</v>
      </c>
      <c r="F183" s="28" t="s">
        <v>482</v>
      </c>
      <c r="G183" s="4" t="s">
        <v>158</v>
      </c>
      <c r="H183" s="29">
        <v>112</v>
      </c>
      <c r="I183" s="30" t="s">
        <v>359</v>
      </c>
      <c r="J183" s="51">
        <v>360</v>
      </c>
      <c r="K183" s="32">
        <f>H183*J183</f>
        <v>40320</v>
      </c>
      <c r="L183" s="33" t="str">
        <f>IF(D183="S",K183,"")</f>
        <v/>
      </c>
      <c r="M183" s="31">
        <f>IF(OR(D183="P",D183="U"),K183,"")</f>
        <v>40320</v>
      </c>
      <c r="N183" s="31" t="str">
        <f>IF(D183="H",K183,"")</f>
        <v/>
      </c>
      <c r="O183" s="31" t="str">
        <f>IF(D183="V",K183,"")</f>
        <v/>
      </c>
      <c r="P183" s="29"/>
      <c r="Q183" s="29"/>
      <c r="R183" s="34">
        <v>15</v>
      </c>
      <c r="S183" s="35"/>
    </row>
    <row r="184" spans="1:19" s="57" customFormat="1" ht="22.5" hidden="1" outlineLevel="2">
      <c r="A184" s="52"/>
      <c r="B184" s="52"/>
      <c r="C184" s="52"/>
      <c r="D184" s="52"/>
      <c r="E184" s="52"/>
      <c r="F184" s="52"/>
      <c r="G184" s="6" t="s">
        <v>157</v>
      </c>
      <c r="H184" s="52"/>
      <c r="I184" s="53"/>
      <c r="J184" s="52"/>
      <c r="K184" s="52"/>
      <c r="L184" s="54"/>
      <c r="M184" s="54"/>
      <c r="N184" s="54"/>
      <c r="O184" s="54"/>
      <c r="P184" s="55"/>
      <c r="Q184" s="52"/>
      <c r="R184" s="56"/>
      <c r="S184" s="52"/>
    </row>
    <row r="185" spans="1:19" s="17" customFormat="1" hidden="1" outlineLevel="2">
      <c r="A185" s="7"/>
      <c r="B185" s="16"/>
      <c r="C185" s="16"/>
      <c r="D185" s="26" t="s">
        <v>183</v>
      </c>
      <c r="E185" s="27">
        <v>3</v>
      </c>
      <c r="F185" s="28" t="s">
        <v>483</v>
      </c>
      <c r="G185" s="4" t="s">
        <v>159</v>
      </c>
      <c r="H185" s="29">
        <v>236</v>
      </c>
      <c r="I185" s="30" t="s">
        <v>359</v>
      </c>
      <c r="J185" s="51">
        <v>336</v>
      </c>
      <c r="K185" s="32">
        <f>H185*J185</f>
        <v>79296</v>
      </c>
      <c r="L185" s="33" t="str">
        <f>IF(D185="S",K185,"")</f>
        <v/>
      </c>
      <c r="M185" s="31">
        <f>IF(OR(D185="P",D185="U"),K185,"")</f>
        <v>79296</v>
      </c>
      <c r="N185" s="31" t="str">
        <f>IF(D185="H",K185,"")</f>
        <v/>
      </c>
      <c r="O185" s="31" t="str">
        <f>IF(D185="V",K185,"")</f>
        <v/>
      </c>
      <c r="P185" s="29"/>
      <c r="Q185" s="29"/>
      <c r="R185" s="34">
        <v>15</v>
      </c>
      <c r="S185" s="35"/>
    </row>
    <row r="186" spans="1:19" s="57" customFormat="1" ht="22.5" hidden="1" outlineLevel="2">
      <c r="A186" s="52"/>
      <c r="B186" s="52"/>
      <c r="C186" s="52"/>
      <c r="D186" s="52"/>
      <c r="E186" s="52"/>
      <c r="F186" s="52"/>
      <c r="G186" s="6" t="s">
        <v>157</v>
      </c>
      <c r="H186" s="52"/>
      <c r="I186" s="53"/>
      <c r="J186" s="52"/>
      <c r="K186" s="52"/>
      <c r="L186" s="54"/>
      <c r="M186" s="54"/>
      <c r="N186" s="54"/>
      <c r="O186" s="54"/>
      <c r="P186" s="55"/>
      <c r="Q186" s="52"/>
      <c r="R186" s="56"/>
      <c r="S186" s="52"/>
    </row>
    <row r="187" spans="1:19" s="17" customFormat="1" hidden="1" outlineLevel="2">
      <c r="A187" s="7"/>
      <c r="B187" s="16"/>
      <c r="C187" s="16"/>
      <c r="D187" s="26" t="s">
        <v>183</v>
      </c>
      <c r="E187" s="27">
        <v>4</v>
      </c>
      <c r="F187" s="28" t="s">
        <v>484</v>
      </c>
      <c r="G187" s="4" t="s">
        <v>160</v>
      </c>
      <c r="H187" s="29">
        <v>11</v>
      </c>
      <c r="I187" s="30" t="s">
        <v>472</v>
      </c>
      <c r="J187" s="51">
        <v>984</v>
      </c>
      <c r="K187" s="32">
        <f t="shared" ref="K187:K192" si="55">H187*J187</f>
        <v>10824</v>
      </c>
      <c r="L187" s="33" t="str">
        <f t="shared" ref="L187:L192" si="56">IF(D187="S",K187,"")</f>
        <v/>
      </c>
      <c r="M187" s="31">
        <f t="shared" ref="M187:M192" si="57">IF(OR(D187="P",D187="U"),K187,"")</f>
        <v>10824</v>
      </c>
      <c r="N187" s="31" t="str">
        <f t="shared" ref="N187:N192" si="58">IF(D187="H",K187,"")</f>
        <v/>
      </c>
      <c r="O187" s="31" t="str">
        <f t="shared" ref="O187:O192" si="59">IF(D187="V",K187,"")</f>
        <v/>
      </c>
      <c r="P187" s="29"/>
      <c r="Q187" s="29"/>
      <c r="R187" s="34">
        <v>15</v>
      </c>
      <c r="S187" s="35"/>
    </row>
    <row r="188" spans="1:19" s="17" customFormat="1" hidden="1" outlineLevel="2">
      <c r="A188" s="7"/>
      <c r="B188" s="16"/>
      <c r="C188" s="16"/>
      <c r="D188" s="26" t="s">
        <v>183</v>
      </c>
      <c r="E188" s="27">
        <v>5</v>
      </c>
      <c r="F188" s="28" t="s">
        <v>485</v>
      </c>
      <c r="G188" s="4" t="s">
        <v>161</v>
      </c>
      <c r="H188" s="29">
        <v>11</v>
      </c>
      <c r="I188" s="30" t="s">
        <v>472</v>
      </c>
      <c r="J188" s="51">
        <v>984</v>
      </c>
      <c r="K188" s="32">
        <f t="shared" si="55"/>
        <v>10824</v>
      </c>
      <c r="L188" s="33" t="str">
        <f t="shared" si="56"/>
        <v/>
      </c>
      <c r="M188" s="31">
        <f t="shared" si="57"/>
        <v>10824</v>
      </c>
      <c r="N188" s="31" t="str">
        <f t="shared" si="58"/>
        <v/>
      </c>
      <c r="O188" s="31" t="str">
        <f t="shared" si="59"/>
        <v/>
      </c>
      <c r="P188" s="29"/>
      <c r="Q188" s="29"/>
      <c r="R188" s="34">
        <v>15</v>
      </c>
      <c r="S188" s="35"/>
    </row>
    <row r="189" spans="1:19" s="17" customFormat="1" hidden="1" outlineLevel="2">
      <c r="A189" s="7"/>
      <c r="B189" s="16"/>
      <c r="C189" s="16"/>
      <c r="D189" s="26" t="s">
        <v>183</v>
      </c>
      <c r="E189" s="27">
        <v>6</v>
      </c>
      <c r="F189" s="28" t="s">
        <v>486</v>
      </c>
      <c r="G189" s="4" t="s">
        <v>162</v>
      </c>
      <c r="H189" s="29">
        <v>80</v>
      </c>
      <c r="I189" s="30" t="s">
        <v>472</v>
      </c>
      <c r="J189" s="51">
        <v>240</v>
      </c>
      <c r="K189" s="32">
        <f t="shared" si="55"/>
        <v>19200</v>
      </c>
      <c r="L189" s="33" t="str">
        <f t="shared" si="56"/>
        <v/>
      </c>
      <c r="M189" s="31">
        <f t="shared" si="57"/>
        <v>19200</v>
      </c>
      <c r="N189" s="31" t="str">
        <f t="shared" si="58"/>
        <v/>
      </c>
      <c r="O189" s="31" t="str">
        <f t="shared" si="59"/>
        <v/>
      </c>
      <c r="P189" s="29"/>
      <c r="Q189" s="29"/>
      <c r="R189" s="34">
        <v>15</v>
      </c>
      <c r="S189" s="35"/>
    </row>
    <row r="190" spans="1:19" s="17" customFormat="1" hidden="1" outlineLevel="2">
      <c r="A190" s="7"/>
      <c r="B190" s="16"/>
      <c r="C190" s="16"/>
      <c r="D190" s="26" t="s">
        <v>183</v>
      </c>
      <c r="E190" s="27">
        <v>7</v>
      </c>
      <c r="F190" s="28" t="s">
        <v>487</v>
      </c>
      <c r="G190" s="4" t="s">
        <v>163</v>
      </c>
      <c r="H190" s="29">
        <v>62</v>
      </c>
      <c r="I190" s="30" t="s">
        <v>359</v>
      </c>
      <c r="J190" s="31">
        <v>120</v>
      </c>
      <c r="K190" s="32">
        <f t="shared" si="55"/>
        <v>7440</v>
      </c>
      <c r="L190" s="33" t="str">
        <f t="shared" si="56"/>
        <v/>
      </c>
      <c r="M190" s="31">
        <f t="shared" si="57"/>
        <v>7440</v>
      </c>
      <c r="N190" s="31" t="str">
        <f t="shared" si="58"/>
        <v/>
      </c>
      <c r="O190" s="31" t="str">
        <f t="shared" si="59"/>
        <v/>
      </c>
      <c r="P190" s="29"/>
      <c r="Q190" s="29"/>
      <c r="R190" s="34">
        <v>15</v>
      </c>
      <c r="S190" s="35"/>
    </row>
    <row r="191" spans="1:19" s="17" customFormat="1" hidden="1" outlineLevel="2">
      <c r="A191" s="7"/>
      <c r="B191" s="16"/>
      <c r="C191" s="16"/>
      <c r="D191" s="26" t="s">
        <v>183</v>
      </c>
      <c r="E191" s="27">
        <v>8</v>
      </c>
      <c r="F191" s="28" t="s">
        <v>488</v>
      </c>
      <c r="G191" s="4" t="s">
        <v>164</v>
      </c>
      <c r="H191" s="29">
        <v>116</v>
      </c>
      <c r="I191" s="30" t="s">
        <v>359</v>
      </c>
      <c r="J191" s="31">
        <v>110</v>
      </c>
      <c r="K191" s="32">
        <f t="shared" si="55"/>
        <v>12760</v>
      </c>
      <c r="L191" s="33" t="str">
        <f t="shared" si="56"/>
        <v/>
      </c>
      <c r="M191" s="31">
        <f t="shared" si="57"/>
        <v>12760</v>
      </c>
      <c r="N191" s="31" t="str">
        <f t="shared" si="58"/>
        <v/>
      </c>
      <c r="O191" s="31" t="str">
        <f t="shared" si="59"/>
        <v/>
      </c>
      <c r="P191" s="29"/>
      <c r="Q191" s="29"/>
      <c r="R191" s="34">
        <v>15</v>
      </c>
      <c r="S191" s="35"/>
    </row>
    <row r="192" spans="1:19" s="17" customFormat="1" hidden="1" outlineLevel="2">
      <c r="A192" s="7"/>
      <c r="B192" s="16"/>
      <c r="C192" s="16"/>
      <c r="D192" s="26" t="s">
        <v>183</v>
      </c>
      <c r="E192" s="27">
        <v>9</v>
      </c>
      <c r="F192" s="28" t="s">
        <v>489</v>
      </c>
      <c r="G192" s="4" t="s">
        <v>165</v>
      </c>
      <c r="H192" s="29">
        <v>54</v>
      </c>
      <c r="I192" s="30" t="s">
        <v>490</v>
      </c>
      <c r="J192" s="31">
        <v>160</v>
      </c>
      <c r="K192" s="32">
        <f t="shared" si="55"/>
        <v>8640</v>
      </c>
      <c r="L192" s="33" t="str">
        <f t="shared" si="56"/>
        <v/>
      </c>
      <c r="M192" s="31">
        <f t="shared" si="57"/>
        <v>8640</v>
      </c>
      <c r="N192" s="31" t="str">
        <f t="shared" si="58"/>
        <v/>
      </c>
      <c r="O192" s="31" t="str">
        <f t="shared" si="59"/>
        <v/>
      </c>
      <c r="P192" s="29"/>
      <c r="Q192" s="29"/>
      <c r="R192" s="34">
        <v>15</v>
      </c>
      <c r="S192" s="35"/>
    </row>
    <row r="193" spans="1:19" s="17" customFormat="1" outlineLevel="1" collapsed="1">
      <c r="A193" s="7"/>
      <c r="B193" s="8"/>
      <c r="C193" s="9" t="s">
        <v>491</v>
      </c>
      <c r="D193" s="10" t="s">
        <v>180</v>
      </c>
      <c r="E193" s="11"/>
      <c r="F193" s="11" t="s">
        <v>436</v>
      </c>
      <c r="G193" s="2" t="s">
        <v>166</v>
      </c>
      <c r="H193" s="11"/>
      <c r="I193" s="10"/>
      <c r="J193" s="11"/>
      <c r="K193" s="12">
        <f>SUBTOTAL(9,K194:K211)</f>
        <v>122961.8</v>
      </c>
      <c r="L193" s="13">
        <f>SUBTOTAL(9,L194:L211)</f>
        <v>0</v>
      </c>
      <c r="M193" s="13">
        <f>SUBTOTAL(9,M194:M211)</f>
        <v>122961.8</v>
      </c>
      <c r="N193" s="13">
        <f>SUBTOTAL(9,N194:N211)</f>
        <v>0</v>
      </c>
      <c r="O193" s="13">
        <f>SUBTOTAL(9,O194:O211)</f>
        <v>0</v>
      </c>
      <c r="P193" s="14">
        <f>SUMPRODUCT(P194:P211,H194:H211)</f>
        <v>0</v>
      </c>
      <c r="Q193" s="14">
        <f>SUMPRODUCT(Q194:Q211,H194:H211)</f>
        <v>0</v>
      </c>
      <c r="R193" s="15">
        <f>SUMPRODUCT(R194:R211,K194:K211)/100</f>
        <v>18444.27</v>
      </c>
      <c r="S193" s="16"/>
    </row>
    <row r="194" spans="1:19" s="17" customFormat="1" hidden="1" outlineLevel="2">
      <c r="A194" s="7"/>
      <c r="B194" s="8"/>
      <c r="C194" s="18"/>
      <c r="D194" s="19"/>
      <c r="E194" s="20" t="s">
        <v>182</v>
      </c>
      <c r="F194" s="21"/>
      <c r="G194" s="3"/>
      <c r="H194" s="21"/>
      <c r="I194" s="19"/>
      <c r="J194" s="21"/>
      <c r="K194" s="22"/>
      <c r="L194" s="23"/>
      <c r="M194" s="23"/>
      <c r="N194" s="23"/>
      <c r="O194" s="23"/>
      <c r="P194" s="24"/>
      <c r="Q194" s="24"/>
      <c r="R194" s="25"/>
      <c r="S194" s="16"/>
    </row>
    <row r="195" spans="1:19" s="17" customFormat="1" hidden="1" outlineLevel="2">
      <c r="A195" s="7"/>
      <c r="B195" s="16"/>
      <c r="C195" s="16"/>
      <c r="D195" s="26" t="s">
        <v>183</v>
      </c>
      <c r="E195" s="27">
        <v>1</v>
      </c>
      <c r="F195" s="28" t="s">
        <v>492</v>
      </c>
      <c r="G195" s="4" t="s">
        <v>167</v>
      </c>
      <c r="H195" s="29">
        <v>8</v>
      </c>
      <c r="I195" s="30" t="s">
        <v>359</v>
      </c>
      <c r="J195" s="51">
        <v>900</v>
      </c>
      <c r="K195" s="32">
        <f>H195*J195</f>
        <v>7200</v>
      </c>
      <c r="L195" s="33" t="str">
        <f>IF(D195="S",K195,"")</f>
        <v/>
      </c>
      <c r="M195" s="31">
        <f>IF(OR(D195="P",D195="U"),K195,"")</f>
        <v>7200</v>
      </c>
      <c r="N195" s="31" t="str">
        <f>IF(D195="H",K195,"")</f>
        <v/>
      </c>
      <c r="O195" s="31" t="str">
        <f>IF(D195="V",K195,"")</f>
        <v/>
      </c>
      <c r="P195" s="29"/>
      <c r="Q195" s="29"/>
      <c r="R195" s="34">
        <v>15</v>
      </c>
      <c r="S195" s="35"/>
    </row>
    <row r="196" spans="1:19" s="57" customFormat="1" ht="11.25" hidden="1" outlineLevel="2">
      <c r="A196" s="52"/>
      <c r="B196" s="52"/>
      <c r="C196" s="52"/>
      <c r="D196" s="52"/>
      <c r="E196" s="52"/>
      <c r="F196" s="52"/>
      <c r="G196" s="6" t="s">
        <v>168</v>
      </c>
      <c r="H196" s="52"/>
      <c r="I196" s="53"/>
      <c r="J196" s="52"/>
      <c r="K196" s="52"/>
      <c r="L196" s="54"/>
      <c r="M196" s="54"/>
      <c r="N196" s="54"/>
      <c r="O196" s="54"/>
      <c r="P196" s="55"/>
      <c r="Q196" s="52"/>
      <c r="R196" s="56"/>
      <c r="S196" s="52"/>
    </row>
    <row r="197" spans="1:19" s="17" customFormat="1" hidden="1" outlineLevel="2">
      <c r="A197" s="7"/>
      <c r="B197" s="16"/>
      <c r="C197" s="16"/>
      <c r="D197" s="26" t="s">
        <v>183</v>
      </c>
      <c r="E197" s="27">
        <v>2</v>
      </c>
      <c r="F197" s="28" t="s">
        <v>493</v>
      </c>
      <c r="G197" s="4" t="s">
        <v>165</v>
      </c>
      <c r="H197" s="29">
        <v>8</v>
      </c>
      <c r="I197" s="30" t="s">
        <v>490</v>
      </c>
      <c r="J197" s="31">
        <v>160</v>
      </c>
      <c r="K197" s="32">
        <f t="shared" ref="K197:K202" si="60">H197*J197</f>
        <v>1280</v>
      </c>
      <c r="L197" s="33" t="str">
        <f t="shared" ref="L197:L202" si="61">IF(D197="S",K197,"")</f>
        <v/>
      </c>
      <c r="M197" s="31">
        <f t="shared" ref="M197:M202" si="62">IF(OR(D197="P",D197="U"),K197,"")</f>
        <v>1280</v>
      </c>
      <c r="N197" s="31" t="str">
        <f t="shared" ref="N197:N202" si="63">IF(D197="H",K197,"")</f>
        <v/>
      </c>
      <c r="O197" s="31" t="str">
        <f t="shared" ref="O197:O202" si="64">IF(D197="V",K197,"")</f>
        <v/>
      </c>
      <c r="P197" s="29"/>
      <c r="Q197" s="29"/>
      <c r="R197" s="34">
        <v>15</v>
      </c>
      <c r="S197" s="35"/>
    </row>
    <row r="198" spans="1:19" s="17" customFormat="1" ht="30" hidden="1" outlineLevel="2">
      <c r="A198" s="7"/>
      <c r="B198" s="16"/>
      <c r="C198" s="16"/>
      <c r="D198" s="26" t="s">
        <v>183</v>
      </c>
      <c r="E198" s="27">
        <v>3</v>
      </c>
      <c r="F198" s="28" t="s">
        <v>494</v>
      </c>
      <c r="G198" s="4" t="s">
        <v>169</v>
      </c>
      <c r="H198" s="29">
        <v>1</v>
      </c>
      <c r="I198" s="30" t="s">
        <v>472</v>
      </c>
      <c r="J198" s="51">
        <v>660</v>
      </c>
      <c r="K198" s="32">
        <f t="shared" si="60"/>
        <v>660</v>
      </c>
      <c r="L198" s="33" t="str">
        <f t="shared" si="61"/>
        <v/>
      </c>
      <c r="M198" s="31">
        <f t="shared" si="62"/>
        <v>660</v>
      </c>
      <c r="N198" s="31" t="str">
        <f t="shared" si="63"/>
        <v/>
      </c>
      <c r="O198" s="31" t="str">
        <f t="shared" si="64"/>
        <v/>
      </c>
      <c r="P198" s="29"/>
      <c r="Q198" s="29"/>
      <c r="R198" s="34">
        <v>15</v>
      </c>
      <c r="S198" s="35"/>
    </row>
    <row r="199" spans="1:19" s="17" customFormat="1" hidden="1" outlineLevel="2">
      <c r="A199" s="7"/>
      <c r="B199" s="16"/>
      <c r="C199" s="16"/>
      <c r="D199" s="26" t="s">
        <v>183</v>
      </c>
      <c r="E199" s="27">
        <v>4</v>
      </c>
      <c r="F199" s="28" t="s">
        <v>495</v>
      </c>
      <c r="G199" s="4" t="s">
        <v>170</v>
      </c>
      <c r="H199" s="29">
        <v>2</v>
      </c>
      <c r="I199" s="30" t="s">
        <v>472</v>
      </c>
      <c r="J199" s="51">
        <v>420</v>
      </c>
      <c r="K199" s="32">
        <f t="shared" si="60"/>
        <v>840</v>
      </c>
      <c r="L199" s="33" t="str">
        <f t="shared" si="61"/>
        <v/>
      </c>
      <c r="M199" s="31">
        <f t="shared" si="62"/>
        <v>840</v>
      </c>
      <c r="N199" s="31" t="str">
        <f t="shared" si="63"/>
        <v/>
      </c>
      <c r="O199" s="31" t="str">
        <f t="shared" si="64"/>
        <v/>
      </c>
      <c r="P199" s="29"/>
      <c r="Q199" s="29"/>
      <c r="R199" s="34">
        <v>15</v>
      </c>
      <c r="S199" s="35"/>
    </row>
    <row r="200" spans="1:19" s="17" customFormat="1" hidden="1" outlineLevel="2">
      <c r="A200" s="7"/>
      <c r="B200" s="16"/>
      <c r="C200" s="16"/>
      <c r="D200" s="26" t="s">
        <v>183</v>
      </c>
      <c r="E200" s="27">
        <v>5</v>
      </c>
      <c r="F200" s="28" t="s">
        <v>496</v>
      </c>
      <c r="G200" s="4" t="s">
        <v>171</v>
      </c>
      <c r="H200" s="29">
        <v>8</v>
      </c>
      <c r="I200" s="30" t="s">
        <v>359</v>
      </c>
      <c r="J200" s="51">
        <v>21.6</v>
      </c>
      <c r="K200" s="32">
        <f t="shared" si="60"/>
        <v>172.8</v>
      </c>
      <c r="L200" s="33" t="str">
        <f t="shared" si="61"/>
        <v/>
      </c>
      <c r="M200" s="31">
        <f t="shared" si="62"/>
        <v>172.8</v>
      </c>
      <c r="N200" s="31" t="str">
        <f t="shared" si="63"/>
        <v/>
      </c>
      <c r="O200" s="31" t="str">
        <f t="shared" si="64"/>
        <v/>
      </c>
      <c r="P200" s="29"/>
      <c r="Q200" s="29"/>
      <c r="R200" s="34">
        <v>15</v>
      </c>
      <c r="S200" s="35"/>
    </row>
    <row r="201" spans="1:19" s="17" customFormat="1" hidden="1" outlineLevel="2">
      <c r="A201" s="7"/>
      <c r="B201" s="16"/>
      <c r="C201" s="16"/>
      <c r="D201" s="26" t="s">
        <v>183</v>
      </c>
      <c r="E201" s="27">
        <v>6</v>
      </c>
      <c r="F201" s="28" t="s">
        <v>497</v>
      </c>
      <c r="G201" s="4" t="s">
        <v>172</v>
      </c>
      <c r="H201" s="29">
        <v>1</v>
      </c>
      <c r="I201" s="30" t="s">
        <v>472</v>
      </c>
      <c r="J201" s="51">
        <v>3600</v>
      </c>
      <c r="K201" s="32">
        <f t="shared" si="60"/>
        <v>3600</v>
      </c>
      <c r="L201" s="33" t="str">
        <f t="shared" si="61"/>
        <v/>
      </c>
      <c r="M201" s="31">
        <f t="shared" si="62"/>
        <v>3600</v>
      </c>
      <c r="N201" s="31" t="str">
        <f t="shared" si="63"/>
        <v/>
      </c>
      <c r="O201" s="31" t="str">
        <f t="shared" si="64"/>
        <v/>
      </c>
      <c r="P201" s="29"/>
      <c r="Q201" s="29"/>
      <c r="R201" s="34">
        <v>15</v>
      </c>
      <c r="S201" s="35"/>
    </row>
    <row r="202" spans="1:19" s="17" customFormat="1" hidden="1" outlineLevel="2">
      <c r="A202" s="7"/>
      <c r="B202" s="16"/>
      <c r="C202" s="16"/>
      <c r="D202" s="26" t="s">
        <v>183</v>
      </c>
      <c r="E202" s="27">
        <v>7</v>
      </c>
      <c r="F202" s="28" t="s">
        <v>498</v>
      </c>
      <c r="G202" s="4" t="s">
        <v>173</v>
      </c>
      <c r="H202" s="29">
        <v>42</v>
      </c>
      <c r="I202" s="30" t="s">
        <v>359</v>
      </c>
      <c r="J202" s="51">
        <v>1176</v>
      </c>
      <c r="K202" s="32">
        <f t="shared" si="60"/>
        <v>49392</v>
      </c>
      <c r="L202" s="33" t="str">
        <f t="shared" si="61"/>
        <v/>
      </c>
      <c r="M202" s="31">
        <f t="shared" si="62"/>
        <v>49392</v>
      </c>
      <c r="N202" s="31" t="str">
        <f t="shared" si="63"/>
        <v/>
      </c>
      <c r="O202" s="31" t="str">
        <f t="shared" si="64"/>
        <v/>
      </c>
      <c r="P202" s="29"/>
      <c r="Q202" s="29"/>
      <c r="R202" s="34">
        <v>15</v>
      </c>
      <c r="S202" s="35"/>
    </row>
    <row r="203" spans="1:19" s="57" customFormat="1" ht="11.25" hidden="1" outlineLevel="2">
      <c r="A203" s="52"/>
      <c r="B203" s="52"/>
      <c r="C203" s="52"/>
      <c r="D203" s="52"/>
      <c r="E203" s="52"/>
      <c r="F203" s="52"/>
      <c r="G203" s="6" t="s">
        <v>174</v>
      </c>
      <c r="H203" s="52"/>
      <c r="I203" s="53"/>
      <c r="J203" s="52"/>
      <c r="K203" s="52"/>
      <c r="L203" s="54"/>
      <c r="M203" s="54"/>
      <c r="N203" s="54"/>
      <c r="O203" s="54"/>
      <c r="P203" s="55"/>
      <c r="Q203" s="52"/>
      <c r="R203" s="56"/>
      <c r="S203" s="52"/>
    </row>
    <row r="204" spans="1:19" s="17" customFormat="1" hidden="1" outlineLevel="2">
      <c r="A204" s="7"/>
      <c r="B204" s="16"/>
      <c r="C204" s="16"/>
      <c r="D204" s="26" t="s">
        <v>183</v>
      </c>
      <c r="E204" s="27">
        <v>8</v>
      </c>
      <c r="F204" s="28" t="s">
        <v>499</v>
      </c>
      <c r="G204" s="4" t="s">
        <v>153</v>
      </c>
      <c r="H204" s="29">
        <v>16</v>
      </c>
      <c r="I204" s="30" t="s">
        <v>328</v>
      </c>
      <c r="J204" s="31">
        <v>350</v>
      </c>
      <c r="K204" s="32">
        <f>H204*J204</f>
        <v>5600</v>
      </c>
      <c r="L204" s="33" t="str">
        <f>IF(D204="S",K204,"")</f>
        <v/>
      </c>
      <c r="M204" s="31">
        <f>IF(OR(D204="P",D204="U"),K204,"")</f>
        <v>5600</v>
      </c>
      <c r="N204" s="31" t="str">
        <f>IF(D204="H",K204,"")</f>
        <v/>
      </c>
      <c r="O204" s="31" t="str">
        <f>IF(D204="V",K204,"")</f>
        <v/>
      </c>
      <c r="P204" s="29"/>
      <c r="Q204" s="29"/>
      <c r="R204" s="34">
        <v>15</v>
      </c>
      <c r="S204" s="35"/>
    </row>
    <row r="205" spans="1:19" s="17" customFormat="1" hidden="1" outlineLevel="2">
      <c r="A205" s="7"/>
      <c r="B205" s="16"/>
      <c r="C205" s="16"/>
      <c r="D205" s="26" t="s">
        <v>183</v>
      </c>
      <c r="E205" s="27">
        <v>9</v>
      </c>
      <c r="F205" s="28" t="s">
        <v>500</v>
      </c>
      <c r="G205" s="4" t="s">
        <v>134</v>
      </c>
      <c r="H205" s="29">
        <v>15.8</v>
      </c>
      <c r="I205" s="30" t="s">
        <v>328</v>
      </c>
      <c r="J205" s="31">
        <v>90</v>
      </c>
      <c r="K205" s="32">
        <f>H205*J205</f>
        <v>1422</v>
      </c>
      <c r="L205" s="33" t="str">
        <f>IF(D205="S",K205,"")</f>
        <v/>
      </c>
      <c r="M205" s="31">
        <f>IF(OR(D205="P",D205="U"),K205,"")</f>
        <v>1422</v>
      </c>
      <c r="N205" s="31" t="str">
        <f>IF(D205="H",K205,"")</f>
        <v/>
      </c>
      <c r="O205" s="31" t="str">
        <f>IF(D205="V",K205,"")</f>
        <v/>
      </c>
      <c r="P205" s="29"/>
      <c r="Q205" s="29"/>
      <c r="R205" s="34">
        <v>15</v>
      </c>
      <c r="S205" s="35"/>
    </row>
    <row r="206" spans="1:19" s="17" customFormat="1" hidden="1" outlineLevel="2">
      <c r="A206" s="7"/>
      <c r="B206" s="16"/>
      <c r="C206" s="16"/>
      <c r="D206" s="26" t="s">
        <v>183</v>
      </c>
      <c r="E206" s="27">
        <v>10</v>
      </c>
      <c r="F206" s="28" t="s">
        <v>501</v>
      </c>
      <c r="G206" s="4" t="s">
        <v>172</v>
      </c>
      <c r="H206" s="29">
        <v>1</v>
      </c>
      <c r="I206" s="30" t="s">
        <v>472</v>
      </c>
      <c r="J206" s="51">
        <v>3600</v>
      </c>
      <c r="K206" s="32">
        <f>H206*J206</f>
        <v>3600</v>
      </c>
      <c r="L206" s="33" t="str">
        <f>IF(D206="S",K206,"")</f>
        <v/>
      </c>
      <c r="M206" s="31">
        <f>IF(OR(D206="P",D206="U"),K206,"")</f>
        <v>3600</v>
      </c>
      <c r="N206" s="31" t="str">
        <f>IF(D206="H",K206,"")</f>
        <v/>
      </c>
      <c r="O206" s="31" t="str">
        <f>IF(D206="V",K206,"")</f>
        <v/>
      </c>
      <c r="P206" s="29"/>
      <c r="Q206" s="29"/>
      <c r="R206" s="34">
        <v>15</v>
      </c>
      <c r="S206" s="35"/>
    </row>
    <row r="207" spans="1:19" s="17" customFormat="1" hidden="1" outlineLevel="2">
      <c r="A207" s="7"/>
      <c r="B207" s="16"/>
      <c r="C207" s="16"/>
      <c r="D207" s="26" t="s">
        <v>183</v>
      </c>
      <c r="E207" s="27">
        <v>11</v>
      </c>
      <c r="F207" s="28" t="s">
        <v>502</v>
      </c>
      <c r="G207" s="4" t="s">
        <v>175</v>
      </c>
      <c r="H207" s="29">
        <v>33</v>
      </c>
      <c r="I207" s="30" t="s">
        <v>359</v>
      </c>
      <c r="J207" s="51">
        <v>1164</v>
      </c>
      <c r="K207" s="32">
        <f>H207*J207</f>
        <v>38412</v>
      </c>
      <c r="L207" s="33" t="str">
        <f>IF(D207="S",K207,"")</f>
        <v/>
      </c>
      <c r="M207" s="31">
        <f>IF(OR(D207="P",D207="U"),K207,"")</f>
        <v>38412</v>
      </c>
      <c r="N207" s="31" t="str">
        <f>IF(D207="H",K207,"")</f>
        <v/>
      </c>
      <c r="O207" s="31" t="str">
        <f>IF(D207="V",K207,"")</f>
        <v/>
      </c>
      <c r="P207" s="29"/>
      <c r="Q207" s="29"/>
      <c r="R207" s="34">
        <v>15</v>
      </c>
      <c r="S207" s="35"/>
    </row>
    <row r="208" spans="1:19" s="57" customFormat="1" ht="22.5" hidden="1" outlineLevel="2">
      <c r="A208" s="52"/>
      <c r="B208" s="52"/>
      <c r="C208" s="52"/>
      <c r="D208" s="52"/>
      <c r="E208" s="52"/>
      <c r="F208" s="52"/>
      <c r="G208" s="6" t="s">
        <v>176</v>
      </c>
      <c r="H208" s="52"/>
      <c r="I208" s="53"/>
      <c r="J208" s="52"/>
      <c r="K208" s="52"/>
      <c r="L208" s="54"/>
      <c r="M208" s="54"/>
      <c r="N208" s="54"/>
      <c r="O208" s="54"/>
      <c r="P208" s="55"/>
      <c r="Q208" s="52"/>
      <c r="R208" s="56"/>
      <c r="S208" s="52"/>
    </row>
    <row r="209" spans="1:19" s="17" customFormat="1" hidden="1" outlineLevel="2">
      <c r="A209" s="7"/>
      <c r="B209" s="16"/>
      <c r="C209" s="16"/>
      <c r="D209" s="26" t="s">
        <v>183</v>
      </c>
      <c r="E209" s="27">
        <v>12</v>
      </c>
      <c r="F209" s="28" t="s">
        <v>503</v>
      </c>
      <c r="G209" s="4" t="s">
        <v>153</v>
      </c>
      <c r="H209" s="29">
        <v>14.3</v>
      </c>
      <c r="I209" s="30" t="s">
        <v>328</v>
      </c>
      <c r="J209" s="31">
        <v>350</v>
      </c>
      <c r="K209" s="32">
        <f>H209*J209</f>
        <v>5005</v>
      </c>
      <c r="L209" s="33" t="str">
        <f>IF(D209="S",K209,"")</f>
        <v/>
      </c>
      <c r="M209" s="31">
        <f>IF(OR(D209="P",D209="U"),K209,"")</f>
        <v>5005</v>
      </c>
      <c r="N209" s="31" t="str">
        <f>IF(D209="H",K209,"")</f>
        <v/>
      </c>
      <c r="O209" s="31" t="str">
        <f>IF(D209="V",K209,"")</f>
        <v/>
      </c>
      <c r="P209" s="29"/>
      <c r="Q209" s="29"/>
      <c r="R209" s="34">
        <v>15</v>
      </c>
      <c r="S209" s="35"/>
    </row>
    <row r="210" spans="1:19" s="17" customFormat="1" hidden="1" outlineLevel="2">
      <c r="A210" s="7"/>
      <c r="B210" s="16"/>
      <c r="C210" s="16"/>
      <c r="D210" s="26" t="s">
        <v>183</v>
      </c>
      <c r="E210" s="27">
        <v>13</v>
      </c>
      <c r="F210" s="28" t="s">
        <v>504</v>
      </c>
      <c r="G210" s="4" t="s">
        <v>134</v>
      </c>
      <c r="H210" s="29">
        <v>14.2</v>
      </c>
      <c r="I210" s="30" t="s">
        <v>328</v>
      </c>
      <c r="J210" s="31">
        <v>90</v>
      </c>
      <c r="K210" s="32">
        <f>H210*J210</f>
        <v>1278</v>
      </c>
      <c r="L210" s="33" t="str">
        <f>IF(D210="S",K210,"")</f>
        <v/>
      </c>
      <c r="M210" s="31">
        <f>IF(OR(D210="P",D210="U"),K210,"")</f>
        <v>1278</v>
      </c>
      <c r="N210" s="31" t="str">
        <f>IF(D210="H",K210,"")</f>
        <v/>
      </c>
      <c r="O210" s="31" t="str">
        <f>IF(D210="V",K210,"")</f>
        <v/>
      </c>
      <c r="P210" s="29"/>
      <c r="Q210" s="29"/>
      <c r="R210" s="34">
        <v>15</v>
      </c>
      <c r="S210" s="35"/>
    </row>
    <row r="211" spans="1:19" s="17" customFormat="1" hidden="1" outlineLevel="2">
      <c r="A211" s="7"/>
      <c r="B211" s="16"/>
      <c r="C211" s="16"/>
      <c r="D211" s="26" t="s">
        <v>183</v>
      </c>
      <c r="E211" s="27">
        <v>14</v>
      </c>
      <c r="F211" s="28" t="s">
        <v>505</v>
      </c>
      <c r="G211" s="4" t="s">
        <v>177</v>
      </c>
      <c r="H211" s="29">
        <v>5</v>
      </c>
      <c r="I211" s="30" t="s">
        <v>333</v>
      </c>
      <c r="J211" s="31">
        <v>900</v>
      </c>
      <c r="K211" s="32">
        <f>H211*J211</f>
        <v>4500</v>
      </c>
      <c r="L211" s="33" t="str">
        <f>IF(D211="S",K211,"")</f>
        <v/>
      </c>
      <c r="M211" s="31">
        <f>IF(OR(D211="P",D211="U"),K211,"")</f>
        <v>4500</v>
      </c>
      <c r="N211" s="31" t="str">
        <f>IF(D211="H",K211,"")</f>
        <v/>
      </c>
      <c r="O211" s="31" t="str">
        <f>IF(D211="V",K211,"")</f>
        <v/>
      </c>
      <c r="P211" s="29"/>
      <c r="Q211" s="29"/>
      <c r="R211" s="34">
        <v>15</v>
      </c>
      <c r="S211" s="35"/>
    </row>
    <row r="212" spans="1:19" s="17" customFormat="1" outlineLevel="1" collapsed="1">
      <c r="A212" s="7"/>
      <c r="B212" s="8"/>
      <c r="C212" s="9" t="s">
        <v>506</v>
      </c>
      <c r="D212" s="10" t="s">
        <v>180</v>
      </c>
      <c r="E212" s="11"/>
      <c r="F212" s="11" t="s">
        <v>436</v>
      </c>
      <c r="G212" s="2" t="s">
        <v>178</v>
      </c>
      <c r="H212" s="11"/>
      <c r="I212" s="10"/>
      <c r="J212" s="11"/>
      <c r="K212" s="12">
        <f>SUBTOTAL(9,K214:K222)</f>
        <v>327600</v>
      </c>
      <c r="L212" s="13">
        <f>SUBTOTAL(9,L214:L222)</f>
        <v>0</v>
      </c>
      <c r="M212" s="13">
        <f>SUBTOTAL(9,M214:M222)</f>
        <v>327600</v>
      </c>
      <c r="N212" s="13">
        <f>SUBTOTAL(9,N214:N222)</f>
        <v>0</v>
      </c>
      <c r="O212" s="13">
        <f>SUBTOTAL(9,O214:O222)</f>
        <v>0</v>
      </c>
      <c r="P212" s="14">
        <f>SUMPRODUCT(P214:P222,H214:H222)</f>
        <v>0</v>
      </c>
      <c r="Q212" s="14">
        <f>SUMPRODUCT(Q214:Q222,H214:H222)</f>
        <v>0</v>
      </c>
      <c r="R212" s="15">
        <f>SUMPRODUCT(R214:R222,K214:K222)/100</f>
        <v>49140</v>
      </c>
      <c r="S212" s="16"/>
    </row>
    <row r="213" spans="1:19" s="57" customFormat="1" ht="11.25" outlineLevel="1">
      <c r="A213" s="52"/>
      <c r="B213" s="52"/>
      <c r="C213" s="52"/>
      <c r="D213" s="52"/>
      <c r="E213" s="52"/>
      <c r="F213" s="52"/>
      <c r="G213" s="6" t="s">
        <v>187</v>
      </c>
      <c r="H213" s="52"/>
      <c r="I213" s="53"/>
      <c r="J213" s="52"/>
      <c r="K213" s="52"/>
      <c r="L213" s="54"/>
      <c r="M213" s="54"/>
      <c r="N213" s="54"/>
      <c r="O213" s="54"/>
      <c r="P213" s="55"/>
      <c r="Q213" s="52"/>
      <c r="R213" s="56"/>
      <c r="S213" s="52"/>
    </row>
    <row r="214" spans="1:19" s="17" customFormat="1" hidden="1" outlineLevel="2">
      <c r="A214" s="7"/>
      <c r="B214" s="8"/>
      <c r="C214" s="18"/>
      <c r="D214" s="19"/>
      <c r="E214" s="20" t="s">
        <v>182</v>
      </c>
      <c r="F214" s="21"/>
      <c r="G214" s="3"/>
      <c r="H214" s="21"/>
      <c r="I214" s="19"/>
      <c r="J214" s="21"/>
      <c r="K214" s="22"/>
      <c r="L214" s="23"/>
      <c r="M214" s="23"/>
      <c r="N214" s="23"/>
      <c r="O214" s="23"/>
      <c r="P214" s="24"/>
      <c r="Q214" s="24"/>
      <c r="R214" s="25"/>
      <c r="S214" s="16"/>
    </row>
    <row r="215" spans="1:19" s="17" customFormat="1" hidden="1" outlineLevel="2">
      <c r="A215" s="7"/>
      <c r="B215" s="16"/>
      <c r="C215" s="16"/>
      <c r="D215" s="26" t="s">
        <v>183</v>
      </c>
      <c r="E215" s="27">
        <v>1</v>
      </c>
      <c r="F215" s="28" t="s">
        <v>507</v>
      </c>
      <c r="G215" s="4" t="s">
        <v>188</v>
      </c>
      <c r="H215" s="29">
        <v>11</v>
      </c>
      <c r="I215" s="30" t="s">
        <v>472</v>
      </c>
      <c r="J215" s="51">
        <v>6400</v>
      </c>
      <c r="K215" s="32">
        <f t="shared" ref="K215:K222" si="65">H215*J215</f>
        <v>70400</v>
      </c>
      <c r="L215" s="33" t="str">
        <f t="shared" ref="L215:L222" si="66">IF(D215="S",K215,"")</f>
        <v/>
      </c>
      <c r="M215" s="31">
        <f t="shared" ref="M215:M222" si="67">IF(OR(D215="P",D215="U"),K215,"")</f>
        <v>70400</v>
      </c>
      <c r="N215" s="31" t="str">
        <f t="shared" ref="N215:N222" si="68">IF(D215="H",K215,"")</f>
        <v/>
      </c>
      <c r="O215" s="31" t="str">
        <f t="shared" ref="O215:O222" si="69">IF(D215="V",K215,"")</f>
        <v/>
      </c>
      <c r="P215" s="29"/>
      <c r="Q215" s="29"/>
      <c r="R215" s="34">
        <v>15</v>
      </c>
      <c r="S215" s="35"/>
    </row>
    <row r="216" spans="1:19" s="17" customFormat="1" hidden="1" outlineLevel="2">
      <c r="A216" s="7"/>
      <c r="B216" s="16"/>
      <c r="C216" s="16"/>
      <c r="D216" s="26" t="s">
        <v>183</v>
      </c>
      <c r="E216" s="27">
        <v>2</v>
      </c>
      <c r="F216" s="28" t="s">
        <v>508</v>
      </c>
      <c r="G216" s="4" t="s">
        <v>189</v>
      </c>
      <c r="H216" s="29">
        <v>12</v>
      </c>
      <c r="I216" s="30" t="s">
        <v>472</v>
      </c>
      <c r="J216" s="51">
        <v>2000</v>
      </c>
      <c r="K216" s="32">
        <f t="shared" si="65"/>
        <v>24000</v>
      </c>
      <c r="L216" s="33" t="str">
        <f t="shared" si="66"/>
        <v/>
      </c>
      <c r="M216" s="31">
        <f t="shared" si="67"/>
        <v>24000</v>
      </c>
      <c r="N216" s="31" t="str">
        <f t="shared" si="68"/>
        <v/>
      </c>
      <c r="O216" s="31" t="str">
        <f t="shared" si="69"/>
        <v/>
      </c>
      <c r="P216" s="29"/>
      <c r="Q216" s="29"/>
      <c r="R216" s="34">
        <v>15</v>
      </c>
      <c r="S216" s="35"/>
    </row>
    <row r="217" spans="1:19" s="17" customFormat="1" hidden="1" outlineLevel="2">
      <c r="A217" s="7"/>
      <c r="B217" s="16"/>
      <c r="C217" s="16"/>
      <c r="D217" s="26" t="s">
        <v>183</v>
      </c>
      <c r="E217" s="27">
        <v>3</v>
      </c>
      <c r="F217" s="28" t="s">
        <v>509</v>
      </c>
      <c r="G217" s="4" t="s">
        <v>190</v>
      </c>
      <c r="H217" s="29">
        <v>12</v>
      </c>
      <c r="I217" s="30" t="s">
        <v>472</v>
      </c>
      <c r="J217" s="51">
        <v>1800</v>
      </c>
      <c r="K217" s="32">
        <f t="shared" si="65"/>
        <v>21600</v>
      </c>
      <c r="L217" s="33" t="str">
        <f t="shared" si="66"/>
        <v/>
      </c>
      <c r="M217" s="31">
        <f t="shared" si="67"/>
        <v>21600</v>
      </c>
      <c r="N217" s="31" t="str">
        <f t="shared" si="68"/>
        <v/>
      </c>
      <c r="O217" s="31" t="str">
        <f t="shared" si="69"/>
        <v/>
      </c>
      <c r="P217" s="29"/>
      <c r="Q217" s="29"/>
      <c r="R217" s="34">
        <v>15</v>
      </c>
      <c r="S217" s="35"/>
    </row>
    <row r="218" spans="1:19" s="17" customFormat="1" hidden="1" outlineLevel="2">
      <c r="A218" s="7"/>
      <c r="B218" s="16"/>
      <c r="C218" s="16"/>
      <c r="D218" s="26" t="s">
        <v>183</v>
      </c>
      <c r="E218" s="27">
        <v>4</v>
      </c>
      <c r="F218" s="28" t="s">
        <v>510</v>
      </c>
      <c r="G218" s="4" t="s">
        <v>191</v>
      </c>
      <c r="H218" s="29">
        <v>10</v>
      </c>
      <c r="I218" s="30" t="s">
        <v>472</v>
      </c>
      <c r="J218" s="51">
        <v>2400</v>
      </c>
      <c r="K218" s="32">
        <f t="shared" si="65"/>
        <v>24000</v>
      </c>
      <c r="L218" s="33" t="str">
        <f t="shared" si="66"/>
        <v/>
      </c>
      <c r="M218" s="31">
        <f t="shared" si="67"/>
        <v>24000</v>
      </c>
      <c r="N218" s="31" t="str">
        <f t="shared" si="68"/>
        <v/>
      </c>
      <c r="O218" s="31" t="str">
        <f t="shared" si="69"/>
        <v/>
      </c>
      <c r="P218" s="29"/>
      <c r="Q218" s="29"/>
      <c r="R218" s="34">
        <v>15</v>
      </c>
      <c r="S218" s="35"/>
    </row>
    <row r="219" spans="1:19" s="17" customFormat="1" hidden="1" outlineLevel="2">
      <c r="A219" s="7"/>
      <c r="B219" s="16"/>
      <c r="C219" s="16"/>
      <c r="D219" s="26" t="s">
        <v>183</v>
      </c>
      <c r="E219" s="27">
        <v>5</v>
      </c>
      <c r="F219" s="28" t="s">
        <v>511</v>
      </c>
      <c r="G219" s="4" t="s">
        <v>192</v>
      </c>
      <c r="H219" s="29">
        <v>10</v>
      </c>
      <c r="I219" s="30" t="s">
        <v>472</v>
      </c>
      <c r="J219" s="51">
        <v>2000</v>
      </c>
      <c r="K219" s="32">
        <f t="shared" si="65"/>
        <v>20000</v>
      </c>
      <c r="L219" s="33" t="str">
        <f t="shared" si="66"/>
        <v/>
      </c>
      <c r="M219" s="31">
        <f t="shared" si="67"/>
        <v>20000</v>
      </c>
      <c r="N219" s="31" t="str">
        <f t="shared" si="68"/>
        <v/>
      </c>
      <c r="O219" s="31" t="str">
        <f t="shared" si="69"/>
        <v/>
      </c>
      <c r="P219" s="29"/>
      <c r="Q219" s="29"/>
      <c r="R219" s="34">
        <v>15</v>
      </c>
      <c r="S219" s="35"/>
    </row>
    <row r="220" spans="1:19" s="17" customFormat="1" hidden="1" outlineLevel="2">
      <c r="A220" s="7"/>
      <c r="B220" s="16"/>
      <c r="C220" s="16"/>
      <c r="D220" s="26" t="s">
        <v>183</v>
      </c>
      <c r="E220" s="27">
        <v>6</v>
      </c>
      <c r="F220" s="28" t="s">
        <v>512</v>
      </c>
      <c r="G220" s="4" t="s">
        <v>193</v>
      </c>
      <c r="H220" s="29">
        <v>10</v>
      </c>
      <c r="I220" s="30" t="s">
        <v>472</v>
      </c>
      <c r="J220" s="51">
        <v>15000</v>
      </c>
      <c r="K220" s="32">
        <f t="shared" si="65"/>
        <v>150000</v>
      </c>
      <c r="L220" s="33" t="str">
        <f t="shared" si="66"/>
        <v/>
      </c>
      <c r="M220" s="31">
        <f t="shared" si="67"/>
        <v>150000</v>
      </c>
      <c r="N220" s="31" t="str">
        <f t="shared" si="68"/>
        <v/>
      </c>
      <c r="O220" s="31" t="str">
        <f t="shared" si="69"/>
        <v/>
      </c>
      <c r="P220" s="29"/>
      <c r="Q220" s="29"/>
      <c r="R220" s="34">
        <v>15</v>
      </c>
      <c r="S220" s="35"/>
    </row>
    <row r="221" spans="1:19" s="17" customFormat="1" hidden="1" outlineLevel="2">
      <c r="A221" s="7"/>
      <c r="B221" s="16"/>
      <c r="C221" s="16"/>
      <c r="D221" s="26" t="s">
        <v>183</v>
      </c>
      <c r="E221" s="27">
        <v>7</v>
      </c>
      <c r="F221" s="28" t="s">
        <v>513</v>
      </c>
      <c r="G221" s="4" t="s">
        <v>194</v>
      </c>
      <c r="H221" s="29">
        <v>73</v>
      </c>
      <c r="I221" s="30" t="s">
        <v>472</v>
      </c>
      <c r="J221" s="51">
        <v>200</v>
      </c>
      <c r="K221" s="32">
        <f t="shared" si="65"/>
        <v>14600</v>
      </c>
      <c r="L221" s="33" t="str">
        <f t="shared" si="66"/>
        <v/>
      </c>
      <c r="M221" s="31">
        <f t="shared" si="67"/>
        <v>14600</v>
      </c>
      <c r="N221" s="31" t="str">
        <f t="shared" si="68"/>
        <v/>
      </c>
      <c r="O221" s="31" t="str">
        <f t="shared" si="69"/>
        <v/>
      </c>
      <c r="P221" s="29"/>
      <c r="Q221" s="29"/>
      <c r="R221" s="34">
        <v>15</v>
      </c>
      <c r="S221" s="35"/>
    </row>
    <row r="222" spans="1:19" s="17" customFormat="1" hidden="1" outlineLevel="2">
      <c r="A222" s="7"/>
      <c r="B222" s="16"/>
      <c r="C222" s="16"/>
      <c r="D222" s="26" t="s">
        <v>183</v>
      </c>
      <c r="E222" s="27">
        <v>8</v>
      </c>
      <c r="F222" s="28" t="s">
        <v>514</v>
      </c>
      <c r="G222" s="4" t="s">
        <v>195</v>
      </c>
      <c r="H222" s="29">
        <v>10</v>
      </c>
      <c r="I222" s="30" t="s">
        <v>472</v>
      </c>
      <c r="J222" s="51">
        <v>300</v>
      </c>
      <c r="K222" s="32">
        <f t="shared" si="65"/>
        <v>3000</v>
      </c>
      <c r="L222" s="33" t="str">
        <f t="shared" si="66"/>
        <v/>
      </c>
      <c r="M222" s="31">
        <f t="shared" si="67"/>
        <v>3000</v>
      </c>
      <c r="N222" s="31" t="str">
        <f t="shared" si="68"/>
        <v/>
      </c>
      <c r="O222" s="31" t="str">
        <f t="shared" si="69"/>
        <v/>
      </c>
      <c r="P222" s="29"/>
      <c r="Q222" s="29"/>
      <c r="R222" s="34">
        <v>15</v>
      </c>
      <c r="S222" s="35"/>
    </row>
    <row r="223" spans="1:19" s="17" customFormat="1" outlineLevel="1" collapsed="1">
      <c r="A223" s="7"/>
      <c r="B223" s="8"/>
      <c r="C223" s="9" t="s">
        <v>515</v>
      </c>
      <c r="D223" s="10" t="s">
        <v>180</v>
      </c>
      <c r="E223" s="11"/>
      <c r="F223" s="11" t="s">
        <v>436</v>
      </c>
      <c r="G223" s="2" t="s">
        <v>196</v>
      </c>
      <c r="H223" s="11"/>
      <c r="I223" s="10"/>
      <c r="J223" s="11"/>
      <c r="K223" s="12">
        <f>SUBTOTAL(9,K224:K229)</f>
        <v>426600</v>
      </c>
      <c r="L223" s="13">
        <f>SUBTOTAL(9,L224:L229)</f>
        <v>0</v>
      </c>
      <c r="M223" s="13">
        <f>SUBTOTAL(9,M224:M229)</f>
        <v>426600</v>
      </c>
      <c r="N223" s="13">
        <f>SUBTOTAL(9,N224:N229)</f>
        <v>0</v>
      </c>
      <c r="O223" s="13">
        <f>SUBTOTAL(9,O224:O229)</f>
        <v>0</v>
      </c>
      <c r="P223" s="14">
        <f>SUMPRODUCT(P224:P229,H224:H229)</f>
        <v>0</v>
      </c>
      <c r="Q223" s="14">
        <f>SUMPRODUCT(Q224:Q229,H224:H229)</f>
        <v>0</v>
      </c>
      <c r="R223" s="15">
        <f>SUMPRODUCT(R224:R229,K224:K229)/100</f>
        <v>63990</v>
      </c>
      <c r="S223" s="16"/>
    </row>
    <row r="224" spans="1:19" s="17" customFormat="1" hidden="1" outlineLevel="2">
      <c r="A224" s="7"/>
      <c r="B224" s="8"/>
      <c r="C224" s="18"/>
      <c r="D224" s="19"/>
      <c r="E224" s="20" t="s">
        <v>182</v>
      </c>
      <c r="F224" s="21"/>
      <c r="G224" s="3"/>
      <c r="H224" s="21"/>
      <c r="I224" s="19"/>
      <c r="J224" s="21"/>
      <c r="K224" s="22"/>
      <c r="L224" s="23"/>
      <c r="M224" s="23"/>
      <c r="N224" s="23"/>
      <c r="O224" s="23"/>
      <c r="P224" s="24"/>
      <c r="Q224" s="24"/>
      <c r="R224" s="25"/>
      <c r="S224" s="16"/>
    </row>
    <row r="225" spans="1:19" s="17" customFormat="1" hidden="1" outlineLevel="2">
      <c r="A225" s="7"/>
      <c r="B225" s="16"/>
      <c r="C225" s="16"/>
      <c r="D225" s="26" t="s">
        <v>183</v>
      </c>
      <c r="E225" s="27">
        <v>1</v>
      </c>
      <c r="F225" s="28" t="s">
        <v>516</v>
      </c>
      <c r="G225" s="4" t="s">
        <v>197</v>
      </c>
      <c r="H225" s="29">
        <v>2</v>
      </c>
      <c r="I225" s="30" t="s">
        <v>472</v>
      </c>
      <c r="J225" s="51">
        <v>151000</v>
      </c>
      <c r="K225" s="32">
        <f>H225*J225</f>
        <v>302000</v>
      </c>
      <c r="L225" s="33" t="str">
        <f>IF(D225="S",K225,"")</f>
        <v/>
      </c>
      <c r="M225" s="31">
        <f>IF(OR(D225="P",D225="U"),K225,"")</f>
        <v>302000</v>
      </c>
      <c r="N225" s="31" t="str">
        <f>IF(D225="H",K225,"")</f>
        <v/>
      </c>
      <c r="O225" s="31" t="str">
        <f>IF(D225="V",K225,"")</f>
        <v/>
      </c>
      <c r="P225" s="29"/>
      <c r="Q225" s="29"/>
      <c r="R225" s="34">
        <v>15</v>
      </c>
      <c r="S225" s="35"/>
    </row>
    <row r="226" spans="1:19" s="57" customFormat="1" ht="33.75" hidden="1" outlineLevel="2">
      <c r="A226" s="52"/>
      <c r="B226" s="52"/>
      <c r="C226" s="52"/>
      <c r="D226" s="52"/>
      <c r="E226" s="52"/>
      <c r="F226" s="52"/>
      <c r="G226" s="6" t="s">
        <v>198</v>
      </c>
      <c r="H226" s="52"/>
      <c r="I226" s="53"/>
      <c r="J226" s="58"/>
      <c r="K226" s="52"/>
      <c r="L226" s="54"/>
      <c r="M226" s="54"/>
      <c r="N226" s="54"/>
      <c r="O226" s="54"/>
      <c r="P226" s="55"/>
      <c r="Q226" s="52"/>
      <c r="R226" s="56"/>
      <c r="S226" s="52"/>
    </row>
    <row r="227" spans="1:19" s="17" customFormat="1" ht="30" hidden="1" outlineLevel="2">
      <c r="A227" s="7"/>
      <c r="B227" s="16"/>
      <c r="C227" s="16"/>
      <c r="D227" s="26" t="s">
        <v>183</v>
      </c>
      <c r="E227" s="27">
        <v>2</v>
      </c>
      <c r="F227" s="28" t="s">
        <v>517</v>
      </c>
      <c r="G227" s="4" t="s">
        <v>199</v>
      </c>
      <c r="H227" s="29">
        <v>1</v>
      </c>
      <c r="I227" s="30" t="s">
        <v>472</v>
      </c>
      <c r="J227" s="51">
        <v>115000</v>
      </c>
      <c r="K227" s="32">
        <f>H227*J227</f>
        <v>115000</v>
      </c>
      <c r="L227" s="33" t="str">
        <f>IF(D227="S",K227,"")</f>
        <v/>
      </c>
      <c r="M227" s="31">
        <f>IF(OR(D227="P",D227="U"),K227,"")</f>
        <v>115000</v>
      </c>
      <c r="N227" s="31" t="str">
        <f>IF(D227="H",K227,"")</f>
        <v/>
      </c>
      <c r="O227" s="31" t="str">
        <f>IF(D227="V",K227,"")</f>
        <v/>
      </c>
      <c r="P227" s="29"/>
      <c r="Q227" s="29"/>
      <c r="R227" s="34">
        <v>15</v>
      </c>
      <c r="S227" s="35"/>
    </row>
    <row r="228" spans="1:19" s="17" customFormat="1" hidden="1" outlineLevel="2">
      <c r="A228" s="7"/>
      <c r="B228" s="16"/>
      <c r="C228" s="16"/>
      <c r="D228" s="26" t="s">
        <v>183</v>
      </c>
      <c r="E228" s="27">
        <v>3</v>
      </c>
      <c r="F228" s="28" t="s">
        <v>518</v>
      </c>
      <c r="G228" s="4" t="s">
        <v>172</v>
      </c>
      <c r="H228" s="29">
        <v>1</v>
      </c>
      <c r="I228" s="30" t="s">
        <v>472</v>
      </c>
      <c r="J228" s="51">
        <v>3600</v>
      </c>
      <c r="K228" s="32">
        <f>H228*J228</f>
        <v>3600</v>
      </c>
      <c r="L228" s="33" t="str">
        <f>IF(D228="S",K228,"")</f>
        <v/>
      </c>
      <c r="M228" s="31">
        <f>IF(OR(D228="P",D228="U"),K228,"")</f>
        <v>3600</v>
      </c>
      <c r="N228" s="31" t="str">
        <f>IF(D228="H",K228,"")</f>
        <v/>
      </c>
      <c r="O228" s="31" t="str">
        <f>IF(D228="V",K228,"")</f>
        <v/>
      </c>
      <c r="P228" s="29"/>
      <c r="Q228" s="29"/>
      <c r="R228" s="34">
        <v>15</v>
      </c>
      <c r="S228" s="35"/>
    </row>
    <row r="229" spans="1:19" s="17" customFormat="1" hidden="1" outlineLevel="2">
      <c r="A229" s="7"/>
      <c r="B229" s="16"/>
      <c r="C229" s="16"/>
      <c r="D229" s="26" t="s">
        <v>183</v>
      </c>
      <c r="E229" s="27">
        <v>4</v>
      </c>
      <c r="F229" s="28" t="s">
        <v>519</v>
      </c>
      <c r="G229" s="4" t="s">
        <v>200</v>
      </c>
      <c r="H229" s="29">
        <v>2</v>
      </c>
      <c r="I229" s="30" t="s">
        <v>472</v>
      </c>
      <c r="J229" s="51">
        <v>3000</v>
      </c>
      <c r="K229" s="32">
        <f>H229*J229</f>
        <v>6000</v>
      </c>
      <c r="L229" s="33" t="str">
        <f>IF(D229="S",K229,"")</f>
        <v/>
      </c>
      <c r="M229" s="31">
        <f>IF(OR(D229="P",D229="U"),K229,"")</f>
        <v>6000</v>
      </c>
      <c r="N229" s="31" t="str">
        <f>IF(D229="H",K229,"")</f>
        <v/>
      </c>
      <c r="O229" s="31" t="str">
        <f>IF(D229="V",K229,"")</f>
        <v/>
      </c>
      <c r="P229" s="29"/>
      <c r="Q229" s="29"/>
      <c r="R229" s="34">
        <v>15</v>
      </c>
      <c r="S229" s="35"/>
    </row>
    <row r="230" spans="1:19" s="17" customFormat="1" outlineLevel="1" collapsed="1">
      <c r="A230" s="7"/>
      <c r="B230" s="8"/>
      <c r="C230" s="9" t="s">
        <v>520</v>
      </c>
      <c r="D230" s="10" t="s">
        <v>180</v>
      </c>
      <c r="E230" s="11"/>
      <c r="F230" s="11" t="s">
        <v>521</v>
      </c>
      <c r="G230" s="2" t="s">
        <v>201</v>
      </c>
      <c r="H230" s="11"/>
      <c r="I230" s="10"/>
      <c r="J230" s="11"/>
      <c r="K230" s="12">
        <f>SUBTOTAL(9,K231:K246)</f>
        <v>968688</v>
      </c>
      <c r="L230" s="13">
        <f>SUBTOTAL(9,L231:L246)</f>
        <v>0</v>
      </c>
      <c r="M230" s="13">
        <f>SUBTOTAL(9,M231:M246)</f>
        <v>968688</v>
      </c>
      <c r="N230" s="13">
        <f>SUBTOTAL(9,N231:N246)</f>
        <v>0</v>
      </c>
      <c r="O230" s="13">
        <f>SUBTOTAL(9,O231:O246)</f>
        <v>0</v>
      </c>
      <c r="P230" s="14">
        <f>SUMPRODUCT(P231:P246,H231:H246)</f>
        <v>0</v>
      </c>
      <c r="Q230" s="14">
        <f>SUMPRODUCT(Q231:Q246,H231:H246)</f>
        <v>0</v>
      </c>
      <c r="R230" s="15">
        <f>SUMPRODUCT(R231:R246,K231:K246)/100</f>
        <v>145303.20000000001</v>
      </c>
      <c r="S230" s="16"/>
    </row>
    <row r="231" spans="1:19" s="17" customFormat="1" hidden="1" outlineLevel="2">
      <c r="A231" s="7"/>
      <c r="B231" s="8"/>
      <c r="C231" s="18"/>
      <c r="D231" s="19"/>
      <c r="E231" s="20" t="s">
        <v>182</v>
      </c>
      <c r="F231" s="21"/>
      <c r="G231" s="3"/>
      <c r="H231" s="21"/>
      <c r="I231" s="19"/>
      <c r="J231" s="21"/>
      <c r="K231" s="22"/>
      <c r="L231" s="23"/>
      <c r="M231" s="23"/>
      <c r="N231" s="23"/>
      <c r="O231" s="23"/>
      <c r="P231" s="24"/>
      <c r="Q231" s="24"/>
      <c r="R231" s="25"/>
      <c r="S231" s="16"/>
    </row>
    <row r="232" spans="1:19" s="17" customFormat="1" hidden="1" outlineLevel="2">
      <c r="A232" s="7"/>
      <c r="B232" s="16"/>
      <c r="C232" s="16"/>
      <c r="D232" s="26" t="s">
        <v>183</v>
      </c>
      <c r="E232" s="27">
        <v>1</v>
      </c>
      <c r="F232" s="28" t="s">
        <v>522</v>
      </c>
      <c r="G232" s="4" t="s">
        <v>202</v>
      </c>
      <c r="H232" s="29">
        <v>28</v>
      </c>
      <c r="I232" s="30" t="s">
        <v>359</v>
      </c>
      <c r="J232" s="51">
        <v>1132</v>
      </c>
      <c r="K232" s="32">
        <f>H232*J232</f>
        <v>31696</v>
      </c>
      <c r="L232" s="33" t="str">
        <f>IF(D232="S",K232,"")</f>
        <v/>
      </c>
      <c r="M232" s="31">
        <f>IF(OR(D232="P",D232="U"),K232,"")</f>
        <v>31696</v>
      </c>
      <c r="N232" s="31" t="str">
        <f>IF(D232="H",K232,"")</f>
        <v/>
      </c>
      <c r="O232" s="31" t="str">
        <f>IF(D232="V",K232,"")</f>
        <v/>
      </c>
      <c r="P232" s="29"/>
      <c r="Q232" s="29"/>
      <c r="R232" s="34">
        <v>15</v>
      </c>
      <c r="S232" s="35"/>
    </row>
    <row r="233" spans="1:19" s="57" customFormat="1" ht="22.5" hidden="1" outlineLevel="2">
      <c r="A233" s="52"/>
      <c r="B233" s="52"/>
      <c r="C233" s="52"/>
      <c r="D233" s="52"/>
      <c r="E233" s="52"/>
      <c r="F233" s="52"/>
      <c r="G233" s="6" t="s">
        <v>203</v>
      </c>
      <c r="H233" s="52"/>
      <c r="I233" s="53"/>
      <c r="J233" s="58"/>
      <c r="K233" s="52"/>
      <c r="L233" s="54"/>
      <c r="M233" s="54"/>
      <c r="N233" s="54"/>
      <c r="O233" s="54"/>
      <c r="P233" s="55"/>
      <c r="Q233" s="52"/>
      <c r="R233" s="56"/>
      <c r="S233" s="52"/>
    </row>
    <row r="234" spans="1:19" s="17" customFormat="1" hidden="1" outlineLevel="2">
      <c r="A234" s="7"/>
      <c r="B234" s="16"/>
      <c r="C234" s="16"/>
      <c r="D234" s="26" t="s">
        <v>183</v>
      </c>
      <c r="E234" s="27">
        <v>2</v>
      </c>
      <c r="F234" s="28" t="s">
        <v>523</v>
      </c>
      <c r="G234" s="4" t="s">
        <v>204</v>
      </c>
      <c r="H234" s="29">
        <v>38</v>
      </c>
      <c r="I234" s="30" t="s">
        <v>359</v>
      </c>
      <c r="J234" s="51">
        <v>900</v>
      </c>
      <c r="K234" s="32">
        <f>H234*J234</f>
        <v>34200</v>
      </c>
      <c r="L234" s="33" t="str">
        <f>IF(D234="S",K234,"")</f>
        <v/>
      </c>
      <c r="M234" s="31">
        <f>IF(OR(D234="P",D234="U"),K234,"")</f>
        <v>34200</v>
      </c>
      <c r="N234" s="31" t="str">
        <f>IF(D234="H",K234,"")</f>
        <v/>
      </c>
      <c r="O234" s="31" t="str">
        <f>IF(D234="V",K234,"")</f>
        <v/>
      </c>
      <c r="P234" s="29"/>
      <c r="Q234" s="29"/>
      <c r="R234" s="34">
        <v>15</v>
      </c>
      <c r="S234" s="35"/>
    </row>
    <row r="235" spans="1:19" s="57" customFormat="1" ht="22.5" hidden="1" outlineLevel="2">
      <c r="A235" s="52"/>
      <c r="B235" s="52"/>
      <c r="C235" s="52"/>
      <c r="D235" s="52"/>
      <c r="E235" s="52"/>
      <c r="F235" s="52"/>
      <c r="G235" s="6" t="s">
        <v>203</v>
      </c>
      <c r="H235" s="52"/>
      <c r="I235" s="53"/>
      <c r="J235" s="58"/>
      <c r="K235" s="52"/>
      <c r="L235" s="54"/>
      <c r="M235" s="54"/>
      <c r="N235" s="54"/>
      <c r="O235" s="54"/>
      <c r="P235" s="55"/>
      <c r="Q235" s="52"/>
      <c r="R235" s="56"/>
      <c r="S235" s="52"/>
    </row>
    <row r="236" spans="1:19" s="17" customFormat="1" hidden="1" outlineLevel="2">
      <c r="A236" s="7"/>
      <c r="B236" s="16"/>
      <c r="C236" s="16"/>
      <c r="D236" s="26" t="s">
        <v>183</v>
      </c>
      <c r="E236" s="27">
        <v>3</v>
      </c>
      <c r="F236" s="28" t="s">
        <v>524</v>
      </c>
      <c r="G236" s="4" t="s">
        <v>205</v>
      </c>
      <c r="H236" s="29">
        <v>92</v>
      </c>
      <c r="I236" s="30" t="s">
        <v>359</v>
      </c>
      <c r="J236" s="51">
        <v>768</v>
      </c>
      <c r="K236" s="32">
        <f>H236*J236</f>
        <v>70656</v>
      </c>
      <c r="L236" s="33" t="str">
        <f>IF(D236="S",K236,"")</f>
        <v/>
      </c>
      <c r="M236" s="31">
        <f>IF(OR(D236="P",D236="U"),K236,"")</f>
        <v>70656</v>
      </c>
      <c r="N236" s="31" t="str">
        <f>IF(D236="H",K236,"")</f>
        <v/>
      </c>
      <c r="O236" s="31" t="str">
        <f>IF(D236="V",K236,"")</f>
        <v/>
      </c>
      <c r="P236" s="29"/>
      <c r="Q236" s="29"/>
      <c r="R236" s="34">
        <v>15</v>
      </c>
      <c r="S236" s="35"/>
    </row>
    <row r="237" spans="1:19" s="57" customFormat="1" ht="22.5" hidden="1" outlineLevel="2">
      <c r="A237" s="52"/>
      <c r="B237" s="52"/>
      <c r="C237" s="52"/>
      <c r="D237" s="52"/>
      <c r="E237" s="52"/>
      <c r="F237" s="52"/>
      <c r="G237" s="6" t="s">
        <v>203</v>
      </c>
      <c r="H237" s="52"/>
      <c r="I237" s="53"/>
      <c r="J237" s="58"/>
      <c r="K237" s="52"/>
      <c r="L237" s="54"/>
      <c r="M237" s="54"/>
      <c r="N237" s="54"/>
      <c r="O237" s="54"/>
      <c r="P237" s="55"/>
      <c r="Q237" s="52"/>
      <c r="R237" s="56"/>
      <c r="S237" s="52"/>
    </row>
    <row r="238" spans="1:19" s="17" customFormat="1" hidden="1" outlineLevel="2">
      <c r="A238" s="7"/>
      <c r="B238" s="16"/>
      <c r="C238" s="16"/>
      <c r="D238" s="26" t="s">
        <v>183</v>
      </c>
      <c r="E238" s="27">
        <v>4</v>
      </c>
      <c r="F238" s="28" t="s">
        <v>525</v>
      </c>
      <c r="G238" s="4" t="s">
        <v>206</v>
      </c>
      <c r="H238" s="29">
        <v>394</v>
      </c>
      <c r="I238" s="30" t="s">
        <v>359</v>
      </c>
      <c r="J238" s="51">
        <v>624</v>
      </c>
      <c r="K238" s="32">
        <f>H238*J238</f>
        <v>245856</v>
      </c>
      <c r="L238" s="33" t="str">
        <f>IF(D238="S",K238,"")</f>
        <v/>
      </c>
      <c r="M238" s="31">
        <f>IF(OR(D238="P",D238="U"),K238,"")</f>
        <v>245856</v>
      </c>
      <c r="N238" s="31" t="str">
        <f>IF(D238="H",K238,"")</f>
        <v/>
      </c>
      <c r="O238" s="31" t="str">
        <f>IF(D238="V",K238,"")</f>
        <v/>
      </c>
      <c r="P238" s="29"/>
      <c r="Q238" s="29"/>
      <c r="R238" s="34">
        <v>15</v>
      </c>
      <c r="S238" s="35"/>
    </row>
    <row r="239" spans="1:19" s="57" customFormat="1" ht="22.5" hidden="1" outlineLevel="2">
      <c r="A239" s="52"/>
      <c r="B239" s="52"/>
      <c r="C239" s="52"/>
      <c r="D239" s="52"/>
      <c r="E239" s="52"/>
      <c r="F239" s="52"/>
      <c r="G239" s="6" t="s">
        <v>207</v>
      </c>
      <c r="H239" s="52"/>
      <c r="I239" s="53"/>
      <c r="J239" s="58"/>
      <c r="K239" s="52"/>
      <c r="L239" s="54"/>
      <c r="M239" s="54"/>
      <c r="N239" s="54"/>
      <c r="O239" s="54"/>
      <c r="P239" s="55"/>
      <c r="Q239" s="52"/>
      <c r="R239" s="56"/>
      <c r="S239" s="52"/>
    </row>
    <row r="240" spans="1:19" s="17" customFormat="1" hidden="1" outlineLevel="2">
      <c r="A240" s="7"/>
      <c r="B240" s="16"/>
      <c r="C240" s="16"/>
      <c r="D240" s="26" t="s">
        <v>183</v>
      </c>
      <c r="E240" s="27">
        <v>5</v>
      </c>
      <c r="F240" s="28" t="s">
        <v>526</v>
      </c>
      <c r="G240" s="4" t="s">
        <v>208</v>
      </c>
      <c r="H240" s="29">
        <v>146</v>
      </c>
      <c r="I240" s="30" t="s">
        <v>359</v>
      </c>
      <c r="J240" s="51">
        <v>420</v>
      </c>
      <c r="K240" s="32">
        <f>H240*J240</f>
        <v>61320</v>
      </c>
      <c r="L240" s="33" t="str">
        <f>IF(D240="S",K240,"")</f>
        <v/>
      </c>
      <c r="M240" s="31">
        <f>IF(OR(D240="P",D240="U"),K240,"")</f>
        <v>61320</v>
      </c>
      <c r="N240" s="31" t="str">
        <f>IF(D240="H",K240,"")</f>
        <v/>
      </c>
      <c r="O240" s="31" t="str">
        <f>IF(D240="V",K240,"")</f>
        <v/>
      </c>
      <c r="P240" s="29"/>
      <c r="Q240" s="29"/>
      <c r="R240" s="34">
        <v>15</v>
      </c>
      <c r="S240" s="35"/>
    </row>
    <row r="241" spans="1:19" s="57" customFormat="1" ht="22.5" hidden="1" outlineLevel="2">
      <c r="A241" s="52"/>
      <c r="B241" s="52"/>
      <c r="C241" s="52"/>
      <c r="D241" s="52"/>
      <c r="E241" s="52"/>
      <c r="F241" s="52"/>
      <c r="G241" s="6" t="s">
        <v>207</v>
      </c>
      <c r="H241" s="52"/>
      <c r="I241" s="53"/>
      <c r="J241" s="58"/>
      <c r="K241" s="52"/>
      <c r="L241" s="54"/>
      <c r="M241" s="54"/>
      <c r="N241" s="54"/>
      <c r="O241" s="54"/>
      <c r="P241" s="55"/>
      <c r="Q241" s="52"/>
      <c r="R241" s="56"/>
      <c r="S241" s="52"/>
    </row>
    <row r="242" spans="1:19" s="17" customFormat="1" hidden="1" outlineLevel="2">
      <c r="A242" s="7"/>
      <c r="B242" s="16"/>
      <c r="C242" s="16"/>
      <c r="D242" s="26" t="s">
        <v>183</v>
      </c>
      <c r="E242" s="27">
        <v>6</v>
      </c>
      <c r="F242" s="28" t="s">
        <v>527</v>
      </c>
      <c r="G242" s="4" t="s">
        <v>209</v>
      </c>
      <c r="H242" s="29">
        <v>10</v>
      </c>
      <c r="I242" s="30" t="s">
        <v>472</v>
      </c>
      <c r="J242" s="51">
        <v>15000</v>
      </c>
      <c r="K242" s="32">
        <f>H242*J242</f>
        <v>150000</v>
      </c>
      <c r="L242" s="33" t="str">
        <f>IF(D242="S",K242,"")</f>
        <v/>
      </c>
      <c r="M242" s="31">
        <f>IF(OR(D242="P",D242="U"),K242,"")</f>
        <v>150000</v>
      </c>
      <c r="N242" s="31" t="str">
        <f>IF(D242="H",K242,"")</f>
        <v/>
      </c>
      <c r="O242" s="31" t="str">
        <f>IF(D242="V",K242,"")</f>
        <v/>
      </c>
      <c r="P242" s="29"/>
      <c r="Q242" s="29"/>
      <c r="R242" s="34">
        <v>15</v>
      </c>
      <c r="S242" s="35"/>
    </row>
    <row r="243" spans="1:19" s="57" customFormat="1" ht="11.25" hidden="1" outlineLevel="2">
      <c r="A243" s="52"/>
      <c r="B243" s="52"/>
      <c r="C243" s="52"/>
      <c r="D243" s="52"/>
      <c r="E243" s="52"/>
      <c r="F243" s="52"/>
      <c r="G243" s="6" t="s">
        <v>210</v>
      </c>
      <c r="H243" s="52"/>
      <c r="I243" s="53"/>
      <c r="J243" s="58"/>
      <c r="K243" s="52"/>
      <c r="L243" s="54"/>
      <c r="M243" s="54"/>
      <c r="N243" s="54"/>
      <c r="O243" s="54"/>
      <c r="P243" s="55"/>
      <c r="Q243" s="52"/>
      <c r="R243" s="56"/>
      <c r="S243" s="52"/>
    </row>
    <row r="244" spans="1:19" s="17" customFormat="1" hidden="1" outlineLevel="2">
      <c r="A244" s="7"/>
      <c r="B244" s="16"/>
      <c r="C244" s="16"/>
      <c r="D244" s="26" t="s">
        <v>183</v>
      </c>
      <c r="E244" s="27">
        <v>7</v>
      </c>
      <c r="F244" s="28" t="s">
        <v>528</v>
      </c>
      <c r="G244" s="4" t="s">
        <v>211</v>
      </c>
      <c r="H244" s="29">
        <v>61</v>
      </c>
      <c r="I244" s="30" t="s">
        <v>472</v>
      </c>
      <c r="J244" s="51">
        <v>6000</v>
      </c>
      <c r="K244" s="32">
        <f>H244*J244</f>
        <v>366000</v>
      </c>
      <c r="L244" s="33" t="str">
        <f>IF(D244="S",K244,"")</f>
        <v/>
      </c>
      <c r="M244" s="31">
        <f>IF(OR(D244="P",D244="U"),K244,"")</f>
        <v>366000</v>
      </c>
      <c r="N244" s="31" t="str">
        <f>IF(D244="H",K244,"")</f>
        <v/>
      </c>
      <c r="O244" s="31" t="str">
        <f>IF(D244="V",K244,"")</f>
        <v/>
      </c>
      <c r="P244" s="29"/>
      <c r="Q244" s="29"/>
      <c r="R244" s="34">
        <v>15</v>
      </c>
      <c r="S244" s="35"/>
    </row>
    <row r="245" spans="1:19" s="57" customFormat="1" ht="22.5" hidden="1" outlineLevel="2">
      <c r="A245" s="52"/>
      <c r="B245" s="52"/>
      <c r="C245" s="52"/>
      <c r="D245" s="52"/>
      <c r="E245" s="52"/>
      <c r="F245" s="52"/>
      <c r="G245" s="6" t="s">
        <v>212</v>
      </c>
      <c r="H245" s="52"/>
      <c r="I245" s="53"/>
      <c r="J245" s="52"/>
      <c r="K245" s="52"/>
      <c r="L245" s="54"/>
      <c r="M245" s="54"/>
      <c r="N245" s="54"/>
      <c r="O245" s="54"/>
      <c r="P245" s="55"/>
      <c r="Q245" s="52"/>
      <c r="R245" s="56"/>
      <c r="S245" s="52"/>
    </row>
    <row r="246" spans="1:19" s="17" customFormat="1" hidden="1" outlineLevel="2">
      <c r="A246" s="7"/>
      <c r="B246" s="16"/>
      <c r="C246" s="16"/>
      <c r="D246" s="26" t="s">
        <v>183</v>
      </c>
      <c r="E246" s="27">
        <v>8</v>
      </c>
      <c r="F246" s="28" t="s">
        <v>529</v>
      </c>
      <c r="G246" s="4" t="s">
        <v>165</v>
      </c>
      <c r="H246" s="29">
        <v>56</v>
      </c>
      <c r="I246" s="30" t="s">
        <v>490</v>
      </c>
      <c r="J246" s="31">
        <v>160</v>
      </c>
      <c r="K246" s="32">
        <f>H246*J246</f>
        <v>8960</v>
      </c>
      <c r="L246" s="33" t="str">
        <f>IF(D246="S",K246,"")</f>
        <v/>
      </c>
      <c r="M246" s="31">
        <f>IF(OR(D246="P",D246="U"),K246,"")</f>
        <v>8960</v>
      </c>
      <c r="N246" s="31" t="str">
        <f>IF(D246="H",K246,"")</f>
        <v/>
      </c>
      <c r="O246" s="31" t="str">
        <f>IF(D246="V",K246,"")</f>
        <v/>
      </c>
      <c r="P246" s="29"/>
      <c r="Q246" s="29"/>
      <c r="R246" s="34">
        <v>15</v>
      </c>
      <c r="S246" s="35"/>
    </row>
    <row r="247" spans="1:19" s="17" customFormat="1" outlineLevel="1" collapsed="1">
      <c r="A247" s="7"/>
      <c r="B247" s="8"/>
      <c r="C247" s="9" t="s">
        <v>530</v>
      </c>
      <c r="D247" s="10" t="s">
        <v>180</v>
      </c>
      <c r="E247" s="11"/>
      <c r="F247" s="11" t="s">
        <v>436</v>
      </c>
      <c r="G247" s="2" t="s">
        <v>213</v>
      </c>
      <c r="H247" s="11"/>
      <c r="I247" s="10"/>
      <c r="J247" s="11"/>
      <c r="K247" s="12">
        <f>SUBTOTAL(9,K248:K255)</f>
        <v>326514.77349999978</v>
      </c>
      <c r="L247" s="13">
        <f>SUBTOTAL(9,L248:L255)</f>
        <v>0</v>
      </c>
      <c r="M247" s="13">
        <f>SUBTOTAL(9,M248:M255)</f>
        <v>326514.77349999978</v>
      </c>
      <c r="N247" s="13">
        <f>SUBTOTAL(9,N248:N255)</f>
        <v>0</v>
      </c>
      <c r="O247" s="13">
        <f>SUBTOTAL(9,O248:O255)</f>
        <v>0</v>
      </c>
      <c r="P247" s="14">
        <f>SUMPRODUCT(P248:P255,H248:H255)</f>
        <v>0</v>
      </c>
      <c r="Q247" s="14">
        <f>SUMPRODUCT(Q248:Q255,H248:H255)</f>
        <v>0</v>
      </c>
      <c r="R247" s="15">
        <f>SUMPRODUCT(R248:R255,K248:K255)/100</f>
        <v>48977.216024999965</v>
      </c>
      <c r="S247" s="16"/>
    </row>
    <row r="248" spans="1:19" s="17" customFormat="1" hidden="1" outlineLevel="2">
      <c r="A248" s="7"/>
      <c r="B248" s="8"/>
      <c r="C248" s="18"/>
      <c r="D248" s="19"/>
      <c r="E248" s="20" t="s">
        <v>182</v>
      </c>
      <c r="F248" s="21"/>
      <c r="G248" s="3"/>
      <c r="H248" s="21"/>
      <c r="I248" s="19"/>
      <c r="J248" s="21"/>
      <c r="K248" s="22"/>
      <c r="L248" s="23"/>
      <c r="M248" s="23"/>
      <c r="N248" s="23"/>
      <c r="O248" s="23"/>
      <c r="P248" s="24"/>
      <c r="Q248" s="24"/>
      <c r="R248" s="25"/>
      <c r="S248" s="16"/>
    </row>
    <row r="249" spans="1:19" s="17" customFormat="1" hidden="1" outlineLevel="2">
      <c r="A249" s="7"/>
      <c r="B249" s="16"/>
      <c r="C249" s="16"/>
      <c r="D249" s="26" t="s">
        <v>183</v>
      </c>
      <c r="E249" s="27">
        <v>1</v>
      </c>
      <c r="F249" s="28" t="s">
        <v>531</v>
      </c>
      <c r="G249" s="4" t="s">
        <v>214</v>
      </c>
      <c r="H249" s="29">
        <v>90</v>
      </c>
      <c r="I249" s="30" t="s">
        <v>359</v>
      </c>
      <c r="J249" s="31">
        <v>150</v>
      </c>
      <c r="K249" s="32">
        <f t="shared" ref="K249:K255" si="70">H249*J249</f>
        <v>13500</v>
      </c>
      <c r="L249" s="33" t="str">
        <f t="shared" ref="L249:L255" si="71">IF(D249="S",K249,"")</f>
        <v/>
      </c>
      <c r="M249" s="31">
        <f t="shared" ref="M249:M255" si="72">IF(OR(D249="P",D249="U"),K249,"")</f>
        <v>13500</v>
      </c>
      <c r="N249" s="31" t="str">
        <f t="shared" ref="N249:N255" si="73">IF(D249="H",K249,"")</f>
        <v/>
      </c>
      <c r="O249" s="31" t="str">
        <f t="shared" ref="O249:O255" si="74">IF(D249="V",K249,"")</f>
        <v/>
      </c>
      <c r="P249" s="29"/>
      <c r="Q249" s="29"/>
      <c r="R249" s="34">
        <v>15</v>
      </c>
      <c r="S249" s="35"/>
    </row>
    <row r="250" spans="1:19" s="17" customFormat="1" ht="30" hidden="1" outlineLevel="2">
      <c r="A250" s="7"/>
      <c r="B250" s="16"/>
      <c r="C250" s="16"/>
      <c r="D250" s="26" t="s">
        <v>183</v>
      </c>
      <c r="E250" s="27">
        <v>2</v>
      </c>
      <c r="F250" s="28" t="s">
        <v>532</v>
      </c>
      <c r="G250" s="4" t="s">
        <v>215</v>
      </c>
      <c r="H250" s="29">
        <v>402.1</v>
      </c>
      <c r="I250" s="30" t="s">
        <v>333</v>
      </c>
      <c r="J250" s="31">
        <v>350</v>
      </c>
      <c r="K250" s="32">
        <f t="shared" si="70"/>
        <v>140735</v>
      </c>
      <c r="L250" s="33" t="str">
        <f t="shared" si="71"/>
        <v/>
      </c>
      <c r="M250" s="31">
        <f t="shared" si="72"/>
        <v>140735</v>
      </c>
      <c r="N250" s="31" t="str">
        <f t="shared" si="73"/>
        <v/>
      </c>
      <c r="O250" s="31" t="str">
        <f t="shared" si="74"/>
        <v/>
      </c>
      <c r="P250" s="29"/>
      <c r="Q250" s="29"/>
      <c r="R250" s="34">
        <v>15</v>
      </c>
      <c r="S250" s="35"/>
    </row>
    <row r="251" spans="1:19" s="17" customFormat="1" ht="30" hidden="1" outlineLevel="2">
      <c r="A251" s="7"/>
      <c r="B251" s="16"/>
      <c r="C251" s="16"/>
      <c r="D251" s="26" t="s">
        <v>183</v>
      </c>
      <c r="E251" s="27">
        <v>3</v>
      </c>
      <c r="F251" s="28" t="s">
        <v>533</v>
      </c>
      <c r="G251" s="4" t="s">
        <v>216</v>
      </c>
      <c r="H251" s="29">
        <v>402.1</v>
      </c>
      <c r="I251" s="30" t="s">
        <v>333</v>
      </c>
      <c r="J251" s="31">
        <v>90</v>
      </c>
      <c r="K251" s="32">
        <f t="shared" si="70"/>
        <v>36189</v>
      </c>
      <c r="L251" s="33" t="str">
        <f t="shared" si="71"/>
        <v/>
      </c>
      <c r="M251" s="31">
        <f t="shared" si="72"/>
        <v>36189</v>
      </c>
      <c r="N251" s="31" t="str">
        <f t="shared" si="73"/>
        <v/>
      </c>
      <c r="O251" s="31" t="str">
        <f t="shared" si="74"/>
        <v/>
      </c>
      <c r="P251" s="29"/>
      <c r="Q251" s="29"/>
      <c r="R251" s="34">
        <v>15</v>
      </c>
      <c r="S251" s="35"/>
    </row>
    <row r="252" spans="1:19" s="17" customFormat="1" ht="30" hidden="1" outlineLevel="2">
      <c r="A252" s="7"/>
      <c r="B252" s="16"/>
      <c r="C252" s="16"/>
      <c r="D252" s="26" t="s">
        <v>183</v>
      </c>
      <c r="E252" s="27">
        <v>4</v>
      </c>
      <c r="F252" s="28" t="s">
        <v>534</v>
      </c>
      <c r="G252" s="4" t="s">
        <v>217</v>
      </c>
      <c r="H252" s="29">
        <v>402.1</v>
      </c>
      <c r="I252" s="30" t="s">
        <v>333</v>
      </c>
      <c r="J252" s="31">
        <v>40</v>
      </c>
      <c r="K252" s="32">
        <f t="shared" si="70"/>
        <v>16084</v>
      </c>
      <c r="L252" s="33" t="str">
        <f t="shared" si="71"/>
        <v/>
      </c>
      <c r="M252" s="31">
        <f t="shared" si="72"/>
        <v>16084</v>
      </c>
      <c r="N252" s="31" t="str">
        <f t="shared" si="73"/>
        <v/>
      </c>
      <c r="O252" s="31" t="str">
        <f t="shared" si="74"/>
        <v/>
      </c>
      <c r="P252" s="29"/>
      <c r="Q252" s="29"/>
      <c r="R252" s="34">
        <v>15</v>
      </c>
      <c r="S252" s="35"/>
    </row>
    <row r="253" spans="1:19" s="17" customFormat="1" ht="30" hidden="1" outlineLevel="2">
      <c r="A253" s="7"/>
      <c r="B253" s="16"/>
      <c r="C253" s="16"/>
      <c r="D253" s="26" t="s">
        <v>183</v>
      </c>
      <c r="E253" s="27">
        <v>5</v>
      </c>
      <c r="F253" s="28" t="s">
        <v>535</v>
      </c>
      <c r="G253" s="4" t="s">
        <v>218</v>
      </c>
      <c r="H253" s="29">
        <v>309.92</v>
      </c>
      <c r="I253" s="30" t="s">
        <v>333</v>
      </c>
      <c r="J253" s="31">
        <v>300</v>
      </c>
      <c r="K253" s="32">
        <f t="shared" si="70"/>
        <v>92976</v>
      </c>
      <c r="L253" s="33" t="str">
        <f t="shared" si="71"/>
        <v/>
      </c>
      <c r="M253" s="31">
        <f t="shared" si="72"/>
        <v>92976</v>
      </c>
      <c r="N253" s="31" t="str">
        <f t="shared" si="73"/>
        <v/>
      </c>
      <c r="O253" s="31" t="str">
        <f t="shared" si="74"/>
        <v/>
      </c>
      <c r="P253" s="29"/>
      <c r="Q253" s="29"/>
      <c r="R253" s="34">
        <v>15</v>
      </c>
      <c r="S253" s="35"/>
    </row>
    <row r="254" spans="1:19" s="17" customFormat="1" ht="30" hidden="1" outlineLevel="2">
      <c r="A254" s="7"/>
      <c r="B254" s="16"/>
      <c r="C254" s="16"/>
      <c r="D254" s="26" t="s">
        <v>183</v>
      </c>
      <c r="E254" s="27">
        <v>6</v>
      </c>
      <c r="F254" s="28" t="s">
        <v>536</v>
      </c>
      <c r="G254" s="4" t="s">
        <v>219</v>
      </c>
      <c r="H254" s="29">
        <v>92.18</v>
      </c>
      <c r="I254" s="30" t="s">
        <v>333</v>
      </c>
      <c r="J254" s="31">
        <v>280</v>
      </c>
      <c r="K254" s="32">
        <f t="shared" si="70"/>
        <v>25810.400000000001</v>
      </c>
      <c r="L254" s="33" t="str">
        <f t="shared" si="71"/>
        <v/>
      </c>
      <c r="M254" s="31">
        <f t="shared" si="72"/>
        <v>25810.400000000001</v>
      </c>
      <c r="N254" s="31" t="str">
        <f t="shared" si="73"/>
        <v/>
      </c>
      <c r="O254" s="31" t="str">
        <f t="shared" si="74"/>
        <v/>
      </c>
      <c r="P254" s="29"/>
      <c r="Q254" s="29"/>
      <c r="R254" s="34">
        <v>15</v>
      </c>
      <c r="S254" s="35"/>
    </row>
    <row r="255" spans="1:19" s="17" customFormat="1" hidden="1" outlineLevel="2">
      <c r="A255" s="7"/>
      <c r="B255" s="16"/>
      <c r="C255" s="16"/>
      <c r="D255" s="26" t="s">
        <v>183</v>
      </c>
      <c r="E255" s="27">
        <v>7</v>
      </c>
      <c r="F255" s="28" t="s">
        <v>537</v>
      </c>
      <c r="G255" s="4" t="s">
        <v>220</v>
      </c>
      <c r="H255" s="29">
        <v>12.2037349999976</v>
      </c>
      <c r="I255" s="30" t="s">
        <v>339</v>
      </c>
      <c r="J255" s="31">
        <v>100</v>
      </c>
      <c r="K255" s="32">
        <f t="shared" si="70"/>
        <v>1220.37349999976</v>
      </c>
      <c r="L255" s="33" t="str">
        <f t="shared" si="71"/>
        <v/>
      </c>
      <c r="M255" s="31">
        <f t="shared" si="72"/>
        <v>1220.37349999976</v>
      </c>
      <c r="N255" s="31" t="str">
        <f t="shared" si="73"/>
        <v/>
      </c>
      <c r="O255" s="31" t="str">
        <f t="shared" si="74"/>
        <v/>
      </c>
      <c r="P255" s="29"/>
      <c r="Q255" s="29"/>
      <c r="R255" s="34">
        <v>15</v>
      </c>
      <c r="S255" s="35"/>
    </row>
    <row r="256" spans="1:19" s="17" customFormat="1" outlineLevel="1" collapsed="1">
      <c r="A256" s="7"/>
      <c r="B256" s="8"/>
      <c r="C256" s="9" t="s">
        <v>538</v>
      </c>
      <c r="D256" s="10" t="s">
        <v>180</v>
      </c>
      <c r="E256" s="11"/>
      <c r="F256" s="11" t="s">
        <v>521</v>
      </c>
      <c r="G256" s="2" t="s">
        <v>221</v>
      </c>
      <c r="H256" s="11"/>
      <c r="I256" s="10"/>
      <c r="J256" s="11"/>
      <c r="K256" s="12">
        <f>SUBTOTAL(9,K257:K259)</f>
        <v>109823.41137999987</v>
      </c>
      <c r="L256" s="13">
        <f>SUBTOTAL(9,L257:L259)</f>
        <v>0</v>
      </c>
      <c r="M256" s="13">
        <f>SUBTOTAL(9,M257:M259)</f>
        <v>109823.41137999987</v>
      </c>
      <c r="N256" s="13">
        <f>SUBTOTAL(9,N257:N259)</f>
        <v>0</v>
      </c>
      <c r="O256" s="13">
        <f>SUBTOTAL(9,O257:O259)</f>
        <v>0</v>
      </c>
      <c r="P256" s="14">
        <f>SUMPRODUCT(P257:P259,H257:H259)</f>
        <v>0</v>
      </c>
      <c r="Q256" s="14">
        <f>SUMPRODUCT(Q257:Q259,H257:H259)</f>
        <v>0</v>
      </c>
      <c r="R256" s="15">
        <f>SUMPRODUCT(R257:R259,K257:K259)/100</f>
        <v>16473.51170699998</v>
      </c>
      <c r="S256" s="16"/>
    </row>
    <row r="257" spans="1:19" s="17" customFormat="1" hidden="1" outlineLevel="2">
      <c r="A257" s="7"/>
      <c r="B257" s="8"/>
      <c r="C257" s="18"/>
      <c r="D257" s="19"/>
      <c r="E257" s="20" t="s">
        <v>182</v>
      </c>
      <c r="F257" s="21"/>
      <c r="G257" s="3"/>
      <c r="H257" s="21"/>
      <c r="I257" s="19"/>
      <c r="J257" s="21"/>
      <c r="K257" s="22"/>
      <c r="L257" s="23"/>
      <c r="M257" s="23"/>
      <c r="N257" s="23"/>
      <c r="O257" s="23"/>
      <c r="P257" s="24"/>
      <c r="Q257" s="24"/>
      <c r="R257" s="25"/>
      <c r="S257" s="16"/>
    </row>
    <row r="258" spans="1:19" s="17" customFormat="1" hidden="1" outlineLevel="2">
      <c r="A258" s="7"/>
      <c r="B258" s="16"/>
      <c r="C258" s="16"/>
      <c r="D258" s="26" t="s">
        <v>183</v>
      </c>
      <c r="E258" s="27">
        <v>1</v>
      </c>
      <c r="F258" s="28" t="s">
        <v>539</v>
      </c>
      <c r="G258" s="4" t="s">
        <v>222</v>
      </c>
      <c r="H258" s="29">
        <v>223.31</v>
      </c>
      <c r="I258" s="30" t="s">
        <v>333</v>
      </c>
      <c r="J258" s="31">
        <v>490</v>
      </c>
      <c r="K258" s="32">
        <f>H258*J258</f>
        <v>109421.9</v>
      </c>
      <c r="L258" s="33" t="str">
        <f>IF(D258="S",K258,"")</f>
        <v/>
      </c>
      <c r="M258" s="31">
        <f>IF(OR(D258="P",D258="U"),K258,"")</f>
        <v>109421.9</v>
      </c>
      <c r="N258" s="31" t="str">
        <f>IF(D258="H",K258,"")</f>
        <v/>
      </c>
      <c r="O258" s="31" t="str">
        <f>IF(D258="V",K258,"")</f>
        <v/>
      </c>
      <c r="P258" s="29"/>
      <c r="Q258" s="29"/>
      <c r="R258" s="34">
        <v>15</v>
      </c>
      <c r="S258" s="35"/>
    </row>
    <row r="259" spans="1:19" s="17" customFormat="1" hidden="1" outlineLevel="2">
      <c r="A259" s="7"/>
      <c r="B259" s="16"/>
      <c r="C259" s="16"/>
      <c r="D259" s="26" t="s">
        <v>183</v>
      </c>
      <c r="E259" s="27">
        <v>2</v>
      </c>
      <c r="F259" s="28" t="s">
        <v>540</v>
      </c>
      <c r="G259" s="4" t="s">
        <v>223</v>
      </c>
      <c r="H259" s="29">
        <v>4.0151137999987299</v>
      </c>
      <c r="I259" s="30" t="s">
        <v>339</v>
      </c>
      <c r="J259" s="31">
        <v>100</v>
      </c>
      <c r="K259" s="32">
        <f>H259*J259</f>
        <v>401.51137999987299</v>
      </c>
      <c r="L259" s="33" t="str">
        <f>IF(D259="S",K259,"")</f>
        <v/>
      </c>
      <c r="M259" s="31">
        <f>IF(OR(D259="P",D259="U"),K259,"")</f>
        <v>401.51137999987299</v>
      </c>
      <c r="N259" s="31" t="str">
        <f>IF(D259="H",K259,"")</f>
        <v/>
      </c>
      <c r="O259" s="31" t="str">
        <f>IF(D259="V",K259,"")</f>
        <v/>
      </c>
      <c r="P259" s="29"/>
      <c r="Q259" s="29"/>
      <c r="R259" s="34">
        <v>15</v>
      </c>
      <c r="S259" s="35"/>
    </row>
    <row r="260" spans="1:19" s="17" customFormat="1" outlineLevel="1" collapsed="1">
      <c r="A260" s="7"/>
      <c r="B260" s="8"/>
      <c r="C260" s="9" t="s">
        <v>541</v>
      </c>
      <c r="D260" s="10" t="s">
        <v>180</v>
      </c>
      <c r="E260" s="11"/>
      <c r="F260" s="11" t="s">
        <v>436</v>
      </c>
      <c r="G260" s="2" t="s">
        <v>224</v>
      </c>
      <c r="H260" s="11"/>
      <c r="I260" s="10"/>
      <c r="J260" s="11"/>
      <c r="K260" s="12">
        <f>SUBTOTAL(9,K261:K269)</f>
        <v>88838.477100000004</v>
      </c>
      <c r="L260" s="13">
        <f>SUBTOTAL(9,L261:L269)</f>
        <v>0</v>
      </c>
      <c r="M260" s="13">
        <f>SUBTOTAL(9,M261:M269)</f>
        <v>88838.477100000004</v>
      </c>
      <c r="N260" s="13">
        <f>SUBTOTAL(9,N261:N269)</f>
        <v>0</v>
      </c>
      <c r="O260" s="13">
        <f>SUBTOTAL(9,O261:O269)</f>
        <v>0</v>
      </c>
      <c r="P260" s="14">
        <f>SUMPRODUCT(P261:P269,H261:H269)</f>
        <v>0</v>
      </c>
      <c r="Q260" s="14">
        <f>SUMPRODUCT(Q261:Q269,H261:H269)</f>
        <v>0</v>
      </c>
      <c r="R260" s="15">
        <f>SUMPRODUCT(R261:R269,K261:K269)/100</f>
        <v>13325.771565000001</v>
      </c>
      <c r="S260" s="16"/>
    </row>
    <row r="261" spans="1:19" s="17" customFormat="1" hidden="1" outlineLevel="2">
      <c r="A261" s="7"/>
      <c r="B261" s="8"/>
      <c r="C261" s="18"/>
      <c r="D261" s="19"/>
      <c r="E261" s="20" t="s">
        <v>182</v>
      </c>
      <c r="F261" s="21"/>
      <c r="G261" s="3"/>
      <c r="H261" s="21"/>
      <c r="I261" s="19"/>
      <c r="J261" s="21"/>
      <c r="K261" s="22"/>
      <c r="L261" s="23"/>
      <c r="M261" s="23"/>
      <c r="N261" s="23"/>
      <c r="O261" s="23"/>
      <c r="P261" s="24"/>
      <c r="Q261" s="24"/>
      <c r="R261" s="25"/>
      <c r="S261" s="16"/>
    </row>
    <row r="262" spans="1:19" s="17" customFormat="1" hidden="1" outlineLevel="2">
      <c r="A262" s="7"/>
      <c r="B262" s="16"/>
      <c r="C262" s="16"/>
      <c r="D262" s="26" t="s">
        <v>183</v>
      </c>
      <c r="E262" s="27">
        <v>1</v>
      </c>
      <c r="F262" s="28" t="s">
        <v>542</v>
      </c>
      <c r="G262" s="4" t="s">
        <v>225</v>
      </c>
      <c r="H262" s="29">
        <v>4</v>
      </c>
      <c r="I262" s="30" t="s">
        <v>359</v>
      </c>
      <c r="J262" s="31">
        <v>340</v>
      </c>
      <c r="K262" s="32">
        <f t="shared" ref="K262:K269" si="75">H262*J262</f>
        <v>1360</v>
      </c>
      <c r="L262" s="33" t="str">
        <f t="shared" ref="L262:L269" si="76">IF(D262="S",K262,"")</f>
        <v/>
      </c>
      <c r="M262" s="31">
        <f t="shared" ref="M262:M269" si="77">IF(OR(D262="P",D262="U"),K262,"")</f>
        <v>1360</v>
      </c>
      <c r="N262" s="31" t="str">
        <f t="shared" ref="N262:N269" si="78">IF(D262="H",K262,"")</f>
        <v/>
      </c>
      <c r="O262" s="31" t="str">
        <f t="shared" ref="O262:O269" si="79">IF(D262="V",K262,"")</f>
        <v/>
      </c>
      <c r="P262" s="29"/>
      <c r="Q262" s="29"/>
      <c r="R262" s="34">
        <v>15</v>
      </c>
      <c r="S262" s="35"/>
    </row>
    <row r="263" spans="1:19" s="17" customFormat="1" hidden="1" outlineLevel="2">
      <c r="A263" s="7"/>
      <c r="B263" s="16"/>
      <c r="C263" s="16"/>
      <c r="D263" s="26" t="s">
        <v>183</v>
      </c>
      <c r="E263" s="27">
        <v>2</v>
      </c>
      <c r="F263" s="28" t="s">
        <v>543</v>
      </c>
      <c r="G263" s="4" t="s">
        <v>226</v>
      </c>
      <c r="H263" s="29">
        <v>61.6</v>
      </c>
      <c r="I263" s="30" t="s">
        <v>359</v>
      </c>
      <c r="J263" s="31">
        <v>600</v>
      </c>
      <c r="K263" s="32">
        <f t="shared" si="75"/>
        <v>36960</v>
      </c>
      <c r="L263" s="33" t="str">
        <f t="shared" si="76"/>
        <v/>
      </c>
      <c r="M263" s="31">
        <f t="shared" si="77"/>
        <v>36960</v>
      </c>
      <c r="N263" s="31" t="str">
        <f t="shared" si="78"/>
        <v/>
      </c>
      <c r="O263" s="31" t="str">
        <f t="shared" si="79"/>
        <v/>
      </c>
      <c r="P263" s="29"/>
      <c r="Q263" s="29"/>
      <c r="R263" s="34">
        <v>15</v>
      </c>
      <c r="S263" s="35"/>
    </row>
    <row r="264" spans="1:19" s="17" customFormat="1" hidden="1" outlineLevel="2">
      <c r="A264" s="7"/>
      <c r="B264" s="16"/>
      <c r="C264" s="16"/>
      <c r="D264" s="26" t="s">
        <v>183</v>
      </c>
      <c r="E264" s="27">
        <v>3</v>
      </c>
      <c r="F264" s="28" t="s">
        <v>544</v>
      </c>
      <c r="G264" s="4" t="s">
        <v>227</v>
      </c>
      <c r="H264" s="29">
        <v>14.5</v>
      </c>
      <c r="I264" s="30" t="s">
        <v>359</v>
      </c>
      <c r="J264" s="31">
        <v>500</v>
      </c>
      <c r="K264" s="32">
        <f t="shared" si="75"/>
        <v>7250</v>
      </c>
      <c r="L264" s="33" t="str">
        <f t="shared" si="76"/>
        <v/>
      </c>
      <c r="M264" s="31">
        <f t="shared" si="77"/>
        <v>7250</v>
      </c>
      <c r="N264" s="31" t="str">
        <f t="shared" si="78"/>
        <v/>
      </c>
      <c r="O264" s="31" t="str">
        <f t="shared" si="79"/>
        <v/>
      </c>
      <c r="P264" s="29"/>
      <c r="Q264" s="29"/>
      <c r="R264" s="34">
        <v>15</v>
      </c>
      <c r="S264" s="35"/>
    </row>
    <row r="265" spans="1:19" s="17" customFormat="1" hidden="1" outlineLevel="2">
      <c r="A265" s="7"/>
      <c r="B265" s="16"/>
      <c r="C265" s="16"/>
      <c r="D265" s="26" t="s">
        <v>183</v>
      </c>
      <c r="E265" s="27">
        <v>4</v>
      </c>
      <c r="F265" s="28" t="s">
        <v>545</v>
      </c>
      <c r="G265" s="4" t="s">
        <v>228</v>
      </c>
      <c r="H265" s="29">
        <v>27.6</v>
      </c>
      <c r="I265" s="30" t="s">
        <v>359</v>
      </c>
      <c r="J265" s="31">
        <v>15</v>
      </c>
      <c r="K265" s="32">
        <f t="shared" si="75"/>
        <v>414</v>
      </c>
      <c r="L265" s="33" t="str">
        <f t="shared" si="76"/>
        <v/>
      </c>
      <c r="M265" s="31">
        <f t="shared" si="77"/>
        <v>414</v>
      </c>
      <c r="N265" s="31" t="str">
        <f t="shared" si="78"/>
        <v/>
      </c>
      <c r="O265" s="31" t="str">
        <f t="shared" si="79"/>
        <v/>
      </c>
      <c r="P265" s="29"/>
      <c r="Q265" s="29"/>
      <c r="R265" s="34">
        <v>15</v>
      </c>
      <c r="S265" s="35"/>
    </row>
    <row r="266" spans="1:19" s="17" customFormat="1" hidden="1" outlineLevel="2">
      <c r="A266" s="7"/>
      <c r="B266" s="16"/>
      <c r="C266" s="16"/>
      <c r="D266" s="26" t="s">
        <v>183</v>
      </c>
      <c r="E266" s="27">
        <v>5</v>
      </c>
      <c r="F266" s="28" t="s">
        <v>546</v>
      </c>
      <c r="G266" s="4" t="s">
        <v>229</v>
      </c>
      <c r="H266" s="29">
        <v>43.1</v>
      </c>
      <c r="I266" s="30" t="s">
        <v>359</v>
      </c>
      <c r="J266" s="31">
        <v>340</v>
      </c>
      <c r="K266" s="32">
        <f t="shared" si="75"/>
        <v>14654</v>
      </c>
      <c r="L266" s="33" t="str">
        <f t="shared" si="76"/>
        <v/>
      </c>
      <c r="M266" s="31">
        <f t="shared" si="77"/>
        <v>14654</v>
      </c>
      <c r="N266" s="31" t="str">
        <f t="shared" si="78"/>
        <v/>
      </c>
      <c r="O266" s="31" t="str">
        <f t="shared" si="79"/>
        <v/>
      </c>
      <c r="P266" s="29"/>
      <c r="Q266" s="29"/>
      <c r="R266" s="34">
        <v>15</v>
      </c>
      <c r="S266" s="35"/>
    </row>
    <row r="267" spans="1:19" s="17" customFormat="1" hidden="1" outlineLevel="2">
      <c r="A267" s="7"/>
      <c r="B267" s="16"/>
      <c r="C267" s="16"/>
      <c r="D267" s="26" t="s">
        <v>183</v>
      </c>
      <c r="E267" s="27">
        <v>6</v>
      </c>
      <c r="F267" s="28" t="s">
        <v>547</v>
      </c>
      <c r="G267" s="4" t="s">
        <v>230</v>
      </c>
      <c r="H267" s="29">
        <v>11.2</v>
      </c>
      <c r="I267" s="30" t="s">
        <v>359</v>
      </c>
      <c r="J267" s="31">
        <v>370</v>
      </c>
      <c r="K267" s="32">
        <f t="shared" si="75"/>
        <v>4144</v>
      </c>
      <c r="L267" s="33" t="str">
        <f t="shared" si="76"/>
        <v/>
      </c>
      <c r="M267" s="31">
        <f t="shared" si="77"/>
        <v>4144</v>
      </c>
      <c r="N267" s="31" t="str">
        <f t="shared" si="78"/>
        <v/>
      </c>
      <c r="O267" s="31" t="str">
        <f t="shared" si="79"/>
        <v/>
      </c>
      <c r="P267" s="29"/>
      <c r="Q267" s="29"/>
      <c r="R267" s="34">
        <v>15</v>
      </c>
      <c r="S267" s="35"/>
    </row>
    <row r="268" spans="1:19" s="17" customFormat="1" hidden="1" outlineLevel="2">
      <c r="A268" s="7"/>
      <c r="B268" s="16"/>
      <c r="C268" s="16"/>
      <c r="D268" s="26" t="s">
        <v>183</v>
      </c>
      <c r="E268" s="27">
        <v>7</v>
      </c>
      <c r="F268" s="28" t="s">
        <v>548</v>
      </c>
      <c r="G268" s="4" t="s">
        <v>231</v>
      </c>
      <c r="H268" s="29">
        <v>40</v>
      </c>
      <c r="I268" s="30" t="s">
        <v>359</v>
      </c>
      <c r="J268" s="31">
        <v>600</v>
      </c>
      <c r="K268" s="32">
        <f t="shared" si="75"/>
        <v>24000</v>
      </c>
      <c r="L268" s="33" t="str">
        <f t="shared" si="76"/>
        <v/>
      </c>
      <c r="M268" s="31">
        <f t="shared" si="77"/>
        <v>24000</v>
      </c>
      <c r="N268" s="31" t="str">
        <f t="shared" si="78"/>
        <v/>
      </c>
      <c r="O268" s="31" t="str">
        <f t="shared" si="79"/>
        <v/>
      </c>
      <c r="P268" s="29"/>
      <c r="Q268" s="29"/>
      <c r="R268" s="34">
        <v>15</v>
      </c>
      <c r="S268" s="35"/>
    </row>
    <row r="269" spans="1:19" s="17" customFormat="1" hidden="1" outlineLevel="2">
      <c r="A269" s="7"/>
      <c r="B269" s="16"/>
      <c r="C269" s="16"/>
      <c r="D269" s="26" t="s">
        <v>183</v>
      </c>
      <c r="E269" s="27">
        <v>8</v>
      </c>
      <c r="F269" s="28" t="s">
        <v>549</v>
      </c>
      <c r="G269" s="4" t="s">
        <v>232</v>
      </c>
      <c r="H269" s="29">
        <v>0.56477099999996705</v>
      </c>
      <c r="I269" s="30" t="s">
        <v>339</v>
      </c>
      <c r="J269" s="31">
        <v>100</v>
      </c>
      <c r="K269" s="32">
        <f t="shared" si="75"/>
        <v>56.477099999996703</v>
      </c>
      <c r="L269" s="33" t="str">
        <f t="shared" si="76"/>
        <v/>
      </c>
      <c r="M269" s="31">
        <f t="shared" si="77"/>
        <v>56.477099999996703</v>
      </c>
      <c r="N269" s="31" t="str">
        <f t="shared" si="78"/>
        <v/>
      </c>
      <c r="O269" s="31" t="str">
        <f t="shared" si="79"/>
        <v/>
      </c>
      <c r="P269" s="29"/>
      <c r="Q269" s="29"/>
      <c r="R269" s="34">
        <v>15</v>
      </c>
      <c r="S269" s="35"/>
    </row>
    <row r="270" spans="1:19" s="17" customFormat="1" outlineLevel="1" collapsed="1">
      <c r="A270" s="7"/>
      <c r="B270" s="8"/>
      <c r="C270" s="9" t="s">
        <v>550</v>
      </c>
      <c r="D270" s="10" t="s">
        <v>180</v>
      </c>
      <c r="E270" s="11"/>
      <c r="F270" s="11" t="s">
        <v>521</v>
      </c>
      <c r="G270" s="2" t="s">
        <v>233</v>
      </c>
      <c r="H270" s="11"/>
      <c r="I270" s="10"/>
      <c r="J270" s="11"/>
      <c r="K270" s="12">
        <f>SUBTOTAL(9,K271:K287)</f>
        <v>365580.86280000047</v>
      </c>
      <c r="L270" s="13">
        <f>SUBTOTAL(9,L271:L287)</f>
        <v>0</v>
      </c>
      <c r="M270" s="13">
        <f>SUBTOTAL(9,M271:M287)</f>
        <v>365580.86280000047</v>
      </c>
      <c r="N270" s="13">
        <f>SUBTOTAL(9,N271:N287)</f>
        <v>0</v>
      </c>
      <c r="O270" s="13">
        <f>SUBTOTAL(9,O271:O287)</f>
        <v>0</v>
      </c>
      <c r="P270" s="14">
        <f>SUMPRODUCT(P271:P287,H271:H287)</f>
        <v>0</v>
      </c>
      <c r="Q270" s="14">
        <f>SUMPRODUCT(Q271:Q287,H271:H287)</f>
        <v>0</v>
      </c>
      <c r="R270" s="15">
        <f>SUMPRODUCT(R271:R287,K271:K287)/100</f>
        <v>54837.12942000007</v>
      </c>
      <c r="S270" s="16"/>
    </row>
    <row r="271" spans="1:19" s="17" customFormat="1" hidden="1" outlineLevel="2">
      <c r="A271" s="7"/>
      <c r="B271" s="8"/>
      <c r="C271" s="18"/>
      <c r="D271" s="19"/>
      <c r="E271" s="20" t="s">
        <v>182</v>
      </c>
      <c r="F271" s="21"/>
      <c r="G271" s="3"/>
      <c r="H271" s="21"/>
      <c r="I271" s="19"/>
      <c r="J271" s="21"/>
      <c r="K271" s="22"/>
      <c r="L271" s="23"/>
      <c r="M271" s="23"/>
      <c r="N271" s="23"/>
      <c r="O271" s="23"/>
      <c r="P271" s="24"/>
      <c r="Q271" s="24"/>
      <c r="R271" s="25"/>
      <c r="S271" s="16"/>
    </row>
    <row r="272" spans="1:19" s="17" customFormat="1" hidden="1" outlineLevel="2">
      <c r="A272" s="7"/>
      <c r="B272" s="16"/>
      <c r="C272" s="16"/>
      <c r="D272" s="26" t="s">
        <v>183</v>
      </c>
      <c r="E272" s="27">
        <v>1</v>
      </c>
      <c r="F272" s="28" t="s">
        <v>551</v>
      </c>
      <c r="G272" s="4" t="s">
        <v>234</v>
      </c>
      <c r="H272" s="29">
        <v>2</v>
      </c>
      <c r="I272" s="30" t="s">
        <v>472</v>
      </c>
      <c r="J272" s="51">
        <v>1800</v>
      </c>
      <c r="K272" s="32">
        <f t="shared" ref="K272:K287" si="80">H272*J272</f>
        <v>3600</v>
      </c>
      <c r="L272" s="33" t="str">
        <f t="shared" ref="L272:L287" si="81">IF(D272="S",K272,"")</f>
        <v/>
      </c>
      <c r="M272" s="31">
        <f t="shared" ref="M272:M287" si="82">IF(OR(D272="P",D272="U"),K272,"")</f>
        <v>3600</v>
      </c>
      <c r="N272" s="31" t="str">
        <f t="shared" ref="N272:N287" si="83">IF(D272="H",K272,"")</f>
        <v/>
      </c>
      <c r="O272" s="31" t="str">
        <f t="shared" ref="O272:O287" si="84">IF(D272="V",K272,"")</f>
        <v/>
      </c>
      <c r="P272" s="29"/>
      <c r="Q272" s="29"/>
      <c r="R272" s="34">
        <v>15</v>
      </c>
      <c r="S272" s="35"/>
    </row>
    <row r="273" spans="1:19" s="17" customFormat="1" hidden="1" outlineLevel="2">
      <c r="A273" s="7"/>
      <c r="B273" s="16"/>
      <c r="C273" s="16"/>
      <c r="D273" s="26" t="s">
        <v>183</v>
      </c>
      <c r="E273" s="27">
        <v>2</v>
      </c>
      <c r="F273" s="28" t="s">
        <v>552</v>
      </c>
      <c r="G273" s="4" t="s">
        <v>235</v>
      </c>
      <c r="H273" s="29">
        <v>4</v>
      </c>
      <c r="I273" s="30" t="s">
        <v>185</v>
      </c>
      <c r="J273" s="51">
        <v>3335</v>
      </c>
      <c r="K273" s="32">
        <f t="shared" si="80"/>
        <v>13340</v>
      </c>
      <c r="L273" s="33" t="str">
        <f t="shared" si="81"/>
        <v/>
      </c>
      <c r="M273" s="31">
        <f t="shared" si="82"/>
        <v>13340</v>
      </c>
      <c r="N273" s="31" t="str">
        <f t="shared" si="83"/>
        <v/>
      </c>
      <c r="O273" s="31" t="str">
        <f t="shared" si="84"/>
        <v/>
      </c>
      <c r="P273" s="29"/>
      <c r="Q273" s="29"/>
      <c r="R273" s="34">
        <v>15</v>
      </c>
      <c r="S273" s="35"/>
    </row>
    <row r="274" spans="1:19" s="17" customFormat="1" ht="30" hidden="1" outlineLevel="2">
      <c r="A274" s="7"/>
      <c r="B274" s="16"/>
      <c r="C274" s="16"/>
      <c r="D274" s="26" t="s">
        <v>183</v>
      </c>
      <c r="E274" s="27">
        <v>3</v>
      </c>
      <c r="F274" s="28" t="s">
        <v>553</v>
      </c>
      <c r="G274" s="4" t="s">
        <v>236</v>
      </c>
      <c r="H274" s="29">
        <v>1</v>
      </c>
      <c r="I274" s="30" t="s">
        <v>185</v>
      </c>
      <c r="J274" s="51">
        <v>2130</v>
      </c>
      <c r="K274" s="32">
        <f t="shared" si="80"/>
        <v>2130</v>
      </c>
      <c r="L274" s="33" t="str">
        <f t="shared" si="81"/>
        <v/>
      </c>
      <c r="M274" s="31">
        <f t="shared" si="82"/>
        <v>2130</v>
      </c>
      <c r="N274" s="31" t="str">
        <f t="shared" si="83"/>
        <v/>
      </c>
      <c r="O274" s="31" t="str">
        <f t="shared" si="84"/>
        <v/>
      </c>
      <c r="P274" s="29"/>
      <c r="Q274" s="29"/>
      <c r="R274" s="34">
        <v>15</v>
      </c>
      <c r="S274" s="35"/>
    </row>
    <row r="275" spans="1:19" s="17" customFormat="1" hidden="1" outlineLevel="2">
      <c r="A275" s="7"/>
      <c r="B275" s="16"/>
      <c r="C275" s="16"/>
      <c r="D275" s="26" t="s">
        <v>183</v>
      </c>
      <c r="E275" s="27">
        <v>4</v>
      </c>
      <c r="F275" s="28" t="s">
        <v>554</v>
      </c>
      <c r="G275" s="4" t="s">
        <v>237</v>
      </c>
      <c r="H275" s="29">
        <v>402.1</v>
      </c>
      <c r="I275" s="30" t="s">
        <v>333</v>
      </c>
      <c r="J275" s="51">
        <v>600</v>
      </c>
      <c r="K275" s="32">
        <f t="shared" si="80"/>
        <v>241260</v>
      </c>
      <c r="L275" s="33" t="str">
        <f t="shared" si="81"/>
        <v/>
      </c>
      <c r="M275" s="31">
        <f t="shared" si="82"/>
        <v>241260</v>
      </c>
      <c r="N275" s="31" t="str">
        <f t="shared" si="83"/>
        <v/>
      </c>
      <c r="O275" s="31" t="str">
        <f t="shared" si="84"/>
        <v/>
      </c>
      <c r="P275" s="29"/>
      <c r="Q275" s="29"/>
      <c r="R275" s="34">
        <v>15</v>
      </c>
      <c r="S275" s="35"/>
    </row>
    <row r="276" spans="1:19" s="17" customFormat="1" hidden="1" outlineLevel="2">
      <c r="A276" s="7"/>
      <c r="B276" s="16"/>
      <c r="C276" s="16"/>
      <c r="D276" s="26" t="s">
        <v>183</v>
      </c>
      <c r="E276" s="27">
        <v>5</v>
      </c>
      <c r="F276" s="28" t="s">
        <v>555</v>
      </c>
      <c r="G276" s="4" t="s">
        <v>238</v>
      </c>
      <c r="H276" s="29">
        <v>31.5</v>
      </c>
      <c r="I276" s="30" t="s">
        <v>359</v>
      </c>
      <c r="J276" s="51">
        <v>905</v>
      </c>
      <c r="K276" s="32">
        <f t="shared" si="80"/>
        <v>28507.5</v>
      </c>
      <c r="L276" s="33" t="str">
        <f t="shared" si="81"/>
        <v/>
      </c>
      <c r="M276" s="31">
        <f t="shared" si="82"/>
        <v>28507.5</v>
      </c>
      <c r="N276" s="31" t="str">
        <f t="shared" si="83"/>
        <v/>
      </c>
      <c r="O276" s="31" t="str">
        <f t="shared" si="84"/>
        <v/>
      </c>
      <c r="P276" s="29"/>
      <c r="Q276" s="29"/>
      <c r="R276" s="34">
        <v>15</v>
      </c>
      <c r="S276" s="35"/>
    </row>
    <row r="277" spans="1:19" s="17" customFormat="1" hidden="1" outlineLevel="2">
      <c r="A277" s="7"/>
      <c r="B277" s="16"/>
      <c r="C277" s="16"/>
      <c r="D277" s="26" t="s">
        <v>183</v>
      </c>
      <c r="E277" s="27">
        <v>6</v>
      </c>
      <c r="F277" s="28" t="s">
        <v>556</v>
      </c>
      <c r="G277" s="4" t="s">
        <v>239</v>
      </c>
      <c r="H277" s="29">
        <v>2</v>
      </c>
      <c r="I277" s="30" t="s">
        <v>185</v>
      </c>
      <c r="J277" s="51">
        <v>1010</v>
      </c>
      <c r="K277" s="32">
        <f t="shared" si="80"/>
        <v>2020</v>
      </c>
      <c r="L277" s="33" t="str">
        <f t="shared" si="81"/>
        <v/>
      </c>
      <c r="M277" s="31">
        <f t="shared" si="82"/>
        <v>2020</v>
      </c>
      <c r="N277" s="31" t="str">
        <f t="shared" si="83"/>
        <v/>
      </c>
      <c r="O277" s="31" t="str">
        <f t="shared" si="84"/>
        <v/>
      </c>
      <c r="P277" s="29"/>
      <c r="Q277" s="29"/>
      <c r="R277" s="34">
        <v>15</v>
      </c>
      <c r="S277" s="35"/>
    </row>
    <row r="278" spans="1:19" s="17" customFormat="1" hidden="1" outlineLevel="2">
      <c r="A278" s="7"/>
      <c r="B278" s="16"/>
      <c r="C278" s="16"/>
      <c r="D278" s="26" t="s">
        <v>183</v>
      </c>
      <c r="E278" s="27">
        <v>7</v>
      </c>
      <c r="F278" s="28" t="s">
        <v>557</v>
      </c>
      <c r="G278" s="4" t="s">
        <v>240</v>
      </c>
      <c r="H278" s="29">
        <v>13.5</v>
      </c>
      <c r="I278" s="30" t="s">
        <v>359</v>
      </c>
      <c r="J278" s="51">
        <v>885</v>
      </c>
      <c r="K278" s="32">
        <f t="shared" si="80"/>
        <v>11947.5</v>
      </c>
      <c r="L278" s="33" t="str">
        <f t="shared" si="81"/>
        <v/>
      </c>
      <c r="M278" s="31">
        <f t="shared" si="82"/>
        <v>11947.5</v>
      </c>
      <c r="N278" s="31" t="str">
        <f t="shared" si="83"/>
        <v/>
      </c>
      <c r="O278" s="31" t="str">
        <f t="shared" si="84"/>
        <v/>
      </c>
      <c r="P278" s="29"/>
      <c r="Q278" s="29"/>
      <c r="R278" s="34">
        <v>15</v>
      </c>
      <c r="S278" s="35"/>
    </row>
    <row r="279" spans="1:19" s="17" customFormat="1" hidden="1" outlineLevel="2">
      <c r="A279" s="7"/>
      <c r="B279" s="16"/>
      <c r="C279" s="16"/>
      <c r="D279" s="26" t="s">
        <v>183</v>
      </c>
      <c r="E279" s="27">
        <v>8</v>
      </c>
      <c r="F279" s="28" t="s">
        <v>558</v>
      </c>
      <c r="G279" s="4" t="s">
        <v>241</v>
      </c>
      <c r="H279" s="29">
        <v>1</v>
      </c>
      <c r="I279" s="30" t="s">
        <v>185</v>
      </c>
      <c r="J279" s="51">
        <v>422</v>
      </c>
      <c r="K279" s="32">
        <f t="shared" si="80"/>
        <v>422</v>
      </c>
      <c r="L279" s="33" t="str">
        <f t="shared" si="81"/>
        <v/>
      </c>
      <c r="M279" s="31">
        <f t="shared" si="82"/>
        <v>422</v>
      </c>
      <c r="N279" s="31" t="str">
        <f t="shared" si="83"/>
        <v/>
      </c>
      <c r="O279" s="31" t="str">
        <f t="shared" si="84"/>
        <v/>
      </c>
      <c r="P279" s="29"/>
      <c r="Q279" s="29"/>
      <c r="R279" s="34">
        <v>15</v>
      </c>
      <c r="S279" s="35"/>
    </row>
    <row r="280" spans="1:19" s="17" customFormat="1" hidden="1" outlineLevel="2">
      <c r="A280" s="7"/>
      <c r="B280" s="16"/>
      <c r="C280" s="16"/>
      <c r="D280" s="26" t="s">
        <v>183</v>
      </c>
      <c r="E280" s="27">
        <v>9</v>
      </c>
      <c r="F280" s="28" t="s">
        <v>559</v>
      </c>
      <c r="G280" s="4" t="s">
        <v>242</v>
      </c>
      <c r="H280" s="29">
        <v>14.5</v>
      </c>
      <c r="I280" s="30" t="s">
        <v>359</v>
      </c>
      <c r="J280" s="51">
        <v>600</v>
      </c>
      <c r="K280" s="32">
        <f t="shared" si="80"/>
        <v>8700</v>
      </c>
      <c r="L280" s="33" t="str">
        <f t="shared" si="81"/>
        <v/>
      </c>
      <c r="M280" s="31">
        <f t="shared" si="82"/>
        <v>8700</v>
      </c>
      <c r="N280" s="31" t="str">
        <f t="shared" si="83"/>
        <v/>
      </c>
      <c r="O280" s="31" t="str">
        <f t="shared" si="84"/>
        <v/>
      </c>
      <c r="P280" s="29"/>
      <c r="Q280" s="29"/>
      <c r="R280" s="34">
        <v>15</v>
      </c>
      <c r="S280" s="35"/>
    </row>
    <row r="281" spans="1:19" s="17" customFormat="1" hidden="1" outlineLevel="2">
      <c r="A281" s="7"/>
      <c r="B281" s="16"/>
      <c r="C281" s="16"/>
      <c r="D281" s="26" t="s">
        <v>183</v>
      </c>
      <c r="E281" s="27">
        <v>10</v>
      </c>
      <c r="F281" s="28" t="s">
        <v>560</v>
      </c>
      <c r="G281" s="4" t="s">
        <v>243</v>
      </c>
      <c r="H281" s="29">
        <v>1</v>
      </c>
      <c r="I281" s="30" t="s">
        <v>185</v>
      </c>
      <c r="J281" s="51">
        <v>2800</v>
      </c>
      <c r="K281" s="32">
        <f t="shared" si="80"/>
        <v>2800</v>
      </c>
      <c r="L281" s="33" t="str">
        <f t="shared" si="81"/>
        <v/>
      </c>
      <c r="M281" s="31">
        <f t="shared" si="82"/>
        <v>2800</v>
      </c>
      <c r="N281" s="31" t="str">
        <f t="shared" si="83"/>
        <v/>
      </c>
      <c r="O281" s="31" t="str">
        <f t="shared" si="84"/>
        <v/>
      </c>
      <c r="P281" s="29"/>
      <c r="Q281" s="29"/>
      <c r="R281" s="34">
        <v>15</v>
      </c>
      <c r="S281" s="35"/>
    </row>
    <row r="282" spans="1:19" s="17" customFormat="1" hidden="1" outlineLevel="2">
      <c r="A282" s="7"/>
      <c r="B282" s="16"/>
      <c r="C282" s="16"/>
      <c r="D282" s="26" t="s">
        <v>183</v>
      </c>
      <c r="E282" s="27">
        <v>11</v>
      </c>
      <c r="F282" s="28" t="s">
        <v>561</v>
      </c>
      <c r="G282" s="4" t="s">
        <v>244</v>
      </c>
      <c r="H282" s="29">
        <v>300</v>
      </c>
      <c r="I282" s="30" t="s">
        <v>185</v>
      </c>
      <c r="J282" s="51">
        <v>32</v>
      </c>
      <c r="K282" s="32">
        <f t="shared" si="80"/>
        <v>9600</v>
      </c>
      <c r="L282" s="33" t="str">
        <f t="shared" si="81"/>
        <v/>
      </c>
      <c r="M282" s="31">
        <f t="shared" si="82"/>
        <v>9600</v>
      </c>
      <c r="N282" s="31" t="str">
        <f t="shared" si="83"/>
        <v/>
      </c>
      <c r="O282" s="31" t="str">
        <f t="shared" si="84"/>
        <v/>
      </c>
      <c r="P282" s="29"/>
      <c r="Q282" s="29"/>
      <c r="R282" s="34">
        <v>15</v>
      </c>
      <c r="S282" s="35"/>
    </row>
    <row r="283" spans="1:19" s="17" customFormat="1" hidden="1" outlineLevel="2">
      <c r="A283" s="7"/>
      <c r="B283" s="16"/>
      <c r="C283" s="16"/>
      <c r="D283" s="26" t="s">
        <v>183</v>
      </c>
      <c r="E283" s="27">
        <v>12</v>
      </c>
      <c r="F283" s="28" t="s">
        <v>562</v>
      </c>
      <c r="G283" s="4" t="s">
        <v>245</v>
      </c>
      <c r="H283" s="29">
        <v>61.6</v>
      </c>
      <c r="I283" s="30" t="s">
        <v>359</v>
      </c>
      <c r="J283" s="31">
        <v>120</v>
      </c>
      <c r="K283" s="32">
        <f t="shared" si="80"/>
        <v>7392</v>
      </c>
      <c r="L283" s="33" t="str">
        <f t="shared" si="81"/>
        <v/>
      </c>
      <c r="M283" s="31">
        <f t="shared" si="82"/>
        <v>7392</v>
      </c>
      <c r="N283" s="31" t="str">
        <f t="shared" si="83"/>
        <v/>
      </c>
      <c r="O283" s="31" t="str">
        <f t="shared" si="84"/>
        <v/>
      </c>
      <c r="P283" s="29"/>
      <c r="Q283" s="29"/>
      <c r="R283" s="34">
        <v>15</v>
      </c>
      <c r="S283" s="35"/>
    </row>
    <row r="284" spans="1:19" s="17" customFormat="1" hidden="1" outlineLevel="2">
      <c r="A284" s="7"/>
      <c r="B284" s="16"/>
      <c r="C284" s="16"/>
      <c r="D284" s="26" t="s">
        <v>183</v>
      </c>
      <c r="E284" s="27">
        <v>13</v>
      </c>
      <c r="F284" s="28" t="s">
        <v>563</v>
      </c>
      <c r="G284" s="4" t="s">
        <v>246</v>
      </c>
      <c r="H284" s="29">
        <v>61.6</v>
      </c>
      <c r="I284" s="30" t="s">
        <v>359</v>
      </c>
      <c r="J284" s="51">
        <v>90</v>
      </c>
      <c r="K284" s="32">
        <f t="shared" si="80"/>
        <v>5544</v>
      </c>
      <c r="L284" s="33" t="str">
        <f t="shared" si="81"/>
        <v/>
      </c>
      <c r="M284" s="31">
        <f t="shared" si="82"/>
        <v>5544</v>
      </c>
      <c r="N284" s="31" t="str">
        <f t="shared" si="83"/>
        <v/>
      </c>
      <c r="O284" s="31" t="str">
        <f t="shared" si="84"/>
        <v/>
      </c>
      <c r="P284" s="29"/>
      <c r="Q284" s="29"/>
      <c r="R284" s="34">
        <v>15</v>
      </c>
      <c r="S284" s="35"/>
    </row>
    <row r="285" spans="1:19" s="17" customFormat="1" hidden="1" outlineLevel="2">
      <c r="A285" s="7"/>
      <c r="B285" s="16"/>
      <c r="C285" s="16"/>
      <c r="D285" s="26" t="s">
        <v>183</v>
      </c>
      <c r="E285" s="27">
        <v>14</v>
      </c>
      <c r="F285" s="28" t="s">
        <v>564</v>
      </c>
      <c r="G285" s="4" t="s">
        <v>247</v>
      </c>
      <c r="H285" s="29">
        <v>81.400000000000006</v>
      </c>
      <c r="I285" s="30" t="s">
        <v>359</v>
      </c>
      <c r="J285" s="31">
        <v>120</v>
      </c>
      <c r="K285" s="32">
        <f t="shared" si="80"/>
        <v>9768</v>
      </c>
      <c r="L285" s="33" t="str">
        <f t="shared" si="81"/>
        <v/>
      </c>
      <c r="M285" s="31">
        <f t="shared" si="82"/>
        <v>9768</v>
      </c>
      <c r="N285" s="31" t="str">
        <f t="shared" si="83"/>
        <v/>
      </c>
      <c r="O285" s="31" t="str">
        <f t="shared" si="84"/>
        <v/>
      </c>
      <c r="P285" s="29"/>
      <c r="Q285" s="29"/>
      <c r="R285" s="34">
        <v>15</v>
      </c>
      <c r="S285" s="35"/>
    </row>
    <row r="286" spans="1:19" s="17" customFormat="1" ht="30" hidden="1" outlineLevel="2">
      <c r="A286" s="7"/>
      <c r="B286" s="16"/>
      <c r="C286" s="16"/>
      <c r="D286" s="26" t="s">
        <v>183</v>
      </c>
      <c r="E286" s="27">
        <v>15</v>
      </c>
      <c r="F286" s="28" t="s">
        <v>565</v>
      </c>
      <c r="G286" s="4" t="s">
        <v>248</v>
      </c>
      <c r="H286" s="29">
        <v>475</v>
      </c>
      <c r="I286" s="30" t="s">
        <v>333</v>
      </c>
      <c r="J286" s="31">
        <v>35</v>
      </c>
      <c r="K286" s="32">
        <f t="shared" si="80"/>
        <v>16625</v>
      </c>
      <c r="L286" s="33" t="str">
        <f t="shared" si="81"/>
        <v/>
      </c>
      <c r="M286" s="31">
        <f t="shared" si="82"/>
        <v>16625</v>
      </c>
      <c r="N286" s="31" t="str">
        <f t="shared" si="83"/>
        <v/>
      </c>
      <c r="O286" s="31" t="str">
        <f t="shared" si="84"/>
        <v/>
      </c>
      <c r="P286" s="29"/>
      <c r="Q286" s="29"/>
      <c r="R286" s="34">
        <v>15</v>
      </c>
      <c r="S286" s="35"/>
    </row>
    <row r="287" spans="1:19" s="17" customFormat="1" hidden="1" outlineLevel="2">
      <c r="A287" s="7"/>
      <c r="B287" s="16"/>
      <c r="C287" s="16"/>
      <c r="D287" s="26" t="s">
        <v>183</v>
      </c>
      <c r="E287" s="27">
        <v>16</v>
      </c>
      <c r="F287" s="28" t="s">
        <v>566</v>
      </c>
      <c r="G287" s="4" t="s">
        <v>249</v>
      </c>
      <c r="H287" s="29">
        <v>19.248628000004601</v>
      </c>
      <c r="I287" s="30" t="s">
        <v>339</v>
      </c>
      <c r="J287" s="31">
        <v>100</v>
      </c>
      <c r="K287" s="32">
        <f t="shared" si="80"/>
        <v>1924.8628000004601</v>
      </c>
      <c r="L287" s="33" t="str">
        <f t="shared" si="81"/>
        <v/>
      </c>
      <c r="M287" s="31">
        <f t="shared" si="82"/>
        <v>1924.8628000004601</v>
      </c>
      <c r="N287" s="31" t="str">
        <f t="shared" si="83"/>
        <v/>
      </c>
      <c r="O287" s="31" t="str">
        <f t="shared" si="84"/>
        <v/>
      </c>
      <c r="P287" s="29"/>
      <c r="Q287" s="29"/>
      <c r="R287" s="34">
        <v>15</v>
      </c>
      <c r="S287" s="35"/>
    </row>
    <row r="288" spans="1:19" s="17" customFormat="1" outlineLevel="1" collapsed="1">
      <c r="A288" s="7"/>
      <c r="B288" s="8"/>
      <c r="C288" s="9" t="s">
        <v>567</v>
      </c>
      <c r="D288" s="10" t="s">
        <v>180</v>
      </c>
      <c r="E288" s="11"/>
      <c r="F288" s="11" t="s">
        <v>436</v>
      </c>
      <c r="G288" s="2" t="s">
        <v>250</v>
      </c>
      <c r="H288" s="11"/>
      <c r="I288" s="10"/>
      <c r="J288" s="11"/>
      <c r="K288" s="12">
        <f>SUBTOTAL(9,K289:K300)</f>
        <v>626960</v>
      </c>
      <c r="L288" s="13">
        <f>SUBTOTAL(9,L289:L300)</f>
        <v>443700</v>
      </c>
      <c r="M288" s="13">
        <f>SUBTOTAL(9,M289:M300)</f>
        <v>183260</v>
      </c>
      <c r="N288" s="13">
        <f>SUBTOTAL(9,N289:N300)</f>
        <v>0</v>
      </c>
      <c r="O288" s="13">
        <f>SUBTOTAL(9,O289:O300)</f>
        <v>0</v>
      </c>
      <c r="P288" s="14">
        <f>SUMPRODUCT(P289:P300,H289:H300)</f>
        <v>0.23199999999999998</v>
      </c>
      <c r="Q288" s="14">
        <f>SUMPRODUCT(Q289:Q300,H289:H300)</f>
        <v>0</v>
      </c>
      <c r="R288" s="15">
        <f>SUMPRODUCT(R289:R300,K289:K300)/100</f>
        <v>94044</v>
      </c>
      <c r="S288" s="16"/>
    </row>
    <row r="289" spans="1:19" s="17" customFormat="1" hidden="1" outlineLevel="2">
      <c r="A289" s="7"/>
      <c r="B289" s="8"/>
      <c r="C289" s="18"/>
      <c r="D289" s="19"/>
      <c r="E289" s="20" t="s">
        <v>182</v>
      </c>
      <c r="F289" s="21"/>
      <c r="G289" s="3"/>
      <c r="H289" s="21"/>
      <c r="I289" s="19"/>
      <c r="J289" s="21"/>
      <c r="K289" s="22"/>
      <c r="L289" s="23"/>
      <c r="M289" s="23"/>
      <c r="N289" s="23"/>
      <c r="O289" s="23"/>
      <c r="P289" s="24"/>
      <c r="Q289" s="24"/>
      <c r="R289" s="25"/>
      <c r="S289" s="16"/>
    </row>
    <row r="290" spans="1:19" s="17" customFormat="1" hidden="1" outlineLevel="2">
      <c r="A290" s="7"/>
      <c r="B290" s="16"/>
      <c r="C290" s="16"/>
      <c r="D290" s="26" t="s">
        <v>183</v>
      </c>
      <c r="E290" s="27">
        <v>1</v>
      </c>
      <c r="F290" s="28" t="s">
        <v>568</v>
      </c>
      <c r="G290" s="4" t="s">
        <v>251</v>
      </c>
      <c r="H290" s="29">
        <v>11</v>
      </c>
      <c r="I290" s="30" t="s">
        <v>359</v>
      </c>
      <c r="J290" s="31">
        <v>150</v>
      </c>
      <c r="K290" s="32">
        <f t="shared" ref="K290:K300" si="85">H290*J290</f>
        <v>1650</v>
      </c>
      <c r="L290" s="33" t="str">
        <f t="shared" ref="L290:L300" si="86">IF(D290="S",K290,"")</f>
        <v/>
      </c>
      <c r="M290" s="31">
        <f t="shared" ref="M290:M300" si="87">IF(OR(D290="P",D290="U"),K290,"")</f>
        <v>1650</v>
      </c>
      <c r="N290" s="31" t="str">
        <f t="shared" ref="N290:N300" si="88">IF(D290="H",K290,"")</f>
        <v/>
      </c>
      <c r="O290" s="31" t="str">
        <f t="shared" ref="O290:O300" si="89">IF(D290="V",K290,"")</f>
        <v/>
      </c>
      <c r="P290" s="29"/>
      <c r="Q290" s="29"/>
      <c r="R290" s="34">
        <v>15</v>
      </c>
      <c r="S290" s="35"/>
    </row>
    <row r="291" spans="1:19" s="17" customFormat="1" hidden="1" outlineLevel="2">
      <c r="A291" s="7"/>
      <c r="B291" s="16"/>
      <c r="C291" s="16"/>
      <c r="D291" s="26" t="s">
        <v>183</v>
      </c>
      <c r="E291" s="27">
        <v>2</v>
      </c>
      <c r="F291" s="28" t="s">
        <v>569</v>
      </c>
      <c r="G291" s="4" t="s">
        <v>252</v>
      </c>
      <c r="H291" s="29">
        <v>6</v>
      </c>
      <c r="I291" s="30" t="s">
        <v>333</v>
      </c>
      <c r="J291" s="51">
        <v>1200</v>
      </c>
      <c r="K291" s="32">
        <f t="shared" si="85"/>
        <v>7200</v>
      </c>
      <c r="L291" s="33" t="str">
        <f t="shared" si="86"/>
        <v/>
      </c>
      <c r="M291" s="31">
        <f t="shared" si="87"/>
        <v>7200</v>
      </c>
      <c r="N291" s="31" t="str">
        <f t="shared" si="88"/>
        <v/>
      </c>
      <c r="O291" s="31" t="str">
        <f t="shared" si="89"/>
        <v/>
      </c>
      <c r="P291" s="29"/>
      <c r="Q291" s="29"/>
      <c r="R291" s="34">
        <v>15</v>
      </c>
      <c r="S291" s="35"/>
    </row>
    <row r="292" spans="1:19" s="17" customFormat="1" hidden="1" outlineLevel="2">
      <c r="A292" s="7"/>
      <c r="B292" s="16"/>
      <c r="C292" s="16"/>
      <c r="D292" s="26" t="s">
        <v>183</v>
      </c>
      <c r="E292" s="27">
        <v>3</v>
      </c>
      <c r="F292" s="28" t="s">
        <v>570</v>
      </c>
      <c r="G292" s="4" t="s">
        <v>253</v>
      </c>
      <c r="H292" s="29">
        <v>27</v>
      </c>
      <c r="I292" s="30" t="s">
        <v>185</v>
      </c>
      <c r="J292" s="31">
        <v>300</v>
      </c>
      <c r="K292" s="32">
        <f t="shared" si="85"/>
        <v>8100</v>
      </c>
      <c r="L292" s="33" t="str">
        <f t="shared" si="86"/>
        <v/>
      </c>
      <c r="M292" s="31">
        <f t="shared" si="87"/>
        <v>8100</v>
      </c>
      <c r="N292" s="31" t="str">
        <f t="shared" si="88"/>
        <v/>
      </c>
      <c r="O292" s="31" t="str">
        <f t="shared" si="89"/>
        <v/>
      </c>
      <c r="P292" s="29"/>
      <c r="Q292" s="29"/>
      <c r="R292" s="34">
        <v>15</v>
      </c>
      <c r="S292" s="35"/>
    </row>
    <row r="293" spans="1:19" s="17" customFormat="1" hidden="1" outlineLevel="2">
      <c r="A293" s="7"/>
      <c r="B293" s="16"/>
      <c r="C293" s="16"/>
      <c r="D293" s="26" t="s">
        <v>183</v>
      </c>
      <c r="E293" s="27">
        <v>4</v>
      </c>
      <c r="F293" s="28" t="s">
        <v>571</v>
      </c>
      <c r="G293" s="4" t="s">
        <v>254</v>
      </c>
      <c r="H293" s="29">
        <v>12</v>
      </c>
      <c r="I293" s="30" t="s">
        <v>185</v>
      </c>
      <c r="J293" s="31">
        <v>12500</v>
      </c>
      <c r="K293" s="32">
        <f t="shared" si="85"/>
        <v>150000</v>
      </c>
      <c r="L293" s="33" t="str">
        <f t="shared" si="86"/>
        <v/>
      </c>
      <c r="M293" s="31">
        <f t="shared" si="87"/>
        <v>150000</v>
      </c>
      <c r="N293" s="31" t="str">
        <f t="shared" si="88"/>
        <v/>
      </c>
      <c r="O293" s="31" t="str">
        <f t="shared" si="89"/>
        <v/>
      </c>
      <c r="P293" s="29"/>
      <c r="Q293" s="29"/>
      <c r="R293" s="34">
        <v>15</v>
      </c>
      <c r="S293" s="35"/>
    </row>
    <row r="294" spans="1:19" s="17" customFormat="1" hidden="1" outlineLevel="2">
      <c r="A294" s="7"/>
      <c r="B294" s="16"/>
      <c r="C294" s="16"/>
      <c r="D294" s="26" t="s">
        <v>183</v>
      </c>
      <c r="E294" s="27">
        <v>5</v>
      </c>
      <c r="F294" s="28" t="s">
        <v>572</v>
      </c>
      <c r="G294" s="4" t="s">
        <v>255</v>
      </c>
      <c r="H294" s="29">
        <v>1</v>
      </c>
      <c r="I294" s="30" t="s">
        <v>573</v>
      </c>
      <c r="J294" s="31">
        <v>12000</v>
      </c>
      <c r="K294" s="32">
        <f t="shared" si="85"/>
        <v>12000</v>
      </c>
      <c r="L294" s="33" t="str">
        <f t="shared" si="86"/>
        <v/>
      </c>
      <c r="M294" s="31">
        <f t="shared" si="87"/>
        <v>12000</v>
      </c>
      <c r="N294" s="31" t="str">
        <f t="shared" si="88"/>
        <v/>
      </c>
      <c r="O294" s="31" t="str">
        <f t="shared" si="89"/>
        <v/>
      </c>
      <c r="P294" s="29"/>
      <c r="Q294" s="29"/>
      <c r="R294" s="34">
        <v>15</v>
      </c>
      <c r="S294" s="35"/>
    </row>
    <row r="295" spans="1:19" s="17" customFormat="1" hidden="1" outlineLevel="2">
      <c r="A295" s="7"/>
      <c r="B295" s="16"/>
      <c r="C295" s="16"/>
      <c r="D295" s="26" t="s">
        <v>183</v>
      </c>
      <c r="E295" s="27">
        <v>6</v>
      </c>
      <c r="F295" s="28" t="s">
        <v>574</v>
      </c>
      <c r="G295" s="4" t="s">
        <v>256</v>
      </c>
      <c r="H295" s="29">
        <v>43.1</v>
      </c>
      <c r="I295" s="30" t="s">
        <v>359</v>
      </c>
      <c r="J295" s="31">
        <v>100</v>
      </c>
      <c r="K295" s="32">
        <f t="shared" si="85"/>
        <v>4310</v>
      </c>
      <c r="L295" s="33" t="str">
        <f t="shared" si="86"/>
        <v/>
      </c>
      <c r="M295" s="31">
        <f t="shared" si="87"/>
        <v>4310</v>
      </c>
      <c r="N295" s="31" t="str">
        <f t="shared" si="88"/>
        <v/>
      </c>
      <c r="O295" s="31" t="str">
        <f t="shared" si="89"/>
        <v/>
      </c>
      <c r="P295" s="29"/>
      <c r="Q295" s="29"/>
      <c r="R295" s="34">
        <v>15</v>
      </c>
      <c r="S295" s="35"/>
    </row>
    <row r="296" spans="1:19" s="17" customFormat="1" hidden="1" outlineLevel="2">
      <c r="A296" s="7"/>
      <c r="B296" s="16"/>
      <c r="C296" s="16"/>
      <c r="D296" s="26" t="s">
        <v>378</v>
      </c>
      <c r="E296" s="27">
        <v>7</v>
      </c>
      <c r="F296" s="28" t="s">
        <v>575</v>
      </c>
      <c r="G296" s="4" t="s">
        <v>257</v>
      </c>
      <c r="H296" s="29">
        <v>17</v>
      </c>
      <c r="I296" s="30" t="s">
        <v>185</v>
      </c>
      <c r="J296" s="31">
        <v>3100</v>
      </c>
      <c r="K296" s="32">
        <f t="shared" si="85"/>
        <v>52700</v>
      </c>
      <c r="L296" s="33">
        <f t="shared" si="86"/>
        <v>52700</v>
      </c>
      <c r="M296" s="31" t="str">
        <f t="shared" si="87"/>
        <v/>
      </c>
      <c r="N296" s="31" t="str">
        <f t="shared" si="88"/>
        <v/>
      </c>
      <c r="O296" s="31" t="str">
        <f t="shared" si="89"/>
        <v/>
      </c>
      <c r="P296" s="29"/>
      <c r="Q296" s="29"/>
      <c r="R296" s="34">
        <v>15</v>
      </c>
      <c r="S296" s="35"/>
    </row>
    <row r="297" spans="1:19" s="17" customFormat="1" hidden="1" outlineLevel="2">
      <c r="A297" s="7"/>
      <c r="B297" s="16"/>
      <c r="C297" s="16"/>
      <c r="D297" s="26" t="s">
        <v>378</v>
      </c>
      <c r="E297" s="27">
        <v>8</v>
      </c>
      <c r="F297" s="28" t="s">
        <v>576</v>
      </c>
      <c r="G297" s="4" t="s">
        <v>258</v>
      </c>
      <c r="H297" s="29">
        <v>10</v>
      </c>
      <c r="I297" s="30" t="s">
        <v>185</v>
      </c>
      <c r="J297" s="31">
        <v>6300</v>
      </c>
      <c r="K297" s="32">
        <f t="shared" si="85"/>
        <v>63000</v>
      </c>
      <c r="L297" s="33">
        <f t="shared" si="86"/>
        <v>63000</v>
      </c>
      <c r="M297" s="31" t="str">
        <f t="shared" si="87"/>
        <v/>
      </c>
      <c r="N297" s="31" t="str">
        <f t="shared" si="88"/>
        <v/>
      </c>
      <c r="O297" s="31" t="str">
        <f t="shared" si="89"/>
        <v/>
      </c>
      <c r="P297" s="29"/>
      <c r="Q297" s="29"/>
      <c r="R297" s="34">
        <v>15</v>
      </c>
      <c r="S297" s="35"/>
    </row>
    <row r="298" spans="1:19" s="17" customFormat="1" hidden="1" outlineLevel="2">
      <c r="A298" s="7"/>
      <c r="B298" s="16"/>
      <c r="C298" s="16"/>
      <c r="D298" s="26" t="s">
        <v>378</v>
      </c>
      <c r="E298" s="27">
        <v>9</v>
      </c>
      <c r="F298" s="28" t="s">
        <v>577</v>
      </c>
      <c r="G298" s="4" t="s">
        <v>259</v>
      </c>
      <c r="H298" s="29">
        <v>45</v>
      </c>
      <c r="I298" s="30" t="s">
        <v>359</v>
      </c>
      <c r="J298" s="31">
        <v>500</v>
      </c>
      <c r="K298" s="32">
        <f t="shared" si="85"/>
        <v>22500</v>
      </c>
      <c r="L298" s="33">
        <f t="shared" si="86"/>
        <v>22500</v>
      </c>
      <c r="M298" s="31" t="str">
        <f t="shared" si="87"/>
        <v/>
      </c>
      <c r="N298" s="31" t="str">
        <f t="shared" si="88"/>
        <v/>
      </c>
      <c r="O298" s="31" t="str">
        <f t="shared" si="89"/>
        <v/>
      </c>
      <c r="P298" s="29"/>
      <c r="Q298" s="29"/>
      <c r="R298" s="34">
        <v>15</v>
      </c>
      <c r="S298" s="35"/>
    </row>
    <row r="299" spans="1:19" s="17" customFormat="1" hidden="1" outlineLevel="2">
      <c r="A299" s="7"/>
      <c r="B299" s="16"/>
      <c r="C299" s="16"/>
      <c r="D299" s="26" t="s">
        <v>378</v>
      </c>
      <c r="E299" s="27">
        <v>10</v>
      </c>
      <c r="F299" s="28" t="s">
        <v>578</v>
      </c>
      <c r="G299" s="4" t="s">
        <v>260</v>
      </c>
      <c r="H299" s="29">
        <v>11</v>
      </c>
      <c r="I299" s="30" t="s">
        <v>359</v>
      </c>
      <c r="J299" s="31">
        <v>500</v>
      </c>
      <c r="K299" s="32">
        <f t="shared" si="85"/>
        <v>5500</v>
      </c>
      <c r="L299" s="33">
        <f t="shared" si="86"/>
        <v>5500</v>
      </c>
      <c r="M299" s="31" t="str">
        <f t="shared" si="87"/>
        <v/>
      </c>
      <c r="N299" s="31" t="str">
        <f t="shared" si="88"/>
        <v/>
      </c>
      <c r="O299" s="31" t="str">
        <f t="shared" si="89"/>
        <v/>
      </c>
      <c r="P299" s="29"/>
      <c r="Q299" s="29"/>
      <c r="R299" s="34">
        <v>15</v>
      </c>
      <c r="S299" s="35"/>
    </row>
    <row r="300" spans="1:19" s="17" customFormat="1" ht="30" hidden="1" outlineLevel="2">
      <c r="A300" s="7"/>
      <c r="B300" s="16"/>
      <c r="C300" s="16"/>
      <c r="D300" s="26" t="s">
        <v>378</v>
      </c>
      <c r="E300" s="27">
        <v>11</v>
      </c>
      <c r="F300" s="28" t="s">
        <v>579</v>
      </c>
      <c r="G300" s="4" t="s">
        <v>261</v>
      </c>
      <c r="H300" s="29">
        <v>10</v>
      </c>
      <c r="I300" s="30" t="s">
        <v>185</v>
      </c>
      <c r="J300" s="31">
        <v>30000</v>
      </c>
      <c r="K300" s="32">
        <f t="shared" si="85"/>
        <v>300000</v>
      </c>
      <c r="L300" s="33">
        <f t="shared" si="86"/>
        <v>300000</v>
      </c>
      <c r="M300" s="31" t="str">
        <f t="shared" si="87"/>
        <v/>
      </c>
      <c r="N300" s="31" t="str">
        <f t="shared" si="88"/>
        <v/>
      </c>
      <c r="O300" s="31" t="str">
        <f t="shared" si="89"/>
        <v/>
      </c>
      <c r="P300" s="29">
        <v>2.3199999999999998E-2</v>
      </c>
      <c r="Q300" s="29"/>
      <c r="R300" s="34">
        <v>15</v>
      </c>
      <c r="S300" s="35"/>
    </row>
    <row r="301" spans="1:19" s="17" customFormat="1" outlineLevel="1" collapsed="1">
      <c r="A301" s="7"/>
      <c r="B301" s="8"/>
      <c r="C301" s="9" t="s">
        <v>580</v>
      </c>
      <c r="D301" s="10" t="s">
        <v>180</v>
      </c>
      <c r="E301" s="11"/>
      <c r="F301" s="11" t="s">
        <v>436</v>
      </c>
      <c r="G301" s="2" t="s">
        <v>262</v>
      </c>
      <c r="H301" s="11"/>
      <c r="I301" s="10"/>
      <c r="J301" s="11"/>
      <c r="K301" s="12">
        <f>SUBTOTAL(9,K302:K305)</f>
        <v>2489773.5</v>
      </c>
      <c r="L301" s="13">
        <f>SUBTOTAL(9,L302:L305)</f>
        <v>0</v>
      </c>
      <c r="M301" s="13">
        <f>SUBTOTAL(9,M302:M305)</f>
        <v>2489773.5</v>
      </c>
      <c r="N301" s="13">
        <f>SUBTOTAL(9,N302:N305)</f>
        <v>0</v>
      </c>
      <c r="O301" s="13">
        <f>SUBTOTAL(9,O302:O305)</f>
        <v>0</v>
      </c>
      <c r="P301" s="14">
        <f>SUMPRODUCT(P302:P305,H302:H305)</f>
        <v>0</v>
      </c>
      <c r="Q301" s="14">
        <f>SUMPRODUCT(Q302:Q305,H302:H305)</f>
        <v>0</v>
      </c>
      <c r="R301" s="15">
        <f>SUMPRODUCT(R302:R305,K302:K305)/100</f>
        <v>373466.02500000002</v>
      </c>
      <c r="S301" s="16"/>
    </row>
    <row r="302" spans="1:19" s="17" customFormat="1" hidden="1" outlineLevel="2">
      <c r="A302" s="7"/>
      <c r="B302" s="8"/>
      <c r="C302" s="18"/>
      <c r="D302" s="19"/>
      <c r="E302" s="20" t="s">
        <v>182</v>
      </c>
      <c r="F302" s="21"/>
      <c r="G302" s="3"/>
      <c r="H302" s="21"/>
      <c r="I302" s="19"/>
      <c r="J302" s="21"/>
      <c r="K302" s="22"/>
      <c r="L302" s="23"/>
      <c r="M302" s="23"/>
      <c r="N302" s="23"/>
      <c r="O302" s="23"/>
      <c r="P302" s="24"/>
      <c r="Q302" s="24"/>
      <c r="R302" s="25"/>
      <c r="S302" s="16"/>
    </row>
    <row r="303" spans="1:19" s="17" customFormat="1" hidden="1" outlineLevel="2">
      <c r="A303" s="7"/>
      <c r="B303" s="16"/>
      <c r="C303" s="16"/>
      <c r="D303" s="26" t="s">
        <v>183</v>
      </c>
      <c r="E303" s="27">
        <v>1</v>
      </c>
      <c r="F303" s="28" t="s">
        <v>581</v>
      </c>
      <c r="G303" s="4" t="s">
        <v>263</v>
      </c>
      <c r="H303" s="29">
        <v>4</v>
      </c>
      <c r="I303" s="30" t="s">
        <v>185</v>
      </c>
      <c r="J303" s="51">
        <v>35000</v>
      </c>
      <c r="K303" s="32">
        <f>H303*J303</f>
        <v>140000</v>
      </c>
      <c r="L303" s="33" t="str">
        <f>IF(D303="S",K303,"")</f>
        <v/>
      </c>
      <c r="M303" s="31">
        <f>IF(OR(D303="P",D303="U"),K303,"")</f>
        <v>140000</v>
      </c>
      <c r="N303" s="31" t="str">
        <f>IF(D303="H",K303,"")</f>
        <v/>
      </c>
      <c r="O303" s="31" t="str">
        <f>IF(D303="V",K303,"")</f>
        <v/>
      </c>
      <c r="P303" s="29"/>
      <c r="Q303" s="29"/>
      <c r="R303" s="34">
        <v>15</v>
      </c>
      <c r="S303" s="35"/>
    </row>
    <row r="304" spans="1:19" s="17" customFormat="1" ht="30" hidden="1" outlineLevel="2">
      <c r="A304" s="7"/>
      <c r="B304" s="16"/>
      <c r="C304" s="16"/>
      <c r="D304" s="26" t="s">
        <v>183</v>
      </c>
      <c r="E304" s="27">
        <v>2</v>
      </c>
      <c r="F304" s="28" t="s">
        <v>582</v>
      </c>
      <c r="G304" s="4" t="s">
        <v>264</v>
      </c>
      <c r="H304" s="29">
        <v>155.5</v>
      </c>
      <c r="I304" s="30" t="s">
        <v>359</v>
      </c>
      <c r="J304" s="51">
        <v>9677</v>
      </c>
      <c r="K304" s="32">
        <f>H304*J304</f>
        <v>1504773.5</v>
      </c>
      <c r="L304" s="33" t="str">
        <f>IF(D304="S",K304,"")</f>
        <v/>
      </c>
      <c r="M304" s="31">
        <f>IF(OR(D304="P",D304="U"),K304,"")</f>
        <v>1504773.5</v>
      </c>
      <c r="N304" s="31" t="str">
        <f>IF(D304="H",K304,"")</f>
        <v/>
      </c>
      <c r="O304" s="31" t="str">
        <f>IF(D304="V",K304,"")</f>
        <v/>
      </c>
      <c r="P304" s="29"/>
      <c r="Q304" s="29"/>
      <c r="R304" s="34">
        <v>15</v>
      </c>
      <c r="S304" s="35"/>
    </row>
    <row r="305" spans="1:19" s="17" customFormat="1" hidden="1" outlineLevel="2">
      <c r="A305" s="7"/>
      <c r="B305" s="16"/>
      <c r="C305" s="16"/>
      <c r="D305" s="26" t="s">
        <v>183</v>
      </c>
      <c r="E305" s="27">
        <v>3</v>
      </c>
      <c r="F305" s="28" t="s">
        <v>583</v>
      </c>
      <c r="G305" s="4" t="s">
        <v>265</v>
      </c>
      <c r="H305" s="29">
        <v>1</v>
      </c>
      <c r="I305" s="30" t="s">
        <v>185</v>
      </c>
      <c r="J305" s="51">
        <v>845000</v>
      </c>
      <c r="K305" s="32">
        <f>H305*J305</f>
        <v>845000</v>
      </c>
      <c r="L305" s="33" t="str">
        <f>IF(D305="S",K305,"")</f>
        <v/>
      </c>
      <c r="M305" s="31">
        <f>IF(OR(D305="P",D305="U"),K305,"")</f>
        <v>845000</v>
      </c>
      <c r="N305" s="31" t="str">
        <f>IF(D305="H",K305,"")</f>
        <v/>
      </c>
      <c r="O305" s="31" t="str">
        <f>IF(D305="V",K305,"")</f>
        <v/>
      </c>
      <c r="P305" s="29"/>
      <c r="Q305" s="29"/>
      <c r="R305" s="34">
        <v>15</v>
      </c>
      <c r="S305" s="35"/>
    </row>
    <row r="306" spans="1:19" s="17" customFormat="1" outlineLevel="1" collapsed="1">
      <c r="A306" s="7"/>
      <c r="B306" s="8"/>
      <c r="C306" s="9" t="s">
        <v>584</v>
      </c>
      <c r="D306" s="10" t="s">
        <v>180</v>
      </c>
      <c r="E306" s="11"/>
      <c r="F306" s="11" t="s">
        <v>521</v>
      </c>
      <c r="G306" s="2" t="s">
        <v>266</v>
      </c>
      <c r="H306" s="11"/>
      <c r="I306" s="10"/>
      <c r="J306" s="11"/>
      <c r="K306" s="12">
        <f>SUBTOTAL(9,K307:K308)</f>
        <v>1018080.9</v>
      </c>
      <c r="L306" s="13">
        <f>SUBTOTAL(9,L307:L308)</f>
        <v>0</v>
      </c>
      <c r="M306" s="13">
        <f>SUBTOTAL(9,M307:M308)</f>
        <v>1018080.9</v>
      </c>
      <c r="N306" s="13">
        <f>SUBTOTAL(9,N307:N308)</f>
        <v>0</v>
      </c>
      <c r="O306" s="13">
        <f>SUBTOTAL(9,O307:O308)</f>
        <v>0</v>
      </c>
      <c r="P306" s="14">
        <f>SUMPRODUCT(P307:P308,H307:H308)</f>
        <v>0</v>
      </c>
      <c r="Q306" s="14">
        <f>SUMPRODUCT(Q307:Q308,H307:H308)</f>
        <v>0</v>
      </c>
      <c r="R306" s="15">
        <f>SUMPRODUCT(R307:R308,K307:K308)/100</f>
        <v>152712.13500000001</v>
      </c>
      <c r="S306" s="16"/>
    </row>
    <row r="307" spans="1:19" s="17" customFormat="1" hidden="1" outlineLevel="2">
      <c r="A307" s="7"/>
      <c r="B307" s="8"/>
      <c r="C307" s="18"/>
      <c r="D307" s="19"/>
      <c r="E307" s="20" t="s">
        <v>182</v>
      </c>
      <c r="F307" s="21"/>
      <c r="G307" s="3"/>
      <c r="H307" s="21"/>
      <c r="I307" s="19"/>
      <c r="J307" s="21"/>
      <c r="K307" s="22"/>
      <c r="L307" s="23"/>
      <c r="M307" s="23"/>
      <c r="N307" s="23"/>
      <c r="O307" s="23"/>
      <c r="P307" s="24"/>
      <c r="Q307" s="24"/>
      <c r="R307" s="25"/>
      <c r="S307" s="16"/>
    </row>
    <row r="308" spans="1:19" s="70" customFormat="1" hidden="1" outlineLevel="2">
      <c r="A308" s="59"/>
      <c r="B308" s="60"/>
      <c r="C308" s="60"/>
      <c r="D308" s="61" t="s">
        <v>183</v>
      </c>
      <c r="E308" s="62">
        <v>1</v>
      </c>
      <c r="F308" s="63" t="s">
        <v>585</v>
      </c>
      <c r="G308" s="36" t="s">
        <v>267</v>
      </c>
      <c r="H308" s="64">
        <v>99.9</v>
      </c>
      <c r="I308" s="65" t="s">
        <v>333</v>
      </c>
      <c r="J308" s="51">
        <v>10191</v>
      </c>
      <c r="K308" s="66">
        <f>H308*J308</f>
        <v>1018080.9</v>
      </c>
      <c r="L308" s="67" t="str">
        <f>IF(D308="S",K308,"")</f>
        <v/>
      </c>
      <c r="M308" s="51">
        <f>IF(OR(D308="P",D308="U"),K308,"")</f>
        <v>1018080.9</v>
      </c>
      <c r="N308" s="51" t="str">
        <f>IF(D308="H",K308,"")</f>
        <v/>
      </c>
      <c r="O308" s="51" t="str">
        <f>IF(D308="V",K308,"")</f>
        <v/>
      </c>
      <c r="P308" s="64"/>
      <c r="Q308" s="64"/>
      <c r="R308" s="68">
        <v>15</v>
      </c>
      <c r="S308" s="69"/>
    </row>
    <row r="309" spans="1:19" s="17" customFormat="1" outlineLevel="1" collapsed="1">
      <c r="A309" s="7"/>
      <c r="B309" s="8"/>
      <c r="C309" s="9" t="s">
        <v>586</v>
      </c>
      <c r="D309" s="10" t="s">
        <v>180</v>
      </c>
      <c r="E309" s="11"/>
      <c r="F309" s="11" t="s">
        <v>436</v>
      </c>
      <c r="G309" s="2" t="s">
        <v>268</v>
      </c>
      <c r="H309" s="11"/>
      <c r="I309" s="10"/>
      <c r="J309" s="11"/>
      <c r="K309" s="12">
        <f>SUBTOTAL(9,K310:K321)</f>
        <v>222358.69999999998</v>
      </c>
      <c r="L309" s="13">
        <f>SUBTOTAL(9,L310:L321)</f>
        <v>78450</v>
      </c>
      <c r="M309" s="13">
        <f>SUBTOTAL(9,M310:M321)</f>
        <v>143908.69999999998</v>
      </c>
      <c r="N309" s="13">
        <f>SUBTOTAL(9,N310:N321)</f>
        <v>0</v>
      </c>
      <c r="O309" s="13">
        <f>SUBTOTAL(9,O310:O321)</f>
        <v>0</v>
      </c>
      <c r="P309" s="14">
        <f>SUMPRODUCT(P310:P321,H310:H321)</f>
        <v>0</v>
      </c>
      <c r="Q309" s="14">
        <f>SUMPRODUCT(Q310:Q321,H310:H321)</f>
        <v>0</v>
      </c>
      <c r="R309" s="15">
        <f>SUMPRODUCT(R310:R321,K310:K321)/100</f>
        <v>33353.805</v>
      </c>
      <c r="S309" s="16"/>
    </row>
    <row r="310" spans="1:19" s="17" customFormat="1" hidden="1" outlineLevel="2">
      <c r="A310" s="7"/>
      <c r="B310" s="8"/>
      <c r="C310" s="18"/>
      <c r="D310" s="19"/>
      <c r="E310" s="20" t="s">
        <v>182</v>
      </c>
      <c r="F310" s="21"/>
      <c r="G310" s="3"/>
      <c r="H310" s="21"/>
      <c r="I310" s="19"/>
      <c r="J310" s="21"/>
      <c r="K310" s="22"/>
      <c r="L310" s="23"/>
      <c r="M310" s="23"/>
      <c r="N310" s="23"/>
      <c r="O310" s="23"/>
      <c r="P310" s="24"/>
      <c r="Q310" s="24"/>
      <c r="R310" s="25"/>
      <c r="S310" s="16"/>
    </row>
    <row r="311" spans="1:19" s="17" customFormat="1" hidden="1" outlineLevel="2">
      <c r="A311" s="7"/>
      <c r="B311" s="16"/>
      <c r="C311" s="16"/>
      <c r="D311" s="26" t="s">
        <v>183</v>
      </c>
      <c r="E311" s="27">
        <v>1</v>
      </c>
      <c r="F311" s="28" t="s">
        <v>587</v>
      </c>
      <c r="G311" s="4" t="s">
        <v>269</v>
      </c>
      <c r="H311" s="29">
        <v>602.54999999999995</v>
      </c>
      <c r="I311" s="30" t="s">
        <v>333</v>
      </c>
      <c r="J311" s="31">
        <v>110</v>
      </c>
      <c r="K311" s="32">
        <f t="shared" ref="K311:K321" si="90">H311*J311</f>
        <v>66280.5</v>
      </c>
      <c r="L311" s="33" t="str">
        <f t="shared" ref="L311:L321" si="91">IF(D311="S",K311,"")</f>
        <v/>
      </c>
      <c r="M311" s="31">
        <f t="shared" ref="M311:M321" si="92">IF(OR(D311="P",D311="U"),K311,"")</f>
        <v>66280.5</v>
      </c>
      <c r="N311" s="31" t="str">
        <f t="shared" ref="N311:N321" si="93">IF(D311="H",K311,"")</f>
        <v/>
      </c>
      <c r="O311" s="31" t="str">
        <f t="shared" ref="O311:O321" si="94">IF(D311="V",K311,"")</f>
        <v/>
      </c>
      <c r="P311" s="29"/>
      <c r="Q311" s="29"/>
      <c r="R311" s="34">
        <v>15</v>
      </c>
      <c r="S311" s="35"/>
    </row>
    <row r="312" spans="1:19" s="17" customFormat="1" hidden="1" outlineLevel="2">
      <c r="A312" s="7"/>
      <c r="B312" s="16"/>
      <c r="C312" s="16"/>
      <c r="D312" s="26" t="s">
        <v>183</v>
      </c>
      <c r="E312" s="27">
        <v>2</v>
      </c>
      <c r="F312" s="28" t="s">
        <v>588</v>
      </c>
      <c r="G312" s="4" t="s">
        <v>270</v>
      </c>
      <c r="H312" s="29">
        <v>39.6</v>
      </c>
      <c r="I312" s="30" t="s">
        <v>359</v>
      </c>
      <c r="J312" s="31">
        <v>40</v>
      </c>
      <c r="K312" s="32">
        <f t="shared" si="90"/>
        <v>1584</v>
      </c>
      <c r="L312" s="33" t="str">
        <f t="shared" si="91"/>
        <v/>
      </c>
      <c r="M312" s="31">
        <f t="shared" si="92"/>
        <v>1584</v>
      </c>
      <c r="N312" s="31" t="str">
        <f t="shared" si="93"/>
        <v/>
      </c>
      <c r="O312" s="31" t="str">
        <f t="shared" si="94"/>
        <v/>
      </c>
      <c r="P312" s="29"/>
      <c r="Q312" s="29"/>
      <c r="R312" s="34">
        <v>15</v>
      </c>
      <c r="S312" s="35"/>
    </row>
    <row r="313" spans="1:19" s="17" customFormat="1" hidden="1" outlineLevel="2">
      <c r="A313" s="7"/>
      <c r="B313" s="16"/>
      <c r="C313" s="16"/>
      <c r="D313" s="26" t="s">
        <v>183</v>
      </c>
      <c r="E313" s="27">
        <v>3</v>
      </c>
      <c r="F313" s="28" t="s">
        <v>589</v>
      </c>
      <c r="G313" s="4" t="s">
        <v>271</v>
      </c>
      <c r="H313" s="29">
        <v>39.6</v>
      </c>
      <c r="I313" s="30" t="s">
        <v>359</v>
      </c>
      <c r="J313" s="31">
        <v>110</v>
      </c>
      <c r="K313" s="32">
        <f t="shared" si="90"/>
        <v>4356</v>
      </c>
      <c r="L313" s="33" t="str">
        <f t="shared" si="91"/>
        <v/>
      </c>
      <c r="M313" s="31">
        <f t="shared" si="92"/>
        <v>4356</v>
      </c>
      <c r="N313" s="31" t="str">
        <f t="shared" si="93"/>
        <v/>
      </c>
      <c r="O313" s="31" t="str">
        <f t="shared" si="94"/>
        <v/>
      </c>
      <c r="P313" s="29"/>
      <c r="Q313" s="29"/>
      <c r="R313" s="34">
        <v>15</v>
      </c>
      <c r="S313" s="35"/>
    </row>
    <row r="314" spans="1:19" s="17" customFormat="1" hidden="1" outlineLevel="2">
      <c r="A314" s="7"/>
      <c r="B314" s="16"/>
      <c r="C314" s="16"/>
      <c r="D314" s="26" t="s">
        <v>183</v>
      </c>
      <c r="E314" s="27">
        <v>4</v>
      </c>
      <c r="F314" s="28" t="s">
        <v>590</v>
      </c>
      <c r="G314" s="4" t="s">
        <v>272</v>
      </c>
      <c r="H314" s="29">
        <v>39.6</v>
      </c>
      <c r="I314" s="30" t="s">
        <v>359</v>
      </c>
      <c r="J314" s="31">
        <v>110</v>
      </c>
      <c r="K314" s="32">
        <f t="shared" si="90"/>
        <v>4356</v>
      </c>
      <c r="L314" s="33" t="str">
        <f t="shared" si="91"/>
        <v/>
      </c>
      <c r="M314" s="31">
        <f t="shared" si="92"/>
        <v>4356</v>
      </c>
      <c r="N314" s="31" t="str">
        <f t="shared" si="93"/>
        <v/>
      </c>
      <c r="O314" s="31" t="str">
        <f t="shared" si="94"/>
        <v/>
      </c>
      <c r="P314" s="29"/>
      <c r="Q314" s="29"/>
      <c r="R314" s="34">
        <v>15</v>
      </c>
      <c r="S314" s="35"/>
    </row>
    <row r="315" spans="1:19" s="17" customFormat="1" hidden="1" outlineLevel="2">
      <c r="A315" s="7"/>
      <c r="B315" s="16"/>
      <c r="C315" s="16"/>
      <c r="D315" s="26" t="s">
        <v>183</v>
      </c>
      <c r="E315" s="27">
        <v>5</v>
      </c>
      <c r="F315" s="28" t="s">
        <v>591</v>
      </c>
      <c r="G315" s="4" t="s">
        <v>273</v>
      </c>
      <c r="H315" s="29">
        <v>54.28</v>
      </c>
      <c r="I315" s="30" t="s">
        <v>359</v>
      </c>
      <c r="J315" s="31">
        <v>60</v>
      </c>
      <c r="K315" s="32">
        <f t="shared" si="90"/>
        <v>3256.8</v>
      </c>
      <c r="L315" s="33" t="str">
        <f t="shared" si="91"/>
        <v/>
      </c>
      <c r="M315" s="31">
        <f t="shared" si="92"/>
        <v>3256.8</v>
      </c>
      <c r="N315" s="31" t="str">
        <f t="shared" si="93"/>
        <v/>
      </c>
      <c r="O315" s="31" t="str">
        <f t="shared" si="94"/>
        <v/>
      </c>
      <c r="P315" s="29"/>
      <c r="Q315" s="29"/>
      <c r="R315" s="34">
        <v>15</v>
      </c>
      <c r="S315" s="35"/>
    </row>
    <row r="316" spans="1:19" s="17" customFormat="1" hidden="1" outlineLevel="2">
      <c r="A316" s="7"/>
      <c r="B316" s="16"/>
      <c r="C316" s="16"/>
      <c r="D316" s="26" t="s">
        <v>183</v>
      </c>
      <c r="E316" s="27">
        <v>6</v>
      </c>
      <c r="F316" s="28" t="s">
        <v>592</v>
      </c>
      <c r="G316" s="4" t="s">
        <v>274</v>
      </c>
      <c r="H316" s="29">
        <v>243.89</v>
      </c>
      <c r="I316" s="30" t="s">
        <v>333</v>
      </c>
      <c r="J316" s="31">
        <v>250</v>
      </c>
      <c r="K316" s="32">
        <f t="shared" si="90"/>
        <v>60972.5</v>
      </c>
      <c r="L316" s="33" t="str">
        <f t="shared" si="91"/>
        <v/>
      </c>
      <c r="M316" s="31">
        <f t="shared" si="92"/>
        <v>60972.5</v>
      </c>
      <c r="N316" s="31" t="str">
        <f t="shared" si="93"/>
        <v/>
      </c>
      <c r="O316" s="31" t="str">
        <f t="shared" si="94"/>
        <v/>
      </c>
      <c r="P316" s="29"/>
      <c r="Q316" s="29"/>
      <c r="R316" s="34">
        <v>15</v>
      </c>
      <c r="S316" s="35"/>
    </row>
    <row r="317" spans="1:19" s="17" customFormat="1" hidden="1" outlineLevel="2">
      <c r="A317" s="7"/>
      <c r="B317" s="16"/>
      <c r="C317" s="16"/>
      <c r="D317" s="26" t="s">
        <v>183</v>
      </c>
      <c r="E317" s="27">
        <v>7</v>
      </c>
      <c r="F317" s="28" t="s">
        <v>593</v>
      </c>
      <c r="G317" s="4" t="s">
        <v>275</v>
      </c>
      <c r="H317" s="29">
        <v>243.89</v>
      </c>
      <c r="I317" s="30" t="s">
        <v>333</v>
      </c>
      <c r="J317" s="31">
        <v>10</v>
      </c>
      <c r="K317" s="32">
        <f t="shared" si="90"/>
        <v>2438.8999999999996</v>
      </c>
      <c r="L317" s="33" t="str">
        <f t="shared" si="91"/>
        <v/>
      </c>
      <c r="M317" s="31">
        <f t="shared" si="92"/>
        <v>2438.8999999999996</v>
      </c>
      <c r="N317" s="31" t="str">
        <f t="shared" si="93"/>
        <v/>
      </c>
      <c r="O317" s="31" t="str">
        <f t="shared" si="94"/>
        <v/>
      </c>
      <c r="P317" s="29"/>
      <c r="Q317" s="29"/>
      <c r="R317" s="34">
        <v>15</v>
      </c>
      <c r="S317" s="35"/>
    </row>
    <row r="318" spans="1:19" s="17" customFormat="1" hidden="1" outlineLevel="2">
      <c r="A318" s="7"/>
      <c r="B318" s="16"/>
      <c r="C318" s="16"/>
      <c r="D318" s="26" t="s">
        <v>378</v>
      </c>
      <c r="E318" s="27">
        <v>8</v>
      </c>
      <c r="F318" s="28" t="s">
        <v>594</v>
      </c>
      <c r="G318" s="4" t="s">
        <v>276</v>
      </c>
      <c r="H318" s="29">
        <v>45</v>
      </c>
      <c r="I318" s="30" t="s">
        <v>359</v>
      </c>
      <c r="J318" s="31">
        <v>170</v>
      </c>
      <c r="K318" s="32">
        <f t="shared" si="90"/>
        <v>7650</v>
      </c>
      <c r="L318" s="33">
        <f t="shared" si="91"/>
        <v>7650</v>
      </c>
      <c r="M318" s="31" t="str">
        <f t="shared" si="92"/>
        <v/>
      </c>
      <c r="N318" s="31" t="str">
        <f t="shared" si="93"/>
        <v/>
      </c>
      <c r="O318" s="31" t="str">
        <f t="shared" si="94"/>
        <v/>
      </c>
      <c r="P318" s="29"/>
      <c r="Q318" s="29"/>
      <c r="R318" s="34">
        <v>15</v>
      </c>
      <c r="S318" s="35"/>
    </row>
    <row r="319" spans="1:19" s="17" customFormat="1" hidden="1" outlineLevel="2">
      <c r="A319" s="7"/>
      <c r="B319" s="16"/>
      <c r="C319" s="16"/>
      <c r="D319" s="26" t="s">
        <v>378</v>
      </c>
      <c r="E319" s="27">
        <v>9</v>
      </c>
      <c r="F319" s="28" t="s">
        <v>595</v>
      </c>
      <c r="G319" s="4" t="s">
        <v>277</v>
      </c>
      <c r="H319" s="29">
        <v>25</v>
      </c>
      <c r="I319" s="30" t="s">
        <v>333</v>
      </c>
      <c r="J319" s="31">
        <v>240</v>
      </c>
      <c r="K319" s="32">
        <f t="shared" si="90"/>
        <v>6000</v>
      </c>
      <c r="L319" s="33">
        <f t="shared" si="91"/>
        <v>6000</v>
      </c>
      <c r="M319" s="31" t="str">
        <f t="shared" si="92"/>
        <v/>
      </c>
      <c r="N319" s="31" t="str">
        <f t="shared" si="93"/>
        <v/>
      </c>
      <c r="O319" s="31" t="str">
        <f t="shared" si="94"/>
        <v/>
      </c>
      <c r="P319" s="29"/>
      <c r="Q319" s="29"/>
      <c r="R319" s="34">
        <v>15</v>
      </c>
      <c r="S319" s="35"/>
    </row>
    <row r="320" spans="1:19" s="17" customFormat="1" hidden="1" outlineLevel="2">
      <c r="A320" s="7"/>
      <c r="B320" s="16"/>
      <c r="C320" s="16"/>
      <c r="D320" s="26" t="s">
        <v>378</v>
      </c>
      <c r="E320" s="27">
        <v>10</v>
      </c>
      <c r="F320" s="28" t="s">
        <v>596</v>
      </c>
      <c r="G320" s="4" t="s">
        <v>278</v>
      </c>
      <c r="H320" s="29">
        <v>270</v>
      </c>
      <c r="I320" s="30" t="s">
        <v>333</v>
      </c>
      <c r="J320" s="31">
        <v>240</v>
      </c>
      <c r="K320" s="32">
        <f t="shared" si="90"/>
        <v>64800</v>
      </c>
      <c r="L320" s="33">
        <f t="shared" si="91"/>
        <v>64800</v>
      </c>
      <c r="M320" s="31" t="str">
        <f t="shared" si="92"/>
        <v/>
      </c>
      <c r="N320" s="31" t="str">
        <f t="shared" si="93"/>
        <v/>
      </c>
      <c r="O320" s="31" t="str">
        <f t="shared" si="94"/>
        <v/>
      </c>
      <c r="P320" s="29"/>
      <c r="Q320" s="29"/>
      <c r="R320" s="34">
        <v>15</v>
      </c>
      <c r="S320" s="35"/>
    </row>
    <row r="321" spans="1:19" s="17" customFormat="1" hidden="1" outlineLevel="2">
      <c r="A321" s="7"/>
      <c r="B321" s="16"/>
      <c r="C321" s="16"/>
      <c r="D321" s="26" t="s">
        <v>183</v>
      </c>
      <c r="E321" s="27">
        <v>11</v>
      </c>
      <c r="F321" s="28" t="s">
        <v>597</v>
      </c>
      <c r="G321" s="4" t="s">
        <v>279</v>
      </c>
      <c r="H321" s="29">
        <v>6.64</v>
      </c>
      <c r="I321" s="30" t="s">
        <v>339</v>
      </c>
      <c r="J321" s="31">
        <v>100</v>
      </c>
      <c r="K321" s="32">
        <f t="shared" si="90"/>
        <v>664</v>
      </c>
      <c r="L321" s="33" t="str">
        <f t="shared" si="91"/>
        <v/>
      </c>
      <c r="M321" s="31">
        <f t="shared" si="92"/>
        <v>664</v>
      </c>
      <c r="N321" s="31" t="str">
        <f t="shared" si="93"/>
        <v/>
      </c>
      <c r="O321" s="31" t="str">
        <f t="shared" si="94"/>
        <v/>
      </c>
      <c r="P321" s="29"/>
      <c r="Q321" s="29"/>
      <c r="R321" s="34">
        <v>15</v>
      </c>
      <c r="S321" s="35"/>
    </row>
    <row r="322" spans="1:19" s="17" customFormat="1" outlineLevel="1" collapsed="1">
      <c r="A322" s="7"/>
      <c r="B322" s="8"/>
      <c r="C322" s="9" t="s">
        <v>598</v>
      </c>
      <c r="D322" s="10" t="s">
        <v>180</v>
      </c>
      <c r="E322" s="11"/>
      <c r="F322" s="11" t="s">
        <v>436</v>
      </c>
      <c r="G322" s="2" t="s">
        <v>280</v>
      </c>
      <c r="H322" s="11"/>
      <c r="I322" s="10"/>
      <c r="J322" s="11"/>
      <c r="K322" s="12">
        <f>SUBTOTAL(9,K323:K326)</f>
        <v>207343</v>
      </c>
      <c r="L322" s="13">
        <f>SUBTOTAL(9,L323:L326)</f>
        <v>0</v>
      </c>
      <c r="M322" s="13">
        <f>SUBTOTAL(9,M323:M326)</f>
        <v>207343</v>
      </c>
      <c r="N322" s="13">
        <f>SUBTOTAL(9,N323:N326)</f>
        <v>0</v>
      </c>
      <c r="O322" s="13">
        <f>SUBTOTAL(9,O323:O326)</f>
        <v>0</v>
      </c>
      <c r="P322" s="14">
        <f>SUMPRODUCT(P323:P326,H323:H326)</f>
        <v>0</v>
      </c>
      <c r="Q322" s="14">
        <f>SUMPRODUCT(Q323:Q326,H323:H326)</f>
        <v>0</v>
      </c>
      <c r="R322" s="15">
        <f>SUMPRODUCT(R323:R326,K323:K326)/100</f>
        <v>31101.45</v>
      </c>
      <c r="S322" s="16"/>
    </row>
    <row r="323" spans="1:19" s="17" customFormat="1" hidden="1" outlineLevel="2">
      <c r="A323" s="7"/>
      <c r="B323" s="8"/>
      <c r="C323" s="18"/>
      <c r="D323" s="19"/>
      <c r="E323" s="20" t="s">
        <v>182</v>
      </c>
      <c r="F323" s="21"/>
      <c r="G323" s="3"/>
      <c r="H323" s="21"/>
      <c r="I323" s="19"/>
      <c r="J323" s="21"/>
      <c r="K323" s="22"/>
      <c r="L323" s="23"/>
      <c r="M323" s="23"/>
      <c r="N323" s="23"/>
      <c r="O323" s="23"/>
      <c r="P323" s="24"/>
      <c r="Q323" s="24"/>
      <c r="R323" s="25"/>
      <c r="S323" s="16"/>
    </row>
    <row r="324" spans="1:19" s="17" customFormat="1" hidden="1" outlineLevel="2">
      <c r="A324" s="7"/>
      <c r="B324" s="16"/>
      <c r="C324" s="16"/>
      <c r="D324" s="26" t="s">
        <v>183</v>
      </c>
      <c r="E324" s="27">
        <v>1</v>
      </c>
      <c r="F324" s="28" t="s">
        <v>599</v>
      </c>
      <c r="G324" s="4" t="s">
        <v>281</v>
      </c>
      <c r="H324" s="29">
        <v>38.700000000000003</v>
      </c>
      <c r="I324" s="30" t="s">
        <v>359</v>
      </c>
      <c r="J324" s="31">
        <v>40</v>
      </c>
      <c r="K324" s="32">
        <f>H324*J324</f>
        <v>1548</v>
      </c>
      <c r="L324" s="33" t="str">
        <f>IF(D324="S",K324,"")</f>
        <v/>
      </c>
      <c r="M324" s="31">
        <f>IF(OR(D324="P",D324="U"),K324,"")</f>
        <v>1548</v>
      </c>
      <c r="N324" s="31" t="str">
        <f>IF(D324="H",K324,"")</f>
        <v/>
      </c>
      <c r="O324" s="31" t="str">
        <f>IF(D324="V",K324,"")</f>
        <v/>
      </c>
      <c r="P324" s="29"/>
      <c r="Q324" s="29"/>
      <c r="R324" s="34">
        <v>15</v>
      </c>
      <c r="S324" s="35"/>
    </row>
    <row r="325" spans="1:19" s="17" customFormat="1" ht="30" hidden="1" outlineLevel="2">
      <c r="A325" s="7"/>
      <c r="B325" s="16"/>
      <c r="C325" s="16"/>
      <c r="D325" s="26" t="s">
        <v>183</v>
      </c>
      <c r="E325" s="27">
        <v>2</v>
      </c>
      <c r="F325" s="28" t="s">
        <v>600</v>
      </c>
      <c r="G325" s="4" t="s">
        <v>282</v>
      </c>
      <c r="H325" s="29">
        <v>428.25</v>
      </c>
      <c r="I325" s="30" t="s">
        <v>333</v>
      </c>
      <c r="J325" s="31">
        <v>480</v>
      </c>
      <c r="K325" s="32">
        <f>H325*J325</f>
        <v>205560</v>
      </c>
      <c r="L325" s="33" t="str">
        <f>IF(D325="S",K325,"")</f>
        <v/>
      </c>
      <c r="M325" s="31">
        <f>IF(OR(D325="P",D325="U"),K325,"")</f>
        <v>205560</v>
      </c>
      <c r="N325" s="31" t="str">
        <f>IF(D325="H",K325,"")</f>
        <v/>
      </c>
      <c r="O325" s="31" t="str">
        <f>IF(D325="V",K325,"")</f>
        <v/>
      </c>
      <c r="P325" s="29"/>
      <c r="Q325" s="29"/>
      <c r="R325" s="34">
        <v>15</v>
      </c>
      <c r="S325" s="35"/>
    </row>
    <row r="326" spans="1:19" s="17" customFormat="1" hidden="1" outlineLevel="2">
      <c r="A326" s="7"/>
      <c r="B326" s="16"/>
      <c r="C326" s="16"/>
      <c r="D326" s="26" t="s">
        <v>183</v>
      </c>
      <c r="E326" s="27">
        <v>3</v>
      </c>
      <c r="F326" s="28" t="s">
        <v>601</v>
      </c>
      <c r="G326" s="4" t="s">
        <v>283</v>
      </c>
      <c r="H326" s="29">
        <v>2.35</v>
      </c>
      <c r="I326" s="30" t="s">
        <v>339</v>
      </c>
      <c r="J326" s="31">
        <v>100</v>
      </c>
      <c r="K326" s="32">
        <f>H326*J326</f>
        <v>235</v>
      </c>
      <c r="L326" s="33" t="str">
        <f>IF(D326="S",K326,"")</f>
        <v/>
      </c>
      <c r="M326" s="31">
        <f>IF(OR(D326="P",D326="U"),K326,"")</f>
        <v>235</v>
      </c>
      <c r="N326" s="31" t="str">
        <f>IF(D326="H",K326,"")</f>
        <v/>
      </c>
      <c r="O326" s="31" t="str">
        <f>IF(D326="V",K326,"")</f>
        <v/>
      </c>
      <c r="P326" s="29"/>
      <c r="Q326" s="29"/>
      <c r="R326" s="34">
        <v>15</v>
      </c>
      <c r="S326" s="35"/>
    </row>
    <row r="327" spans="1:19" s="17" customFormat="1" outlineLevel="1" collapsed="1">
      <c r="A327" s="7"/>
      <c r="B327" s="8"/>
      <c r="C327" s="9" t="s">
        <v>602</v>
      </c>
      <c r="D327" s="10" t="s">
        <v>180</v>
      </c>
      <c r="E327" s="11"/>
      <c r="F327" s="11" t="s">
        <v>436</v>
      </c>
      <c r="G327" s="2" t="s">
        <v>284</v>
      </c>
      <c r="H327" s="11"/>
      <c r="I327" s="10"/>
      <c r="J327" s="11"/>
      <c r="K327" s="12">
        <f>SUBTOTAL(9,K328:K333)</f>
        <v>144951</v>
      </c>
      <c r="L327" s="13">
        <f>SUBTOTAL(9,L328:L333)</f>
        <v>75700</v>
      </c>
      <c r="M327" s="13">
        <f>SUBTOTAL(9,M328:M333)</f>
        <v>69251</v>
      </c>
      <c r="N327" s="13">
        <f>SUBTOTAL(9,N328:N333)</f>
        <v>0</v>
      </c>
      <c r="O327" s="13">
        <f>SUBTOTAL(9,O328:O333)</f>
        <v>0</v>
      </c>
      <c r="P327" s="14">
        <f>SUMPRODUCT(P328:P333,H328:H333)</f>
        <v>0</v>
      </c>
      <c r="Q327" s="14">
        <f>SUMPRODUCT(Q328:Q333,H328:H333)</f>
        <v>0</v>
      </c>
      <c r="R327" s="15">
        <f>SUMPRODUCT(R328:R333,K328:K333)/100</f>
        <v>21742.65</v>
      </c>
      <c r="S327" s="16"/>
    </row>
    <row r="328" spans="1:19" s="17" customFormat="1" hidden="1" outlineLevel="2">
      <c r="A328" s="7"/>
      <c r="B328" s="8"/>
      <c r="C328" s="18"/>
      <c r="D328" s="19"/>
      <c r="E328" s="20" t="s">
        <v>182</v>
      </c>
      <c r="F328" s="21"/>
      <c r="G328" s="3"/>
      <c r="H328" s="21"/>
      <c r="I328" s="19"/>
      <c r="J328" s="21"/>
      <c r="K328" s="22"/>
      <c r="L328" s="23"/>
      <c r="M328" s="23"/>
      <c r="N328" s="23"/>
      <c r="O328" s="23"/>
      <c r="P328" s="24"/>
      <c r="Q328" s="24"/>
      <c r="R328" s="25"/>
      <c r="S328" s="16"/>
    </row>
    <row r="329" spans="1:19" s="17" customFormat="1" hidden="1" outlineLevel="2">
      <c r="A329" s="7"/>
      <c r="B329" s="16"/>
      <c r="C329" s="16"/>
      <c r="D329" s="26" t="s">
        <v>183</v>
      </c>
      <c r="E329" s="27">
        <v>1</v>
      </c>
      <c r="F329" s="28" t="s">
        <v>603</v>
      </c>
      <c r="G329" s="4" t="s">
        <v>285</v>
      </c>
      <c r="H329" s="29">
        <v>58.5</v>
      </c>
      <c r="I329" s="30" t="s">
        <v>359</v>
      </c>
      <c r="J329" s="31">
        <v>10</v>
      </c>
      <c r="K329" s="32">
        <f>H329*J329</f>
        <v>585</v>
      </c>
      <c r="L329" s="33" t="str">
        <f>IF(D329="S",K329,"")</f>
        <v/>
      </c>
      <c r="M329" s="31">
        <f>IF(OR(D329="P",D329="U"),K329,"")</f>
        <v>585</v>
      </c>
      <c r="N329" s="31" t="str">
        <f>IF(D329="H",K329,"")</f>
        <v/>
      </c>
      <c r="O329" s="31" t="str">
        <f>IF(D329="V",K329,"")</f>
        <v/>
      </c>
      <c r="P329" s="29"/>
      <c r="Q329" s="29"/>
      <c r="R329" s="34">
        <v>15</v>
      </c>
      <c r="S329" s="35"/>
    </row>
    <row r="330" spans="1:19" s="17" customFormat="1" hidden="1" outlineLevel="2">
      <c r="A330" s="7"/>
      <c r="B330" s="16"/>
      <c r="C330" s="16"/>
      <c r="D330" s="26" t="s">
        <v>183</v>
      </c>
      <c r="E330" s="27">
        <v>2</v>
      </c>
      <c r="F330" s="28" t="s">
        <v>604</v>
      </c>
      <c r="G330" s="4" t="s">
        <v>286</v>
      </c>
      <c r="H330" s="29">
        <v>252.3</v>
      </c>
      <c r="I330" s="30" t="s">
        <v>333</v>
      </c>
      <c r="J330" s="31">
        <v>270</v>
      </c>
      <c r="K330" s="32">
        <f>H330*J330</f>
        <v>68121</v>
      </c>
      <c r="L330" s="33" t="str">
        <f>IF(D330="S",K330,"")</f>
        <v/>
      </c>
      <c r="M330" s="31">
        <f>IF(OR(D330="P",D330="U"),K330,"")</f>
        <v>68121</v>
      </c>
      <c r="N330" s="31" t="str">
        <f>IF(D330="H",K330,"")</f>
        <v/>
      </c>
      <c r="O330" s="31" t="str">
        <f>IF(D330="V",K330,"")</f>
        <v/>
      </c>
      <c r="P330" s="29"/>
      <c r="Q330" s="29"/>
      <c r="R330" s="34">
        <v>15</v>
      </c>
      <c r="S330" s="35"/>
    </row>
    <row r="331" spans="1:19" s="17" customFormat="1" hidden="1" outlineLevel="2">
      <c r="A331" s="7"/>
      <c r="B331" s="16"/>
      <c r="C331" s="16"/>
      <c r="D331" s="26" t="s">
        <v>378</v>
      </c>
      <c r="E331" s="27">
        <v>3</v>
      </c>
      <c r="F331" s="28" t="s">
        <v>605</v>
      </c>
      <c r="G331" s="4" t="s">
        <v>287</v>
      </c>
      <c r="H331" s="29">
        <v>60</v>
      </c>
      <c r="I331" s="30" t="s">
        <v>359</v>
      </c>
      <c r="J331" s="31">
        <v>25</v>
      </c>
      <c r="K331" s="32">
        <f>H331*J331</f>
        <v>1500</v>
      </c>
      <c r="L331" s="33">
        <f>IF(D331="S",K331,"")</f>
        <v>1500</v>
      </c>
      <c r="M331" s="31" t="str">
        <f>IF(OR(D331="P",D331="U"),K331,"")</f>
        <v/>
      </c>
      <c r="N331" s="31" t="str">
        <f>IF(D331="H",K331,"")</f>
        <v/>
      </c>
      <c r="O331" s="31" t="str">
        <f>IF(D331="V",K331,"")</f>
        <v/>
      </c>
      <c r="P331" s="29"/>
      <c r="Q331" s="29"/>
      <c r="R331" s="34">
        <v>15</v>
      </c>
      <c r="S331" s="35"/>
    </row>
    <row r="332" spans="1:19" s="17" customFormat="1" hidden="1" outlineLevel="2">
      <c r="A332" s="7"/>
      <c r="B332" s="16"/>
      <c r="C332" s="16"/>
      <c r="D332" s="26" t="s">
        <v>378</v>
      </c>
      <c r="E332" s="27">
        <v>4</v>
      </c>
      <c r="F332" s="28" t="s">
        <v>606</v>
      </c>
      <c r="G332" s="4" t="s">
        <v>288</v>
      </c>
      <c r="H332" s="29">
        <v>265</v>
      </c>
      <c r="I332" s="30" t="s">
        <v>333</v>
      </c>
      <c r="J332" s="31">
        <v>280</v>
      </c>
      <c r="K332" s="32">
        <f>H332*J332</f>
        <v>74200</v>
      </c>
      <c r="L332" s="33">
        <f>IF(D332="S",K332,"")</f>
        <v>74200</v>
      </c>
      <c r="M332" s="31" t="str">
        <f>IF(OR(D332="P",D332="U"),K332,"")</f>
        <v/>
      </c>
      <c r="N332" s="31" t="str">
        <f>IF(D332="H",K332,"")</f>
        <v/>
      </c>
      <c r="O332" s="31" t="str">
        <f>IF(D332="V",K332,"")</f>
        <v/>
      </c>
      <c r="P332" s="29"/>
      <c r="Q332" s="29"/>
      <c r="R332" s="34">
        <v>15</v>
      </c>
      <c r="S332" s="35"/>
    </row>
    <row r="333" spans="1:19" s="17" customFormat="1" hidden="1" outlineLevel="2">
      <c r="A333" s="7"/>
      <c r="B333" s="16"/>
      <c r="C333" s="16"/>
      <c r="D333" s="26" t="s">
        <v>183</v>
      </c>
      <c r="E333" s="27">
        <v>5</v>
      </c>
      <c r="F333" s="28" t="s">
        <v>607</v>
      </c>
      <c r="G333" s="4" t="s">
        <v>289</v>
      </c>
      <c r="H333" s="29">
        <v>5.45</v>
      </c>
      <c r="I333" s="30" t="s">
        <v>339</v>
      </c>
      <c r="J333" s="31">
        <v>100</v>
      </c>
      <c r="K333" s="32">
        <f>H333*J333</f>
        <v>545</v>
      </c>
      <c r="L333" s="33" t="str">
        <f>IF(D333="S",K333,"")</f>
        <v/>
      </c>
      <c r="M333" s="31">
        <f>IF(OR(D333="P",D333="U"),K333,"")</f>
        <v>545</v>
      </c>
      <c r="N333" s="31" t="str">
        <f>IF(D333="H",K333,"")</f>
        <v/>
      </c>
      <c r="O333" s="31" t="str">
        <f>IF(D333="V",K333,"")</f>
        <v/>
      </c>
      <c r="P333" s="29"/>
      <c r="Q333" s="29"/>
      <c r="R333" s="34">
        <v>15</v>
      </c>
      <c r="S333" s="35"/>
    </row>
    <row r="334" spans="1:19" s="17" customFormat="1" outlineLevel="1" collapsed="1">
      <c r="A334" s="7"/>
      <c r="B334" s="8"/>
      <c r="C334" s="9" t="s">
        <v>608</v>
      </c>
      <c r="D334" s="10" t="s">
        <v>180</v>
      </c>
      <c r="E334" s="11"/>
      <c r="F334" s="11" t="s">
        <v>436</v>
      </c>
      <c r="G334" s="2" t="s">
        <v>290</v>
      </c>
      <c r="H334" s="11"/>
      <c r="I334" s="10"/>
      <c r="J334" s="11"/>
      <c r="K334" s="12">
        <f>SUBTOTAL(9,K335:K336)</f>
        <v>13500</v>
      </c>
      <c r="L334" s="13">
        <f>SUBTOTAL(9,L335:L336)</f>
        <v>0</v>
      </c>
      <c r="M334" s="13">
        <f>SUBTOTAL(9,M335:M336)</f>
        <v>13500</v>
      </c>
      <c r="N334" s="13">
        <f>SUBTOTAL(9,N335:N336)</f>
        <v>0</v>
      </c>
      <c r="O334" s="13">
        <f>SUBTOTAL(9,O335:O336)</f>
        <v>0</v>
      </c>
      <c r="P334" s="14">
        <f>SUMPRODUCT(P335:P336,H335:H336)</f>
        <v>0</v>
      </c>
      <c r="Q334" s="14">
        <f>SUMPRODUCT(Q335:Q336,H335:H336)</f>
        <v>0</v>
      </c>
      <c r="R334" s="15">
        <f>SUMPRODUCT(R335:R336,K335:K336)/100</f>
        <v>2025</v>
      </c>
      <c r="S334" s="16"/>
    </row>
    <row r="335" spans="1:19" s="17" customFormat="1" hidden="1" outlineLevel="2">
      <c r="A335" s="7"/>
      <c r="B335" s="8"/>
      <c r="C335" s="18"/>
      <c r="D335" s="19"/>
      <c r="E335" s="20" t="s">
        <v>182</v>
      </c>
      <c r="F335" s="21"/>
      <c r="G335" s="3"/>
      <c r="H335" s="21"/>
      <c r="I335" s="19"/>
      <c r="J335" s="21"/>
      <c r="K335" s="22"/>
      <c r="L335" s="23"/>
      <c r="M335" s="23"/>
      <c r="N335" s="23"/>
      <c r="O335" s="23"/>
      <c r="P335" s="24"/>
      <c r="Q335" s="24"/>
      <c r="R335" s="25"/>
      <c r="S335" s="16"/>
    </row>
    <row r="336" spans="1:19" s="17" customFormat="1" hidden="1" outlineLevel="2">
      <c r="A336" s="7"/>
      <c r="B336" s="16"/>
      <c r="C336" s="16"/>
      <c r="D336" s="26" t="s">
        <v>183</v>
      </c>
      <c r="E336" s="27">
        <v>1</v>
      </c>
      <c r="F336" s="28" t="s">
        <v>609</v>
      </c>
      <c r="G336" s="4" t="s">
        <v>291</v>
      </c>
      <c r="H336" s="29">
        <v>27</v>
      </c>
      <c r="I336" s="30" t="s">
        <v>185</v>
      </c>
      <c r="J336" s="31">
        <v>500</v>
      </c>
      <c r="K336" s="32">
        <f>H336*J336</f>
        <v>13500</v>
      </c>
      <c r="L336" s="33" t="str">
        <f>IF(D336="S",K336,"")</f>
        <v/>
      </c>
      <c r="M336" s="31">
        <f>IF(OR(D336="P",D336="U"),K336,"")</f>
        <v>13500</v>
      </c>
      <c r="N336" s="31" t="str">
        <f>IF(D336="H",K336,"")</f>
        <v/>
      </c>
      <c r="O336" s="31" t="str">
        <f>IF(D336="V",K336,"")</f>
        <v/>
      </c>
      <c r="P336" s="29"/>
      <c r="Q336" s="29"/>
      <c r="R336" s="34">
        <v>15</v>
      </c>
      <c r="S336" s="35"/>
    </row>
    <row r="337" spans="1:19" s="17" customFormat="1" outlineLevel="1" collapsed="1">
      <c r="A337" s="7"/>
      <c r="B337" s="8"/>
      <c r="C337" s="9" t="s">
        <v>610</v>
      </c>
      <c r="D337" s="10" t="s">
        <v>180</v>
      </c>
      <c r="E337" s="11"/>
      <c r="F337" s="11" t="s">
        <v>436</v>
      </c>
      <c r="G337" s="2" t="s">
        <v>292</v>
      </c>
      <c r="H337" s="11"/>
      <c r="I337" s="10"/>
      <c r="J337" s="11"/>
      <c r="K337" s="12">
        <f>SUBTOTAL(9,K338:K339)</f>
        <v>55049.749999999993</v>
      </c>
      <c r="L337" s="13">
        <f>SUBTOTAL(9,L338:L339)</f>
        <v>0</v>
      </c>
      <c r="M337" s="13">
        <f>SUBTOTAL(9,M338:M339)</f>
        <v>55049.749999999993</v>
      </c>
      <c r="N337" s="13">
        <f>SUBTOTAL(9,N338:N339)</f>
        <v>0</v>
      </c>
      <c r="O337" s="13">
        <f>SUBTOTAL(9,O338:O339)</f>
        <v>0</v>
      </c>
      <c r="P337" s="14">
        <f>SUMPRODUCT(P338:P339,H338:H339)</f>
        <v>0</v>
      </c>
      <c r="Q337" s="14">
        <f>SUMPRODUCT(Q338:Q339,H338:H339)</f>
        <v>0</v>
      </c>
      <c r="R337" s="15">
        <f>SUMPRODUCT(R338:R339,K338:K339)/100</f>
        <v>8257.4624999999996</v>
      </c>
      <c r="S337" s="16"/>
    </row>
    <row r="338" spans="1:19" s="17" customFormat="1" hidden="1" outlineLevel="2">
      <c r="A338" s="7"/>
      <c r="B338" s="8"/>
      <c r="C338" s="18"/>
      <c r="D338" s="19"/>
      <c r="E338" s="20" t="s">
        <v>182</v>
      </c>
      <c r="F338" s="21"/>
      <c r="G338" s="3"/>
      <c r="H338" s="21"/>
      <c r="I338" s="19"/>
      <c r="J338" s="21"/>
      <c r="K338" s="22"/>
      <c r="L338" s="23"/>
      <c r="M338" s="23"/>
      <c r="N338" s="23"/>
      <c r="O338" s="23"/>
      <c r="P338" s="24"/>
      <c r="Q338" s="24"/>
      <c r="R338" s="25"/>
      <c r="S338" s="16"/>
    </row>
    <row r="339" spans="1:19" s="17" customFormat="1" hidden="1" outlineLevel="2">
      <c r="A339" s="7"/>
      <c r="B339" s="16"/>
      <c r="C339" s="16"/>
      <c r="D339" s="26" t="s">
        <v>183</v>
      </c>
      <c r="E339" s="27">
        <v>1</v>
      </c>
      <c r="F339" s="28" t="s">
        <v>611</v>
      </c>
      <c r="G339" s="4" t="s">
        <v>293</v>
      </c>
      <c r="H339" s="29">
        <v>2201.9899999999998</v>
      </c>
      <c r="I339" s="30" t="s">
        <v>333</v>
      </c>
      <c r="J339" s="31">
        <v>25</v>
      </c>
      <c r="K339" s="32">
        <f>H339*J339</f>
        <v>55049.749999999993</v>
      </c>
      <c r="L339" s="33" t="str">
        <f>IF(D339="S",K339,"")</f>
        <v/>
      </c>
      <c r="M339" s="31">
        <f>IF(OR(D339="P",D339="U"),K339,"")</f>
        <v>55049.749999999993</v>
      </c>
      <c r="N339" s="31" t="str">
        <f>IF(D339="H",K339,"")</f>
        <v/>
      </c>
      <c r="O339" s="31" t="str">
        <f>IF(D339="V",K339,"")</f>
        <v/>
      </c>
      <c r="P339" s="29"/>
      <c r="Q339" s="29"/>
      <c r="R339" s="34">
        <v>15</v>
      </c>
      <c r="S339" s="35"/>
    </row>
    <row r="340" spans="1:19" s="17" customFormat="1" outlineLevel="1" collapsed="1">
      <c r="A340" s="7"/>
      <c r="B340" s="8"/>
      <c r="C340" s="9" t="s">
        <v>612</v>
      </c>
      <c r="D340" s="10" t="s">
        <v>180</v>
      </c>
      <c r="E340" s="11"/>
      <c r="F340" s="11" t="s">
        <v>613</v>
      </c>
      <c r="G340" s="2" t="s">
        <v>294</v>
      </c>
      <c r="H340" s="11"/>
      <c r="I340" s="10"/>
      <c r="J340" s="11"/>
      <c r="K340" s="12">
        <f>SUBTOTAL(9,K341:K345)</f>
        <v>26364</v>
      </c>
      <c r="L340" s="13">
        <f>SUBTOTAL(9,L341:L345)</f>
        <v>0</v>
      </c>
      <c r="M340" s="13">
        <f>SUBTOTAL(9,M341:M345)</f>
        <v>26364</v>
      </c>
      <c r="N340" s="13">
        <f>SUBTOTAL(9,N341:N345)</f>
        <v>0</v>
      </c>
      <c r="O340" s="13">
        <f>SUBTOTAL(9,O341:O345)</f>
        <v>0</v>
      </c>
      <c r="P340" s="14">
        <f>SUMPRODUCT(P341:P345,H341:H345)</f>
        <v>0</v>
      </c>
      <c r="Q340" s="14">
        <f>SUMPRODUCT(Q341:Q345,H341:H345)</f>
        <v>0</v>
      </c>
      <c r="R340" s="15">
        <f>SUMPRODUCT(R341:R345,K341:K345)/100</f>
        <v>3954.6</v>
      </c>
      <c r="S340" s="16"/>
    </row>
    <row r="341" spans="1:19" s="17" customFormat="1" hidden="1" outlineLevel="2">
      <c r="A341" s="7"/>
      <c r="B341" s="8"/>
      <c r="C341" s="18"/>
      <c r="D341" s="19"/>
      <c r="E341" s="20" t="s">
        <v>182</v>
      </c>
      <c r="F341" s="21"/>
      <c r="G341" s="3"/>
      <c r="H341" s="21"/>
      <c r="I341" s="19"/>
      <c r="J341" s="21"/>
      <c r="K341" s="22"/>
      <c r="L341" s="23"/>
      <c r="M341" s="23"/>
      <c r="N341" s="23"/>
      <c r="O341" s="23"/>
      <c r="P341" s="24"/>
      <c r="Q341" s="24"/>
      <c r="R341" s="25"/>
      <c r="S341" s="16"/>
    </row>
    <row r="342" spans="1:19" s="17" customFormat="1" hidden="1" outlineLevel="2">
      <c r="A342" s="7"/>
      <c r="B342" s="16"/>
      <c r="C342" s="16"/>
      <c r="D342" s="26" t="s">
        <v>183</v>
      </c>
      <c r="E342" s="27">
        <v>1</v>
      </c>
      <c r="F342" s="28" t="s">
        <v>614</v>
      </c>
      <c r="G342" s="4" t="s">
        <v>295</v>
      </c>
      <c r="H342" s="29">
        <v>106</v>
      </c>
      <c r="I342" s="30" t="s">
        <v>359</v>
      </c>
      <c r="J342" s="71">
        <v>54</v>
      </c>
      <c r="K342" s="32">
        <f>H342*J342</f>
        <v>5724</v>
      </c>
      <c r="L342" s="33" t="str">
        <f>IF(D342="S",K342,"")</f>
        <v/>
      </c>
      <c r="M342" s="31">
        <f>IF(OR(D342="P",D342="U"),K342,"")</f>
        <v>5724</v>
      </c>
      <c r="N342" s="31" t="str">
        <f>IF(D342="H",K342,"")</f>
        <v/>
      </c>
      <c r="O342" s="31" t="str">
        <f>IF(D342="V",K342,"")</f>
        <v/>
      </c>
      <c r="P342" s="29"/>
      <c r="Q342" s="29"/>
      <c r="R342" s="34">
        <v>15</v>
      </c>
      <c r="S342" s="35"/>
    </row>
    <row r="343" spans="1:19" s="17" customFormat="1" hidden="1" outlineLevel="2">
      <c r="A343" s="7"/>
      <c r="B343" s="16"/>
      <c r="C343" s="16"/>
      <c r="D343" s="26" t="s">
        <v>183</v>
      </c>
      <c r="E343" s="27">
        <v>2</v>
      </c>
      <c r="F343" s="28" t="s">
        <v>615</v>
      </c>
      <c r="G343" s="4" t="s">
        <v>296</v>
      </c>
      <c r="H343" s="29">
        <v>98</v>
      </c>
      <c r="I343" s="30" t="s">
        <v>359</v>
      </c>
      <c r="J343" s="71">
        <v>180</v>
      </c>
      <c r="K343" s="32">
        <f>H343*J343</f>
        <v>17640</v>
      </c>
      <c r="L343" s="33" t="str">
        <f>IF(D343="S",K343,"")</f>
        <v/>
      </c>
      <c r="M343" s="31">
        <f>IF(OR(D343="P",D343="U"),K343,"")</f>
        <v>17640</v>
      </c>
      <c r="N343" s="31" t="str">
        <f>IF(D343="H",K343,"")</f>
        <v/>
      </c>
      <c r="O343" s="31" t="str">
        <f>IF(D343="V",K343,"")</f>
        <v/>
      </c>
      <c r="P343" s="29"/>
      <c r="Q343" s="29"/>
      <c r="R343" s="34">
        <v>15</v>
      </c>
      <c r="S343" s="35"/>
    </row>
    <row r="344" spans="1:19" s="57" customFormat="1" ht="22.5" hidden="1" outlineLevel="2">
      <c r="A344" s="52"/>
      <c r="B344" s="52"/>
      <c r="C344" s="52"/>
      <c r="D344" s="52"/>
      <c r="E344" s="52"/>
      <c r="F344" s="52"/>
      <c r="G344" s="6" t="s">
        <v>297</v>
      </c>
      <c r="H344" s="52"/>
      <c r="I344" s="53"/>
      <c r="J344" s="58"/>
      <c r="K344" s="52"/>
      <c r="L344" s="54"/>
      <c r="M344" s="54"/>
      <c r="N344" s="54"/>
      <c r="O344" s="54"/>
      <c r="P344" s="55"/>
      <c r="Q344" s="52"/>
      <c r="R344" s="56"/>
      <c r="S344" s="52"/>
    </row>
    <row r="345" spans="1:19" s="17" customFormat="1" hidden="1" outlineLevel="2">
      <c r="A345" s="7"/>
      <c r="B345" s="16"/>
      <c r="C345" s="16"/>
      <c r="D345" s="26" t="s">
        <v>183</v>
      </c>
      <c r="E345" s="27">
        <v>3</v>
      </c>
      <c r="F345" s="28" t="s">
        <v>616</v>
      </c>
      <c r="G345" s="4" t="s">
        <v>172</v>
      </c>
      <c r="H345" s="29">
        <v>1</v>
      </c>
      <c r="I345" s="30" t="s">
        <v>472</v>
      </c>
      <c r="J345" s="51">
        <v>3000</v>
      </c>
      <c r="K345" s="32">
        <f>H345*J345</f>
        <v>3000</v>
      </c>
      <c r="L345" s="33" t="str">
        <f>IF(D345="S",K345,"")</f>
        <v/>
      </c>
      <c r="M345" s="31">
        <f>IF(OR(D345="P",D345="U"),K345,"")</f>
        <v>3000</v>
      </c>
      <c r="N345" s="31" t="str">
        <f>IF(D345="H",K345,"")</f>
        <v/>
      </c>
      <c r="O345" s="31" t="str">
        <f>IF(D345="V",K345,"")</f>
        <v/>
      </c>
      <c r="P345" s="29"/>
      <c r="Q345" s="29"/>
      <c r="R345" s="34">
        <v>15</v>
      </c>
      <c r="S345" s="35"/>
    </row>
    <row r="346" spans="1:19" s="17" customFormat="1" outlineLevel="1" collapsed="1">
      <c r="A346" s="7"/>
      <c r="B346" s="8"/>
      <c r="C346" s="9" t="s">
        <v>617</v>
      </c>
      <c r="D346" s="10" t="s">
        <v>180</v>
      </c>
      <c r="E346" s="11"/>
      <c r="F346" s="11" t="s">
        <v>613</v>
      </c>
      <c r="G346" s="2" t="s">
        <v>298</v>
      </c>
      <c r="H346" s="11"/>
      <c r="I346" s="10"/>
      <c r="J346" s="11"/>
      <c r="K346" s="12">
        <f>SUBTOTAL(9,K347:K363)</f>
        <v>193160</v>
      </c>
      <c r="L346" s="13">
        <f>SUBTOTAL(9,L347:L363)</f>
        <v>0</v>
      </c>
      <c r="M346" s="13">
        <f>SUBTOTAL(9,M347:M363)</f>
        <v>193160</v>
      </c>
      <c r="N346" s="13">
        <f>SUBTOTAL(9,N347:N363)</f>
        <v>0</v>
      </c>
      <c r="O346" s="13">
        <f>SUBTOTAL(9,O347:O363)</f>
        <v>0</v>
      </c>
      <c r="P346" s="14">
        <f>SUMPRODUCT(P347:P363,H347:H363)</f>
        <v>0</v>
      </c>
      <c r="Q346" s="14">
        <f>SUMPRODUCT(Q347:Q363,H347:H363)</f>
        <v>0</v>
      </c>
      <c r="R346" s="15">
        <f>SUMPRODUCT(R347:R363,K347:K363)/100</f>
        <v>28974</v>
      </c>
      <c r="S346" s="16"/>
    </row>
    <row r="347" spans="1:19" s="17" customFormat="1" hidden="1" outlineLevel="2">
      <c r="A347" s="7"/>
      <c r="B347" s="8"/>
      <c r="C347" s="18"/>
      <c r="D347" s="19"/>
      <c r="E347" s="20" t="s">
        <v>182</v>
      </c>
      <c r="F347" s="21"/>
      <c r="G347" s="3"/>
      <c r="H347" s="21"/>
      <c r="I347" s="19"/>
      <c r="J347" s="21"/>
      <c r="K347" s="22"/>
      <c r="L347" s="23"/>
      <c r="M347" s="23"/>
      <c r="N347" s="23"/>
      <c r="O347" s="23"/>
      <c r="P347" s="24"/>
      <c r="Q347" s="24"/>
      <c r="R347" s="25"/>
      <c r="S347" s="16"/>
    </row>
    <row r="348" spans="1:19" s="70" customFormat="1" ht="30" hidden="1" outlineLevel="2">
      <c r="A348" s="59"/>
      <c r="B348" s="60"/>
      <c r="C348" s="60"/>
      <c r="D348" s="61" t="s">
        <v>183</v>
      </c>
      <c r="E348" s="62">
        <v>1</v>
      </c>
      <c r="F348" s="63" t="s">
        <v>618</v>
      </c>
      <c r="G348" s="36" t="s">
        <v>299</v>
      </c>
      <c r="H348" s="64">
        <v>1</v>
      </c>
      <c r="I348" s="65" t="s">
        <v>472</v>
      </c>
      <c r="J348" s="71">
        <v>50000</v>
      </c>
      <c r="K348" s="66">
        <f>H348*J348</f>
        <v>50000</v>
      </c>
      <c r="L348" s="67" t="str">
        <f>IF(D348="S",K348,"")</f>
        <v/>
      </c>
      <c r="M348" s="51">
        <f>IF(OR(D348="P",D348="U"),K348,"")</f>
        <v>50000</v>
      </c>
      <c r="N348" s="51" t="str">
        <f>IF(D348="H",K348,"")</f>
        <v/>
      </c>
      <c r="O348" s="51" t="str">
        <f>IF(D348="V",K348,"")</f>
        <v/>
      </c>
      <c r="P348" s="64"/>
      <c r="Q348" s="64"/>
      <c r="R348" s="68">
        <v>15</v>
      </c>
      <c r="S348" s="69"/>
    </row>
    <row r="349" spans="1:19" s="77" customFormat="1" ht="11.25" hidden="1" outlineLevel="2">
      <c r="A349" s="58"/>
      <c r="B349" s="58"/>
      <c r="C349" s="58"/>
      <c r="D349" s="58"/>
      <c r="E349" s="58"/>
      <c r="F349" s="58"/>
      <c r="G349" s="37" t="s">
        <v>300</v>
      </c>
      <c r="H349" s="58"/>
      <c r="I349" s="72"/>
      <c r="J349" s="73"/>
      <c r="K349" s="58"/>
      <c r="L349" s="74"/>
      <c r="M349" s="74"/>
      <c r="N349" s="74"/>
      <c r="O349" s="74"/>
      <c r="P349" s="75"/>
      <c r="Q349" s="58"/>
      <c r="R349" s="76"/>
      <c r="S349" s="58"/>
    </row>
    <row r="350" spans="1:19" s="70" customFormat="1" hidden="1" outlineLevel="2">
      <c r="A350" s="59"/>
      <c r="B350" s="60"/>
      <c r="C350" s="60"/>
      <c r="D350" s="61" t="s">
        <v>183</v>
      </c>
      <c r="E350" s="62">
        <v>2</v>
      </c>
      <c r="F350" s="63" t="s">
        <v>619</v>
      </c>
      <c r="G350" s="36" t="s">
        <v>301</v>
      </c>
      <c r="H350" s="64">
        <v>10</v>
      </c>
      <c r="I350" s="65" t="s">
        <v>472</v>
      </c>
      <c r="J350" s="71">
        <v>4000</v>
      </c>
      <c r="K350" s="66">
        <f>H350*J350</f>
        <v>40000</v>
      </c>
      <c r="L350" s="67" t="str">
        <f>IF(D350="S",K350,"")</f>
        <v/>
      </c>
      <c r="M350" s="51">
        <f>IF(OR(D350="P",D350="U"),K350,"")</f>
        <v>40000</v>
      </c>
      <c r="N350" s="51" t="str">
        <f>IF(D350="H",K350,"")</f>
        <v/>
      </c>
      <c r="O350" s="51" t="str">
        <f>IF(D350="V",K350,"")</f>
        <v/>
      </c>
      <c r="P350" s="64"/>
      <c r="Q350" s="64"/>
      <c r="R350" s="68">
        <v>15</v>
      </c>
      <c r="S350" s="69"/>
    </row>
    <row r="351" spans="1:19" s="77" customFormat="1" ht="11.25" hidden="1" outlineLevel="2">
      <c r="A351" s="58"/>
      <c r="B351" s="58"/>
      <c r="C351" s="58"/>
      <c r="D351" s="58"/>
      <c r="E351" s="58"/>
      <c r="F351" s="58"/>
      <c r="G351" s="37" t="s">
        <v>302</v>
      </c>
      <c r="H351" s="58"/>
      <c r="I351" s="72"/>
      <c r="J351" s="73"/>
      <c r="K351" s="58"/>
      <c r="L351" s="74"/>
      <c r="M351" s="74"/>
      <c r="N351" s="74"/>
      <c r="O351" s="74"/>
      <c r="P351" s="75"/>
      <c r="Q351" s="58"/>
      <c r="R351" s="76"/>
      <c r="S351" s="58"/>
    </row>
    <row r="352" spans="1:19" s="70" customFormat="1" ht="30" hidden="1" outlineLevel="2">
      <c r="A352" s="59"/>
      <c r="B352" s="60"/>
      <c r="C352" s="60"/>
      <c r="D352" s="61" t="s">
        <v>183</v>
      </c>
      <c r="E352" s="62">
        <v>3</v>
      </c>
      <c r="F352" s="63" t="s">
        <v>620</v>
      </c>
      <c r="G352" s="36" t="s">
        <v>303</v>
      </c>
      <c r="H352" s="64">
        <v>1</v>
      </c>
      <c r="I352" s="65" t="s">
        <v>472</v>
      </c>
      <c r="J352" s="71">
        <v>3900</v>
      </c>
      <c r="K352" s="66">
        <f>H352*J352</f>
        <v>3900</v>
      </c>
      <c r="L352" s="67" t="str">
        <f>IF(D352="S",K352,"")</f>
        <v/>
      </c>
      <c r="M352" s="51">
        <f>IF(OR(D352="P",D352="U"),K352,"")</f>
        <v>3900</v>
      </c>
      <c r="N352" s="51" t="str">
        <f>IF(D352="H",K352,"")</f>
        <v/>
      </c>
      <c r="O352" s="51" t="str">
        <f>IF(D352="V",K352,"")</f>
        <v/>
      </c>
      <c r="P352" s="64"/>
      <c r="Q352" s="64"/>
      <c r="R352" s="68">
        <v>15</v>
      </c>
      <c r="S352" s="69"/>
    </row>
    <row r="353" spans="1:19" s="77" customFormat="1" ht="11.25" hidden="1" outlineLevel="2">
      <c r="A353" s="58"/>
      <c r="B353" s="58"/>
      <c r="C353" s="58"/>
      <c r="D353" s="58"/>
      <c r="E353" s="58"/>
      <c r="F353" s="58"/>
      <c r="G353" s="37" t="s">
        <v>304</v>
      </c>
      <c r="H353" s="58"/>
      <c r="I353" s="72"/>
      <c r="J353" s="73"/>
      <c r="K353" s="58"/>
      <c r="L353" s="74"/>
      <c r="M353" s="74"/>
      <c r="N353" s="74"/>
      <c r="O353" s="74"/>
      <c r="P353" s="75"/>
      <c r="Q353" s="58"/>
      <c r="R353" s="76"/>
      <c r="S353" s="58"/>
    </row>
    <row r="354" spans="1:19" s="70" customFormat="1" hidden="1" outlineLevel="2">
      <c r="A354" s="59"/>
      <c r="B354" s="60"/>
      <c r="C354" s="60"/>
      <c r="D354" s="61" t="s">
        <v>183</v>
      </c>
      <c r="E354" s="62">
        <v>4</v>
      </c>
      <c r="F354" s="63" t="s">
        <v>621</v>
      </c>
      <c r="G354" s="36" t="s">
        <v>305</v>
      </c>
      <c r="H354" s="64">
        <v>46</v>
      </c>
      <c r="I354" s="65" t="s">
        <v>472</v>
      </c>
      <c r="J354" s="71">
        <v>155</v>
      </c>
      <c r="K354" s="66">
        <f t="shared" ref="K354:K363" si="95">H354*J354</f>
        <v>7130</v>
      </c>
      <c r="L354" s="67" t="str">
        <f t="shared" ref="L354:L363" si="96">IF(D354="S",K354,"")</f>
        <v/>
      </c>
      <c r="M354" s="51">
        <f t="shared" ref="M354:M363" si="97">IF(OR(D354="P",D354="U"),K354,"")</f>
        <v>7130</v>
      </c>
      <c r="N354" s="51" t="str">
        <f t="shared" ref="N354:N363" si="98">IF(D354="H",K354,"")</f>
        <v/>
      </c>
      <c r="O354" s="51" t="str">
        <f t="shared" ref="O354:O363" si="99">IF(D354="V",K354,"")</f>
        <v/>
      </c>
      <c r="P354" s="64"/>
      <c r="Q354" s="64"/>
      <c r="R354" s="68">
        <v>15</v>
      </c>
      <c r="S354" s="69"/>
    </row>
    <row r="355" spans="1:19" s="70" customFormat="1" hidden="1" outlineLevel="2">
      <c r="A355" s="59"/>
      <c r="B355" s="60"/>
      <c r="C355" s="60"/>
      <c r="D355" s="61" t="s">
        <v>183</v>
      </c>
      <c r="E355" s="62">
        <v>5</v>
      </c>
      <c r="F355" s="63" t="s">
        <v>622</v>
      </c>
      <c r="G355" s="36" t="s">
        <v>306</v>
      </c>
      <c r="H355" s="64">
        <v>10</v>
      </c>
      <c r="I355" s="65" t="s">
        <v>472</v>
      </c>
      <c r="J355" s="71">
        <v>614</v>
      </c>
      <c r="K355" s="66">
        <f t="shared" si="95"/>
        <v>6140</v>
      </c>
      <c r="L355" s="67" t="str">
        <f t="shared" si="96"/>
        <v/>
      </c>
      <c r="M355" s="51">
        <f t="shared" si="97"/>
        <v>6140</v>
      </c>
      <c r="N355" s="51" t="str">
        <f t="shared" si="98"/>
        <v/>
      </c>
      <c r="O355" s="51" t="str">
        <f t="shared" si="99"/>
        <v/>
      </c>
      <c r="P355" s="64"/>
      <c r="Q355" s="64"/>
      <c r="R355" s="68">
        <v>15</v>
      </c>
      <c r="S355" s="69"/>
    </row>
    <row r="356" spans="1:19" s="70" customFormat="1" ht="30" hidden="1" outlineLevel="2">
      <c r="A356" s="59"/>
      <c r="B356" s="60"/>
      <c r="C356" s="60"/>
      <c r="D356" s="61" t="s">
        <v>183</v>
      </c>
      <c r="E356" s="62">
        <v>6</v>
      </c>
      <c r="F356" s="63" t="s">
        <v>623</v>
      </c>
      <c r="G356" s="36" t="s">
        <v>307</v>
      </c>
      <c r="H356" s="64">
        <v>8</v>
      </c>
      <c r="I356" s="65" t="s">
        <v>472</v>
      </c>
      <c r="J356" s="71">
        <v>779</v>
      </c>
      <c r="K356" s="66">
        <f t="shared" si="95"/>
        <v>6232</v>
      </c>
      <c r="L356" s="67" t="str">
        <f t="shared" si="96"/>
        <v/>
      </c>
      <c r="M356" s="51">
        <f t="shared" si="97"/>
        <v>6232</v>
      </c>
      <c r="N356" s="51" t="str">
        <f t="shared" si="98"/>
        <v/>
      </c>
      <c r="O356" s="51" t="str">
        <f t="shared" si="99"/>
        <v/>
      </c>
      <c r="P356" s="64"/>
      <c r="Q356" s="64"/>
      <c r="R356" s="68">
        <v>15</v>
      </c>
      <c r="S356" s="69"/>
    </row>
    <row r="357" spans="1:19" s="70" customFormat="1" hidden="1" outlineLevel="2">
      <c r="A357" s="59"/>
      <c r="B357" s="60"/>
      <c r="C357" s="60"/>
      <c r="D357" s="61" t="s">
        <v>183</v>
      </c>
      <c r="E357" s="62">
        <v>7</v>
      </c>
      <c r="F357" s="63" t="s">
        <v>624</v>
      </c>
      <c r="G357" s="36" t="s">
        <v>308</v>
      </c>
      <c r="H357" s="64">
        <v>8</v>
      </c>
      <c r="I357" s="65" t="s">
        <v>472</v>
      </c>
      <c r="J357" s="71">
        <v>614</v>
      </c>
      <c r="K357" s="66">
        <f t="shared" si="95"/>
        <v>4912</v>
      </c>
      <c r="L357" s="67" t="str">
        <f t="shared" si="96"/>
        <v/>
      </c>
      <c r="M357" s="51">
        <f t="shared" si="97"/>
        <v>4912</v>
      </c>
      <c r="N357" s="51" t="str">
        <f t="shared" si="98"/>
        <v/>
      </c>
      <c r="O357" s="51" t="str">
        <f t="shared" si="99"/>
        <v/>
      </c>
      <c r="P357" s="64"/>
      <c r="Q357" s="64"/>
      <c r="R357" s="68">
        <v>15</v>
      </c>
      <c r="S357" s="69"/>
    </row>
    <row r="358" spans="1:19" s="70" customFormat="1" hidden="1" outlineLevel="2">
      <c r="A358" s="59"/>
      <c r="B358" s="60"/>
      <c r="C358" s="60"/>
      <c r="D358" s="61" t="s">
        <v>183</v>
      </c>
      <c r="E358" s="62">
        <v>8</v>
      </c>
      <c r="F358" s="63" t="s">
        <v>625</v>
      </c>
      <c r="G358" s="36" t="s">
        <v>309</v>
      </c>
      <c r="H358" s="64">
        <v>32</v>
      </c>
      <c r="I358" s="65" t="s">
        <v>472</v>
      </c>
      <c r="J358" s="71">
        <v>324</v>
      </c>
      <c r="K358" s="66">
        <f t="shared" si="95"/>
        <v>10368</v>
      </c>
      <c r="L358" s="67" t="str">
        <f t="shared" si="96"/>
        <v/>
      </c>
      <c r="M358" s="51">
        <f t="shared" si="97"/>
        <v>10368</v>
      </c>
      <c r="N358" s="51" t="str">
        <f t="shared" si="98"/>
        <v/>
      </c>
      <c r="O358" s="51" t="str">
        <f t="shared" si="99"/>
        <v/>
      </c>
      <c r="P358" s="64"/>
      <c r="Q358" s="64"/>
      <c r="R358" s="68">
        <v>15</v>
      </c>
      <c r="S358" s="69"/>
    </row>
    <row r="359" spans="1:19" s="70" customFormat="1" hidden="1" outlineLevel="2">
      <c r="A359" s="59"/>
      <c r="B359" s="60"/>
      <c r="C359" s="60"/>
      <c r="D359" s="61" t="s">
        <v>183</v>
      </c>
      <c r="E359" s="62">
        <v>9</v>
      </c>
      <c r="F359" s="63" t="s">
        <v>626</v>
      </c>
      <c r="G359" s="36" t="s">
        <v>310</v>
      </c>
      <c r="H359" s="64">
        <v>94</v>
      </c>
      <c r="I359" s="65" t="s">
        <v>472</v>
      </c>
      <c r="J359" s="71">
        <v>273</v>
      </c>
      <c r="K359" s="66">
        <f t="shared" si="95"/>
        <v>25662</v>
      </c>
      <c r="L359" s="67" t="str">
        <f t="shared" si="96"/>
        <v/>
      </c>
      <c r="M359" s="51">
        <f t="shared" si="97"/>
        <v>25662</v>
      </c>
      <c r="N359" s="51" t="str">
        <f t="shared" si="98"/>
        <v/>
      </c>
      <c r="O359" s="51" t="str">
        <f t="shared" si="99"/>
        <v/>
      </c>
      <c r="P359" s="64"/>
      <c r="Q359" s="64"/>
      <c r="R359" s="68">
        <v>15</v>
      </c>
      <c r="S359" s="69"/>
    </row>
    <row r="360" spans="1:19" s="70" customFormat="1" hidden="1" outlineLevel="2">
      <c r="A360" s="59"/>
      <c r="B360" s="60"/>
      <c r="C360" s="60"/>
      <c r="D360" s="61" t="s">
        <v>183</v>
      </c>
      <c r="E360" s="62">
        <v>10</v>
      </c>
      <c r="F360" s="63" t="s">
        <v>627</v>
      </c>
      <c r="G360" s="36" t="s">
        <v>311</v>
      </c>
      <c r="H360" s="64">
        <v>14</v>
      </c>
      <c r="I360" s="65" t="s">
        <v>472</v>
      </c>
      <c r="J360" s="71">
        <v>305</v>
      </c>
      <c r="K360" s="66">
        <f t="shared" si="95"/>
        <v>4270</v>
      </c>
      <c r="L360" s="67" t="str">
        <f t="shared" si="96"/>
        <v/>
      </c>
      <c r="M360" s="51">
        <f t="shared" si="97"/>
        <v>4270</v>
      </c>
      <c r="N360" s="51" t="str">
        <f t="shared" si="98"/>
        <v/>
      </c>
      <c r="O360" s="51" t="str">
        <f t="shared" si="99"/>
        <v/>
      </c>
      <c r="P360" s="64"/>
      <c r="Q360" s="64"/>
      <c r="R360" s="68">
        <v>15</v>
      </c>
      <c r="S360" s="69"/>
    </row>
    <row r="361" spans="1:19" s="70" customFormat="1" hidden="1" outlineLevel="2">
      <c r="A361" s="59"/>
      <c r="B361" s="60"/>
      <c r="C361" s="60"/>
      <c r="D361" s="61" t="s">
        <v>183</v>
      </c>
      <c r="E361" s="62">
        <v>11</v>
      </c>
      <c r="F361" s="63" t="s">
        <v>628</v>
      </c>
      <c r="G361" s="36" t="s">
        <v>312</v>
      </c>
      <c r="H361" s="64">
        <v>20</v>
      </c>
      <c r="I361" s="65" t="s">
        <v>472</v>
      </c>
      <c r="J361" s="71">
        <v>292</v>
      </c>
      <c r="K361" s="66">
        <f t="shared" si="95"/>
        <v>5840</v>
      </c>
      <c r="L361" s="67" t="str">
        <f t="shared" si="96"/>
        <v/>
      </c>
      <c r="M361" s="51">
        <f t="shared" si="97"/>
        <v>5840</v>
      </c>
      <c r="N361" s="51" t="str">
        <f t="shared" si="98"/>
        <v/>
      </c>
      <c r="O361" s="51" t="str">
        <f t="shared" si="99"/>
        <v/>
      </c>
      <c r="P361" s="64"/>
      <c r="Q361" s="64"/>
      <c r="R361" s="68">
        <v>15</v>
      </c>
      <c r="S361" s="69"/>
    </row>
    <row r="362" spans="1:19" s="70" customFormat="1" hidden="1" outlineLevel="2">
      <c r="A362" s="59"/>
      <c r="B362" s="60"/>
      <c r="C362" s="60"/>
      <c r="D362" s="61" t="s">
        <v>183</v>
      </c>
      <c r="E362" s="62">
        <v>12</v>
      </c>
      <c r="F362" s="63" t="s">
        <v>629</v>
      </c>
      <c r="G362" s="36" t="s">
        <v>313</v>
      </c>
      <c r="H362" s="64">
        <v>86</v>
      </c>
      <c r="I362" s="65" t="s">
        <v>472</v>
      </c>
      <c r="J362" s="71">
        <v>271</v>
      </c>
      <c r="K362" s="66">
        <f t="shared" si="95"/>
        <v>23306</v>
      </c>
      <c r="L362" s="67" t="str">
        <f t="shared" si="96"/>
        <v/>
      </c>
      <c r="M362" s="51">
        <f t="shared" si="97"/>
        <v>23306</v>
      </c>
      <c r="N362" s="51" t="str">
        <f t="shared" si="98"/>
        <v/>
      </c>
      <c r="O362" s="51" t="str">
        <f t="shared" si="99"/>
        <v/>
      </c>
      <c r="P362" s="64"/>
      <c r="Q362" s="64"/>
      <c r="R362" s="68">
        <v>15</v>
      </c>
      <c r="S362" s="69"/>
    </row>
    <row r="363" spans="1:19" s="70" customFormat="1" hidden="1" outlineLevel="2">
      <c r="A363" s="59"/>
      <c r="B363" s="60"/>
      <c r="C363" s="60"/>
      <c r="D363" s="61" t="s">
        <v>183</v>
      </c>
      <c r="E363" s="62">
        <v>13</v>
      </c>
      <c r="F363" s="63" t="s">
        <v>630</v>
      </c>
      <c r="G363" s="36" t="s">
        <v>172</v>
      </c>
      <c r="H363" s="64">
        <v>1</v>
      </c>
      <c r="I363" s="65" t="s">
        <v>472</v>
      </c>
      <c r="J363" s="71">
        <v>5400</v>
      </c>
      <c r="K363" s="66">
        <f t="shared" si="95"/>
        <v>5400</v>
      </c>
      <c r="L363" s="67" t="str">
        <f t="shared" si="96"/>
        <v/>
      </c>
      <c r="M363" s="51">
        <f t="shared" si="97"/>
        <v>5400</v>
      </c>
      <c r="N363" s="51" t="str">
        <f t="shared" si="98"/>
        <v/>
      </c>
      <c r="O363" s="51" t="str">
        <f t="shared" si="99"/>
        <v/>
      </c>
      <c r="P363" s="64"/>
      <c r="Q363" s="64"/>
      <c r="R363" s="68">
        <v>15</v>
      </c>
      <c r="S363" s="69"/>
    </row>
    <row r="364" spans="1:19" s="17" customFormat="1" outlineLevel="1" collapsed="1">
      <c r="A364" s="7"/>
      <c r="B364" s="8"/>
      <c r="C364" s="9" t="s">
        <v>631</v>
      </c>
      <c r="D364" s="10" t="s">
        <v>180</v>
      </c>
      <c r="E364" s="11"/>
      <c r="F364" s="11" t="s">
        <v>613</v>
      </c>
      <c r="G364" s="2" t="s">
        <v>314</v>
      </c>
      <c r="H364" s="11"/>
      <c r="I364" s="10"/>
      <c r="J364" s="11"/>
      <c r="K364" s="12">
        <f>SUBTOTAL(9,K365:K370)</f>
        <v>144236</v>
      </c>
      <c r="L364" s="13">
        <f>SUBTOTAL(9,L365:L370)</f>
        <v>0</v>
      </c>
      <c r="M364" s="13">
        <f>SUBTOTAL(9,M365:M370)</f>
        <v>144236</v>
      </c>
      <c r="N364" s="13">
        <f>SUBTOTAL(9,N365:N370)</f>
        <v>0</v>
      </c>
      <c r="O364" s="13">
        <f>SUBTOTAL(9,O365:O370)</f>
        <v>0</v>
      </c>
      <c r="P364" s="14">
        <f>SUMPRODUCT(P365:P370,H365:H370)</f>
        <v>0</v>
      </c>
      <c r="Q364" s="14">
        <f>SUMPRODUCT(Q365:Q370,H365:H370)</f>
        <v>0</v>
      </c>
      <c r="R364" s="15">
        <f>SUMPRODUCT(R365:R370,K365:K370)/100</f>
        <v>21635.4</v>
      </c>
      <c r="S364" s="16"/>
    </row>
    <row r="365" spans="1:19" s="17" customFormat="1" hidden="1" outlineLevel="2">
      <c r="A365" s="7"/>
      <c r="B365" s="8"/>
      <c r="C365" s="18"/>
      <c r="D365" s="19"/>
      <c r="E365" s="20" t="s">
        <v>182</v>
      </c>
      <c r="F365" s="21"/>
      <c r="G365" s="3"/>
      <c r="H365" s="21"/>
      <c r="I365" s="19"/>
      <c r="J365" s="21"/>
      <c r="K365" s="22"/>
      <c r="L365" s="23"/>
      <c r="M365" s="23"/>
      <c r="N365" s="23"/>
      <c r="O365" s="23"/>
      <c r="P365" s="24"/>
      <c r="Q365" s="24"/>
      <c r="R365" s="25"/>
      <c r="S365" s="16"/>
    </row>
    <row r="366" spans="1:19" s="70" customFormat="1" hidden="1" outlineLevel="2">
      <c r="A366" s="59"/>
      <c r="B366" s="60"/>
      <c r="C366" s="60"/>
      <c r="D366" s="61" t="s">
        <v>183</v>
      </c>
      <c r="E366" s="62">
        <v>1</v>
      </c>
      <c r="F366" s="63" t="s">
        <v>632</v>
      </c>
      <c r="G366" s="36" t="s">
        <v>315</v>
      </c>
      <c r="H366" s="64">
        <v>286</v>
      </c>
      <c r="I366" s="65" t="s">
        <v>359</v>
      </c>
      <c r="J366" s="71">
        <v>100</v>
      </c>
      <c r="K366" s="66">
        <f>H366*J366</f>
        <v>28600</v>
      </c>
      <c r="L366" s="67" t="str">
        <f>IF(D366="S",K366,"")</f>
        <v/>
      </c>
      <c r="M366" s="51">
        <f>IF(OR(D366="P",D366="U"),K366,"")</f>
        <v>28600</v>
      </c>
      <c r="N366" s="51" t="str">
        <f>IF(D366="H",K366,"")</f>
        <v/>
      </c>
      <c r="O366" s="51" t="str">
        <f>IF(D366="V",K366,"")</f>
        <v/>
      </c>
      <c r="P366" s="64"/>
      <c r="Q366" s="64"/>
      <c r="R366" s="68">
        <v>15</v>
      </c>
      <c r="S366" s="69"/>
    </row>
    <row r="367" spans="1:19" s="70" customFormat="1" hidden="1" outlineLevel="2">
      <c r="A367" s="59"/>
      <c r="B367" s="60"/>
      <c r="C367" s="60"/>
      <c r="D367" s="61" t="s">
        <v>183</v>
      </c>
      <c r="E367" s="62">
        <v>2</v>
      </c>
      <c r="F367" s="63" t="s">
        <v>633</v>
      </c>
      <c r="G367" s="36" t="s">
        <v>316</v>
      </c>
      <c r="H367" s="64">
        <v>696</v>
      </c>
      <c r="I367" s="65" t="s">
        <v>359</v>
      </c>
      <c r="J367" s="71">
        <v>65</v>
      </c>
      <c r="K367" s="66">
        <f>H367*J367</f>
        <v>45240</v>
      </c>
      <c r="L367" s="67" t="str">
        <f>IF(D367="S",K367,"")</f>
        <v/>
      </c>
      <c r="M367" s="51">
        <f>IF(OR(D367="P",D367="U"),K367,"")</f>
        <v>45240</v>
      </c>
      <c r="N367" s="51" t="str">
        <f>IF(D367="H",K367,"")</f>
        <v/>
      </c>
      <c r="O367" s="51" t="str">
        <f>IF(D367="V",K367,"")</f>
        <v/>
      </c>
      <c r="P367" s="64"/>
      <c r="Q367" s="64"/>
      <c r="R367" s="68">
        <v>15</v>
      </c>
      <c r="S367" s="69"/>
    </row>
    <row r="368" spans="1:19" s="70" customFormat="1" hidden="1" outlineLevel="2">
      <c r="A368" s="59"/>
      <c r="B368" s="60"/>
      <c r="C368" s="60"/>
      <c r="D368" s="61" t="s">
        <v>183</v>
      </c>
      <c r="E368" s="62">
        <v>3</v>
      </c>
      <c r="F368" s="63" t="s">
        <v>634</v>
      </c>
      <c r="G368" s="36" t="s">
        <v>317</v>
      </c>
      <c r="H368" s="64">
        <v>624</v>
      </c>
      <c r="I368" s="65" t="s">
        <v>359</v>
      </c>
      <c r="J368" s="71">
        <v>72</v>
      </c>
      <c r="K368" s="66">
        <f>H368*J368</f>
        <v>44928</v>
      </c>
      <c r="L368" s="67" t="str">
        <f>IF(D368="S",K368,"")</f>
        <v/>
      </c>
      <c r="M368" s="51">
        <f>IF(OR(D368="P",D368="U"),K368,"")</f>
        <v>44928</v>
      </c>
      <c r="N368" s="51" t="str">
        <f>IF(D368="H",K368,"")</f>
        <v/>
      </c>
      <c r="O368" s="51" t="str">
        <f>IF(D368="V",K368,"")</f>
        <v/>
      </c>
      <c r="P368" s="64"/>
      <c r="Q368" s="64"/>
      <c r="R368" s="68">
        <v>15</v>
      </c>
      <c r="S368" s="69"/>
    </row>
    <row r="369" spans="1:19" s="70" customFormat="1" hidden="1" outlineLevel="2">
      <c r="A369" s="59"/>
      <c r="B369" s="60"/>
      <c r="C369" s="60"/>
      <c r="D369" s="61" t="s">
        <v>183</v>
      </c>
      <c r="E369" s="62">
        <v>4</v>
      </c>
      <c r="F369" s="63" t="s">
        <v>635</v>
      </c>
      <c r="G369" s="36" t="s">
        <v>318</v>
      </c>
      <c r="H369" s="64">
        <v>326</v>
      </c>
      <c r="I369" s="65" t="s">
        <v>359</v>
      </c>
      <c r="J369" s="71">
        <v>68</v>
      </c>
      <c r="K369" s="66">
        <f>H369*J369</f>
        <v>22168</v>
      </c>
      <c r="L369" s="67" t="str">
        <f>IF(D369="S",K369,"")</f>
        <v/>
      </c>
      <c r="M369" s="51">
        <f>IF(OR(D369="P",D369="U"),K369,"")</f>
        <v>22168</v>
      </c>
      <c r="N369" s="51" t="str">
        <f>IF(D369="H",K369,"")</f>
        <v/>
      </c>
      <c r="O369" s="51" t="str">
        <f>IF(D369="V",K369,"")</f>
        <v/>
      </c>
      <c r="P369" s="64"/>
      <c r="Q369" s="64"/>
      <c r="R369" s="68">
        <v>15</v>
      </c>
      <c r="S369" s="69"/>
    </row>
    <row r="370" spans="1:19" s="70" customFormat="1" hidden="1" outlineLevel="2">
      <c r="A370" s="59"/>
      <c r="B370" s="60"/>
      <c r="C370" s="60"/>
      <c r="D370" s="61" t="s">
        <v>183</v>
      </c>
      <c r="E370" s="62">
        <v>5</v>
      </c>
      <c r="F370" s="63" t="s">
        <v>636</v>
      </c>
      <c r="G370" s="36" t="s">
        <v>319</v>
      </c>
      <c r="H370" s="64">
        <v>10</v>
      </c>
      <c r="I370" s="65" t="s">
        <v>472</v>
      </c>
      <c r="J370" s="71">
        <v>330</v>
      </c>
      <c r="K370" s="66">
        <f>H370*J370</f>
        <v>3300</v>
      </c>
      <c r="L370" s="67" t="str">
        <f>IF(D370="S",K370,"")</f>
        <v/>
      </c>
      <c r="M370" s="51">
        <f>IF(OR(D370="P",D370="U"),K370,"")</f>
        <v>3300</v>
      </c>
      <c r="N370" s="51" t="str">
        <f>IF(D370="H",K370,"")</f>
        <v/>
      </c>
      <c r="O370" s="51" t="str">
        <f>IF(D370="V",K370,"")</f>
        <v/>
      </c>
      <c r="P370" s="64"/>
      <c r="Q370" s="64"/>
      <c r="R370" s="68">
        <v>15</v>
      </c>
      <c r="S370" s="69"/>
    </row>
    <row r="371" spans="1:19" s="17" customFormat="1" outlineLevel="1" collapsed="1">
      <c r="A371" s="7"/>
      <c r="B371" s="8"/>
      <c r="C371" s="9" t="s">
        <v>637</v>
      </c>
      <c r="D371" s="10" t="s">
        <v>180</v>
      </c>
      <c r="E371" s="11"/>
      <c r="F371" s="11" t="s">
        <v>613</v>
      </c>
      <c r="G371" s="2" t="s">
        <v>320</v>
      </c>
      <c r="H371" s="11"/>
      <c r="I371" s="10"/>
      <c r="J371" s="11"/>
      <c r="K371" s="12">
        <f>SUBTOTAL(9,K372:K378)</f>
        <v>52000</v>
      </c>
      <c r="L371" s="13">
        <f>SUBTOTAL(9,L372:L378)</f>
        <v>0</v>
      </c>
      <c r="M371" s="13">
        <f>SUBTOTAL(9,M372:M378)</f>
        <v>52000</v>
      </c>
      <c r="N371" s="13">
        <f>SUBTOTAL(9,N372:N378)</f>
        <v>0</v>
      </c>
      <c r="O371" s="13">
        <f>SUBTOTAL(9,O372:O378)</f>
        <v>0</v>
      </c>
      <c r="P371" s="14">
        <f>SUMPRODUCT(P372:P378,H372:H378)</f>
        <v>0</v>
      </c>
      <c r="Q371" s="14">
        <f>SUMPRODUCT(Q372:Q378,H372:H378)</f>
        <v>0</v>
      </c>
      <c r="R371" s="15">
        <f>SUMPRODUCT(R372:R378,K372:K378)/100</f>
        <v>7800</v>
      </c>
      <c r="S371" s="16"/>
    </row>
    <row r="372" spans="1:19" s="17" customFormat="1" hidden="1" outlineLevel="2">
      <c r="A372" s="7"/>
      <c r="B372" s="8"/>
      <c r="C372" s="18"/>
      <c r="D372" s="19"/>
      <c r="E372" s="20" t="s">
        <v>182</v>
      </c>
      <c r="F372" s="21"/>
      <c r="G372" s="3"/>
      <c r="H372" s="21"/>
      <c r="I372" s="19"/>
      <c r="J372" s="21"/>
      <c r="K372" s="22"/>
      <c r="L372" s="23"/>
      <c r="M372" s="23"/>
      <c r="N372" s="23"/>
      <c r="O372" s="23"/>
      <c r="P372" s="24"/>
      <c r="Q372" s="24"/>
      <c r="R372" s="25"/>
      <c r="S372" s="16"/>
    </row>
    <row r="373" spans="1:19" s="70" customFormat="1" ht="30" hidden="1" outlineLevel="2">
      <c r="A373" s="59"/>
      <c r="B373" s="60"/>
      <c r="C373" s="60"/>
      <c r="D373" s="61" t="s">
        <v>183</v>
      </c>
      <c r="E373" s="62">
        <v>1</v>
      </c>
      <c r="F373" s="63" t="s">
        <v>638</v>
      </c>
      <c r="G373" s="36" t="s">
        <v>321</v>
      </c>
      <c r="H373" s="64">
        <v>10</v>
      </c>
      <c r="I373" s="65" t="s">
        <v>472</v>
      </c>
      <c r="J373" s="71">
        <v>2600</v>
      </c>
      <c r="K373" s="66">
        <f>H373*J373</f>
        <v>26000</v>
      </c>
      <c r="L373" s="67" t="str">
        <f>IF(D373="S",K373,"")</f>
        <v/>
      </c>
      <c r="M373" s="51">
        <f>IF(OR(D373="P",D373="U"),K373,"")</f>
        <v>26000</v>
      </c>
      <c r="N373" s="51" t="str">
        <f>IF(D373="H",K373,"")</f>
        <v/>
      </c>
      <c r="O373" s="51" t="str">
        <f>IF(D373="V",K373,"")</f>
        <v/>
      </c>
      <c r="P373" s="64"/>
      <c r="Q373" s="64"/>
      <c r="R373" s="68">
        <v>15</v>
      </c>
      <c r="S373" s="69"/>
    </row>
    <row r="374" spans="1:19" s="77" customFormat="1" ht="11.25" hidden="1" outlineLevel="2">
      <c r="A374" s="58"/>
      <c r="B374" s="58"/>
      <c r="C374" s="58"/>
      <c r="D374" s="58"/>
      <c r="E374" s="58"/>
      <c r="F374" s="58"/>
      <c r="G374" s="37" t="s">
        <v>322</v>
      </c>
      <c r="H374" s="58"/>
      <c r="I374" s="72"/>
      <c r="J374" s="73"/>
      <c r="K374" s="58"/>
      <c r="L374" s="74"/>
      <c r="M374" s="74"/>
      <c r="N374" s="74"/>
      <c r="O374" s="74"/>
      <c r="P374" s="75"/>
      <c r="Q374" s="58"/>
      <c r="R374" s="76"/>
      <c r="S374" s="58"/>
    </row>
    <row r="375" spans="1:19" s="70" customFormat="1" ht="30" hidden="1" outlineLevel="2">
      <c r="A375" s="59"/>
      <c r="B375" s="60"/>
      <c r="C375" s="60"/>
      <c r="D375" s="61" t="s">
        <v>183</v>
      </c>
      <c r="E375" s="62">
        <v>2</v>
      </c>
      <c r="F375" s="63" t="s">
        <v>639</v>
      </c>
      <c r="G375" s="36" t="s">
        <v>323</v>
      </c>
      <c r="H375" s="64">
        <v>10</v>
      </c>
      <c r="I375" s="65" t="s">
        <v>472</v>
      </c>
      <c r="J375" s="71">
        <v>1200</v>
      </c>
      <c r="K375" s="66">
        <f>H375*J375</f>
        <v>12000</v>
      </c>
      <c r="L375" s="67" t="str">
        <f>IF(D375="S",K375,"")</f>
        <v/>
      </c>
      <c r="M375" s="51">
        <f>IF(OR(D375="P",D375="U"),K375,"")</f>
        <v>12000</v>
      </c>
      <c r="N375" s="51" t="str">
        <f>IF(D375="H",K375,"")</f>
        <v/>
      </c>
      <c r="O375" s="51" t="str">
        <f>IF(D375="V",K375,"")</f>
        <v/>
      </c>
      <c r="P375" s="64"/>
      <c r="Q375" s="64"/>
      <c r="R375" s="68">
        <v>15</v>
      </c>
      <c r="S375" s="69"/>
    </row>
    <row r="376" spans="1:19" s="77" customFormat="1" ht="11.25" hidden="1" outlineLevel="2">
      <c r="A376" s="58"/>
      <c r="B376" s="58"/>
      <c r="C376" s="58"/>
      <c r="D376" s="58"/>
      <c r="E376" s="58"/>
      <c r="F376" s="58"/>
      <c r="G376" s="37" t="s">
        <v>322</v>
      </c>
      <c r="H376" s="58"/>
      <c r="I376" s="72"/>
      <c r="J376" s="73"/>
      <c r="K376" s="58"/>
      <c r="L376" s="74"/>
      <c r="M376" s="74"/>
      <c r="N376" s="74"/>
      <c r="O376" s="74"/>
      <c r="P376" s="75"/>
      <c r="Q376" s="58"/>
      <c r="R376" s="76"/>
      <c r="S376" s="58"/>
    </row>
    <row r="377" spans="1:19" s="70" customFormat="1" ht="30" hidden="1" outlineLevel="2">
      <c r="A377" s="59"/>
      <c r="B377" s="60"/>
      <c r="C377" s="60"/>
      <c r="D377" s="61" t="s">
        <v>183</v>
      </c>
      <c r="E377" s="62">
        <v>3</v>
      </c>
      <c r="F377" s="63" t="s">
        <v>640</v>
      </c>
      <c r="G377" s="36" t="s">
        <v>324</v>
      </c>
      <c r="H377" s="64">
        <v>10</v>
      </c>
      <c r="I377" s="65" t="s">
        <v>472</v>
      </c>
      <c r="J377" s="71">
        <v>1400</v>
      </c>
      <c r="K377" s="66">
        <f>H377*J377</f>
        <v>14000</v>
      </c>
      <c r="L377" s="67" t="str">
        <f>IF(D377="S",K377,"")</f>
        <v/>
      </c>
      <c r="M377" s="51">
        <f>IF(OR(D377="P",D377="U"),K377,"")</f>
        <v>14000</v>
      </c>
      <c r="N377" s="51" t="str">
        <f>IF(D377="H",K377,"")</f>
        <v/>
      </c>
      <c r="O377" s="51" t="str">
        <f>IF(D377="V",K377,"")</f>
        <v/>
      </c>
      <c r="P377" s="64"/>
      <c r="Q377" s="64"/>
      <c r="R377" s="68">
        <v>15</v>
      </c>
      <c r="S377" s="69"/>
    </row>
    <row r="378" spans="1:19" s="57" customFormat="1" ht="11.25" hidden="1" outlineLevel="2">
      <c r="A378" s="52"/>
      <c r="B378" s="52"/>
      <c r="C378" s="52"/>
      <c r="D378" s="52"/>
      <c r="E378" s="52"/>
      <c r="F378" s="52"/>
      <c r="G378" s="6" t="s">
        <v>322</v>
      </c>
      <c r="H378" s="52"/>
      <c r="I378" s="53"/>
      <c r="J378" s="58"/>
      <c r="K378" s="52"/>
      <c r="L378" s="54"/>
      <c r="M378" s="54"/>
      <c r="N378" s="54"/>
      <c r="O378" s="54"/>
      <c r="P378" s="55"/>
      <c r="Q378" s="52"/>
      <c r="R378" s="56"/>
      <c r="S378" s="52"/>
    </row>
    <row r="379" spans="1:19" s="17" customFormat="1" outlineLevel="1" collapsed="1">
      <c r="A379" s="7"/>
      <c r="B379" s="8"/>
      <c r="C379" s="9" t="s">
        <v>641</v>
      </c>
      <c r="D379" s="10" t="s">
        <v>180</v>
      </c>
      <c r="E379" s="11"/>
      <c r="F379" s="11" t="s">
        <v>642</v>
      </c>
      <c r="G379" s="2" t="s">
        <v>325</v>
      </c>
      <c r="H379" s="11"/>
      <c r="I379" s="10"/>
      <c r="J379" s="11"/>
      <c r="K379" s="12">
        <f>SUBTOTAL(9,K380:K382)</f>
        <v>0</v>
      </c>
      <c r="L379" s="13">
        <f>SUBTOTAL(9,L380:L382)</f>
        <v>0</v>
      </c>
      <c r="M379" s="13">
        <f>SUBTOTAL(9,M380:M382)</f>
        <v>0</v>
      </c>
      <c r="N379" s="13">
        <f>SUBTOTAL(9,N380:N382)</f>
        <v>0</v>
      </c>
      <c r="O379" s="13">
        <f>SUBTOTAL(9,O380:O382)</f>
        <v>0</v>
      </c>
      <c r="P379" s="14">
        <f>SUMPRODUCT(P380:P382,H380:H382)</f>
        <v>0</v>
      </c>
      <c r="Q379" s="14">
        <f>SUMPRODUCT(Q380:Q382,H380:H382)</f>
        <v>0</v>
      </c>
      <c r="R379" s="15">
        <f>SUMPRODUCT(R380:R382,K380:K382)/100</f>
        <v>0</v>
      </c>
      <c r="S379" s="1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Žák</dc:creator>
  <cp:lastModifiedBy>Petr Žák</cp:lastModifiedBy>
  <cp:lastPrinted>2015-10-16T06:14:38Z</cp:lastPrinted>
  <dcterms:created xsi:type="dcterms:W3CDTF">2015-09-07T05:53:50Z</dcterms:created>
  <dcterms:modified xsi:type="dcterms:W3CDTF">2015-10-26T08:46:25Z</dcterms:modified>
</cp:coreProperties>
</file>