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250" windowHeight="7995"/>
  </bookViews>
  <sheets>
    <sheet name="20160505 - Pardubice -opr..." sheetId="2" r:id="rId1"/>
  </sheets>
  <definedNames>
    <definedName name="_xlnm.Print_Titles" localSheetId="0">'20160505 - Pardubice -opr...'!$117:$117</definedName>
    <definedName name="_xlnm.Print_Area" localSheetId="0">'20160505 - Pardubice -opr...'!$C$4:$Q$70,'20160505 - Pardubice -opr...'!$C$76:$Q$102,'20160505 - Pardubice -opr...'!$C$108:$Q$178</definedName>
  </definedNames>
  <calcPr calcId="145621"/>
</workbook>
</file>

<file path=xl/calcChain.xml><?xml version="1.0" encoding="utf-8"?>
<calcChain xmlns="http://schemas.openxmlformats.org/spreadsheetml/2006/main">
  <c r="BI178" i="2" l="1"/>
  <c r="BH178" i="2"/>
  <c r="BG178" i="2"/>
  <c r="BF178" i="2"/>
  <c r="AA178" i="2"/>
  <c r="AA177" i="2" s="1"/>
  <c r="Y178" i="2"/>
  <c r="Y177" i="2" s="1"/>
  <c r="W178" i="2"/>
  <c r="W177" i="2" s="1"/>
  <c r="BK178" i="2"/>
  <c r="BK177" i="2" s="1"/>
  <c r="N177" i="2" s="1"/>
  <c r="N178" i="2"/>
  <c r="BE178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68" i="2"/>
  <c r="BH168" i="2"/>
  <c r="BG168" i="2"/>
  <c r="BF168" i="2"/>
  <c r="AA168" i="2"/>
  <c r="AA167" i="2" s="1"/>
  <c r="Y168" i="2"/>
  <c r="Y167" i="2" s="1"/>
  <c r="W168" i="2"/>
  <c r="W167" i="2" s="1"/>
  <c r="BK168" i="2"/>
  <c r="BK167" i="2" s="1"/>
  <c r="N167" i="2" s="1"/>
  <c r="N168" i="2"/>
  <c r="BE168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BE165" i="2"/>
  <c r="AA165" i="2"/>
  <c r="Y165" i="2"/>
  <c r="W165" i="2"/>
  <c r="BK165" i="2"/>
  <c r="N165" i="2"/>
  <c r="BI164" i="2"/>
  <c r="BH164" i="2"/>
  <c r="BG164" i="2"/>
  <c r="BF164" i="2"/>
  <c r="AA164" i="2"/>
  <c r="Y164" i="2"/>
  <c r="W164" i="2"/>
  <c r="BK164" i="2"/>
  <c r="N164" i="2"/>
  <c r="BE164" i="2" s="1"/>
  <c r="BI160" i="2"/>
  <c r="BH160" i="2"/>
  <c r="BG160" i="2"/>
  <c r="BF160" i="2"/>
  <c r="BE160" i="2"/>
  <c r="AA160" i="2"/>
  <c r="Y160" i="2"/>
  <c r="W160" i="2"/>
  <c r="BK160" i="2"/>
  <c r="N160" i="2"/>
  <c r="BI156" i="2"/>
  <c r="BH156" i="2"/>
  <c r="BG156" i="2"/>
  <c r="BF156" i="2"/>
  <c r="BE156" i="2"/>
  <c r="AA156" i="2"/>
  <c r="Y156" i="2"/>
  <c r="W156" i="2"/>
  <c r="BK156" i="2"/>
  <c r="N156" i="2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BE153" i="2"/>
  <c r="AA153" i="2"/>
  <c r="Y153" i="2"/>
  <c r="W153" i="2"/>
  <c r="BK153" i="2"/>
  <c r="N153" i="2"/>
  <c r="BI149" i="2"/>
  <c r="BH149" i="2"/>
  <c r="BG149" i="2"/>
  <c r="BF149" i="2"/>
  <c r="BE149" i="2"/>
  <c r="AA149" i="2"/>
  <c r="AA148" i="2" s="1"/>
  <c r="Y149" i="2"/>
  <c r="Y148" i="2" s="1"/>
  <c r="W149" i="2"/>
  <c r="W148" i="2" s="1"/>
  <c r="BK149" i="2"/>
  <c r="N149" i="2"/>
  <c r="BI147" i="2"/>
  <c r="BH147" i="2"/>
  <c r="BG147" i="2"/>
  <c r="BF147" i="2"/>
  <c r="AA147" i="2"/>
  <c r="AA146" i="2" s="1"/>
  <c r="Y147" i="2"/>
  <c r="Y146" i="2" s="1"/>
  <c r="Y145" i="2" s="1"/>
  <c r="W147" i="2"/>
  <c r="W146" i="2" s="1"/>
  <c r="W145" i="2" s="1"/>
  <c r="BK147" i="2"/>
  <c r="BK146" i="2" s="1"/>
  <c r="BE147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AA142" i="2" s="1"/>
  <c r="Y143" i="2"/>
  <c r="Y142" i="2" s="1"/>
  <c r="W143" i="2"/>
  <c r="W142" i="2" s="1"/>
  <c r="BK143" i="2"/>
  <c r="BK142" i="2" s="1"/>
  <c r="N142" i="2" s="1"/>
  <c r="N143" i="2"/>
  <c r="BE143" i="2" s="1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BE140" i="2"/>
  <c r="AA140" i="2"/>
  <c r="Y140" i="2"/>
  <c r="W140" i="2"/>
  <c r="BK140" i="2"/>
  <c r="N140" i="2"/>
  <c r="BI138" i="2"/>
  <c r="BH138" i="2"/>
  <c r="BG138" i="2"/>
  <c r="BF138" i="2"/>
  <c r="BE138" i="2"/>
  <c r="AA138" i="2"/>
  <c r="Y138" i="2"/>
  <c r="W138" i="2"/>
  <c r="BK138" i="2"/>
  <c r="N138" i="2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AA136" i="2"/>
  <c r="AA135" i="2" s="1"/>
  <c r="Y136" i="2"/>
  <c r="Y135" i="2" s="1"/>
  <c r="W136" i="2"/>
  <c r="W135" i="2" s="1"/>
  <c r="BK136" i="2"/>
  <c r="N136" i="2"/>
  <c r="BE136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AA132" i="2" s="1"/>
  <c r="Y133" i="2"/>
  <c r="Y132" i="2" s="1"/>
  <c r="W133" i="2"/>
  <c r="W132" i="2" s="1"/>
  <c r="BK133" i="2"/>
  <c r="BK132" i="2" s="1"/>
  <c r="N132" i="2" s="1"/>
  <c r="N133" i="2"/>
  <c r="BE133" i="2" s="1"/>
  <c r="BI131" i="2"/>
  <c r="BH131" i="2"/>
  <c r="BG131" i="2"/>
  <c r="BF131" i="2"/>
  <c r="BE131" i="2"/>
  <c r="AA131" i="2"/>
  <c r="Y131" i="2"/>
  <c r="W131" i="2"/>
  <c r="BK131" i="2"/>
  <c r="N131" i="2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BE128" i="2"/>
  <c r="AA128" i="2"/>
  <c r="Y128" i="2"/>
  <c r="W128" i="2"/>
  <c r="BK128" i="2"/>
  <c r="N128" i="2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BE126" i="2"/>
  <c r="AA126" i="2"/>
  <c r="Y126" i="2"/>
  <c r="W126" i="2"/>
  <c r="BK126" i="2"/>
  <c r="N126" i="2"/>
  <c r="BI125" i="2"/>
  <c r="BH125" i="2"/>
  <c r="BG125" i="2"/>
  <c r="BF125" i="2"/>
  <c r="AA125" i="2"/>
  <c r="AA124" i="2" s="1"/>
  <c r="Y125" i="2"/>
  <c r="Y124" i="2" s="1"/>
  <c r="W125" i="2"/>
  <c r="W124" i="2" s="1"/>
  <c r="BK125" i="2"/>
  <c r="N125" i="2"/>
  <c r="BE125" i="2" s="1"/>
  <c r="BI123" i="2"/>
  <c r="BH123" i="2"/>
  <c r="BG123" i="2"/>
  <c r="BF123" i="2"/>
  <c r="AA123" i="2"/>
  <c r="Y123" i="2"/>
  <c r="W123" i="2"/>
  <c r="BK123" i="2"/>
  <c r="N123" i="2"/>
  <c r="BE123" i="2" s="1"/>
  <c r="BI122" i="2"/>
  <c r="BH122" i="2"/>
  <c r="BG122" i="2"/>
  <c r="BF122" i="2"/>
  <c r="AA122" i="2"/>
  <c r="Y122" i="2"/>
  <c r="W122" i="2"/>
  <c r="BK122" i="2"/>
  <c r="N122" i="2"/>
  <c r="BE122" i="2" s="1"/>
  <c r="BI121" i="2"/>
  <c r="BH121" i="2"/>
  <c r="BG121" i="2"/>
  <c r="BF121" i="2"/>
  <c r="AA121" i="2"/>
  <c r="AA120" i="2" s="1"/>
  <c r="AA119" i="2" s="1"/>
  <c r="Y121" i="2"/>
  <c r="Y120" i="2" s="1"/>
  <c r="Y119" i="2" s="1"/>
  <c r="Y118" i="2" s="1"/>
  <c r="W121" i="2"/>
  <c r="W120" i="2" s="1"/>
  <c r="W119" i="2" s="1"/>
  <c r="W118" i="2" s="1"/>
  <c r="BK121" i="2"/>
  <c r="BK120" i="2" s="1"/>
  <c r="BE121" i="2"/>
  <c r="F112" i="2"/>
  <c r="F110" i="2"/>
  <c r="M27" i="2"/>
  <c r="M83" i="2"/>
  <c r="F80" i="2"/>
  <c r="F78" i="2"/>
  <c r="M82" i="2"/>
  <c r="F83" i="2"/>
  <c r="M112" i="2"/>
  <c r="BK148" i="2" l="1"/>
  <c r="N148" i="2" s="1"/>
  <c r="BK135" i="2"/>
  <c r="N135" i="2" s="1"/>
  <c r="BK124" i="2"/>
  <c r="N124" i="2" s="1"/>
  <c r="M32" i="2"/>
  <c r="H35" i="2"/>
  <c r="H33" i="2"/>
  <c r="H34" i="2"/>
  <c r="H31" i="2"/>
  <c r="AA145" i="2"/>
  <c r="AA118" i="2" s="1"/>
  <c r="M80" i="2"/>
  <c r="F82" i="2"/>
  <c r="F115" i="2"/>
  <c r="H32" i="2"/>
  <c r="BK145" i="2" l="1"/>
  <c r="BK119" i="2"/>
  <c r="BK118" i="2" l="1"/>
  <c r="M29" i="2"/>
  <c r="L37" i="2" l="1"/>
</calcChain>
</file>

<file path=xl/sharedStrings.xml><?xml version="1.0" encoding="utf-8"?>
<sst xmlns="http://schemas.openxmlformats.org/spreadsheetml/2006/main" count="765" uniqueCount="238">
  <si>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</si>
  <si>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</si>
  <si>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</si>
  <si>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</si>
  <si>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</si>
  <si>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</si>
  <si>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</si>
  <si>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</si>
  <si>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</si>
  <si>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JKSO:</t>
  </si>
  <si>
    <t>CC-CZ:</t>
  </si>
  <si>
    <t>1</t>
  </si>
  <si>
    <t>Místo:</t>
  </si>
  <si>
    <t>Datum:</t>
  </si>
  <si>
    <t>10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</si>
  <si>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</si>
  <si>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</si>
  <si>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</si>
  <si>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</si>
  <si>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</si>
  <si>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</si>
  <si>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</si>
  <si>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</si>
  <si>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</si>
  <si>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</si>
  <si>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</si>
  <si>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</si>
  <si>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</si>
  <si>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</si>
  <si>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</si>
  <si>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</si>
  <si>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</si>
  <si>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</si>
  <si>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</si>
  <si>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</si>
  <si>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</si>
  <si>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</si>
  <si>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</si>
  <si>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</si>
  <si>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</si>
  <si>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</si>
  <si>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</si>
  <si>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</si>
  <si>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{98dfa4e6-713c-4c46-b0a3-0639ca882569}</t>
  </si>
  <si>
    <t>Celkové náklady za stavbu 1) + 2)</t>
  </si>
  <si>
    <t>Zpět na list: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</si>
  <si>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</si>
  <si>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</si>
  <si>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</si>
  <si>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</si>
  <si>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</si>
  <si>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</si>
  <si>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</si>
  <si>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</si>
  <si>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</si>
  <si>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</si>
  <si>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</t>
  </si>
  <si>
    <t xml:space="preserve">    98 -  Sanace kolektoru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</si>
  <si>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</si>
  <si>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</si>
  <si>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</si>
  <si>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</si>
  <si>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</t>
  </si>
  <si>
    <t xml:space="preserve">    767 - Konstrukce zámečnické</t>
  </si>
  <si>
    <t xml:space="preserve">    783 - Dokončovací práce - nátěry</t>
  </si>
  <si>
    <t>VRN - Vedlejší rozpočtové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</si>
  <si>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</si>
  <si>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</si>
  <si>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</si>
  <si>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</si>
  <si>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</si>
  <si>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</si>
  <si>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</si>
  <si>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</si>
  <si>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</si>
  <si>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</si>
  <si>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</si>
  <si>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</si>
  <si>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</si>
  <si>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</si>
  <si>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</si>
  <si>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</si>
  <si>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</si>
  <si>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634663114</t>
  </si>
  <si>
    <t>Výplň dilatačních spar šířky do 30 mm v mazaninách polyuretovou samonivelační hmotou</t>
  </si>
  <si>
    <t>m</t>
  </si>
  <si>
    <t>4</t>
  </si>
  <si>
    <t>-1181356027</t>
  </si>
  <si>
    <t>919735122</t>
  </si>
  <si>
    <t>Řezání stávajícího betonového krytu hl do 100 mm</t>
  </si>
  <si>
    <t>1330104346</t>
  </si>
  <si>
    <t>3</t>
  </si>
  <si>
    <t>974041111</t>
  </si>
  <si>
    <t>Vysekání cementové nebo betonové zálivky mezi panely průřezu do 30x30 mm</t>
  </si>
  <si>
    <t>445946727</t>
  </si>
  <si>
    <t>411354171</t>
  </si>
  <si>
    <t>Zřízení podpěrné konstrukce stropů v do 4 m pro zatížení do 5 kPa</t>
  </si>
  <si>
    <t>m2</t>
  </si>
  <si>
    <t>36361249</t>
  </si>
  <si>
    <t>5</t>
  </si>
  <si>
    <t>411354172</t>
  </si>
  <si>
    <t>Odstranění podpěrné konstrukce stropů v do 4 m pro zatížení do 5 kPa</t>
  </si>
  <si>
    <t>368844036</t>
  </si>
  <si>
    <t>6</t>
  </si>
  <si>
    <t>985311214</t>
  </si>
  <si>
    <t>Reprofilace líce kleneb a podhledů cementovými sanačními maltami tl 40 mm</t>
  </si>
  <si>
    <t>-1100546580</t>
  </si>
  <si>
    <t>7</t>
  </si>
  <si>
    <t>985321112</t>
  </si>
  <si>
    <t>Ochranný nátěr výztuže na cementové bázi rubu kleneb a podlah 1 vrstva tl 1 mm</t>
  </si>
  <si>
    <t>1643040602</t>
  </si>
  <si>
    <t>8</t>
  </si>
  <si>
    <t>985323112</t>
  </si>
  <si>
    <t>Spojovací můstek reprofilovaného betonu na cementové bázi tl 2 mm</t>
  </si>
  <si>
    <t>221567946</t>
  </si>
  <si>
    <t>9</t>
  </si>
  <si>
    <t>985323911</t>
  </si>
  <si>
    <t>Příplatek k cenám spojovacího můstku za práci ve stísněném prostoru</t>
  </si>
  <si>
    <t>-2108208415</t>
  </si>
  <si>
    <t>985324111</t>
  </si>
  <si>
    <t>Impregnační nátěr betonu dvojnásobný (OS-A)</t>
  </si>
  <si>
    <t>-1598224225</t>
  </si>
  <si>
    <t>11</t>
  </si>
  <si>
    <t>952901131</t>
  </si>
  <si>
    <t>Čištění budov omytí konstrukcí nebo prvků</t>
  </si>
  <si>
    <t>-85012472</t>
  </si>
  <si>
    <t>12</t>
  </si>
  <si>
    <t>952901411</t>
  </si>
  <si>
    <t>Vyčištění ostatních objektů (kanálů, zásobníků, kůlen) při jakékoliv výšce podlaží</t>
  </si>
  <si>
    <t>-950434053</t>
  </si>
  <si>
    <t>13</t>
  </si>
  <si>
    <t>997013211</t>
  </si>
  <si>
    <t>Vnitrostaveništní doprava suti a vybouraných hmot pro budovy v do 6 m ručně</t>
  </si>
  <si>
    <t>t</t>
  </si>
  <si>
    <t>-1926362354</t>
  </si>
  <si>
    <t>14</t>
  </si>
  <si>
    <t>997013219</t>
  </si>
  <si>
    <t>Příplatek k vnitrostaveništní dopravě suti a vybouraných hmot za zvětšenou dopravu suti ZKD 10 m</t>
  </si>
  <si>
    <t>-1946714655</t>
  </si>
  <si>
    <t>997013509</t>
  </si>
  <si>
    <t>Příplatek k odvozu suti a vybouraných hmot na skládku ZKD 1 km přes 1 km</t>
  </si>
  <si>
    <t>663794184</t>
  </si>
  <si>
    <t>0,12*19</t>
  </si>
  <si>
    <t>VV</t>
  </si>
  <si>
    <t>16</t>
  </si>
  <si>
    <t>997013511</t>
  </si>
  <si>
    <t>Odvoz suti a vybouraných hmot z meziskládky na skládku do 1 km s naložením a se složením</t>
  </si>
  <si>
    <t>-1088954324</t>
  </si>
  <si>
    <t>17</t>
  </si>
  <si>
    <t>997013801</t>
  </si>
  <si>
    <t>Poplatek za uložení stavebního betonového odpadu na skládce (skládkovné)</t>
  </si>
  <si>
    <t>1490396759</t>
  </si>
  <si>
    <t>18</t>
  </si>
  <si>
    <t>998021021</t>
  </si>
  <si>
    <t>Přesun hmot pro haly s nosnou kcí zděnou nebo monolitickou v do 20 m</t>
  </si>
  <si>
    <t>1137986070</t>
  </si>
  <si>
    <t>19</t>
  </si>
  <si>
    <t>998021024</t>
  </si>
  <si>
    <t>Příplatek k přesunu hmot hal s nosnou kcí zděnou nebo monolitickou za zvětšený přesun do 500 m</t>
  </si>
  <si>
    <t>1026125800</t>
  </si>
  <si>
    <t>20</t>
  </si>
  <si>
    <t>721170972</t>
  </si>
  <si>
    <t>ZTI-viz příloha</t>
  </si>
  <si>
    <t>soubor</t>
  </si>
  <si>
    <t>-874830287</t>
  </si>
  <si>
    <t>767991911</t>
  </si>
  <si>
    <t>Opravy zámečnických konstrukcí ostatní - samostatné svařování</t>
  </si>
  <si>
    <t>-575276124</t>
  </si>
  <si>
    <t>4*0,18+4*0,1</t>
  </si>
  <si>
    <t>8*0,18</t>
  </si>
  <si>
    <t>Součet</t>
  </si>
  <si>
    <t>22</t>
  </si>
  <si>
    <t>767991912</t>
  </si>
  <si>
    <t>Opravy zámečnických konstrukcí ostatní - samostatné řezání plamenem</t>
  </si>
  <si>
    <t>814824313</t>
  </si>
  <si>
    <t>23</t>
  </si>
  <si>
    <t>767995115</t>
  </si>
  <si>
    <t>Montáž atypických zámečnických konstrukcí hmotnosti do 100 kg</t>
  </si>
  <si>
    <t>kg</t>
  </si>
  <si>
    <t>1496160230</t>
  </si>
  <si>
    <t>152/1,08</t>
  </si>
  <si>
    <t>24</t>
  </si>
  <si>
    <t>M</t>
  </si>
  <si>
    <t>130107180</t>
  </si>
  <si>
    <t>ocel profilová IPN, v jakosti 11 375, h=160 mm</t>
  </si>
  <si>
    <t>32</t>
  </si>
  <si>
    <t>-1981112628</t>
  </si>
  <si>
    <t>2,0*2*17,9*0,001*1,08</t>
  </si>
  <si>
    <t>1,7*2*17,9*0,001*1,08</t>
  </si>
  <si>
    <t>25</t>
  </si>
  <si>
    <t>136112280</t>
  </si>
  <si>
    <t>plech tlustý hladký jakost S 235 JR, 10x1000x2000 mm</t>
  </si>
  <si>
    <t>-2111247471</t>
  </si>
  <si>
    <t>0,1*0,18*2*80*1,08*0,001</t>
  </si>
  <si>
    <t>0,18*0,18*2*80*1,08*0,001</t>
  </si>
  <si>
    <t>26</t>
  </si>
  <si>
    <t>998767101</t>
  </si>
  <si>
    <t>Přesun hmot tonážní pro zámečnické konstrukce v objektech v do 6 m</t>
  </si>
  <si>
    <t>1479763470</t>
  </si>
  <si>
    <t>27</t>
  </si>
  <si>
    <t>998767181</t>
  </si>
  <si>
    <t>Příplatek k přesunu hmot tonážní 767 prováděný bez použití mechanizace</t>
  </si>
  <si>
    <t>840691481</t>
  </si>
  <si>
    <t>28</t>
  </si>
  <si>
    <t>998767193</t>
  </si>
  <si>
    <t>Příplatek k přesunu hmot tonážní 767 za zvětšený přesun do 500 m</t>
  </si>
  <si>
    <t>552778858</t>
  </si>
  <si>
    <t>29</t>
  </si>
  <si>
    <t>783301303</t>
  </si>
  <si>
    <t>Bezoplachové odrezivění zámečnických konstrukcí</t>
  </si>
  <si>
    <t>-332907909</t>
  </si>
  <si>
    <t>(2*2,0+2*1,7)*4*0,16</t>
  </si>
  <si>
    <t>0,18*0,1*4</t>
  </si>
  <si>
    <t>0,18*0,18*4</t>
  </si>
  <si>
    <t>30</t>
  </si>
  <si>
    <t>783314203</t>
  </si>
  <si>
    <t>Základní antikorozní jednonásobný syntetický samozákladující nátěr zámečnických konstrukcí</t>
  </si>
  <si>
    <t>-1154481118</t>
  </si>
  <si>
    <t>31</t>
  </si>
  <si>
    <t>783315103</t>
  </si>
  <si>
    <t>Mezinátěr jednonásobný syntetický  samozákladující zámečnických konstrukcí</t>
  </si>
  <si>
    <t>-826919175</t>
  </si>
  <si>
    <t>783317105</t>
  </si>
  <si>
    <t>Krycí jednonásobný syntetický samozákladující nátěr zámečnických konstrukcí</t>
  </si>
  <si>
    <t>-576671577</t>
  </si>
  <si>
    <t>4,938*2</t>
  </si>
  <si>
    <t>33</t>
  </si>
  <si>
    <t>070001000</t>
  </si>
  <si>
    <t>Provozní vlivy</t>
  </si>
  <si>
    <t>…</t>
  </si>
  <si>
    <t>1024</t>
  </si>
  <si>
    <t>-1636144197</t>
  </si>
  <si>
    <t>1) Krycí list rozpočtu</t>
  </si>
  <si>
    <t>2) Rekapitulace rozpočtu</t>
  </si>
  <si>
    <t>3) Rozpočet</t>
  </si>
  <si>
    <t>Rekapitulace stavby</t>
  </si>
  <si>
    <t xml:space="preserve">Pardubice -oprava rozvodů TUV obj.č.44 </t>
  </si>
  <si>
    <t>Věznice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</si>
</sst>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1" fillId="0" borderId="10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7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166" fontId="1" fillId="0" borderId="15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0" fontId="27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horizontal="left" vertical="center"/>
    </xf>
    <xf numFmtId="0" fontId="28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17" fillId="4" borderId="0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28" fillId="2" borderId="0" xfId="1" applyFont="1" applyFill="1" applyAlignment="1" applyProtection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17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4" fillId="0" borderId="0" xfId="0" applyNumberFormat="1" applyFont="1" applyBorder="1" applyAlignment="1"/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  <xf numFmtId="4" fontId="5" fillId="0" borderId="21" xfId="0" applyNumberFormat="1" applyFont="1" applyBorder="1" applyAlignment="1"/>
    <xf numFmtId="4" fontId="5" fillId="0" borderId="21" xfId="0" applyNumberFormat="1" applyFont="1" applyBorder="1" applyAlignment="1">
      <alignment vertical="center"/>
    </xf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  <xf numFmtId="4" fontId="4" fillId="0" borderId="15" xfId="0" applyNumberFormat="1" applyFont="1" applyBorder="1" applyAlignment="1"/>
    <xf numFmtId="4" fontId="4" fillId="0" borderId="15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8AC6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9"/>
  <sheetViews>
    <sheetView showGridLines="0" tabSelected="1" workbookViewId="0">
      <pane ySplit="1" topLeftCell="A2" activePane="bottomLeft" state="frozen"/>
      <selection pane="bottomLeft" activeCell="I19" sqref="I19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 x14ac:dyDescent="0.3">
      <c r="A1" s="122"/>
      <c r="B1" s="119"/>
      <c r="C1" s="119"/>
      <c r="D1" s="120" t="s">
        <v>0</v>
      </c>
      <c r="E1" s="119"/>
      <c r="F1" s="121" t="s">
        <v>232</v>
      </c>
      <c r="G1" s="121"/>
      <c r="H1" s="163" t="s">
        <v>233</v>
      </c>
      <c r="I1" s="163"/>
      <c r="J1" s="163"/>
      <c r="K1" s="163"/>
      <c r="L1" s="121" t="s">
        <v>234</v>
      </c>
      <c r="M1" s="119"/>
      <c r="N1" s="119"/>
      <c r="O1" s="120" t="s">
        <v>45</v>
      </c>
      <c r="P1" s="119"/>
      <c r="Q1" s="119"/>
      <c r="R1" s="119"/>
      <c r="S1" s="121" t="s">
        <v>235</v>
      </c>
      <c r="T1" s="121"/>
      <c r="U1" s="122"/>
      <c r="V1" s="122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123" t="s">
        <v>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S2" s="164" t="s">
        <v>4</v>
      </c>
      <c r="T2" s="124"/>
      <c r="U2" s="124"/>
      <c r="V2" s="124"/>
      <c r="W2" s="124"/>
      <c r="X2" s="124"/>
      <c r="Y2" s="124"/>
      <c r="Z2" s="124"/>
      <c r="AA2" s="124"/>
      <c r="AB2" s="124"/>
      <c r="AC2" s="124"/>
      <c r="AT2" s="9" t="s">
        <v>43</v>
      </c>
    </row>
    <row r="3" spans="1:66" ht="6.95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AT3" s="9" t="s">
        <v>46</v>
      </c>
    </row>
    <row r="4" spans="1:66" ht="36.950000000000003" customHeight="1" x14ac:dyDescent="0.3">
      <c r="B4" s="13"/>
      <c r="C4" s="125" t="s">
        <v>47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5"/>
      <c r="T4" s="16" t="s">
        <v>7</v>
      </c>
      <c r="AT4" s="9" t="s">
        <v>2</v>
      </c>
    </row>
    <row r="5" spans="1:66" ht="6.95" customHeight="1" x14ac:dyDescent="0.3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</row>
    <row r="6" spans="1:66" s="1" customFormat="1" ht="32.85" customHeight="1" x14ac:dyDescent="0.3">
      <c r="B6" s="21"/>
      <c r="C6" s="22"/>
      <c r="D6" s="18" t="s">
        <v>8</v>
      </c>
      <c r="E6" s="22"/>
      <c r="F6" s="127" t="s">
        <v>236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22"/>
      <c r="R6" s="23"/>
    </row>
    <row r="7" spans="1:66" s="1" customFormat="1" ht="14.45" customHeight="1" x14ac:dyDescent="0.3">
      <c r="B7" s="21"/>
      <c r="C7" s="22"/>
      <c r="D7" s="19" t="s">
        <v>9</v>
      </c>
      <c r="E7" s="22"/>
      <c r="F7" s="17" t="s">
        <v>1</v>
      </c>
      <c r="G7" s="22"/>
      <c r="H7" s="22"/>
      <c r="I7" s="22"/>
      <c r="J7" s="22"/>
      <c r="K7" s="22"/>
      <c r="L7" s="22"/>
      <c r="M7" s="19" t="s">
        <v>10</v>
      </c>
      <c r="N7" s="22"/>
      <c r="O7" s="17" t="s">
        <v>1</v>
      </c>
      <c r="P7" s="22"/>
      <c r="Q7" s="22"/>
      <c r="R7" s="23"/>
    </row>
    <row r="8" spans="1:66" s="1" customFormat="1" ht="14.45" customHeight="1" x14ac:dyDescent="0.3">
      <c r="B8" s="21"/>
      <c r="C8" s="22"/>
      <c r="D8" s="19" t="s">
        <v>12</v>
      </c>
      <c r="E8" s="22"/>
      <c r="F8" s="17" t="s">
        <v>237</v>
      </c>
      <c r="G8" s="22"/>
      <c r="H8" s="22"/>
      <c r="I8" s="22"/>
      <c r="J8" s="22"/>
      <c r="K8" s="22"/>
      <c r="L8" s="22"/>
      <c r="M8" s="19" t="s">
        <v>13</v>
      </c>
      <c r="N8" s="22"/>
      <c r="O8" s="129"/>
      <c r="P8" s="128"/>
      <c r="Q8" s="22"/>
      <c r="R8" s="23"/>
    </row>
    <row r="9" spans="1:66" s="1" customFormat="1" ht="10.9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66" s="1" customFormat="1" ht="14.45" customHeight="1" x14ac:dyDescent="0.3">
      <c r="B10" s="21"/>
      <c r="C10" s="22"/>
      <c r="D10" s="19" t="s">
        <v>15</v>
      </c>
      <c r="E10" s="22"/>
      <c r="F10" s="22"/>
      <c r="G10" s="22"/>
      <c r="H10" s="22"/>
      <c r="I10" s="22"/>
      <c r="J10" s="22"/>
      <c r="K10" s="22"/>
      <c r="L10" s="22"/>
      <c r="M10" s="19" t="s">
        <v>16</v>
      </c>
      <c r="N10" s="22"/>
      <c r="O10" s="130"/>
      <c r="P10" s="128"/>
      <c r="Q10" s="22"/>
      <c r="R10" s="23"/>
    </row>
    <row r="11" spans="1:66" s="1" customFormat="1" ht="18" customHeight="1" x14ac:dyDescent="0.3">
      <c r="B11" s="21"/>
      <c r="C11" s="22"/>
      <c r="D11" s="22"/>
      <c r="E11" s="17"/>
      <c r="F11" s="22"/>
      <c r="G11" s="22"/>
      <c r="H11" s="22"/>
      <c r="I11" s="22"/>
      <c r="J11" s="22"/>
      <c r="K11" s="22"/>
      <c r="L11" s="22"/>
      <c r="M11" s="19" t="s">
        <v>17</v>
      </c>
      <c r="N11" s="22"/>
      <c r="O11" s="130"/>
      <c r="P11" s="128"/>
      <c r="Q11" s="22"/>
      <c r="R11" s="23"/>
    </row>
    <row r="12" spans="1:66" s="1" customFormat="1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66" s="1" customFormat="1" ht="14.45" customHeight="1" x14ac:dyDescent="0.3">
      <c r="B13" s="21"/>
      <c r="C13" s="22"/>
      <c r="D13" s="19" t="s">
        <v>18</v>
      </c>
      <c r="E13" s="22"/>
      <c r="F13" s="22"/>
      <c r="G13" s="22"/>
      <c r="H13" s="22"/>
      <c r="I13" s="22"/>
      <c r="J13" s="22"/>
      <c r="K13" s="22"/>
      <c r="L13" s="22"/>
      <c r="M13" s="19" t="s">
        <v>16</v>
      </c>
      <c r="N13" s="22"/>
      <c r="O13" s="130"/>
      <c r="P13" s="128"/>
      <c r="Q13" s="22"/>
      <c r="R13" s="23"/>
    </row>
    <row r="14" spans="1:66" s="1" customFormat="1" ht="18" customHeight="1" x14ac:dyDescent="0.3">
      <c r="B14" s="21"/>
      <c r="C14" s="22"/>
      <c r="D14" s="22"/>
      <c r="E14" s="17"/>
      <c r="F14" s="22"/>
      <c r="G14" s="22"/>
      <c r="H14" s="22"/>
      <c r="I14" s="22"/>
      <c r="J14" s="22"/>
      <c r="K14" s="22"/>
      <c r="L14" s="22"/>
      <c r="M14" s="19" t="s">
        <v>17</v>
      </c>
      <c r="N14" s="22"/>
      <c r="O14" s="130"/>
      <c r="P14" s="128"/>
      <c r="Q14" s="22"/>
      <c r="R14" s="23"/>
    </row>
    <row r="15" spans="1:66" s="1" customFormat="1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66" s="1" customFormat="1" ht="14.45" customHeight="1" x14ac:dyDescent="0.3">
      <c r="B16" s="21"/>
      <c r="C16" s="22"/>
      <c r="D16" s="19" t="s">
        <v>19</v>
      </c>
      <c r="E16" s="22"/>
      <c r="F16" s="22"/>
      <c r="G16" s="22"/>
      <c r="H16" s="22"/>
      <c r="I16" s="22"/>
      <c r="J16" s="22"/>
      <c r="K16" s="22"/>
      <c r="L16" s="22"/>
      <c r="M16" s="19" t="s">
        <v>16</v>
      </c>
      <c r="N16" s="22"/>
      <c r="O16" s="130"/>
      <c r="P16" s="128"/>
      <c r="Q16" s="22"/>
      <c r="R16" s="23"/>
    </row>
    <row r="17" spans="2:18" s="1" customFormat="1" ht="18" customHeight="1" x14ac:dyDescent="0.3">
      <c r="B17" s="21"/>
      <c r="C17" s="22"/>
      <c r="D17" s="22"/>
      <c r="E17" s="17"/>
      <c r="F17" s="22"/>
      <c r="G17" s="22"/>
      <c r="H17" s="22"/>
      <c r="I17" s="22"/>
      <c r="J17" s="22"/>
      <c r="K17" s="22"/>
      <c r="L17" s="22"/>
      <c r="M17" s="19" t="s">
        <v>17</v>
      </c>
      <c r="N17" s="22"/>
      <c r="O17" s="130"/>
      <c r="P17" s="128"/>
      <c r="Q17" s="22"/>
      <c r="R17" s="23"/>
    </row>
    <row r="18" spans="2:18" s="1" customFormat="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</row>
    <row r="19" spans="2:18" s="1" customFormat="1" ht="14.45" customHeight="1" x14ac:dyDescent="0.3">
      <c r="B19" s="21"/>
      <c r="C19" s="22"/>
      <c r="D19" s="19" t="s">
        <v>21</v>
      </c>
      <c r="E19" s="22"/>
      <c r="F19" s="22"/>
      <c r="G19" s="22"/>
      <c r="H19" s="22"/>
      <c r="I19" s="22"/>
      <c r="J19" s="22"/>
      <c r="K19" s="22"/>
      <c r="L19" s="22"/>
      <c r="M19" s="19" t="s">
        <v>16</v>
      </c>
      <c r="N19" s="22"/>
      <c r="O19" s="130" t="s">
        <v>1</v>
      </c>
      <c r="P19" s="128"/>
      <c r="Q19" s="22"/>
      <c r="R19" s="23"/>
    </row>
    <row r="20" spans="2:18" s="1" customFormat="1" ht="18" customHeight="1" x14ac:dyDescent="0.3">
      <c r="B20" s="21"/>
      <c r="C20" s="22"/>
      <c r="D20" s="22"/>
      <c r="E20" s="17"/>
      <c r="F20" s="22"/>
      <c r="G20" s="22"/>
      <c r="H20" s="22"/>
      <c r="I20" s="22"/>
      <c r="J20" s="22"/>
      <c r="K20" s="22"/>
      <c r="L20" s="22"/>
      <c r="M20" s="19" t="s">
        <v>17</v>
      </c>
      <c r="N20" s="22"/>
      <c r="O20" s="130" t="s">
        <v>1</v>
      </c>
      <c r="P20" s="128"/>
      <c r="Q20" s="22"/>
      <c r="R20" s="23"/>
    </row>
    <row r="21" spans="2:18" s="1" customFormat="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</row>
    <row r="22" spans="2:18" s="1" customFormat="1" ht="14.45" customHeight="1" x14ac:dyDescent="0.3">
      <c r="B22" s="21"/>
      <c r="C22" s="22"/>
      <c r="D22" s="19" t="s">
        <v>22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2:18" s="1" customFormat="1" ht="20.45" customHeight="1" x14ac:dyDescent="0.3">
      <c r="B23" s="21"/>
      <c r="C23" s="22"/>
      <c r="D23" s="22"/>
      <c r="E23" s="131" t="s">
        <v>1</v>
      </c>
      <c r="F23" s="128"/>
      <c r="G23" s="128"/>
      <c r="H23" s="128"/>
      <c r="I23" s="128"/>
      <c r="J23" s="128"/>
      <c r="K23" s="128"/>
      <c r="L23" s="128"/>
      <c r="M23" s="22"/>
      <c r="N23" s="22"/>
      <c r="O23" s="22"/>
      <c r="P23" s="22"/>
      <c r="Q23" s="22"/>
      <c r="R23" s="23"/>
    </row>
    <row r="24" spans="2:18" s="1" customFormat="1" ht="6.95" customHeight="1" x14ac:dyDescent="0.3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2:18" s="1" customFormat="1" ht="6.95" customHeight="1" x14ac:dyDescent="0.3">
      <c r="B25" s="21"/>
      <c r="C25" s="22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2"/>
      <c r="R25" s="23"/>
    </row>
    <row r="26" spans="2:18" s="1" customFormat="1" ht="14.45" customHeight="1" x14ac:dyDescent="0.3">
      <c r="B26" s="21"/>
      <c r="C26" s="22"/>
      <c r="D26" s="51" t="s">
        <v>48</v>
      </c>
      <c r="E26" s="22"/>
      <c r="F26" s="22"/>
      <c r="G26" s="22"/>
      <c r="H26" s="22"/>
      <c r="I26" s="22"/>
      <c r="J26" s="22"/>
      <c r="K26" s="22"/>
      <c r="L26" s="22"/>
      <c r="M26" s="132">
        <v>0</v>
      </c>
      <c r="N26" s="128"/>
      <c r="O26" s="128"/>
      <c r="P26" s="128"/>
      <c r="Q26" s="22"/>
      <c r="R26" s="23"/>
    </row>
    <row r="27" spans="2:18" s="1" customFormat="1" ht="14.45" customHeight="1" x14ac:dyDescent="0.3">
      <c r="B27" s="21"/>
      <c r="C27" s="22"/>
      <c r="D27" s="20" t="s">
        <v>49</v>
      </c>
      <c r="E27" s="22"/>
      <c r="F27" s="22"/>
      <c r="G27" s="22"/>
      <c r="H27" s="22"/>
      <c r="I27" s="22"/>
      <c r="J27" s="22"/>
      <c r="K27" s="22"/>
      <c r="L27" s="22"/>
      <c r="M27" s="132">
        <f>N100</f>
        <v>0</v>
      </c>
      <c r="N27" s="128"/>
      <c r="O27" s="128"/>
      <c r="P27" s="128"/>
      <c r="Q27" s="22"/>
      <c r="R27" s="23"/>
    </row>
    <row r="28" spans="2:18" s="1" customFormat="1" ht="6.95" customHeight="1" x14ac:dyDescent="0.3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2:18" s="1" customFormat="1" ht="25.35" customHeight="1" x14ac:dyDescent="0.3">
      <c r="B29" s="21"/>
      <c r="C29" s="22"/>
      <c r="D29" s="52" t="s">
        <v>23</v>
      </c>
      <c r="E29" s="22"/>
      <c r="F29" s="22"/>
      <c r="G29" s="22"/>
      <c r="H29" s="22"/>
      <c r="I29" s="22"/>
      <c r="J29" s="22"/>
      <c r="K29" s="22"/>
      <c r="L29" s="22"/>
      <c r="M29" s="133">
        <f>ROUND(M26+M27,2)</f>
        <v>0</v>
      </c>
      <c r="N29" s="128"/>
      <c r="O29" s="128"/>
      <c r="P29" s="128"/>
      <c r="Q29" s="22"/>
      <c r="R29" s="23"/>
    </row>
    <row r="30" spans="2:18" s="1" customFormat="1" ht="6.95" customHeight="1" x14ac:dyDescent="0.3">
      <c r="B30" s="21"/>
      <c r="C30" s="2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2"/>
      <c r="R30" s="23"/>
    </row>
    <row r="31" spans="2:18" s="1" customFormat="1" ht="14.45" customHeight="1" x14ac:dyDescent="0.3">
      <c r="B31" s="21"/>
      <c r="C31" s="22"/>
      <c r="D31" s="24" t="s">
        <v>24</v>
      </c>
      <c r="E31" s="24" t="s">
        <v>25</v>
      </c>
      <c r="F31" s="25">
        <v>0.21</v>
      </c>
      <c r="G31" s="53" t="s">
        <v>26</v>
      </c>
      <c r="H31" s="134">
        <f>ROUND((SUM(BE100:BE101)+SUM(BE118:BE178)), 2)</f>
        <v>0</v>
      </c>
      <c r="I31" s="128"/>
      <c r="J31" s="128"/>
      <c r="K31" s="22"/>
      <c r="L31" s="22"/>
      <c r="M31" s="134">
        <v>0</v>
      </c>
      <c r="N31" s="128"/>
      <c r="O31" s="128"/>
      <c r="P31" s="128"/>
      <c r="Q31" s="22"/>
      <c r="R31" s="23"/>
    </row>
    <row r="32" spans="2:18" s="1" customFormat="1" ht="14.45" customHeight="1" x14ac:dyDescent="0.3">
      <c r="B32" s="21"/>
      <c r="C32" s="22"/>
      <c r="D32" s="22"/>
      <c r="E32" s="24" t="s">
        <v>27</v>
      </c>
      <c r="F32" s="25">
        <v>0.15</v>
      </c>
      <c r="G32" s="53" t="s">
        <v>26</v>
      </c>
      <c r="H32" s="134">
        <f>ROUND((SUM(BF100:BF101)+SUM(BF118:BF178)), 2)</f>
        <v>0</v>
      </c>
      <c r="I32" s="128"/>
      <c r="J32" s="128"/>
      <c r="K32" s="22"/>
      <c r="L32" s="22"/>
      <c r="M32" s="134">
        <f>ROUND(ROUND((SUM(BF100:BF101)+SUM(BF118:BF178)), 2)*F32, 2)</f>
        <v>0</v>
      </c>
      <c r="N32" s="128"/>
      <c r="O32" s="128"/>
      <c r="P32" s="128"/>
      <c r="Q32" s="22"/>
      <c r="R32" s="23"/>
    </row>
    <row r="33" spans="2:18" s="1" customFormat="1" ht="14.45" hidden="1" customHeight="1" x14ac:dyDescent="0.3">
      <c r="B33" s="21"/>
      <c r="C33" s="22"/>
      <c r="D33" s="22"/>
      <c r="E33" s="24" t="s">
        <v>28</v>
      </c>
      <c r="F33" s="25">
        <v>0.21</v>
      </c>
      <c r="G33" s="53" t="s">
        <v>26</v>
      </c>
      <c r="H33" s="134">
        <f>ROUND((SUM(BG100:BG101)+SUM(BG118:BG178)), 2)</f>
        <v>0</v>
      </c>
      <c r="I33" s="128"/>
      <c r="J33" s="128"/>
      <c r="K33" s="22"/>
      <c r="L33" s="22"/>
      <c r="M33" s="134">
        <v>0</v>
      </c>
      <c r="N33" s="128"/>
      <c r="O33" s="128"/>
      <c r="P33" s="128"/>
      <c r="Q33" s="22"/>
      <c r="R33" s="23"/>
    </row>
    <row r="34" spans="2:18" s="1" customFormat="1" ht="14.45" hidden="1" customHeight="1" x14ac:dyDescent="0.3">
      <c r="B34" s="21"/>
      <c r="C34" s="22"/>
      <c r="D34" s="22"/>
      <c r="E34" s="24" t="s">
        <v>29</v>
      </c>
      <c r="F34" s="25">
        <v>0.15</v>
      </c>
      <c r="G34" s="53" t="s">
        <v>26</v>
      </c>
      <c r="H34" s="134">
        <f>ROUND((SUM(BH100:BH101)+SUM(BH118:BH178)), 2)</f>
        <v>0</v>
      </c>
      <c r="I34" s="128"/>
      <c r="J34" s="128"/>
      <c r="K34" s="22"/>
      <c r="L34" s="22"/>
      <c r="M34" s="134">
        <v>0</v>
      </c>
      <c r="N34" s="128"/>
      <c r="O34" s="128"/>
      <c r="P34" s="128"/>
      <c r="Q34" s="22"/>
      <c r="R34" s="23"/>
    </row>
    <row r="35" spans="2:18" s="1" customFormat="1" ht="14.45" hidden="1" customHeight="1" x14ac:dyDescent="0.3">
      <c r="B35" s="21"/>
      <c r="C35" s="22"/>
      <c r="D35" s="22"/>
      <c r="E35" s="24" t="s">
        <v>30</v>
      </c>
      <c r="F35" s="25">
        <v>0</v>
      </c>
      <c r="G35" s="53" t="s">
        <v>26</v>
      </c>
      <c r="H35" s="134">
        <f>ROUND((SUM(BI100:BI101)+SUM(BI118:BI178)), 2)</f>
        <v>0</v>
      </c>
      <c r="I35" s="128"/>
      <c r="J35" s="128"/>
      <c r="K35" s="22"/>
      <c r="L35" s="22"/>
      <c r="M35" s="134">
        <v>0</v>
      </c>
      <c r="N35" s="128"/>
      <c r="O35" s="128"/>
      <c r="P35" s="128"/>
      <c r="Q35" s="22"/>
      <c r="R35" s="23"/>
    </row>
    <row r="36" spans="2:18" s="1" customFormat="1" ht="6.95" customHeight="1" x14ac:dyDescent="0.3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2:18" s="1" customFormat="1" ht="25.35" customHeight="1" x14ac:dyDescent="0.3">
      <c r="B37" s="21"/>
      <c r="C37" s="50"/>
      <c r="D37" s="54" t="s">
        <v>31</v>
      </c>
      <c r="E37" s="43"/>
      <c r="F37" s="43"/>
      <c r="G37" s="55" t="s">
        <v>32</v>
      </c>
      <c r="H37" s="56" t="s">
        <v>33</v>
      </c>
      <c r="I37" s="43"/>
      <c r="J37" s="43"/>
      <c r="K37" s="43"/>
      <c r="L37" s="135">
        <f>SUM(M29:M35)</f>
        <v>0</v>
      </c>
      <c r="M37" s="136"/>
      <c r="N37" s="136"/>
      <c r="O37" s="136"/>
      <c r="P37" s="137"/>
      <c r="Q37" s="50"/>
      <c r="R37" s="23"/>
    </row>
    <row r="38" spans="2:18" s="1" customFormat="1" ht="14.45" customHeight="1" x14ac:dyDescent="0.3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2:18" s="1" customFormat="1" ht="14.45" customHeight="1" x14ac:dyDescent="0.3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2:18" x14ac:dyDescent="0.3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</row>
    <row r="41" spans="2:18" x14ac:dyDescent="0.3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</row>
    <row r="42" spans="2:18" x14ac:dyDescent="0.3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</row>
    <row r="43" spans="2:18" x14ac:dyDescent="0.3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</row>
    <row r="44" spans="2:18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</row>
    <row r="45" spans="2:18" x14ac:dyDescent="0.3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</row>
    <row r="46" spans="2:18" x14ac:dyDescent="0.3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</row>
    <row r="47" spans="2:18" x14ac:dyDescent="0.3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</row>
    <row r="48" spans="2:18" x14ac:dyDescent="0.3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</row>
    <row r="49" spans="2:18" x14ac:dyDescent="0.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</row>
    <row r="50" spans="2:18" s="1" customFormat="1" ht="15" x14ac:dyDescent="0.3">
      <c r="B50" s="21"/>
      <c r="C50" s="22"/>
      <c r="D50" s="27" t="s">
        <v>34</v>
      </c>
      <c r="E50" s="28"/>
      <c r="F50" s="28"/>
      <c r="G50" s="28"/>
      <c r="H50" s="29"/>
      <c r="I50" s="22"/>
      <c r="J50" s="27" t="s">
        <v>35</v>
      </c>
      <c r="K50" s="28"/>
      <c r="L50" s="28"/>
      <c r="M50" s="28"/>
      <c r="N50" s="28"/>
      <c r="O50" s="28"/>
      <c r="P50" s="29"/>
      <c r="Q50" s="22"/>
      <c r="R50" s="23"/>
    </row>
    <row r="51" spans="2:18" x14ac:dyDescent="0.3">
      <c r="B51" s="13"/>
      <c r="C51" s="14"/>
      <c r="D51" s="30"/>
      <c r="E51" s="14"/>
      <c r="F51" s="14"/>
      <c r="G51" s="14"/>
      <c r="H51" s="31"/>
      <c r="I51" s="14"/>
      <c r="J51" s="30"/>
      <c r="K51" s="14"/>
      <c r="L51" s="14"/>
      <c r="M51" s="14"/>
      <c r="N51" s="14"/>
      <c r="O51" s="14"/>
      <c r="P51" s="31"/>
      <c r="Q51" s="14"/>
      <c r="R51" s="15"/>
    </row>
    <row r="52" spans="2:18" x14ac:dyDescent="0.3">
      <c r="B52" s="13"/>
      <c r="C52" s="14"/>
      <c r="D52" s="30"/>
      <c r="E52" s="14"/>
      <c r="F52" s="14"/>
      <c r="G52" s="14"/>
      <c r="H52" s="31"/>
      <c r="I52" s="14"/>
      <c r="J52" s="30"/>
      <c r="K52" s="14"/>
      <c r="L52" s="14"/>
      <c r="M52" s="14"/>
      <c r="N52" s="14"/>
      <c r="O52" s="14"/>
      <c r="P52" s="31"/>
      <c r="Q52" s="14"/>
      <c r="R52" s="15"/>
    </row>
    <row r="53" spans="2:18" x14ac:dyDescent="0.3">
      <c r="B53" s="13"/>
      <c r="C53" s="14"/>
      <c r="D53" s="30"/>
      <c r="E53" s="14"/>
      <c r="F53" s="14"/>
      <c r="G53" s="14"/>
      <c r="H53" s="31"/>
      <c r="I53" s="14"/>
      <c r="J53" s="30"/>
      <c r="K53" s="14"/>
      <c r="L53" s="14"/>
      <c r="M53" s="14"/>
      <c r="N53" s="14"/>
      <c r="O53" s="14"/>
      <c r="P53" s="31"/>
      <c r="Q53" s="14"/>
      <c r="R53" s="15"/>
    </row>
    <row r="54" spans="2:18" x14ac:dyDescent="0.3">
      <c r="B54" s="13"/>
      <c r="C54" s="14"/>
      <c r="D54" s="30"/>
      <c r="E54" s="14"/>
      <c r="F54" s="14"/>
      <c r="G54" s="14"/>
      <c r="H54" s="31"/>
      <c r="I54" s="14"/>
      <c r="J54" s="30"/>
      <c r="K54" s="14"/>
      <c r="L54" s="14"/>
      <c r="M54" s="14"/>
      <c r="N54" s="14"/>
      <c r="O54" s="14"/>
      <c r="P54" s="31"/>
      <c r="Q54" s="14"/>
      <c r="R54" s="15"/>
    </row>
    <row r="55" spans="2:18" x14ac:dyDescent="0.3">
      <c r="B55" s="13"/>
      <c r="C55" s="14"/>
      <c r="D55" s="30"/>
      <c r="E55" s="14"/>
      <c r="F55" s="14"/>
      <c r="G55" s="14"/>
      <c r="H55" s="31"/>
      <c r="I55" s="14"/>
      <c r="J55" s="30"/>
      <c r="K55" s="14"/>
      <c r="L55" s="14"/>
      <c r="M55" s="14"/>
      <c r="N55" s="14"/>
      <c r="O55" s="14"/>
      <c r="P55" s="31"/>
      <c r="Q55" s="14"/>
      <c r="R55" s="15"/>
    </row>
    <row r="56" spans="2:18" x14ac:dyDescent="0.3">
      <c r="B56" s="13"/>
      <c r="C56" s="14"/>
      <c r="D56" s="30"/>
      <c r="E56" s="14"/>
      <c r="F56" s="14"/>
      <c r="G56" s="14"/>
      <c r="H56" s="31"/>
      <c r="I56" s="14"/>
      <c r="J56" s="30"/>
      <c r="K56" s="14"/>
      <c r="L56" s="14"/>
      <c r="M56" s="14"/>
      <c r="N56" s="14"/>
      <c r="O56" s="14"/>
      <c r="P56" s="31"/>
      <c r="Q56" s="14"/>
      <c r="R56" s="15"/>
    </row>
    <row r="57" spans="2:18" x14ac:dyDescent="0.3">
      <c r="B57" s="13"/>
      <c r="C57" s="14"/>
      <c r="D57" s="30"/>
      <c r="E57" s="14"/>
      <c r="F57" s="14"/>
      <c r="G57" s="14"/>
      <c r="H57" s="31"/>
      <c r="I57" s="14"/>
      <c r="J57" s="30"/>
      <c r="K57" s="14"/>
      <c r="L57" s="14"/>
      <c r="M57" s="14"/>
      <c r="N57" s="14"/>
      <c r="O57" s="14"/>
      <c r="P57" s="31"/>
      <c r="Q57" s="14"/>
      <c r="R57" s="15"/>
    </row>
    <row r="58" spans="2:18" x14ac:dyDescent="0.3">
      <c r="B58" s="13"/>
      <c r="C58" s="14"/>
      <c r="D58" s="30"/>
      <c r="E58" s="14"/>
      <c r="F58" s="14"/>
      <c r="G58" s="14"/>
      <c r="H58" s="31"/>
      <c r="I58" s="14"/>
      <c r="J58" s="30"/>
      <c r="K58" s="14"/>
      <c r="L58" s="14"/>
      <c r="M58" s="14"/>
      <c r="N58" s="14"/>
      <c r="O58" s="14"/>
      <c r="P58" s="31"/>
      <c r="Q58" s="14"/>
      <c r="R58" s="15"/>
    </row>
    <row r="59" spans="2:18" s="1" customFormat="1" ht="15" x14ac:dyDescent="0.3">
      <c r="B59" s="21"/>
      <c r="C59" s="22"/>
      <c r="D59" s="32" t="s">
        <v>36</v>
      </c>
      <c r="E59" s="33"/>
      <c r="F59" s="33"/>
      <c r="G59" s="34" t="s">
        <v>37</v>
      </c>
      <c r="H59" s="35"/>
      <c r="I59" s="22"/>
      <c r="J59" s="32" t="s">
        <v>36</v>
      </c>
      <c r="K59" s="33"/>
      <c r="L59" s="33"/>
      <c r="M59" s="33"/>
      <c r="N59" s="34" t="s">
        <v>37</v>
      </c>
      <c r="O59" s="33"/>
      <c r="P59" s="35"/>
      <c r="Q59" s="22"/>
      <c r="R59" s="23"/>
    </row>
    <row r="60" spans="2:18" x14ac:dyDescent="0.3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</row>
    <row r="61" spans="2:18" s="1" customFormat="1" ht="15" x14ac:dyDescent="0.3">
      <c r="B61" s="21"/>
      <c r="C61" s="22"/>
      <c r="D61" s="27" t="s">
        <v>38</v>
      </c>
      <c r="E61" s="28"/>
      <c r="F61" s="28"/>
      <c r="G61" s="28"/>
      <c r="H61" s="29"/>
      <c r="I61" s="22"/>
      <c r="J61" s="27" t="s">
        <v>39</v>
      </c>
      <c r="K61" s="28"/>
      <c r="L61" s="28"/>
      <c r="M61" s="28"/>
      <c r="N61" s="28"/>
      <c r="O61" s="28"/>
      <c r="P61" s="29"/>
      <c r="Q61" s="22"/>
      <c r="R61" s="23"/>
    </row>
    <row r="62" spans="2:18" x14ac:dyDescent="0.3">
      <c r="B62" s="13"/>
      <c r="C62" s="14"/>
      <c r="D62" s="30"/>
      <c r="E62" s="14"/>
      <c r="F62" s="14"/>
      <c r="G62" s="14"/>
      <c r="H62" s="31"/>
      <c r="I62" s="14"/>
      <c r="J62" s="30"/>
      <c r="K62" s="14"/>
      <c r="L62" s="14"/>
      <c r="M62" s="14"/>
      <c r="N62" s="14"/>
      <c r="O62" s="14"/>
      <c r="P62" s="31"/>
      <c r="Q62" s="14"/>
      <c r="R62" s="15"/>
    </row>
    <row r="63" spans="2:18" x14ac:dyDescent="0.3">
      <c r="B63" s="13"/>
      <c r="C63" s="14"/>
      <c r="D63" s="30"/>
      <c r="E63" s="14"/>
      <c r="F63" s="14"/>
      <c r="G63" s="14"/>
      <c r="H63" s="31"/>
      <c r="I63" s="14"/>
      <c r="J63" s="30"/>
      <c r="K63" s="14"/>
      <c r="L63" s="14"/>
      <c r="M63" s="14"/>
      <c r="N63" s="14"/>
      <c r="O63" s="14"/>
      <c r="P63" s="31"/>
      <c r="Q63" s="14"/>
      <c r="R63" s="15"/>
    </row>
    <row r="64" spans="2:18" x14ac:dyDescent="0.3">
      <c r="B64" s="13"/>
      <c r="C64" s="14"/>
      <c r="D64" s="30"/>
      <c r="E64" s="14"/>
      <c r="F64" s="14"/>
      <c r="G64" s="14"/>
      <c r="H64" s="31"/>
      <c r="I64" s="14"/>
      <c r="J64" s="30"/>
      <c r="K64" s="14"/>
      <c r="L64" s="14"/>
      <c r="M64" s="14"/>
      <c r="N64" s="14"/>
      <c r="O64" s="14"/>
      <c r="P64" s="31"/>
      <c r="Q64" s="14"/>
      <c r="R64" s="15"/>
    </row>
    <row r="65" spans="2:18" x14ac:dyDescent="0.3">
      <c r="B65" s="13"/>
      <c r="C65" s="14"/>
      <c r="D65" s="30"/>
      <c r="E65" s="14"/>
      <c r="F65" s="14"/>
      <c r="G65" s="14"/>
      <c r="H65" s="31"/>
      <c r="I65" s="14"/>
      <c r="J65" s="30"/>
      <c r="K65" s="14"/>
      <c r="L65" s="14"/>
      <c r="M65" s="14"/>
      <c r="N65" s="14"/>
      <c r="O65" s="14"/>
      <c r="P65" s="31"/>
      <c r="Q65" s="14"/>
      <c r="R65" s="15"/>
    </row>
    <row r="66" spans="2:18" x14ac:dyDescent="0.3">
      <c r="B66" s="13"/>
      <c r="C66" s="14"/>
      <c r="D66" s="30"/>
      <c r="E66" s="14"/>
      <c r="F66" s="14"/>
      <c r="G66" s="14"/>
      <c r="H66" s="31"/>
      <c r="I66" s="14"/>
      <c r="J66" s="30"/>
      <c r="K66" s="14"/>
      <c r="L66" s="14"/>
      <c r="M66" s="14"/>
      <c r="N66" s="14"/>
      <c r="O66" s="14"/>
      <c r="P66" s="31"/>
      <c r="Q66" s="14"/>
      <c r="R66" s="15"/>
    </row>
    <row r="67" spans="2:18" x14ac:dyDescent="0.3">
      <c r="B67" s="13"/>
      <c r="C67" s="14"/>
      <c r="D67" s="30"/>
      <c r="E67" s="14"/>
      <c r="F67" s="14"/>
      <c r="G67" s="14"/>
      <c r="H67" s="31"/>
      <c r="I67" s="14"/>
      <c r="J67" s="30"/>
      <c r="K67" s="14"/>
      <c r="L67" s="14"/>
      <c r="M67" s="14"/>
      <c r="N67" s="14"/>
      <c r="O67" s="14"/>
      <c r="P67" s="31"/>
      <c r="Q67" s="14"/>
      <c r="R67" s="15"/>
    </row>
    <row r="68" spans="2:18" x14ac:dyDescent="0.3">
      <c r="B68" s="13"/>
      <c r="C68" s="14"/>
      <c r="D68" s="30"/>
      <c r="E68" s="14"/>
      <c r="F68" s="14"/>
      <c r="G68" s="14"/>
      <c r="H68" s="31"/>
      <c r="I68" s="14"/>
      <c r="J68" s="30"/>
      <c r="K68" s="14"/>
      <c r="L68" s="14"/>
      <c r="M68" s="14"/>
      <c r="N68" s="14"/>
      <c r="O68" s="14"/>
      <c r="P68" s="31"/>
      <c r="Q68" s="14"/>
      <c r="R68" s="15"/>
    </row>
    <row r="69" spans="2:18" x14ac:dyDescent="0.3">
      <c r="B69" s="13"/>
      <c r="C69" s="14"/>
      <c r="D69" s="30"/>
      <c r="E69" s="14"/>
      <c r="F69" s="14"/>
      <c r="G69" s="14"/>
      <c r="H69" s="31"/>
      <c r="I69" s="14"/>
      <c r="J69" s="30"/>
      <c r="K69" s="14"/>
      <c r="L69" s="14"/>
      <c r="M69" s="14"/>
      <c r="N69" s="14"/>
      <c r="O69" s="14"/>
      <c r="P69" s="31"/>
      <c r="Q69" s="14"/>
      <c r="R69" s="15"/>
    </row>
    <row r="70" spans="2:18" s="1" customFormat="1" ht="15" x14ac:dyDescent="0.3">
      <c r="B70" s="21"/>
      <c r="C70" s="22"/>
      <c r="D70" s="32" t="s">
        <v>36</v>
      </c>
      <c r="E70" s="33"/>
      <c r="F70" s="33"/>
      <c r="G70" s="34" t="s">
        <v>37</v>
      </c>
      <c r="H70" s="35"/>
      <c r="I70" s="22"/>
      <c r="J70" s="32" t="s">
        <v>36</v>
      </c>
      <c r="K70" s="33"/>
      <c r="L70" s="33"/>
      <c r="M70" s="33"/>
      <c r="N70" s="34" t="s">
        <v>37</v>
      </c>
      <c r="O70" s="33"/>
      <c r="P70" s="35"/>
      <c r="Q70" s="22"/>
      <c r="R70" s="23"/>
    </row>
    <row r="71" spans="2:18" s="1" customFormat="1" ht="14.45" customHeight="1" x14ac:dyDescent="0.3"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8"/>
    </row>
    <row r="75" spans="2:18" s="1" customFormat="1" ht="6.95" customHeight="1" x14ac:dyDescent="0.3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1"/>
    </row>
    <row r="76" spans="2:18" s="1" customFormat="1" ht="36.950000000000003" customHeight="1" x14ac:dyDescent="0.3">
      <c r="B76" s="21"/>
      <c r="C76" s="125" t="s">
        <v>50</v>
      </c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23"/>
    </row>
    <row r="77" spans="2:18" s="1" customFormat="1" ht="6.95" customHeight="1" x14ac:dyDescent="0.3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3"/>
    </row>
    <row r="78" spans="2:18" s="1" customFormat="1" ht="36.950000000000003" customHeight="1" x14ac:dyDescent="0.3">
      <c r="B78" s="21"/>
      <c r="C78" s="42" t="s">
        <v>8</v>
      </c>
      <c r="D78" s="22"/>
      <c r="E78" s="22"/>
      <c r="F78" s="138" t="str">
        <f>F6</f>
        <v xml:space="preserve">Pardubice -oprava rozvodů TUV obj.č.44 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22"/>
      <c r="R78" s="23"/>
    </row>
    <row r="79" spans="2:18" s="1" customFormat="1" ht="6.95" customHeight="1" x14ac:dyDescent="0.3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3"/>
    </row>
    <row r="80" spans="2:18" s="1" customFormat="1" ht="18" customHeight="1" x14ac:dyDescent="0.3">
      <c r="B80" s="21"/>
      <c r="C80" s="19" t="s">
        <v>12</v>
      </c>
      <c r="D80" s="22"/>
      <c r="E80" s="22"/>
      <c r="F80" s="17" t="str">
        <f>F8</f>
        <v>Věznice Pardubice</v>
      </c>
      <c r="G80" s="22"/>
      <c r="H80" s="22"/>
      <c r="I80" s="22"/>
      <c r="J80" s="22"/>
      <c r="K80" s="19" t="s">
        <v>13</v>
      </c>
      <c r="L80" s="22"/>
      <c r="M80" s="129" t="str">
        <f>IF(O8="","",O8)</f>
        <v/>
      </c>
      <c r="N80" s="128"/>
      <c r="O80" s="128"/>
      <c r="P80" s="128"/>
      <c r="Q80" s="22"/>
      <c r="R80" s="23"/>
    </row>
    <row r="81" spans="2:47" s="1" customFormat="1" ht="6.95" customHeight="1" x14ac:dyDescent="0.3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3"/>
    </row>
    <row r="82" spans="2:47" s="1" customFormat="1" ht="15" x14ac:dyDescent="0.3">
      <c r="B82" s="21"/>
      <c r="C82" s="19" t="s">
        <v>15</v>
      </c>
      <c r="D82" s="22"/>
      <c r="E82" s="22"/>
      <c r="F82" s="17">
        <f>E11</f>
        <v>0</v>
      </c>
      <c r="G82" s="22"/>
      <c r="H82" s="22"/>
      <c r="I82" s="22"/>
      <c r="J82" s="22"/>
      <c r="K82" s="19" t="s">
        <v>19</v>
      </c>
      <c r="L82" s="22"/>
      <c r="M82" s="130">
        <f>E17</f>
        <v>0</v>
      </c>
      <c r="N82" s="128"/>
      <c r="O82" s="128"/>
      <c r="P82" s="128"/>
      <c r="Q82" s="128"/>
      <c r="R82" s="23"/>
    </row>
    <row r="83" spans="2:47" s="1" customFormat="1" ht="14.45" customHeight="1" x14ac:dyDescent="0.3">
      <c r="B83" s="21"/>
      <c r="C83" s="19" t="s">
        <v>18</v>
      </c>
      <c r="D83" s="22"/>
      <c r="E83" s="22"/>
      <c r="F83" s="17" t="str">
        <f>IF(E14="","",E14)</f>
        <v/>
      </c>
      <c r="G83" s="22"/>
      <c r="H83" s="22"/>
      <c r="I83" s="22"/>
      <c r="J83" s="22"/>
      <c r="K83" s="19" t="s">
        <v>21</v>
      </c>
      <c r="L83" s="22"/>
      <c r="M83" s="130">
        <f>E20</f>
        <v>0</v>
      </c>
      <c r="N83" s="128"/>
      <c r="O83" s="128"/>
      <c r="P83" s="128"/>
      <c r="Q83" s="128"/>
      <c r="R83" s="23"/>
    </row>
    <row r="84" spans="2:47" s="1" customFormat="1" ht="10.35" customHeight="1" x14ac:dyDescent="0.3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3"/>
    </row>
    <row r="85" spans="2:47" s="1" customFormat="1" ht="29.25" customHeight="1" x14ac:dyDescent="0.3">
      <c r="B85" s="21"/>
      <c r="C85" s="139" t="s">
        <v>51</v>
      </c>
      <c r="D85" s="140"/>
      <c r="E85" s="140"/>
      <c r="F85" s="140"/>
      <c r="G85" s="140"/>
      <c r="H85" s="50"/>
      <c r="I85" s="50"/>
      <c r="J85" s="50"/>
      <c r="K85" s="50"/>
      <c r="L85" s="50"/>
      <c r="M85" s="50"/>
      <c r="N85" s="139" t="s">
        <v>52</v>
      </c>
      <c r="O85" s="128"/>
      <c r="P85" s="128"/>
      <c r="Q85" s="128"/>
      <c r="R85" s="23"/>
    </row>
    <row r="86" spans="2:47" s="1" customFormat="1" ht="10.35" customHeight="1" x14ac:dyDescent="0.3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3"/>
    </row>
    <row r="87" spans="2:47" s="1" customFormat="1" ht="29.25" customHeight="1" x14ac:dyDescent="0.3">
      <c r="B87" s="21"/>
      <c r="C87" s="57" t="s">
        <v>53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141">
        <v>0</v>
      </c>
      <c r="O87" s="128"/>
      <c r="P87" s="128"/>
      <c r="Q87" s="128"/>
      <c r="R87" s="23"/>
      <c r="AU87" s="9" t="s">
        <v>54</v>
      </c>
    </row>
    <row r="88" spans="2:47" s="2" customFormat="1" ht="24.95" customHeight="1" x14ac:dyDescent="0.3">
      <c r="B88" s="58"/>
      <c r="C88" s="59"/>
      <c r="D88" s="60" t="s">
        <v>55</v>
      </c>
      <c r="E88" s="59"/>
      <c r="F88" s="59"/>
      <c r="G88" s="59"/>
      <c r="H88" s="59"/>
      <c r="I88" s="59"/>
      <c r="J88" s="59"/>
      <c r="K88" s="59"/>
      <c r="L88" s="59"/>
      <c r="M88" s="59"/>
      <c r="N88" s="142">
        <v>0</v>
      </c>
      <c r="O88" s="143"/>
      <c r="P88" s="143"/>
      <c r="Q88" s="143"/>
      <c r="R88" s="61"/>
    </row>
    <row r="89" spans="2:47" s="3" customFormat="1" ht="19.899999999999999" customHeight="1" x14ac:dyDescent="0.3">
      <c r="B89" s="62"/>
      <c r="C89" s="63"/>
      <c r="D89" s="64" t="s">
        <v>56</v>
      </c>
      <c r="E89" s="63"/>
      <c r="F89" s="63"/>
      <c r="G89" s="63"/>
      <c r="H89" s="63"/>
      <c r="I89" s="63"/>
      <c r="J89" s="63"/>
      <c r="K89" s="63"/>
      <c r="L89" s="63"/>
      <c r="M89" s="63"/>
      <c r="N89" s="144">
        <v>0</v>
      </c>
      <c r="O89" s="145"/>
      <c r="P89" s="145"/>
      <c r="Q89" s="145"/>
      <c r="R89" s="65"/>
    </row>
    <row r="90" spans="2:47" s="3" customFormat="1" ht="19.899999999999999" customHeight="1" x14ac:dyDescent="0.3">
      <c r="B90" s="62"/>
      <c r="C90" s="63"/>
      <c r="D90" s="64" t="s">
        <v>57</v>
      </c>
      <c r="E90" s="63"/>
      <c r="F90" s="63"/>
      <c r="G90" s="63"/>
      <c r="H90" s="63"/>
      <c r="I90" s="63"/>
      <c r="J90" s="63"/>
      <c r="K90" s="63"/>
      <c r="L90" s="63"/>
      <c r="M90" s="63"/>
      <c r="N90" s="144">
        <v>0</v>
      </c>
      <c r="O90" s="145"/>
      <c r="P90" s="145"/>
      <c r="Q90" s="145"/>
      <c r="R90" s="65"/>
    </row>
    <row r="91" spans="2:47" s="3" customFormat="1" ht="19.899999999999999" customHeight="1" x14ac:dyDescent="0.3">
      <c r="B91" s="62"/>
      <c r="C91" s="63"/>
      <c r="D91" s="64" t="s">
        <v>58</v>
      </c>
      <c r="E91" s="63"/>
      <c r="F91" s="63"/>
      <c r="G91" s="63"/>
      <c r="H91" s="63"/>
      <c r="I91" s="63"/>
      <c r="J91" s="63"/>
      <c r="K91" s="63"/>
      <c r="L91" s="63"/>
      <c r="M91" s="63"/>
      <c r="N91" s="144">
        <v>0</v>
      </c>
      <c r="O91" s="145"/>
      <c r="P91" s="145"/>
      <c r="Q91" s="145"/>
      <c r="R91" s="65"/>
    </row>
    <row r="92" spans="2:47" s="3" customFormat="1" ht="19.899999999999999" customHeight="1" x14ac:dyDescent="0.3">
      <c r="B92" s="62"/>
      <c r="C92" s="63"/>
      <c r="D92" s="64" t="s">
        <v>59</v>
      </c>
      <c r="E92" s="63"/>
      <c r="F92" s="63"/>
      <c r="G92" s="63"/>
      <c r="H92" s="63"/>
      <c r="I92" s="63"/>
      <c r="J92" s="63"/>
      <c r="K92" s="63"/>
      <c r="L92" s="63"/>
      <c r="M92" s="63"/>
      <c r="N92" s="144">
        <v>0</v>
      </c>
      <c r="O92" s="145"/>
      <c r="P92" s="145"/>
      <c r="Q92" s="145"/>
      <c r="R92" s="65"/>
    </row>
    <row r="93" spans="2:47" s="3" customFormat="1" ht="19.899999999999999" customHeight="1" x14ac:dyDescent="0.3">
      <c r="B93" s="62"/>
      <c r="C93" s="63"/>
      <c r="D93" s="64" t="s">
        <v>60</v>
      </c>
      <c r="E93" s="63"/>
      <c r="F93" s="63"/>
      <c r="G93" s="63"/>
      <c r="H93" s="63"/>
      <c r="I93" s="63"/>
      <c r="J93" s="63"/>
      <c r="K93" s="63"/>
      <c r="L93" s="63"/>
      <c r="M93" s="63"/>
      <c r="N93" s="144">
        <v>0</v>
      </c>
      <c r="O93" s="145"/>
      <c r="P93" s="145"/>
      <c r="Q93" s="145"/>
      <c r="R93" s="65"/>
    </row>
    <row r="94" spans="2:47" s="2" customFormat="1" ht="24.95" customHeight="1" x14ac:dyDescent="0.3">
      <c r="B94" s="58"/>
      <c r="C94" s="59"/>
      <c r="D94" s="60" t="s">
        <v>61</v>
      </c>
      <c r="E94" s="59"/>
      <c r="F94" s="59"/>
      <c r="G94" s="59"/>
      <c r="H94" s="59"/>
      <c r="I94" s="59"/>
      <c r="J94" s="59"/>
      <c r="K94" s="59"/>
      <c r="L94" s="59"/>
      <c r="M94" s="59"/>
      <c r="N94" s="142">
        <v>0</v>
      </c>
      <c r="O94" s="143"/>
      <c r="P94" s="143"/>
      <c r="Q94" s="143"/>
      <c r="R94" s="61"/>
    </row>
    <row r="95" spans="2:47" s="3" customFormat="1" ht="19.899999999999999" customHeight="1" x14ac:dyDescent="0.3">
      <c r="B95" s="62"/>
      <c r="C95" s="63"/>
      <c r="D95" s="64" t="s">
        <v>62</v>
      </c>
      <c r="E95" s="63"/>
      <c r="F95" s="63"/>
      <c r="G95" s="63"/>
      <c r="H95" s="63"/>
      <c r="I95" s="63"/>
      <c r="J95" s="63"/>
      <c r="K95" s="63"/>
      <c r="L95" s="63"/>
      <c r="M95" s="63"/>
      <c r="N95" s="144">
        <v>0</v>
      </c>
      <c r="O95" s="145"/>
      <c r="P95" s="145"/>
      <c r="Q95" s="145"/>
      <c r="R95" s="65"/>
    </row>
    <row r="96" spans="2:47" s="3" customFormat="1" ht="19.899999999999999" customHeight="1" x14ac:dyDescent="0.3">
      <c r="B96" s="62"/>
      <c r="C96" s="63"/>
      <c r="D96" s="64" t="s">
        <v>63</v>
      </c>
      <c r="E96" s="63"/>
      <c r="F96" s="63"/>
      <c r="G96" s="63"/>
      <c r="H96" s="63"/>
      <c r="I96" s="63"/>
      <c r="J96" s="63"/>
      <c r="K96" s="63"/>
      <c r="L96" s="63"/>
      <c r="M96" s="63"/>
      <c r="N96" s="144">
        <v>0</v>
      </c>
      <c r="O96" s="145"/>
      <c r="P96" s="145"/>
      <c r="Q96" s="145"/>
      <c r="R96" s="65"/>
    </row>
    <row r="97" spans="2:21" s="3" customFormat="1" ht="19.899999999999999" customHeight="1" x14ac:dyDescent="0.3">
      <c r="B97" s="62"/>
      <c r="C97" s="63"/>
      <c r="D97" s="64" t="s">
        <v>64</v>
      </c>
      <c r="E97" s="63"/>
      <c r="F97" s="63"/>
      <c r="G97" s="63"/>
      <c r="H97" s="63"/>
      <c r="I97" s="63"/>
      <c r="J97" s="63"/>
      <c r="K97" s="63"/>
      <c r="L97" s="63"/>
      <c r="M97" s="63"/>
      <c r="N97" s="144">
        <v>0</v>
      </c>
      <c r="O97" s="145"/>
      <c r="P97" s="145"/>
      <c r="Q97" s="145"/>
      <c r="R97" s="65"/>
    </row>
    <row r="98" spans="2:21" s="2" customFormat="1" ht="24.95" customHeight="1" x14ac:dyDescent="0.3">
      <c r="B98" s="58"/>
      <c r="C98" s="59"/>
      <c r="D98" s="60" t="s">
        <v>65</v>
      </c>
      <c r="E98" s="59"/>
      <c r="F98" s="59"/>
      <c r="G98" s="59"/>
      <c r="H98" s="59"/>
      <c r="I98" s="59"/>
      <c r="J98" s="59"/>
      <c r="K98" s="59"/>
      <c r="L98" s="59"/>
      <c r="M98" s="59"/>
      <c r="N98" s="142">
        <v>0</v>
      </c>
      <c r="O98" s="143"/>
      <c r="P98" s="143"/>
      <c r="Q98" s="143"/>
      <c r="R98" s="61"/>
    </row>
    <row r="99" spans="2:21" s="1" customFormat="1" ht="21.75" customHeight="1" x14ac:dyDescent="0.3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3"/>
    </row>
    <row r="100" spans="2:21" s="1" customFormat="1" ht="29.25" customHeight="1" x14ac:dyDescent="0.3">
      <c r="B100" s="21"/>
      <c r="C100" s="57" t="s">
        <v>66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146">
        <v>0</v>
      </c>
      <c r="O100" s="128"/>
      <c r="P100" s="128"/>
      <c r="Q100" s="128"/>
      <c r="R100" s="23"/>
      <c r="T100" s="66"/>
      <c r="U100" s="67" t="s">
        <v>24</v>
      </c>
    </row>
    <row r="101" spans="2:21" s="1" customFormat="1" ht="18" customHeight="1" x14ac:dyDescent="0.3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3"/>
    </row>
    <row r="102" spans="2:21" s="1" customFormat="1" ht="29.25" customHeight="1" x14ac:dyDescent="0.3">
      <c r="B102" s="21"/>
      <c r="C102" s="49" t="s">
        <v>44</v>
      </c>
      <c r="D102" s="50"/>
      <c r="E102" s="50"/>
      <c r="F102" s="50"/>
      <c r="G102" s="50"/>
      <c r="H102" s="50"/>
      <c r="I102" s="50"/>
      <c r="J102" s="50"/>
      <c r="K102" s="50"/>
      <c r="L102" s="147">
        <v>0</v>
      </c>
      <c r="M102" s="140"/>
      <c r="N102" s="140"/>
      <c r="O102" s="140"/>
      <c r="P102" s="140"/>
      <c r="Q102" s="140"/>
      <c r="R102" s="23"/>
    </row>
    <row r="103" spans="2:21" s="1" customFormat="1" ht="6.95" customHeight="1" x14ac:dyDescent="0.3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7" spans="2:21" s="1" customFormat="1" ht="6.95" customHeight="1" x14ac:dyDescent="0.3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/>
    </row>
    <row r="108" spans="2:21" s="1" customFormat="1" ht="36.950000000000003" customHeight="1" x14ac:dyDescent="0.3">
      <c r="B108" s="21"/>
      <c r="C108" s="125" t="s">
        <v>67</v>
      </c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23"/>
    </row>
    <row r="109" spans="2:21" s="1" customFormat="1" ht="6.95" customHeight="1" x14ac:dyDescent="0.3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</row>
    <row r="110" spans="2:21" s="1" customFormat="1" ht="36.950000000000003" customHeight="1" x14ac:dyDescent="0.3">
      <c r="B110" s="21"/>
      <c r="C110" s="42" t="s">
        <v>8</v>
      </c>
      <c r="D110" s="22"/>
      <c r="E110" s="22"/>
      <c r="F110" s="138" t="str">
        <f>F6</f>
        <v xml:space="preserve">Pardubice -oprava rozvodů TUV obj.č.44 </v>
      </c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22"/>
      <c r="R110" s="23"/>
    </row>
    <row r="111" spans="2:21" s="1" customFormat="1" ht="6.95" customHeight="1" x14ac:dyDescent="0.3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</row>
    <row r="112" spans="2:21" s="1" customFormat="1" ht="18" customHeight="1" x14ac:dyDescent="0.3">
      <c r="B112" s="21"/>
      <c r="C112" s="19" t="s">
        <v>12</v>
      </c>
      <c r="D112" s="22"/>
      <c r="E112" s="22"/>
      <c r="F112" s="17" t="str">
        <f>F8</f>
        <v>Věznice Pardubice</v>
      </c>
      <c r="G112" s="22"/>
      <c r="H112" s="22"/>
      <c r="I112" s="22"/>
      <c r="J112" s="22"/>
      <c r="K112" s="19" t="s">
        <v>13</v>
      </c>
      <c r="L112" s="22"/>
      <c r="M112" s="129" t="str">
        <f>IF(O8="","",O8)</f>
        <v/>
      </c>
      <c r="N112" s="128"/>
      <c r="O112" s="128"/>
      <c r="P112" s="128"/>
      <c r="Q112" s="22"/>
      <c r="R112" s="23"/>
    </row>
    <row r="113" spans="2:65" s="1" customFormat="1" ht="6.95" customHeight="1" x14ac:dyDescent="0.3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</row>
    <row r="114" spans="2:65" s="1" customFormat="1" ht="15" x14ac:dyDescent="0.3">
      <c r="B114" s="21"/>
      <c r="C114" s="19" t="s">
        <v>15</v>
      </c>
      <c r="D114" s="22"/>
      <c r="E114" s="22"/>
      <c r="F114" s="17"/>
      <c r="G114" s="22"/>
      <c r="H114" s="22"/>
      <c r="I114" s="22"/>
      <c r="J114" s="22"/>
      <c r="K114" s="19" t="s">
        <v>19</v>
      </c>
      <c r="L114" s="22"/>
      <c r="M114" s="130"/>
      <c r="N114" s="128"/>
      <c r="O114" s="128"/>
      <c r="P114" s="128"/>
      <c r="Q114" s="128"/>
      <c r="R114" s="23"/>
    </row>
    <row r="115" spans="2:65" s="1" customFormat="1" ht="14.45" customHeight="1" x14ac:dyDescent="0.3">
      <c r="B115" s="21"/>
      <c r="C115" s="19" t="s">
        <v>18</v>
      </c>
      <c r="D115" s="22"/>
      <c r="E115" s="22"/>
      <c r="F115" s="17" t="str">
        <f>IF(E14="","",E14)</f>
        <v/>
      </c>
      <c r="G115" s="22"/>
      <c r="H115" s="22"/>
      <c r="I115" s="22"/>
      <c r="J115" s="22"/>
      <c r="K115" s="19" t="s">
        <v>21</v>
      </c>
      <c r="L115" s="22"/>
      <c r="M115" s="130"/>
      <c r="N115" s="128"/>
      <c r="O115" s="128"/>
      <c r="P115" s="128"/>
      <c r="Q115" s="128"/>
      <c r="R115" s="23"/>
    </row>
    <row r="116" spans="2:65" s="1" customFormat="1" ht="10.35" customHeight="1" x14ac:dyDescent="0.3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3"/>
    </row>
    <row r="117" spans="2:65" s="4" customFormat="1" ht="29.25" customHeight="1" x14ac:dyDescent="0.3">
      <c r="B117" s="68"/>
      <c r="C117" s="69" t="s">
        <v>68</v>
      </c>
      <c r="D117" s="70" t="s">
        <v>69</v>
      </c>
      <c r="E117" s="70" t="s">
        <v>40</v>
      </c>
      <c r="F117" s="148" t="s">
        <v>70</v>
      </c>
      <c r="G117" s="149"/>
      <c r="H117" s="149"/>
      <c r="I117" s="149"/>
      <c r="J117" s="70" t="s">
        <v>71</v>
      </c>
      <c r="K117" s="70" t="s">
        <v>72</v>
      </c>
      <c r="L117" s="150" t="s">
        <v>73</v>
      </c>
      <c r="M117" s="149"/>
      <c r="N117" s="148" t="s">
        <v>52</v>
      </c>
      <c r="O117" s="149"/>
      <c r="P117" s="149"/>
      <c r="Q117" s="151"/>
      <c r="R117" s="71"/>
      <c r="T117" s="44" t="s">
        <v>74</v>
      </c>
      <c r="U117" s="45" t="s">
        <v>24</v>
      </c>
      <c r="V117" s="45" t="s">
        <v>75</v>
      </c>
      <c r="W117" s="45" t="s">
        <v>76</v>
      </c>
      <c r="X117" s="45" t="s">
        <v>77</v>
      </c>
      <c r="Y117" s="45" t="s">
        <v>78</v>
      </c>
      <c r="Z117" s="45" t="s">
        <v>79</v>
      </c>
      <c r="AA117" s="46" t="s">
        <v>80</v>
      </c>
    </row>
    <row r="118" spans="2:65" s="1" customFormat="1" ht="29.25" customHeight="1" x14ac:dyDescent="0.35">
      <c r="B118" s="21"/>
      <c r="C118" s="48" t="s">
        <v>48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165">
        <v>0</v>
      </c>
      <c r="O118" s="166"/>
      <c r="P118" s="166"/>
      <c r="Q118" s="166"/>
      <c r="R118" s="23"/>
      <c r="T118" s="47"/>
      <c r="U118" s="28"/>
      <c r="V118" s="28"/>
      <c r="W118" s="72">
        <f>W119+W145+W177</f>
        <v>39.365109999999994</v>
      </c>
      <c r="X118" s="28"/>
      <c r="Y118" s="72">
        <f>Y119+Y145+Y177</f>
        <v>0.34523439</v>
      </c>
      <c r="Z118" s="28"/>
      <c r="AA118" s="73">
        <f>AA119+AA145+AA177</f>
        <v>1.2E-2</v>
      </c>
      <c r="AT118" s="9" t="s">
        <v>41</v>
      </c>
      <c r="AU118" s="9" t="s">
        <v>54</v>
      </c>
      <c r="BK118" s="74">
        <f>BK119+BK145+BK177</f>
        <v>0</v>
      </c>
    </row>
    <row r="119" spans="2:65" s="5" customFormat="1" ht="37.35" customHeight="1" x14ac:dyDescent="0.35">
      <c r="B119" s="75"/>
      <c r="C119" s="76"/>
      <c r="D119" s="77" t="s">
        <v>55</v>
      </c>
      <c r="E119" s="77"/>
      <c r="F119" s="77"/>
      <c r="G119" s="77"/>
      <c r="H119" s="77"/>
      <c r="I119" s="77"/>
      <c r="J119" s="77"/>
      <c r="K119" s="77"/>
      <c r="L119" s="77"/>
      <c r="M119" s="77"/>
      <c r="N119" s="167">
        <v>0</v>
      </c>
      <c r="O119" s="142"/>
      <c r="P119" s="142"/>
      <c r="Q119" s="142"/>
      <c r="R119" s="78"/>
      <c r="T119" s="79"/>
      <c r="U119" s="76"/>
      <c r="V119" s="76"/>
      <c r="W119" s="80">
        <f>W120+W124+W132+W135+W142</f>
        <v>25.022999999999996</v>
      </c>
      <c r="X119" s="76"/>
      <c r="Y119" s="80">
        <f>Y120+Y124+Y132+Y135+Y142</f>
        <v>0.18247200000000002</v>
      </c>
      <c r="Z119" s="76"/>
      <c r="AA119" s="81">
        <f>AA120+AA124+AA132+AA135+AA142</f>
        <v>1.2E-2</v>
      </c>
      <c r="AR119" s="82" t="s">
        <v>11</v>
      </c>
      <c r="AT119" s="83" t="s">
        <v>41</v>
      </c>
      <c r="AU119" s="83" t="s">
        <v>42</v>
      </c>
      <c r="AY119" s="82" t="s">
        <v>81</v>
      </c>
      <c r="BK119" s="84">
        <f>BK120+BK124+BK132+BK135+BK142</f>
        <v>0</v>
      </c>
    </row>
    <row r="120" spans="2:65" s="5" customFormat="1" ht="19.899999999999999" customHeight="1" x14ac:dyDescent="0.3">
      <c r="B120" s="75"/>
      <c r="C120" s="76"/>
      <c r="D120" s="85" t="s">
        <v>56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168">
        <v>0</v>
      </c>
      <c r="O120" s="169"/>
      <c r="P120" s="169"/>
      <c r="Q120" s="169"/>
      <c r="R120" s="78"/>
      <c r="T120" s="79"/>
      <c r="U120" s="76"/>
      <c r="V120" s="76"/>
      <c r="W120" s="80">
        <f>SUM(W121:W123)</f>
        <v>5.652000000000001</v>
      </c>
      <c r="X120" s="76"/>
      <c r="Y120" s="80">
        <f>SUM(Y121:Y123)</f>
        <v>1.1520000000000001E-2</v>
      </c>
      <c r="Z120" s="76"/>
      <c r="AA120" s="81">
        <f>SUM(AA121:AA123)</f>
        <v>1.2E-2</v>
      </c>
      <c r="AR120" s="82" t="s">
        <v>11</v>
      </c>
      <c r="AT120" s="83" t="s">
        <v>41</v>
      </c>
      <c r="AU120" s="83" t="s">
        <v>11</v>
      </c>
      <c r="AY120" s="82" t="s">
        <v>81</v>
      </c>
      <c r="BK120" s="84">
        <f>SUM(BK121:BK123)</f>
        <v>0</v>
      </c>
    </row>
    <row r="121" spans="2:65" s="1" customFormat="1" ht="40.15" customHeight="1" x14ac:dyDescent="0.3">
      <c r="B121" s="86"/>
      <c r="C121" s="87" t="s">
        <v>11</v>
      </c>
      <c r="D121" s="87" t="s">
        <v>82</v>
      </c>
      <c r="E121" s="88" t="s">
        <v>83</v>
      </c>
      <c r="F121" s="152" t="s">
        <v>84</v>
      </c>
      <c r="G121" s="153"/>
      <c r="H121" s="153"/>
      <c r="I121" s="153"/>
      <c r="J121" s="89" t="s">
        <v>85</v>
      </c>
      <c r="K121" s="90">
        <v>6</v>
      </c>
      <c r="L121" s="154"/>
      <c r="M121" s="153"/>
      <c r="N121" s="154">
        <v>0</v>
      </c>
      <c r="O121" s="153"/>
      <c r="P121" s="153"/>
      <c r="Q121" s="153"/>
      <c r="R121" s="91"/>
      <c r="T121" s="92" t="s">
        <v>1</v>
      </c>
      <c r="U121" s="26" t="s">
        <v>25</v>
      </c>
      <c r="V121" s="93">
        <v>0.17100000000000001</v>
      </c>
      <c r="W121" s="93">
        <f>V121*K121</f>
        <v>1.026</v>
      </c>
      <c r="X121" s="93">
        <v>1.9E-3</v>
      </c>
      <c r="Y121" s="93">
        <f>X121*K121</f>
        <v>1.14E-2</v>
      </c>
      <c r="Z121" s="93">
        <v>0</v>
      </c>
      <c r="AA121" s="94">
        <f>Z121*K121</f>
        <v>0</v>
      </c>
      <c r="AR121" s="9" t="s">
        <v>86</v>
      </c>
      <c r="AT121" s="9" t="s">
        <v>82</v>
      </c>
      <c r="AU121" s="9" t="s">
        <v>46</v>
      </c>
      <c r="AY121" s="9" t="s">
        <v>81</v>
      </c>
      <c r="BE121" s="95">
        <f>IF(U121="základní",N121,0)</f>
        <v>0</v>
      </c>
      <c r="BF121" s="95">
        <f>IF(U121="snížená",N121,0)</f>
        <v>0</v>
      </c>
      <c r="BG121" s="95">
        <f>IF(U121="zákl. přenesená",N121,0)</f>
        <v>0</v>
      </c>
      <c r="BH121" s="95">
        <f>IF(U121="sníž. přenesená",N121,0)</f>
        <v>0</v>
      </c>
      <c r="BI121" s="95">
        <f>IF(U121="nulová",N121,0)</f>
        <v>0</v>
      </c>
      <c r="BJ121" s="9" t="s">
        <v>11</v>
      </c>
      <c r="BK121" s="95">
        <f>ROUND(L121*K121,2)</f>
        <v>0</v>
      </c>
      <c r="BL121" s="9" t="s">
        <v>86</v>
      </c>
      <c r="BM121" s="9" t="s">
        <v>87</v>
      </c>
    </row>
    <row r="122" spans="2:65" s="1" customFormat="1" ht="28.9" customHeight="1" x14ac:dyDescent="0.3">
      <c r="B122" s="86"/>
      <c r="C122" s="87" t="s">
        <v>46</v>
      </c>
      <c r="D122" s="87" t="s">
        <v>82</v>
      </c>
      <c r="E122" s="88" t="s">
        <v>88</v>
      </c>
      <c r="F122" s="152" t="s">
        <v>89</v>
      </c>
      <c r="G122" s="153"/>
      <c r="H122" s="153"/>
      <c r="I122" s="153"/>
      <c r="J122" s="89" t="s">
        <v>85</v>
      </c>
      <c r="K122" s="90">
        <v>6</v>
      </c>
      <c r="L122" s="154"/>
      <c r="M122" s="153"/>
      <c r="N122" s="154">
        <f>ROUND(L122*K122,2)</f>
        <v>0</v>
      </c>
      <c r="O122" s="153"/>
      <c r="P122" s="153"/>
      <c r="Q122" s="153"/>
      <c r="R122" s="91"/>
      <c r="T122" s="92" t="s">
        <v>1</v>
      </c>
      <c r="U122" s="26" t="s">
        <v>25</v>
      </c>
      <c r="V122" s="93">
        <v>0.30299999999999999</v>
      </c>
      <c r="W122" s="93">
        <f>V122*K122</f>
        <v>1.8180000000000001</v>
      </c>
      <c r="X122" s="93">
        <v>2.0000000000000002E-5</v>
      </c>
      <c r="Y122" s="93">
        <f>X122*K122</f>
        <v>1.2000000000000002E-4</v>
      </c>
      <c r="Z122" s="93">
        <v>0</v>
      </c>
      <c r="AA122" s="94">
        <f>Z122*K122</f>
        <v>0</v>
      </c>
      <c r="AR122" s="9" t="s">
        <v>86</v>
      </c>
      <c r="AT122" s="9" t="s">
        <v>82</v>
      </c>
      <c r="AU122" s="9" t="s">
        <v>46</v>
      </c>
      <c r="AY122" s="9" t="s">
        <v>81</v>
      </c>
      <c r="BE122" s="95">
        <f>IF(U122="základní",N122,0)</f>
        <v>0</v>
      </c>
      <c r="BF122" s="95">
        <f>IF(U122="snížená",N122,0)</f>
        <v>0</v>
      </c>
      <c r="BG122" s="95">
        <f>IF(U122="zákl. přenesená",N122,0)</f>
        <v>0</v>
      </c>
      <c r="BH122" s="95">
        <f>IF(U122="sníž. přenesená",N122,0)</f>
        <v>0</v>
      </c>
      <c r="BI122" s="95">
        <f>IF(U122="nulová",N122,0)</f>
        <v>0</v>
      </c>
      <c r="BJ122" s="9" t="s">
        <v>11</v>
      </c>
      <c r="BK122" s="95">
        <f>ROUND(L122*K122,2)</f>
        <v>0</v>
      </c>
      <c r="BL122" s="9" t="s">
        <v>86</v>
      </c>
      <c r="BM122" s="9" t="s">
        <v>90</v>
      </c>
    </row>
    <row r="123" spans="2:65" s="1" customFormat="1" ht="28.9" customHeight="1" x14ac:dyDescent="0.3">
      <c r="B123" s="86"/>
      <c r="C123" s="87" t="s">
        <v>91</v>
      </c>
      <c r="D123" s="87" t="s">
        <v>82</v>
      </c>
      <c r="E123" s="88" t="s">
        <v>92</v>
      </c>
      <c r="F123" s="152" t="s">
        <v>93</v>
      </c>
      <c r="G123" s="153"/>
      <c r="H123" s="153"/>
      <c r="I123" s="153"/>
      <c r="J123" s="89" t="s">
        <v>85</v>
      </c>
      <c r="K123" s="90">
        <v>6</v>
      </c>
      <c r="L123" s="154"/>
      <c r="M123" s="153"/>
      <c r="N123" s="154">
        <f>ROUND(L123*K123,2)</f>
        <v>0</v>
      </c>
      <c r="O123" s="153"/>
      <c r="P123" s="153"/>
      <c r="Q123" s="153"/>
      <c r="R123" s="91"/>
      <c r="T123" s="92" t="s">
        <v>1</v>
      </c>
      <c r="U123" s="26" t="s">
        <v>25</v>
      </c>
      <c r="V123" s="93">
        <v>0.46800000000000003</v>
      </c>
      <c r="W123" s="93">
        <f>V123*K123</f>
        <v>2.8080000000000003</v>
      </c>
      <c r="X123" s="93">
        <v>0</v>
      </c>
      <c r="Y123" s="93">
        <f>X123*K123</f>
        <v>0</v>
      </c>
      <c r="Z123" s="93">
        <v>2E-3</v>
      </c>
      <c r="AA123" s="94">
        <f>Z123*K123</f>
        <v>1.2E-2</v>
      </c>
      <c r="AR123" s="9" t="s">
        <v>86</v>
      </c>
      <c r="AT123" s="9" t="s">
        <v>82</v>
      </c>
      <c r="AU123" s="9" t="s">
        <v>46</v>
      </c>
      <c r="AY123" s="9" t="s">
        <v>81</v>
      </c>
      <c r="BE123" s="95">
        <f>IF(U123="základní",N123,0)</f>
        <v>0</v>
      </c>
      <c r="BF123" s="95">
        <f>IF(U123="snížená",N123,0)</f>
        <v>0</v>
      </c>
      <c r="BG123" s="95">
        <f>IF(U123="zákl. přenesená",N123,0)</f>
        <v>0</v>
      </c>
      <c r="BH123" s="95">
        <f>IF(U123="sníž. přenesená",N123,0)</f>
        <v>0</v>
      </c>
      <c r="BI123" s="95">
        <f>IF(U123="nulová",N123,0)</f>
        <v>0</v>
      </c>
      <c r="BJ123" s="9" t="s">
        <v>11</v>
      </c>
      <c r="BK123" s="95">
        <f>ROUND(L123*K123,2)</f>
        <v>0</v>
      </c>
      <c r="BL123" s="9" t="s">
        <v>86</v>
      </c>
      <c r="BM123" s="9" t="s">
        <v>94</v>
      </c>
    </row>
    <row r="124" spans="2:65" s="5" customFormat="1" ht="29.85" customHeight="1" x14ac:dyDescent="0.3">
      <c r="B124" s="75"/>
      <c r="C124" s="76"/>
      <c r="D124" s="85" t="s">
        <v>57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170">
        <f>BK124</f>
        <v>0</v>
      </c>
      <c r="O124" s="171"/>
      <c r="P124" s="171"/>
      <c r="Q124" s="171"/>
      <c r="R124" s="78"/>
      <c r="T124" s="79"/>
      <c r="U124" s="76"/>
      <c r="V124" s="76"/>
      <c r="W124" s="80">
        <f>SUM(W125:W131)</f>
        <v>11.590199999999998</v>
      </c>
      <c r="X124" s="76"/>
      <c r="Y124" s="80">
        <f>SUM(Y125:Y131)</f>
        <v>0.17059200000000002</v>
      </c>
      <c r="Z124" s="76"/>
      <c r="AA124" s="81">
        <f>SUM(AA125:AA131)</f>
        <v>0</v>
      </c>
      <c r="AR124" s="82" t="s">
        <v>11</v>
      </c>
      <c r="AT124" s="83" t="s">
        <v>41</v>
      </c>
      <c r="AU124" s="83" t="s">
        <v>11</v>
      </c>
      <c r="AY124" s="82" t="s">
        <v>81</v>
      </c>
      <c r="BK124" s="84">
        <f>SUM(BK125:BK131)</f>
        <v>0</v>
      </c>
    </row>
    <row r="125" spans="2:65" s="1" customFormat="1" ht="28.9" customHeight="1" x14ac:dyDescent="0.3">
      <c r="B125" s="86"/>
      <c r="C125" s="87" t="s">
        <v>86</v>
      </c>
      <c r="D125" s="87" t="s">
        <v>82</v>
      </c>
      <c r="E125" s="88" t="s">
        <v>95</v>
      </c>
      <c r="F125" s="152" t="s">
        <v>96</v>
      </c>
      <c r="G125" s="153"/>
      <c r="H125" s="153"/>
      <c r="I125" s="153"/>
      <c r="J125" s="89" t="s">
        <v>97</v>
      </c>
      <c r="K125" s="90">
        <v>6</v>
      </c>
      <c r="L125" s="154"/>
      <c r="M125" s="153"/>
      <c r="N125" s="154">
        <f t="shared" ref="N125:N131" si="0">ROUND(L125*K125,2)</f>
        <v>0</v>
      </c>
      <c r="O125" s="153"/>
      <c r="P125" s="153"/>
      <c r="Q125" s="153"/>
      <c r="R125" s="91"/>
      <c r="T125" s="92" t="s">
        <v>1</v>
      </c>
      <c r="U125" s="26" t="s">
        <v>25</v>
      </c>
      <c r="V125" s="93">
        <v>0.38600000000000001</v>
      </c>
      <c r="W125" s="93">
        <f t="shared" ref="W125:W131" si="1">V125*K125</f>
        <v>2.3159999999999998</v>
      </c>
      <c r="X125" s="93">
        <v>3.0999999999999999E-3</v>
      </c>
      <c r="Y125" s="93">
        <f t="shared" ref="Y125:Y131" si="2">X125*K125</f>
        <v>1.8599999999999998E-2</v>
      </c>
      <c r="Z125" s="93">
        <v>0</v>
      </c>
      <c r="AA125" s="94">
        <f t="shared" ref="AA125:AA131" si="3">Z125*K125</f>
        <v>0</v>
      </c>
      <c r="AR125" s="9" t="s">
        <v>86</v>
      </c>
      <c r="AT125" s="9" t="s">
        <v>82</v>
      </c>
      <c r="AU125" s="9" t="s">
        <v>46</v>
      </c>
      <c r="AY125" s="9" t="s">
        <v>81</v>
      </c>
      <c r="BE125" s="95">
        <f t="shared" ref="BE125:BE131" si="4">IF(U125="základní",N125,0)</f>
        <v>0</v>
      </c>
      <c r="BF125" s="95">
        <f t="shared" ref="BF125:BF131" si="5">IF(U125="snížená",N125,0)</f>
        <v>0</v>
      </c>
      <c r="BG125" s="95">
        <f t="shared" ref="BG125:BG131" si="6">IF(U125="zákl. přenesená",N125,0)</f>
        <v>0</v>
      </c>
      <c r="BH125" s="95">
        <f t="shared" ref="BH125:BH131" si="7">IF(U125="sníž. přenesená",N125,0)</f>
        <v>0</v>
      </c>
      <c r="BI125" s="95">
        <f t="shared" ref="BI125:BI131" si="8">IF(U125="nulová",N125,0)</f>
        <v>0</v>
      </c>
      <c r="BJ125" s="9" t="s">
        <v>11</v>
      </c>
      <c r="BK125" s="95">
        <f t="shared" ref="BK125:BK131" si="9">ROUND(L125*K125,2)</f>
        <v>0</v>
      </c>
      <c r="BL125" s="9" t="s">
        <v>86</v>
      </c>
      <c r="BM125" s="9" t="s">
        <v>98</v>
      </c>
    </row>
    <row r="126" spans="2:65" s="1" customFormat="1" ht="28.9" customHeight="1" x14ac:dyDescent="0.3">
      <c r="B126" s="86"/>
      <c r="C126" s="87" t="s">
        <v>99</v>
      </c>
      <c r="D126" s="87" t="s">
        <v>82</v>
      </c>
      <c r="E126" s="88" t="s">
        <v>100</v>
      </c>
      <c r="F126" s="152" t="s">
        <v>101</v>
      </c>
      <c r="G126" s="153"/>
      <c r="H126" s="153"/>
      <c r="I126" s="153"/>
      <c r="J126" s="89" t="s">
        <v>97</v>
      </c>
      <c r="K126" s="90">
        <v>6</v>
      </c>
      <c r="L126" s="154"/>
      <c r="M126" s="153"/>
      <c r="N126" s="154">
        <f t="shared" si="0"/>
        <v>0</v>
      </c>
      <c r="O126" s="153"/>
      <c r="P126" s="153"/>
      <c r="Q126" s="153"/>
      <c r="R126" s="91"/>
      <c r="T126" s="92" t="s">
        <v>1</v>
      </c>
      <c r="U126" s="26" t="s">
        <v>25</v>
      </c>
      <c r="V126" s="93">
        <v>0.13</v>
      </c>
      <c r="W126" s="93">
        <f t="shared" si="1"/>
        <v>0.78</v>
      </c>
      <c r="X126" s="93">
        <v>0</v>
      </c>
      <c r="Y126" s="93">
        <f t="shared" si="2"/>
        <v>0</v>
      </c>
      <c r="Z126" s="93">
        <v>0</v>
      </c>
      <c r="AA126" s="94">
        <f t="shared" si="3"/>
        <v>0</v>
      </c>
      <c r="AR126" s="9" t="s">
        <v>86</v>
      </c>
      <c r="AT126" s="9" t="s">
        <v>82</v>
      </c>
      <c r="AU126" s="9" t="s">
        <v>46</v>
      </c>
      <c r="AY126" s="9" t="s">
        <v>81</v>
      </c>
      <c r="BE126" s="95">
        <f t="shared" si="4"/>
        <v>0</v>
      </c>
      <c r="BF126" s="95">
        <f t="shared" si="5"/>
        <v>0</v>
      </c>
      <c r="BG126" s="95">
        <f t="shared" si="6"/>
        <v>0</v>
      </c>
      <c r="BH126" s="95">
        <f t="shared" si="7"/>
        <v>0</v>
      </c>
      <c r="BI126" s="95">
        <f t="shared" si="8"/>
        <v>0</v>
      </c>
      <c r="BJ126" s="9" t="s">
        <v>11</v>
      </c>
      <c r="BK126" s="95">
        <f t="shared" si="9"/>
        <v>0</v>
      </c>
      <c r="BL126" s="9" t="s">
        <v>86</v>
      </c>
      <c r="BM126" s="9" t="s">
        <v>102</v>
      </c>
    </row>
    <row r="127" spans="2:65" s="1" customFormat="1" ht="40.15" customHeight="1" x14ac:dyDescent="0.3">
      <c r="B127" s="86"/>
      <c r="C127" s="87" t="s">
        <v>103</v>
      </c>
      <c r="D127" s="87" t="s">
        <v>82</v>
      </c>
      <c r="E127" s="88" t="s">
        <v>104</v>
      </c>
      <c r="F127" s="152" t="s">
        <v>105</v>
      </c>
      <c r="G127" s="153"/>
      <c r="H127" s="153"/>
      <c r="I127" s="153"/>
      <c r="J127" s="89" t="s">
        <v>97</v>
      </c>
      <c r="K127" s="90">
        <v>1.8</v>
      </c>
      <c r="L127" s="154"/>
      <c r="M127" s="153"/>
      <c r="N127" s="154">
        <f t="shared" si="0"/>
        <v>0</v>
      </c>
      <c r="O127" s="153"/>
      <c r="P127" s="153"/>
      <c r="Q127" s="153"/>
      <c r="R127" s="91"/>
      <c r="T127" s="92" t="s">
        <v>1</v>
      </c>
      <c r="U127" s="26" t="s">
        <v>25</v>
      </c>
      <c r="V127" s="93">
        <v>3.06</v>
      </c>
      <c r="W127" s="93">
        <f t="shared" si="1"/>
        <v>5.508</v>
      </c>
      <c r="X127" s="93">
        <v>7.9799999999999996E-2</v>
      </c>
      <c r="Y127" s="93">
        <f t="shared" si="2"/>
        <v>0.14363999999999999</v>
      </c>
      <c r="Z127" s="93">
        <v>0</v>
      </c>
      <c r="AA127" s="94">
        <f t="shared" si="3"/>
        <v>0</v>
      </c>
      <c r="AR127" s="9" t="s">
        <v>86</v>
      </c>
      <c r="AT127" s="9" t="s">
        <v>82</v>
      </c>
      <c r="AU127" s="9" t="s">
        <v>46</v>
      </c>
      <c r="AY127" s="9" t="s">
        <v>81</v>
      </c>
      <c r="BE127" s="95">
        <f t="shared" si="4"/>
        <v>0</v>
      </c>
      <c r="BF127" s="95">
        <f t="shared" si="5"/>
        <v>0</v>
      </c>
      <c r="BG127" s="95">
        <f t="shared" si="6"/>
        <v>0</v>
      </c>
      <c r="BH127" s="95">
        <f t="shared" si="7"/>
        <v>0</v>
      </c>
      <c r="BI127" s="95">
        <f t="shared" si="8"/>
        <v>0</v>
      </c>
      <c r="BJ127" s="9" t="s">
        <v>11</v>
      </c>
      <c r="BK127" s="95">
        <f t="shared" si="9"/>
        <v>0</v>
      </c>
      <c r="BL127" s="9" t="s">
        <v>86</v>
      </c>
      <c r="BM127" s="9" t="s">
        <v>106</v>
      </c>
    </row>
    <row r="128" spans="2:65" s="1" customFormat="1" ht="40.15" customHeight="1" x14ac:dyDescent="0.3">
      <c r="B128" s="86"/>
      <c r="C128" s="87" t="s">
        <v>107</v>
      </c>
      <c r="D128" s="87" t="s">
        <v>82</v>
      </c>
      <c r="E128" s="88" t="s">
        <v>108</v>
      </c>
      <c r="F128" s="152" t="s">
        <v>109</v>
      </c>
      <c r="G128" s="153"/>
      <c r="H128" s="153"/>
      <c r="I128" s="153"/>
      <c r="J128" s="89" t="s">
        <v>97</v>
      </c>
      <c r="K128" s="90">
        <v>1.8</v>
      </c>
      <c r="L128" s="154"/>
      <c r="M128" s="153"/>
      <c r="N128" s="154">
        <f t="shared" si="0"/>
        <v>0</v>
      </c>
      <c r="O128" s="153"/>
      <c r="P128" s="153"/>
      <c r="Q128" s="153"/>
      <c r="R128" s="91"/>
      <c r="T128" s="92" t="s">
        <v>1</v>
      </c>
      <c r="U128" s="26" t="s">
        <v>25</v>
      </c>
      <c r="V128" s="93">
        <v>0.32400000000000001</v>
      </c>
      <c r="W128" s="93">
        <f t="shared" si="1"/>
        <v>0.58320000000000005</v>
      </c>
      <c r="X128" s="93">
        <v>9.8999999999999999E-4</v>
      </c>
      <c r="Y128" s="93">
        <f t="shared" si="2"/>
        <v>1.7819999999999999E-3</v>
      </c>
      <c r="Z128" s="93">
        <v>0</v>
      </c>
      <c r="AA128" s="94">
        <f t="shared" si="3"/>
        <v>0</v>
      </c>
      <c r="AR128" s="9" t="s">
        <v>86</v>
      </c>
      <c r="AT128" s="9" t="s">
        <v>82</v>
      </c>
      <c r="AU128" s="9" t="s">
        <v>46</v>
      </c>
      <c r="AY128" s="9" t="s">
        <v>81</v>
      </c>
      <c r="BE128" s="95">
        <f t="shared" si="4"/>
        <v>0</v>
      </c>
      <c r="BF128" s="95">
        <f t="shared" si="5"/>
        <v>0</v>
      </c>
      <c r="BG128" s="95">
        <f t="shared" si="6"/>
        <v>0</v>
      </c>
      <c r="BH128" s="95">
        <f t="shared" si="7"/>
        <v>0</v>
      </c>
      <c r="BI128" s="95">
        <f t="shared" si="8"/>
        <v>0</v>
      </c>
      <c r="BJ128" s="9" t="s">
        <v>11</v>
      </c>
      <c r="BK128" s="95">
        <f t="shared" si="9"/>
        <v>0</v>
      </c>
      <c r="BL128" s="9" t="s">
        <v>86</v>
      </c>
      <c r="BM128" s="9" t="s">
        <v>110</v>
      </c>
    </row>
    <row r="129" spans="2:65" s="1" customFormat="1" ht="28.9" customHeight="1" x14ac:dyDescent="0.3">
      <c r="B129" s="86"/>
      <c r="C129" s="87" t="s">
        <v>111</v>
      </c>
      <c r="D129" s="87" t="s">
        <v>82</v>
      </c>
      <c r="E129" s="88" t="s">
        <v>112</v>
      </c>
      <c r="F129" s="152" t="s">
        <v>113</v>
      </c>
      <c r="G129" s="153"/>
      <c r="H129" s="153"/>
      <c r="I129" s="153"/>
      <c r="J129" s="89" t="s">
        <v>97</v>
      </c>
      <c r="K129" s="90">
        <v>1.8</v>
      </c>
      <c r="L129" s="154"/>
      <c r="M129" s="153"/>
      <c r="N129" s="154">
        <f t="shared" si="0"/>
        <v>0</v>
      </c>
      <c r="O129" s="153"/>
      <c r="P129" s="153"/>
      <c r="Q129" s="153"/>
      <c r="R129" s="91"/>
      <c r="T129" s="92" t="s">
        <v>1</v>
      </c>
      <c r="U129" s="26" t="s">
        <v>25</v>
      </c>
      <c r="V129" s="93">
        <v>0.59</v>
      </c>
      <c r="W129" s="93">
        <f t="shared" si="1"/>
        <v>1.0620000000000001</v>
      </c>
      <c r="X129" s="93">
        <v>3.15E-3</v>
      </c>
      <c r="Y129" s="93">
        <f t="shared" si="2"/>
        <v>5.6700000000000006E-3</v>
      </c>
      <c r="Z129" s="93">
        <v>0</v>
      </c>
      <c r="AA129" s="94">
        <f t="shared" si="3"/>
        <v>0</v>
      </c>
      <c r="AR129" s="9" t="s">
        <v>86</v>
      </c>
      <c r="AT129" s="9" t="s">
        <v>82</v>
      </c>
      <c r="AU129" s="9" t="s">
        <v>46</v>
      </c>
      <c r="AY129" s="9" t="s">
        <v>81</v>
      </c>
      <c r="BE129" s="95">
        <f t="shared" si="4"/>
        <v>0</v>
      </c>
      <c r="BF129" s="95">
        <f t="shared" si="5"/>
        <v>0</v>
      </c>
      <c r="BG129" s="95">
        <f t="shared" si="6"/>
        <v>0</v>
      </c>
      <c r="BH129" s="95">
        <f t="shared" si="7"/>
        <v>0</v>
      </c>
      <c r="BI129" s="95">
        <f t="shared" si="8"/>
        <v>0</v>
      </c>
      <c r="BJ129" s="9" t="s">
        <v>11</v>
      </c>
      <c r="BK129" s="95">
        <f t="shared" si="9"/>
        <v>0</v>
      </c>
      <c r="BL129" s="9" t="s">
        <v>86</v>
      </c>
      <c r="BM129" s="9" t="s">
        <v>114</v>
      </c>
    </row>
    <row r="130" spans="2:65" s="1" customFormat="1" ht="28.9" customHeight="1" x14ac:dyDescent="0.3">
      <c r="B130" s="86"/>
      <c r="C130" s="87" t="s">
        <v>115</v>
      </c>
      <c r="D130" s="87" t="s">
        <v>82</v>
      </c>
      <c r="E130" s="88" t="s">
        <v>116</v>
      </c>
      <c r="F130" s="152" t="s">
        <v>117</v>
      </c>
      <c r="G130" s="153"/>
      <c r="H130" s="153"/>
      <c r="I130" s="153"/>
      <c r="J130" s="89" t="s">
        <v>97</v>
      </c>
      <c r="K130" s="90">
        <v>1.8</v>
      </c>
      <c r="L130" s="154"/>
      <c r="M130" s="153"/>
      <c r="N130" s="154">
        <f t="shared" si="0"/>
        <v>0</v>
      </c>
      <c r="O130" s="153"/>
      <c r="P130" s="153"/>
      <c r="Q130" s="153"/>
      <c r="R130" s="91"/>
      <c r="T130" s="92" t="s">
        <v>1</v>
      </c>
      <c r="U130" s="26" t="s">
        <v>25</v>
      </c>
      <c r="V130" s="93">
        <v>0.38</v>
      </c>
      <c r="W130" s="93">
        <f t="shared" si="1"/>
        <v>0.68400000000000005</v>
      </c>
      <c r="X130" s="93">
        <v>0</v>
      </c>
      <c r="Y130" s="93">
        <f t="shared" si="2"/>
        <v>0</v>
      </c>
      <c r="Z130" s="93">
        <v>0</v>
      </c>
      <c r="AA130" s="94">
        <f t="shared" si="3"/>
        <v>0</v>
      </c>
      <c r="AR130" s="9" t="s">
        <v>86</v>
      </c>
      <c r="AT130" s="9" t="s">
        <v>82</v>
      </c>
      <c r="AU130" s="9" t="s">
        <v>46</v>
      </c>
      <c r="AY130" s="9" t="s">
        <v>81</v>
      </c>
      <c r="BE130" s="95">
        <f t="shared" si="4"/>
        <v>0</v>
      </c>
      <c r="BF130" s="95">
        <f t="shared" si="5"/>
        <v>0</v>
      </c>
      <c r="BG130" s="95">
        <f t="shared" si="6"/>
        <v>0</v>
      </c>
      <c r="BH130" s="95">
        <f t="shared" si="7"/>
        <v>0</v>
      </c>
      <c r="BI130" s="95">
        <f t="shared" si="8"/>
        <v>0</v>
      </c>
      <c r="BJ130" s="9" t="s">
        <v>11</v>
      </c>
      <c r="BK130" s="95">
        <f t="shared" si="9"/>
        <v>0</v>
      </c>
      <c r="BL130" s="9" t="s">
        <v>86</v>
      </c>
      <c r="BM130" s="9" t="s">
        <v>118</v>
      </c>
    </row>
    <row r="131" spans="2:65" s="1" customFormat="1" ht="28.9" customHeight="1" x14ac:dyDescent="0.3">
      <c r="B131" s="86"/>
      <c r="C131" s="87" t="s">
        <v>14</v>
      </c>
      <c r="D131" s="87" t="s">
        <v>82</v>
      </c>
      <c r="E131" s="88" t="s">
        <v>119</v>
      </c>
      <c r="F131" s="152" t="s">
        <v>120</v>
      </c>
      <c r="G131" s="153"/>
      <c r="H131" s="153"/>
      <c r="I131" s="153"/>
      <c r="J131" s="89" t="s">
        <v>97</v>
      </c>
      <c r="K131" s="90">
        <v>1.8</v>
      </c>
      <c r="L131" s="154"/>
      <c r="M131" s="153"/>
      <c r="N131" s="154">
        <f t="shared" si="0"/>
        <v>0</v>
      </c>
      <c r="O131" s="153"/>
      <c r="P131" s="153"/>
      <c r="Q131" s="153"/>
      <c r="R131" s="91"/>
      <c r="T131" s="92" t="s">
        <v>1</v>
      </c>
      <c r="U131" s="26" t="s">
        <v>25</v>
      </c>
      <c r="V131" s="93">
        <v>0.36499999999999999</v>
      </c>
      <c r="W131" s="93">
        <f t="shared" si="1"/>
        <v>0.65700000000000003</v>
      </c>
      <c r="X131" s="93">
        <v>5.0000000000000001E-4</v>
      </c>
      <c r="Y131" s="93">
        <f t="shared" si="2"/>
        <v>9.0000000000000008E-4</v>
      </c>
      <c r="Z131" s="93">
        <v>0</v>
      </c>
      <c r="AA131" s="94">
        <f t="shared" si="3"/>
        <v>0</v>
      </c>
      <c r="AR131" s="9" t="s">
        <v>86</v>
      </c>
      <c r="AT131" s="9" t="s">
        <v>82</v>
      </c>
      <c r="AU131" s="9" t="s">
        <v>46</v>
      </c>
      <c r="AY131" s="9" t="s">
        <v>81</v>
      </c>
      <c r="BE131" s="95">
        <f t="shared" si="4"/>
        <v>0</v>
      </c>
      <c r="BF131" s="95">
        <f t="shared" si="5"/>
        <v>0</v>
      </c>
      <c r="BG131" s="95">
        <f t="shared" si="6"/>
        <v>0</v>
      </c>
      <c r="BH131" s="95">
        <f t="shared" si="7"/>
        <v>0</v>
      </c>
      <c r="BI131" s="95">
        <f t="shared" si="8"/>
        <v>0</v>
      </c>
      <c r="BJ131" s="9" t="s">
        <v>11</v>
      </c>
      <c r="BK131" s="95">
        <f t="shared" si="9"/>
        <v>0</v>
      </c>
      <c r="BL131" s="9" t="s">
        <v>86</v>
      </c>
      <c r="BM131" s="9" t="s">
        <v>121</v>
      </c>
    </row>
    <row r="132" spans="2:65" s="5" customFormat="1" ht="29.85" customHeight="1" x14ac:dyDescent="0.3">
      <c r="B132" s="75"/>
      <c r="C132" s="76"/>
      <c r="D132" s="85" t="s">
        <v>58</v>
      </c>
      <c r="E132" s="85"/>
      <c r="F132" s="85"/>
      <c r="G132" s="85"/>
      <c r="H132" s="85"/>
      <c r="I132" s="85"/>
      <c r="J132" s="85"/>
      <c r="K132" s="85"/>
      <c r="L132" s="85"/>
      <c r="M132" s="85"/>
      <c r="N132" s="170">
        <f>BK132</f>
        <v>0</v>
      </c>
      <c r="O132" s="171"/>
      <c r="P132" s="171"/>
      <c r="Q132" s="171"/>
      <c r="R132" s="78"/>
      <c r="T132" s="79"/>
      <c r="U132" s="76"/>
      <c r="V132" s="76"/>
      <c r="W132" s="80">
        <f>SUM(W133:W134)</f>
        <v>7.65</v>
      </c>
      <c r="X132" s="76"/>
      <c r="Y132" s="80">
        <f>SUM(Y133:Y134)</f>
        <v>3.6000000000000002E-4</v>
      </c>
      <c r="Z132" s="76"/>
      <c r="AA132" s="81">
        <f>SUM(AA133:AA134)</f>
        <v>0</v>
      </c>
      <c r="AR132" s="82" t="s">
        <v>11</v>
      </c>
      <c r="AT132" s="83" t="s">
        <v>41</v>
      </c>
      <c r="AU132" s="83" t="s">
        <v>11</v>
      </c>
      <c r="AY132" s="82" t="s">
        <v>81</v>
      </c>
      <c r="BK132" s="84">
        <f>SUM(BK133:BK134)</f>
        <v>0</v>
      </c>
    </row>
    <row r="133" spans="2:65" s="1" customFormat="1" ht="28.9" customHeight="1" x14ac:dyDescent="0.3">
      <c r="B133" s="86"/>
      <c r="C133" s="87" t="s">
        <v>122</v>
      </c>
      <c r="D133" s="87" t="s">
        <v>82</v>
      </c>
      <c r="E133" s="88" t="s">
        <v>123</v>
      </c>
      <c r="F133" s="152" t="s">
        <v>124</v>
      </c>
      <c r="G133" s="153"/>
      <c r="H133" s="153"/>
      <c r="I133" s="153"/>
      <c r="J133" s="89" t="s">
        <v>97</v>
      </c>
      <c r="K133" s="90">
        <v>18</v>
      </c>
      <c r="L133" s="154"/>
      <c r="M133" s="153"/>
      <c r="N133" s="154">
        <f>ROUND(L133*K133,2)</f>
        <v>0</v>
      </c>
      <c r="O133" s="153"/>
      <c r="P133" s="153"/>
      <c r="Q133" s="153"/>
      <c r="R133" s="91"/>
      <c r="T133" s="92" t="s">
        <v>1</v>
      </c>
      <c r="U133" s="26" t="s">
        <v>25</v>
      </c>
      <c r="V133" s="93">
        <v>0.28599999999999998</v>
      </c>
      <c r="W133" s="93">
        <f>V133*K133</f>
        <v>5.1479999999999997</v>
      </c>
      <c r="X133" s="93">
        <v>2.0000000000000002E-5</v>
      </c>
      <c r="Y133" s="93">
        <f>X133*K133</f>
        <v>3.6000000000000002E-4</v>
      </c>
      <c r="Z133" s="93">
        <v>0</v>
      </c>
      <c r="AA133" s="94">
        <f>Z133*K133</f>
        <v>0</v>
      </c>
      <c r="AR133" s="9" t="s">
        <v>86</v>
      </c>
      <c r="AT133" s="9" t="s">
        <v>82</v>
      </c>
      <c r="AU133" s="9" t="s">
        <v>46</v>
      </c>
      <c r="AY133" s="9" t="s">
        <v>81</v>
      </c>
      <c r="BE133" s="95">
        <f>IF(U133="základní",N133,0)</f>
        <v>0</v>
      </c>
      <c r="BF133" s="95">
        <f>IF(U133="snížená",N133,0)</f>
        <v>0</v>
      </c>
      <c r="BG133" s="95">
        <f>IF(U133="zákl. přenesená",N133,0)</f>
        <v>0</v>
      </c>
      <c r="BH133" s="95">
        <f>IF(U133="sníž. přenesená",N133,0)</f>
        <v>0</v>
      </c>
      <c r="BI133" s="95">
        <f>IF(U133="nulová",N133,0)</f>
        <v>0</v>
      </c>
      <c r="BJ133" s="9" t="s">
        <v>11</v>
      </c>
      <c r="BK133" s="95">
        <f>ROUND(L133*K133,2)</f>
        <v>0</v>
      </c>
      <c r="BL133" s="9" t="s">
        <v>86</v>
      </c>
      <c r="BM133" s="9" t="s">
        <v>125</v>
      </c>
    </row>
    <row r="134" spans="2:65" s="1" customFormat="1" ht="40.15" customHeight="1" x14ac:dyDescent="0.3">
      <c r="B134" s="86"/>
      <c r="C134" s="87" t="s">
        <v>126</v>
      </c>
      <c r="D134" s="87" t="s">
        <v>82</v>
      </c>
      <c r="E134" s="88" t="s">
        <v>127</v>
      </c>
      <c r="F134" s="152" t="s">
        <v>128</v>
      </c>
      <c r="G134" s="153"/>
      <c r="H134" s="153"/>
      <c r="I134" s="153"/>
      <c r="J134" s="89" t="s">
        <v>97</v>
      </c>
      <c r="K134" s="90">
        <v>18</v>
      </c>
      <c r="L134" s="154"/>
      <c r="M134" s="153"/>
      <c r="N134" s="154">
        <f>ROUND(L134*K134,2)</f>
        <v>0</v>
      </c>
      <c r="O134" s="153"/>
      <c r="P134" s="153"/>
      <c r="Q134" s="153"/>
      <c r="R134" s="91"/>
      <c r="T134" s="92" t="s">
        <v>1</v>
      </c>
      <c r="U134" s="26" t="s">
        <v>25</v>
      </c>
      <c r="V134" s="93">
        <v>0.13900000000000001</v>
      </c>
      <c r="W134" s="93">
        <f>V134*K134</f>
        <v>2.5020000000000002</v>
      </c>
      <c r="X134" s="93">
        <v>0</v>
      </c>
      <c r="Y134" s="93">
        <f>X134*K134</f>
        <v>0</v>
      </c>
      <c r="Z134" s="93">
        <v>0</v>
      </c>
      <c r="AA134" s="94">
        <f>Z134*K134</f>
        <v>0</v>
      </c>
      <c r="AR134" s="9" t="s">
        <v>86</v>
      </c>
      <c r="AT134" s="9" t="s">
        <v>82</v>
      </c>
      <c r="AU134" s="9" t="s">
        <v>46</v>
      </c>
      <c r="AY134" s="9" t="s">
        <v>81</v>
      </c>
      <c r="BE134" s="95">
        <f>IF(U134="základní",N134,0)</f>
        <v>0</v>
      </c>
      <c r="BF134" s="95">
        <f>IF(U134="snížená",N134,0)</f>
        <v>0</v>
      </c>
      <c r="BG134" s="95">
        <f>IF(U134="zákl. přenesená",N134,0)</f>
        <v>0</v>
      </c>
      <c r="BH134" s="95">
        <f>IF(U134="sníž. přenesená",N134,0)</f>
        <v>0</v>
      </c>
      <c r="BI134" s="95">
        <f>IF(U134="nulová",N134,0)</f>
        <v>0</v>
      </c>
      <c r="BJ134" s="9" t="s">
        <v>11</v>
      </c>
      <c r="BK134" s="95">
        <f>ROUND(L134*K134,2)</f>
        <v>0</v>
      </c>
      <c r="BL134" s="9" t="s">
        <v>86</v>
      </c>
      <c r="BM134" s="9" t="s">
        <v>129</v>
      </c>
    </row>
    <row r="135" spans="2:65" s="5" customFormat="1" ht="29.85" customHeight="1" x14ac:dyDescent="0.3">
      <c r="B135" s="75"/>
      <c r="C135" s="76"/>
      <c r="D135" s="85" t="s">
        <v>59</v>
      </c>
      <c r="E135" s="85"/>
      <c r="F135" s="85"/>
      <c r="G135" s="85"/>
      <c r="H135" s="85"/>
      <c r="I135" s="85"/>
      <c r="J135" s="85"/>
      <c r="K135" s="85"/>
      <c r="L135" s="85"/>
      <c r="M135" s="85"/>
      <c r="N135" s="170">
        <f>BK135</f>
        <v>0</v>
      </c>
      <c r="O135" s="171"/>
      <c r="P135" s="171"/>
      <c r="Q135" s="171"/>
      <c r="R135" s="78"/>
      <c r="T135" s="79"/>
      <c r="U135" s="76"/>
      <c r="V135" s="76"/>
      <c r="W135" s="80">
        <f>SUM(W136:W141)</f>
        <v>4.8899999999999999E-2</v>
      </c>
      <c r="X135" s="76"/>
      <c r="Y135" s="80">
        <f>SUM(Y136:Y141)</f>
        <v>0</v>
      </c>
      <c r="Z135" s="76"/>
      <c r="AA135" s="81">
        <f>SUM(AA136:AA141)</f>
        <v>0</v>
      </c>
      <c r="AR135" s="82" t="s">
        <v>11</v>
      </c>
      <c r="AT135" s="83" t="s">
        <v>41</v>
      </c>
      <c r="AU135" s="83" t="s">
        <v>11</v>
      </c>
      <c r="AY135" s="82" t="s">
        <v>81</v>
      </c>
      <c r="BK135" s="84">
        <f>SUM(BK136:BK141)</f>
        <v>0</v>
      </c>
    </row>
    <row r="136" spans="2:65" s="1" customFormat="1" ht="40.15" customHeight="1" x14ac:dyDescent="0.3">
      <c r="B136" s="86"/>
      <c r="C136" s="87" t="s">
        <v>130</v>
      </c>
      <c r="D136" s="87" t="s">
        <v>82</v>
      </c>
      <c r="E136" s="88" t="s">
        <v>131</v>
      </c>
      <c r="F136" s="152" t="s">
        <v>132</v>
      </c>
      <c r="G136" s="153"/>
      <c r="H136" s="153"/>
      <c r="I136" s="153"/>
      <c r="J136" s="89" t="s">
        <v>133</v>
      </c>
      <c r="K136" s="90">
        <v>1.2E-2</v>
      </c>
      <c r="L136" s="154"/>
      <c r="M136" s="153"/>
      <c r="N136" s="154">
        <f>ROUND(L136*K136,2)</f>
        <v>0</v>
      </c>
      <c r="O136" s="153"/>
      <c r="P136" s="153"/>
      <c r="Q136" s="153"/>
      <c r="R136" s="91"/>
      <c r="T136" s="92" t="s">
        <v>1</v>
      </c>
      <c r="U136" s="26" t="s">
        <v>25</v>
      </c>
      <c r="V136" s="93">
        <v>2.42</v>
      </c>
      <c r="W136" s="93">
        <f>V136*K136</f>
        <v>2.904E-2</v>
      </c>
      <c r="X136" s="93">
        <v>0</v>
      </c>
      <c r="Y136" s="93">
        <f>X136*K136</f>
        <v>0</v>
      </c>
      <c r="Z136" s="93">
        <v>0</v>
      </c>
      <c r="AA136" s="94">
        <f>Z136*K136</f>
        <v>0</v>
      </c>
      <c r="AR136" s="9" t="s">
        <v>86</v>
      </c>
      <c r="AT136" s="9" t="s">
        <v>82</v>
      </c>
      <c r="AU136" s="9" t="s">
        <v>46</v>
      </c>
      <c r="AY136" s="9" t="s">
        <v>81</v>
      </c>
      <c r="BE136" s="95">
        <f>IF(U136="základní",N136,0)</f>
        <v>0</v>
      </c>
      <c r="BF136" s="95">
        <f>IF(U136="snížená",N136,0)</f>
        <v>0</v>
      </c>
      <c r="BG136" s="95">
        <f>IF(U136="zákl. přenesená",N136,0)</f>
        <v>0</v>
      </c>
      <c r="BH136" s="95">
        <f>IF(U136="sníž. přenesená",N136,0)</f>
        <v>0</v>
      </c>
      <c r="BI136" s="95">
        <f>IF(U136="nulová",N136,0)</f>
        <v>0</v>
      </c>
      <c r="BJ136" s="9" t="s">
        <v>11</v>
      </c>
      <c r="BK136" s="95">
        <f>ROUND(L136*K136,2)</f>
        <v>0</v>
      </c>
      <c r="BL136" s="9" t="s">
        <v>86</v>
      </c>
      <c r="BM136" s="9" t="s">
        <v>134</v>
      </c>
    </row>
    <row r="137" spans="2:65" s="1" customFormat="1" ht="40.15" customHeight="1" x14ac:dyDescent="0.3">
      <c r="B137" s="86"/>
      <c r="C137" s="87" t="s">
        <v>135</v>
      </c>
      <c r="D137" s="87" t="s">
        <v>82</v>
      </c>
      <c r="E137" s="88" t="s">
        <v>136</v>
      </c>
      <c r="F137" s="152" t="s">
        <v>137</v>
      </c>
      <c r="G137" s="153"/>
      <c r="H137" s="153"/>
      <c r="I137" s="153"/>
      <c r="J137" s="89" t="s">
        <v>133</v>
      </c>
      <c r="K137" s="90">
        <v>1.2E-2</v>
      </c>
      <c r="L137" s="154"/>
      <c r="M137" s="153"/>
      <c r="N137" s="154">
        <f>ROUND(L137*K137,2)</f>
        <v>0</v>
      </c>
      <c r="O137" s="153"/>
      <c r="P137" s="153"/>
      <c r="Q137" s="153"/>
      <c r="R137" s="91"/>
      <c r="T137" s="92" t="s">
        <v>1</v>
      </c>
      <c r="U137" s="26" t="s">
        <v>25</v>
      </c>
      <c r="V137" s="93">
        <v>0.26</v>
      </c>
      <c r="W137" s="93">
        <f>V137*K137</f>
        <v>3.1200000000000004E-3</v>
      </c>
      <c r="X137" s="93">
        <v>0</v>
      </c>
      <c r="Y137" s="93">
        <f>X137*K137</f>
        <v>0</v>
      </c>
      <c r="Z137" s="93">
        <v>0</v>
      </c>
      <c r="AA137" s="94">
        <f>Z137*K137</f>
        <v>0</v>
      </c>
      <c r="AR137" s="9" t="s">
        <v>86</v>
      </c>
      <c r="AT137" s="9" t="s">
        <v>82</v>
      </c>
      <c r="AU137" s="9" t="s">
        <v>46</v>
      </c>
      <c r="AY137" s="9" t="s">
        <v>81</v>
      </c>
      <c r="BE137" s="95">
        <f>IF(U137="základní",N137,0)</f>
        <v>0</v>
      </c>
      <c r="BF137" s="95">
        <f>IF(U137="snížená",N137,0)</f>
        <v>0</v>
      </c>
      <c r="BG137" s="95">
        <f>IF(U137="zákl. přenesená",N137,0)</f>
        <v>0</v>
      </c>
      <c r="BH137" s="95">
        <f>IF(U137="sníž. přenesená",N137,0)</f>
        <v>0</v>
      </c>
      <c r="BI137" s="95">
        <f>IF(U137="nulová",N137,0)</f>
        <v>0</v>
      </c>
      <c r="BJ137" s="9" t="s">
        <v>11</v>
      </c>
      <c r="BK137" s="95">
        <f>ROUND(L137*K137,2)</f>
        <v>0</v>
      </c>
      <c r="BL137" s="9" t="s">
        <v>86</v>
      </c>
      <c r="BM137" s="9" t="s">
        <v>138</v>
      </c>
    </row>
    <row r="138" spans="2:65" s="1" customFormat="1" ht="28.9" customHeight="1" x14ac:dyDescent="0.3">
      <c r="B138" s="86"/>
      <c r="C138" s="87" t="s">
        <v>6</v>
      </c>
      <c r="D138" s="87" t="s">
        <v>82</v>
      </c>
      <c r="E138" s="88" t="s">
        <v>139</v>
      </c>
      <c r="F138" s="152" t="s">
        <v>140</v>
      </c>
      <c r="G138" s="153"/>
      <c r="H138" s="153"/>
      <c r="I138" s="153"/>
      <c r="J138" s="89" t="s">
        <v>133</v>
      </c>
      <c r="K138" s="90">
        <v>2.2799999999999998</v>
      </c>
      <c r="L138" s="154"/>
      <c r="M138" s="153"/>
      <c r="N138" s="154">
        <f>ROUND(L138*K138,2)</f>
        <v>0</v>
      </c>
      <c r="O138" s="153"/>
      <c r="P138" s="153"/>
      <c r="Q138" s="153"/>
      <c r="R138" s="91"/>
      <c r="T138" s="92" t="s">
        <v>1</v>
      </c>
      <c r="U138" s="26" t="s">
        <v>25</v>
      </c>
      <c r="V138" s="93">
        <v>6.0000000000000001E-3</v>
      </c>
      <c r="W138" s="93">
        <f>V138*K138</f>
        <v>1.3679999999999999E-2</v>
      </c>
      <c r="X138" s="93">
        <v>0</v>
      </c>
      <c r="Y138" s="93">
        <f>X138*K138</f>
        <v>0</v>
      </c>
      <c r="Z138" s="93">
        <v>0</v>
      </c>
      <c r="AA138" s="94">
        <f>Z138*K138</f>
        <v>0</v>
      </c>
      <c r="AR138" s="9" t="s">
        <v>86</v>
      </c>
      <c r="AT138" s="9" t="s">
        <v>82</v>
      </c>
      <c r="AU138" s="9" t="s">
        <v>46</v>
      </c>
      <c r="AY138" s="9" t="s">
        <v>81</v>
      </c>
      <c r="BE138" s="95">
        <f>IF(U138="základní",N138,0)</f>
        <v>0</v>
      </c>
      <c r="BF138" s="95">
        <f>IF(U138="snížená",N138,0)</f>
        <v>0</v>
      </c>
      <c r="BG138" s="95">
        <f>IF(U138="zákl. přenesená",N138,0)</f>
        <v>0</v>
      </c>
      <c r="BH138" s="95">
        <f>IF(U138="sníž. přenesená",N138,0)</f>
        <v>0</v>
      </c>
      <c r="BI138" s="95">
        <f>IF(U138="nulová",N138,0)</f>
        <v>0</v>
      </c>
      <c r="BJ138" s="9" t="s">
        <v>11</v>
      </c>
      <c r="BK138" s="95">
        <f>ROUND(L138*K138,2)</f>
        <v>0</v>
      </c>
      <c r="BL138" s="9" t="s">
        <v>86</v>
      </c>
      <c r="BM138" s="9" t="s">
        <v>141</v>
      </c>
    </row>
    <row r="139" spans="2:65" s="6" customFormat="1" ht="20.45" customHeight="1" x14ac:dyDescent="0.3">
      <c r="B139" s="96"/>
      <c r="C139" s="97"/>
      <c r="D139" s="97"/>
      <c r="E139" s="98" t="s">
        <v>1</v>
      </c>
      <c r="F139" s="155" t="s">
        <v>142</v>
      </c>
      <c r="G139" s="156"/>
      <c r="H139" s="156"/>
      <c r="I139" s="156"/>
      <c r="J139" s="97"/>
      <c r="K139" s="99">
        <v>2.2799999999999998</v>
      </c>
      <c r="L139" s="97"/>
      <c r="M139" s="97"/>
      <c r="N139" s="97"/>
      <c r="O139" s="97"/>
      <c r="P139" s="97"/>
      <c r="Q139" s="97"/>
      <c r="R139" s="100"/>
      <c r="T139" s="101"/>
      <c r="U139" s="97"/>
      <c r="V139" s="97"/>
      <c r="W139" s="97"/>
      <c r="X139" s="97"/>
      <c r="Y139" s="97"/>
      <c r="Z139" s="97"/>
      <c r="AA139" s="102"/>
      <c r="AT139" s="103" t="s">
        <v>143</v>
      </c>
      <c r="AU139" s="103" t="s">
        <v>46</v>
      </c>
      <c r="AV139" s="6" t="s">
        <v>46</v>
      </c>
      <c r="AW139" s="6" t="s">
        <v>20</v>
      </c>
      <c r="AX139" s="6" t="s">
        <v>11</v>
      </c>
      <c r="AY139" s="103" t="s">
        <v>81</v>
      </c>
    </row>
    <row r="140" spans="2:65" s="1" customFormat="1" ht="40.15" customHeight="1" x14ac:dyDescent="0.3">
      <c r="B140" s="86"/>
      <c r="C140" s="87" t="s">
        <v>144</v>
      </c>
      <c r="D140" s="87" t="s">
        <v>82</v>
      </c>
      <c r="E140" s="88" t="s">
        <v>145</v>
      </c>
      <c r="F140" s="152" t="s">
        <v>146</v>
      </c>
      <c r="G140" s="153"/>
      <c r="H140" s="153"/>
      <c r="I140" s="153"/>
      <c r="J140" s="89" t="s">
        <v>133</v>
      </c>
      <c r="K140" s="90">
        <v>1.2E-2</v>
      </c>
      <c r="L140" s="154"/>
      <c r="M140" s="153"/>
      <c r="N140" s="154">
        <f>ROUND(L140*K140,2)</f>
        <v>0</v>
      </c>
      <c r="O140" s="153"/>
      <c r="P140" s="153"/>
      <c r="Q140" s="153"/>
      <c r="R140" s="91"/>
      <c r="T140" s="92" t="s">
        <v>1</v>
      </c>
      <c r="U140" s="26" t="s">
        <v>25</v>
      </c>
      <c r="V140" s="93">
        <v>0.255</v>
      </c>
      <c r="W140" s="93">
        <f>V140*K140</f>
        <v>3.0600000000000002E-3</v>
      </c>
      <c r="X140" s="93">
        <v>0</v>
      </c>
      <c r="Y140" s="93">
        <f>X140*K140</f>
        <v>0</v>
      </c>
      <c r="Z140" s="93">
        <v>0</v>
      </c>
      <c r="AA140" s="94">
        <f>Z140*K140</f>
        <v>0</v>
      </c>
      <c r="AR140" s="9" t="s">
        <v>86</v>
      </c>
      <c r="AT140" s="9" t="s">
        <v>82</v>
      </c>
      <c r="AU140" s="9" t="s">
        <v>46</v>
      </c>
      <c r="AY140" s="9" t="s">
        <v>81</v>
      </c>
      <c r="BE140" s="95">
        <f>IF(U140="základní",N140,0)</f>
        <v>0</v>
      </c>
      <c r="BF140" s="95">
        <f>IF(U140="snížená",N140,0)</f>
        <v>0</v>
      </c>
      <c r="BG140" s="95">
        <f>IF(U140="zákl. přenesená",N140,0)</f>
        <v>0</v>
      </c>
      <c r="BH140" s="95">
        <f>IF(U140="sníž. přenesená",N140,0)</f>
        <v>0</v>
      </c>
      <c r="BI140" s="95">
        <f>IF(U140="nulová",N140,0)</f>
        <v>0</v>
      </c>
      <c r="BJ140" s="9" t="s">
        <v>11</v>
      </c>
      <c r="BK140" s="95">
        <f>ROUND(L140*K140,2)</f>
        <v>0</v>
      </c>
      <c r="BL140" s="9" t="s">
        <v>86</v>
      </c>
      <c r="BM140" s="9" t="s">
        <v>147</v>
      </c>
    </row>
    <row r="141" spans="2:65" s="1" customFormat="1" ht="40.15" customHeight="1" x14ac:dyDescent="0.3">
      <c r="B141" s="86"/>
      <c r="C141" s="87" t="s">
        <v>148</v>
      </c>
      <c r="D141" s="87" t="s">
        <v>82</v>
      </c>
      <c r="E141" s="88" t="s">
        <v>149</v>
      </c>
      <c r="F141" s="152" t="s">
        <v>150</v>
      </c>
      <c r="G141" s="153"/>
      <c r="H141" s="153"/>
      <c r="I141" s="153"/>
      <c r="J141" s="89" t="s">
        <v>133</v>
      </c>
      <c r="K141" s="90">
        <v>1.2E-2</v>
      </c>
      <c r="L141" s="154"/>
      <c r="M141" s="153"/>
      <c r="N141" s="154">
        <f>ROUND(L141*K141,2)</f>
        <v>0</v>
      </c>
      <c r="O141" s="153"/>
      <c r="P141" s="153"/>
      <c r="Q141" s="153"/>
      <c r="R141" s="91"/>
      <c r="T141" s="92" t="s">
        <v>1</v>
      </c>
      <c r="U141" s="26" t="s">
        <v>25</v>
      </c>
      <c r="V141" s="93">
        <v>0</v>
      </c>
      <c r="W141" s="93">
        <f>V141*K141</f>
        <v>0</v>
      </c>
      <c r="X141" s="93">
        <v>0</v>
      </c>
      <c r="Y141" s="93">
        <f>X141*K141</f>
        <v>0</v>
      </c>
      <c r="Z141" s="93">
        <v>0</v>
      </c>
      <c r="AA141" s="94">
        <f>Z141*K141</f>
        <v>0</v>
      </c>
      <c r="AR141" s="9" t="s">
        <v>86</v>
      </c>
      <c r="AT141" s="9" t="s">
        <v>82</v>
      </c>
      <c r="AU141" s="9" t="s">
        <v>46</v>
      </c>
      <c r="AY141" s="9" t="s">
        <v>81</v>
      </c>
      <c r="BE141" s="95">
        <f>IF(U141="základní",N141,0)</f>
        <v>0</v>
      </c>
      <c r="BF141" s="95">
        <f>IF(U141="snížená",N141,0)</f>
        <v>0</v>
      </c>
      <c r="BG141" s="95">
        <f>IF(U141="zákl. přenesená",N141,0)</f>
        <v>0</v>
      </c>
      <c r="BH141" s="95">
        <f>IF(U141="sníž. přenesená",N141,0)</f>
        <v>0</v>
      </c>
      <c r="BI141" s="95">
        <f>IF(U141="nulová",N141,0)</f>
        <v>0</v>
      </c>
      <c r="BJ141" s="9" t="s">
        <v>11</v>
      </c>
      <c r="BK141" s="95">
        <f>ROUND(L141*K141,2)</f>
        <v>0</v>
      </c>
      <c r="BL141" s="9" t="s">
        <v>86</v>
      </c>
      <c r="BM141" s="9" t="s">
        <v>151</v>
      </c>
    </row>
    <row r="142" spans="2:65" s="5" customFormat="1" ht="29.85" customHeight="1" x14ac:dyDescent="0.3">
      <c r="B142" s="75"/>
      <c r="C142" s="76"/>
      <c r="D142" s="85" t="s">
        <v>60</v>
      </c>
      <c r="E142" s="85"/>
      <c r="F142" s="85"/>
      <c r="G142" s="85"/>
      <c r="H142" s="85"/>
      <c r="I142" s="85"/>
      <c r="J142" s="85"/>
      <c r="K142" s="85"/>
      <c r="L142" s="85"/>
      <c r="M142" s="85"/>
      <c r="N142" s="170">
        <f>BK142</f>
        <v>0</v>
      </c>
      <c r="O142" s="171"/>
      <c r="P142" s="171"/>
      <c r="Q142" s="171"/>
      <c r="R142" s="78"/>
      <c r="T142" s="79"/>
      <c r="U142" s="76"/>
      <c r="V142" s="76"/>
      <c r="W142" s="80">
        <f>SUM(W143:W144)</f>
        <v>8.1900000000000001E-2</v>
      </c>
      <c r="X142" s="76"/>
      <c r="Y142" s="80">
        <f>SUM(Y143:Y144)</f>
        <v>0</v>
      </c>
      <c r="Z142" s="76"/>
      <c r="AA142" s="81">
        <f>SUM(AA143:AA144)</f>
        <v>0</v>
      </c>
      <c r="AR142" s="82" t="s">
        <v>11</v>
      </c>
      <c r="AT142" s="83" t="s">
        <v>41</v>
      </c>
      <c r="AU142" s="83" t="s">
        <v>11</v>
      </c>
      <c r="AY142" s="82" t="s">
        <v>81</v>
      </c>
      <c r="BK142" s="84">
        <f>SUM(BK143:BK144)</f>
        <v>0</v>
      </c>
    </row>
    <row r="143" spans="2:65" s="1" customFormat="1" ht="28.9" customHeight="1" x14ac:dyDescent="0.3">
      <c r="B143" s="86"/>
      <c r="C143" s="87" t="s">
        <v>152</v>
      </c>
      <c r="D143" s="87" t="s">
        <v>82</v>
      </c>
      <c r="E143" s="88" t="s">
        <v>153</v>
      </c>
      <c r="F143" s="152" t="s">
        <v>154</v>
      </c>
      <c r="G143" s="153"/>
      <c r="H143" s="153"/>
      <c r="I143" s="153"/>
      <c r="J143" s="89" t="s">
        <v>133</v>
      </c>
      <c r="K143" s="90">
        <v>0.182</v>
      </c>
      <c r="L143" s="154"/>
      <c r="M143" s="153"/>
      <c r="N143" s="154">
        <f>ROUND(L143*K143,2)</f>
        <v>0</v>
      </c>
      <c r="O143" s="153"/>
      <c r="P143" s="153"/>
      <c r="Q143" s="153"/>
      <c r="R143" s="91"/>
      <c r="T143" s="92" t="s">
        <v>1</v>
      </c>
      <c r="U143" s="26" t="s">
        <v>25</v>
      </c>
      <c r="V143" s="93">
        <v>0.33200000000000002</v>
      </c>
      <c r="W143" s="93">
        <f>V143*K143</f>
        <v>6.0423999999999999E-2</v>
      </c>
      <c r="X143" s="93">
        <v>0</v>
      </c>
      <c r="Y143" s="93">
        <f>X143*K143</f>
        <v>0</v>
      </c>
      <c r="Z143" s="93">
        <v>0</v>
      </c>
      <c r="AA143" s="94">
        <f>Z143*K143</f>
        <v>0</v>
      </c>
      <c r="AR143" s="9" t="s">
        <v>86</v>
      </c>
      <c r="AT143" s="9" t="s">
        <v>82</v>
      </c>
      <c r="AU143" s="9" t="s">
        <v>46</v>
      </c>
      <c r="AY143" s="9" t="s">
        <v>81</v>
      </c>
      <c r="BE143" s="95">
        <f>IF(U143="základní",N143,0)</f>
        <v>0</v>
      </c>
      <c r="BF143" s="95">
        <f>IF(U143="snížená",N143,0)</f>
        <v>0</v>
      </c>
      <c r="BG143" s="95">
        <f>IF(U143="zákl. přenesená",N143,0)</f>
        <v>0</v>
      </c>
      <c r="BH143" s="95">
        <f>IF(U143="sníž. přenesená",N143,0)</f>
        <v>0</v>
      </c>
      <c r="BI143" s="95">
        <f>IF(U143="nulová",N143,0)</f>
        <v>0</v>
      </c>
      <c r="BJ143" s="9" t="s">
        <v>11</v>
      </c>
      <c r="BK143" s="95">
        <f>ROUND(L143*K143,2)</f>
        <v>0</v>
      </c>
      <c r="BL143" s="9" t="s">
        <v>86</v>
      </c>
      <c r="BM143" s="9" t="s">
        <v>155</v>
      </c>
    </row>
    <row r="144" spans="2:65" s="1" customFormat="1" ht="40.15" customHeight="1" x14ac:dyDescent="0.3">
      <c r="B144" s="86"/>
      <c r="C144" s="87" t="s">
        <v>156</v>
      </c>
      <c r="D144" s="87" t="s">
        <v>82</v>
      </c>
      <c r="E144" s="88" t="s">
        <v>157</v>
      </c>
      <c r="F144" s="152" t="s">
        <v>158</v>
      </c>
      <c r="G144" s="153"/>
      <c r="H144" s="153"/>
      <c r="I144" s="153"/>
      <c r="J144" s="89" t="s">
        <v>133</v>
      </c>
      <c r="K144" s="90">
        <v>0.182</v>
      </c>
      <c r="L144" s="154"/>
      <c r="M144" s="153"/>
      <c r="N144" s="154">
        <f>ROUND(L144*K144,2)</f>
        <v>0</v>
      </c>
      <c r="O144" s="153"/>
      <c r="P144" s="153"/>
      <c r="Q144" s="153"/>
      <c r="R144" s="91"/>
      <c r="T144" s="92" t="s">
        <v>1</v>
      </c>
      <c r="U144" s="26" t="s">
        <v>25</v>
      </c>
      <c r="V144" s="93">
        <v>0.11799999999999999</v>
      </c>
      <c r="W144" s="93">
        <f>V144*K144</f>
        <v>2.1475999999999999E-2</v>
      </c>
      <c r="X144" s="93">
        <v>0</v>
      </c>
      <c r="Y144" s="93">
        <f>X144*K144</f>
        <v>0</v>
      </c>
      <c r="Z144" s="93">
        <v>0</v>
      </c>
      <c r="AA144" s="94">
        <f>Z144*K144</f>
        <v>0</v>
      </c>
      <c r="AR144" s="9" t="s">
        <v>86</v>
      </c>
      <c r="AT144" s="9" t="s">
        <v>82</v>
      </c>
      <c r="AU144" s="9" t="s">
        <v>46</v>
      </c>
      <c r="AY144" s="9" t="s">
        <v>81</v>
      </c>
      <c r="BE144" s="95">
        <f>IF(U144="základní",N144,0)</f>
        <v>0</v>
      </c>
      <c r="BF144" s="95">
        <f>IF(U144="snížená",N144,0)</f>
        <v>0</v>
      </c>
      <c r="BG144" s="95">
        <f>IF(U144="zákl. přenesená",N144,0)</f>
        <v>0</v>
      </c>
      <c r="BH144" s="95">
        <f>IF(U144="sníž. přenesená",N144,0)</f>
        <v>0</v>
      </c>
      <c r="BI144" s="95">
        <f>IF(U144="nulová",N144,0)</f>
        <v>0</v>
      </c>
      <c r="BJ144" s="9" t="s">
        <v>11</v>
      </c>
      <c r="BK144" s="95">
        <f>ROUND(L144*K144,2)</f>
        <v>0</v>
      </c>
      <c r="BL144" s="9" t="s">
        <v>86</v>
      </c>
      <c r="BM144" s="9" t="s">
        <v>159</v>
      </c>
    </row>
    <row r="145" spans="2:65" s="5" customFormat="1" ht="37.35" customHeight="1" x14ac:dyDescent="0.35">
      <c r="B145" s="75"/>
      <c r="C145" s="76"/>
      <c r="D145" s="77" t="s">
        <v>61</v>
      </c>
      <c r="E145" s="77"/>
      <c r="F145" s="77"/>
      <c r="G145" s="77"/>
      <c r="H145" s="77"/>
      <c r="I145" s="77"/>
      <c r="J145" s="77"/>
      <c r="K145" s="77"/>
      <c r="L145" s="77"/>
      <c r="M145" s="77"/>
      <c r="N145" s="172">
        <v>0</v>
      </c>
      <c r="O145" s="173"/>
      <c r="P145" s="173"/>
      <c r="Q145" s="173"/>
      <c r="R145" s="78"/>
      <c r="T145" s="79"/>
      <c r="U145" s="76"/>
      <c r="V145" s="76"/>
      <c r="W145" s="80">
        <f>W146+W148+W167</f>
        <v>14.34211</v>
      </c>
      <c r="X145" s="76"/>
      <c r="Y145" s="80">
        <f>Y146+Y148+Y167</f>
        <v>0.16276239000000001</v>
      </c>
      <c r="Z145" s="76"/>
      <c r="AA145" s="81">
        <f>AA146+AA148+AA167</f>
        <v>0</v>
      </c>
      <c r="AR145" s="82" t="s">
        <v>46</v>
      </c>
      <c r="AT145" s="83" t="s">
        <v>41</v>
      </c>
      <c r="AU145" s="83" t="s">
        <v>42</v>
      </c>
      <c r="AY145" s="82" t="s">
        <v>81</v>
      </c>
      <c r="BK145" s="84">
        <f>BK146+BK148+BK167</f>
        <v>0</v>
      </c>
    </row>
    <row r="146" spans="2:65" s="5" customFormat="1" ht="19.899999999999999" customHeight="1" x14ac:dyDescent="0.3">
      <c r="B146" s="75"/>
      <c r="C146" s="76"/>
      <c r="D146" s="85" t="s">
        <v>62</v>
      </c>
      <c r="E146" s="85"/>
      <c r="F146" s="85"/>
      <c r="G146" s="85"/>
      <c r="H146" s="85"/>
      <c r="I146" s="85"/>
      <c r="J146" s="85"/>
      <c r="K146" s="85"/>
      <c r="L146" s="85"/>
      <c r="M146" s="85"/>
      <c r="N146" s="168">
        <v>0</v>
      </c>
      <c r="O146" s="169"/>
      <c r="P146" s="169"/>
      <c r="Q146" s="169"/>
      <c r="R146" s="78"/>
      <c r="T146" s="79"/>
      <c r="U146" s="76"/>
      <c r="V146" s="76"/>
      <c r="W146" s="80">
        <f>W147</f>
        <v>0</v>
      </c>
      <c r="X146" s="76"/>
      <c r="Y146" s="80">
        <f>Y147</f>
        <v>0</v>
      </c>
      <c r="Z146" s="76"/>
      <c r="AA146" s="81">
        <f>AA147</f>
        <v>0</v>
      </c>
      <c r="AR146" s="82" t="s">
        <v>46</v>
      </c>
      <c r="AT146" s="83" t="s">
        <v>41</v>
      </c>
      <c r="AU146" s="83" t="s">
        <v>11</v>
      </c>
      <c r="AY146" s="82" t="s">
        <v>81</v>
      </c>
      <c r="BK146" s="84">
        <f>BK147</f>
        <v>0</v>
      </c>
    </row>
    <row r="147" spans="2:65" s="1" customFormat="1" ht="20.45" customHeight="1" x14ac:dyDescent="0.3">
      <c r="B147" s="86"/>
      <c r="C147" s="87" t="s">
        <v>160</v>
      </c>
      <c r="D147" s="87" t="s">
        <v>82</v>
      </c>
      <c r="E147" s="88" t="s">
        <v>161</v>
      </c>
      <c r="F147" s="152" t="s">
        <v>162</v>
      </c>
      <c r="G147" s="153"/>
      <c r="H147" s="153"/>
      <c r="I147" s="153"/>
      <c r="J147" s="89" t="s">
        <v>163</v>
      </c>
      <c r="K147" s="90">
        <v>0</v>
      </c>
      <c r="L147" s="154">
        <v>0</v>
      </c>
      <c r="M147" s="153"/>
      <c r="N147" s="154">
        <v>0</v>
      </c>
      <c r="O147" s="153"/>
      <c r="P147" s="153"/>
      <c r="Q147" s="153"/>
      <c r="R147" s="91"/>
      <c r="T147" s="92" t="s">
        <v>1</v>
      </c>
      <c r="U147" s="26" t="s">
        <v>25</v>
      </c>
      <c r="V147" s="93">
        <v>1.9E-2</v>
      </c>
      <c r="W147" s="93">
        <f>V147*K147</f>
        <v>0</v>
      </c>
      <c r="X147" s="93">
        <v>0</v>
      </c>
      <c r="Y147" s="93">
        <f>X147*K147</f>
        <v>0</v>
      </c>
      <c r="Z147" s="93">
        <v>0</v>
      </c>
      <c r="AA147" s="94">
        <f>Z147*K147</f>
        <v>0</v>
      </c>
      <c r="AR147" s="9" t="s">
        <v>144</v>
      </c>
      <c r="AT147" s="9" t="s">
        <v>82</v>
      </c>
      <c r="AU147" s="9" t="s">
        <v>46</v>
      </c>
      <c r="AY147" s="9" t="s">
        <v>81</v>
      </c>
      <c r="BE147" s="95">
        <f>IF(U147="základní",N147,0)</f>
        <v>0</v>
      </c>
      <c r="BF147" s="95">
        <f>IF(U147="snížená",N147,0)</f>
        <v>0</v>
      </c>
      <c r="BG147" s="95">
        <f>IF(U147="zákl. přenesená",N147,0)</f>
        <v>0</v>
      </c>
      <c r="BH147" s="95">
        <f>IF(U147="sníž. přenesená",N147,0)</f>
        <v>0</v>
      </c>
      <c r="BI147" s="95">
        <f>IF(U147="nulová",N147,0)</f>
        <v>0</v>
      </c>
      <c r="BJ147" s="9" t="s">
        <v>11</v>
      </c>
      <c r="BK147" s="95">
        <f>ROUND(L147*K147,2)</f>
        <v>0</v>
      </c>
      <c r="BL147" s="9" t="s">
        <v>144</v>
      </c>
      <c r="BM147" s="9" t="s">
        <v>164</v>
      </c>
    </row>
    <row r="148" spans="2:65" s="5" customFormat="1" ht="29.85" customHeight="1" x14ac:dyDescent="0.3">
      <c r="B148" s="75"/>
      <c r="C148" s="76"/>
      <c r="D148" s="85" t="s">
        <v>63</v>
      </c>
      <c r="E148" s="85"/>
      <c r="F148" s="85"/>
      <c r="G148" s="85"/>
      <c r="H148" s="85"/>
      <c r="I148" s="85"/>
      <c r="J148" s="85"/>
      <c r="K148" s="85"/>
      <c r="L148" s="85"/>
      <c r="M148" s="85"/>
      <c r="N148" s="170">
        <f>BK148</f>
        <v>0</v>
      </c>
      <c r="O148" s="171"/>
      <c r="P148" s="171"/>
      <c r="Q148" s="171"/>
      <c r="R148" s="78"/>
      <c r="T148" s="79"/>
      <c r="U148" s="76"/>
      <c r="V148" s="76"/>
      <c r="W148" s="80">
        <f>SUM(W149:W166)</f>
        <v>10.421338</v>
      </c>
      <c r="X148" s="76"/>
      <c r="Y148" s="80">
        <f>SUM(Y149:Y166)</f>
        <v>0.15965145</v>
      </c>
      <c r="Z148" s="76"/>
      <c r="AA148" s="81">
        <f>SUM(AA149:AA166)</f>
        <v>0</v>
      </c>
      <c r="AR148" s="82" t="s">
        <v>46</v>
      </c>
      <c r="AT148" s="83" t="s">
        <v>41</v>
      </c>
      <c r="AU148" s="83" t="s">
        <v>11</v>
      </c>
      <c r="AY148" s="82" t="s">
        <v>81</v>
      </c>
      <c r="BK148" s="84">
        <f>SUM(BK149:BK166)</f>
        <v>0</v>
      </c>
    </row>
    <row r="149" spans="2:65" s="1" customFormat="1" ht="28.9" customHeight="1" x14ac:dyDescent="0.3">
      <c r="B149" s="86"/>
      <c r="C149" s="87" t="s">
        <v>5</v>
      </c>
      <c r="D149" s="87" t="s">
        <v>82</v>
      </c>
      <c r="E149" s="88" t="s">
        <v>165</v>
      </c>
      <c r="F149" s="152" t="s">
        <v>166</v>
      </c>
      <c r="G149" s="153"/>
      <c r="H149" s="153"/>
      <c r="I149" s="153"/>
      <c r="J149" s="89" t="s">
        <v>85</v>
      </c>
      <c r="K149" s="90">
        <v>2.56</v>
      </c>
      <c r="L149" s="154"/>
      <c r="M149" s="153"/>
      <c r="N149" s="154">
        <f>ROUND(L149*K149,2)</f>
        <v>0</v>
      </c>
      <c r="O149" s="153"/>
      <c r="P149" s="153"/>
      <c r="Q149" s="153"/>
      <c r="R149" s="91"/>
      <c r="T149" s="92" t="s">
        <v>1</v>
      </c>
      <c r="U149" s="26" t="s">
        <v>25</v>
      </c>
      <c r="V149" s="93">
        <v>0.4</v>
      </c>
      <c r="W149" s="93">
        <f>V149*K149</f>
        <v>1.024</v>
      </c>
      <c r="X149" s="93">
        <v>2.4000000000000001E-4</v>
      </c>
      <c r="Y149" s="93">
        <f>X149*K149</f>
        <v>6.1440000000000008E-4</v>
      </c>
      <c r="Z149" s="93">
        <v>0</v>
      </c>
      <c r="AA149" s="94">
        <f>Z149*K149</f>
        <v>0</v>
      </c>
      <c r="AR149" s="9" t="s">
        <v>144</v>
      </c>
      <c r="AT149" s="9" t="s">
        <v>82</v>
      </c>
      <c r="AU149" s="9" t="s">
        <v>46</v>
      </c>
      <c r="AY149" s="9" t="s">
        <v>81</v>
      </c>
      <c r="BE149" s="95">
        <f>IF(U149="základní",N149,0)</f>
        <v>0</v>
      </c>
      <c r="BF149" s="95">
        <f>IF(U149="snížená",N149,0)</f>
        <v>0</v>
      </c>
      <c r="BG149" s="95">
        <f>IF(U149="zákl. přenesená",N149,0)</f>
        <v>0</v>
      </c>
      <c r="BH149" s="95">
        <f>IF(U149="sníž. přenesená",N149,0)</f>
        <v>0</v>
      </c>
      <c r="BI149" s="95">
        <f>IF(U149="nulová",N149,0)</f>
        <v>0</v>
      </c>
      <c r="BJ149" s="9" t="s">
        <v>11</v>
      </c>
      <c r="BK149" s="95">
        <f>ROUND(L149*K149,2)</f>
        <v>0</v>
      </c>
      <c r="BL149" s="9" t="s">
        <v>144</v>
      </c>
      <c r="BM149" s="9" t="s">
        <v>167</v>
      </c>
    </row>
    <row r="150" spans="2:65" s="6" customFormat="1" ht="20.45" customHeight="1" x14ac:dyDescent="0.3">
      <c r="B150" s="96"/>
      <c r="C150" s="97"/>
      <c r="D150" s="97"/>
      <c r="E150" s="98" t="s">
        <v>1</v>
      </c>
      <c r="F150" s="155" t="s">
        <v>168</v>
      </c>
      <c r="G150" s="156"/>
      <c r="H150" s="156"/>
      <c r="I150" s="156"/>
      <c r="J150" s="97"/>
      <c r="K150" s="99">
        <v>1.1200000000000001</v>
      </c>
      <c r="L150" s="97"/>
      <c r="M150" s="97"/>
      <c r="N150" s="97"/>
      <c r="O150" s="97"/>
      <c r="P150" s="97"/>
      <c r="Q150" s="97"/>
      <c r="R150" s="100"/>
      <c r="T150" s="101"/>
      <c r="U150" s="97"/>
      <c r="V150" s="97"/>
      <c r="W150" s="97"/>
      <c r="X150" s="97"/>
      <c r="Y150" s="97"/>
      <c r="Z150" s="97"/>
      <c r="AA150" s="102"/>
      <c r="AT150" s="103" t="s">
        <v>143</v>
      </c>
      <c r="AU150" s="103" t="s">
        <v>46</v>
      </c>
      <c r="AV150" s="6" t="s">
        <v>46</v>
      </c>
      <c r="AW150" s="6" t="s">
        <v>20</v>
      </c>
      <c r="AX150" s="6" t="s">
        <v>42</v>
      </c>
      <c r="AY150" s="103" t="s">
        <v>81</v>
      </c>
    </row>
    <row r="151" spans="2:65" s="6" customFormat="1" ht="20.45" customHeight="1" x14ac:dyDescent="0.3">
      <c r="B151" s="96"/>
      <c r="C151" s="97"/>
      <c r="D151" s="97"/>
      <c r="E151" s="98" t="s">
        <v>1</v>
      </c>
      <c r="F151" s="157" t="s">
        <v>169</v>
      </c>
      <c r="G151" s="156"/>
      <c r="H151" s="156"/>
      <c r="I151" s="156"/>
      <c r="J151" s="97"/>
      <c r="K151" s="99">
        <v>1.44</v>
      </c>
      <c r="L151" s="97"/>
      <c r="M151" s="97"/>
      <c r="N151" s="97"/>
      <c r="O151" s="97"/>
      <c r="P151" s="97"/>
      <c r="Q151" s="97"/>
      <c r="R151" s="100"/>
      <c r="T151" s="101"/>
      <c r="U151" s="97"/>
      <c r="V151" s="97"/>
      <c r="W151" s="97"/>
      <c r="X151" s="97"/>
      <c r="Y151" s="97"/>
      <c r="Z151" s="97"/>
      <c r="AA151" s="102"/>
      <c r="AT151" s="103" t="s">
        <v>143</v>
      </c>
      <c r="AU151" s="103" t="s">
        <v>46</v>
      </c>
      <c r="AV151" s="6" t="s">
        <v>46</v>
      </c>
      <c r="AW151" s="6" t="s">
        <v>20</v>
      </c>
      <c r="AX151" s="6" t="s">
        <v>42</v>
      </c>
      <c r="AY151" s="103" t="s">
        <v>81</v>
      </c>
    </row>
    <row r="152" spans="2:65" s="7" customFormat="1" ht="20.45" customHeight="1" x14ac:dyDescent="0.3">
      <c r="B152" s="104"/>
      <c r="C152" s="105"/>
      <c r="D152" s="105"/>
      <c r="E152" s="106" t="s">
        <v>1</v>
      </c>
      <c r="F152" s="158" t="s">
        <v>170</v>
      </c>
      <c r="G152" s="159"/>
      <c r="H152" s="159"/>
      <c r="I152" s="159"/>
      <c r="J152" s="105"/>
      <c r="K152" s="107">
        <v>2.56</v>
      </c>
      <c r="L152" s="105"/>
      <c r="M152" s="105"/>
      <c r="N152" s="105"/>
      <c r="O152" s="105"/>
      <c r="P152" s="105"/>
      <c r="Q152" s="105"/>
      <c r="R152" s="108"/>
      <c r="T152" s="109"/>
      <c r="U152" s="105"/>
      <c r="V152" s="105"/>
      <c r="W152" s="105"/>
      <c r="X152" s="105"/>
      <c r="Y152" s="105"/>
      <c r="Z152" s="105"/>
      <c r="AA152" s="110"/>
      <c r="AT152" s="111" t="s">
        <v>143</v>
      </c>
      <c r="AU152" s="111" t="s">
        <v>46</v>
      </c>
      <c r="AV152" s="7" t="s">
        <v>86</v>
      </c>
      <c r="AW152" s="7" t="s">
        <v>20</v>
      </c>
      <c r="AX152" s="7" t="s">
        <v>11</v>
      </c>
      <c r="AY152" s="111" t="s">
        <v>81</v>
      </c>
    </row>
    <row r="153" spans="2:65" s="1" customFormat="1" ht="28.9" customHeight="1" x14ac:dyDescent="0.3">
      <c r="B153" s="86"/>
      <c r="C153" s="87" t="s">
        <v>171</v>
      </c>
      <c r="D153" s="87" t="s">
        <v>82</v>
      </c>
      <c r="E153" s="88" t="s">
        <v>172</v>
      </c>
      <c r="F153" s="152" t="s">
        <v>173</v>
      </c>
      <c r="G153" s="153"/>
      <c r="H153" s="153"/>
      <c r="I153" s="153"/>
      <c r="J153" s="89" t="s">
        <v>85</v>
      </c>
      <c r="K153" s="90">
        <v>2.5</v>
      </c>
      <c r="L153" s="154"/>
      <c r="M153" s="153"/>
      <c r="N153" s="154">
        <f>ROUND(L153*K153,2)</f>
        <v>0</v>
      </c>
      <c r="O153" s="153"/>
      <c r="P153" s="153"/>
      <c r="Q153" s="153"/>
      <c r="R153" s="91"/>
      <c r="T153" s="92" t="s">
        <v>1</v>
      </c>
      <c r="U153" s="26" t="s">
        <v>25</v>
      </c>
      <c r="V153" s="93">
        <v>0.11</v>
      </c>
      <c r="W153" s="93">
        <f>V153*K153</f>
        <v>0.27500000000000002</v>
      </c>
      <c r="X153" s="93">
        <v>0</v>
      </c>
      <c r="Y153" s="93">
        <f>X153*K153</f>
        <v>0</v>
      </c>
      <c r="Z153" s="93">
        <v>0</v>
      </c>
      <c r="AA153" s="94">
        <f>Z153*K153</f>
        <v>0</v>
      </c>
      <c r="AR153" s="9" t="s">
        <v>144</v>
      </c>
      <c r="AT153" s="9" t="s">
        <v>82</v>
      </c>
      <c r="AU153" s="9" t="s">
        <v>46</v>
      </c>
      <c r="AY153" s="9" t="s">
        <v>81</v>
      </c>
      <c r="BE153" s="95">
        <f>IF(U153="základní",N153,0)</f>
        <v>0</v>
      </c>
      <c r="BF153" s="95">
        <f>IF(U153="snížená",N153,0)</f>
        <v>0</v>
      </c>
      <c r="BG153" s="95">
        <f>IF(U153="zákl. přenesená",N153,0)</f>
        <v>0</v>
      </c>
      <c r="BH153" s="95">
        <f>IF(U153="sníž. přenesená",N153,0)</f>
        <v>0</v>
      </c>
      <c r="BI153" s="95">
        <f>IF(U153="nulová",N153,0)</f>
        <v>0</v>
      </c>
      <c r="BJ153" s="9" t="s">
        <v>11</v>
      </c>
      <c r="BK153" s="95">
        <f>ROUND(L153*K153,2)</f>
        <v>0</v>
      </c>
      <c r="BL153" s="9" t="s">
        <v>144</v>
      </c>
      <c r="BM153" s="9" t="s">
        <v>174</v>
      </c>
    </row>
    <row r="154" spans="2:65" s="1" customFormat="1" ht="28.9" customHeight="1" x14ac:dyDescent="0.3">
      <c r="B154" s="86"/>
      <c r="C154" s="87" t="s">
        <v>175</v>
      </c>
      <c r="D154" s="87" t="s">
        <v>82</v>
      </c>
      <c r="E154" s="88" t="s">
        <v>176</v>
      </c>
      <c r="F154" s="152" t="s">
        <v>177</v>
      </c>
      <c r="G154" s="153"/>
      <c r="H154" s="153"/>
      <c r="I154" s="153"/>
      <c r="J154" s="89" t="s">
        <v>178</v>
      </c>
      <c r="K154" s="90">
        <v>140.74100000000001</v>
      </c>
      <c r="L154" s="154"/>
      <c r="M154" s="153"/>
      <c r="N154" s="154">
        <f>ROUND(L154*K154,2)</f>
        <v>0</v>
      </c>
      <c r="O154" s="153"/>
      <c r="P154" s="153"/>
      <c r="Q154" s="153"/>
      <c r="R154" s="91"/>
      <c r="T154" s="92" t="s">
        <v>1</v>
      </c>
      <c r="U154" s="26" t="s">
        <v>25</v>
      </c>
      <c r="V154" s="93">
        <v>5.8000000000000003E-2</v>
      </c>
      <c r="W154" s="93">
        <f>V154*K154</f>
        <v>8.1629780000000007</v>
      </c>
      <c r="X154" s="93">
        <v>5.0000000000000002E-5</v>
      </c>
      <c r="Y154" s="93">
        <f>X154*K154</f>
        <v>7.0370500000000013E-3</v>
      </c>
      <c r="Z154" s="93">
        <v>0</v>
      </c>
      <c r="AA154" s="94">
        <f>Z154*K154</f>
        <v>0</v>
      </c>
      <c r="AR154" s="9" t="s">
        <v>144</v>
      </c>
      <c r="AT154" s="9" t="s">
        <v>82</v>
      </c>
      <c r="AU154" s="9" t="s">
        <v>46</v>
      </c>
      <c r="AY154" s="9" t="s">
        <v>81</v>
      </c>
      <c r="BE154" s="95">
        <f>IF(U154="základní",N154,0)</f>
        <v>0</v>
      </c>
      <c r="BF154" s="95">
        <f>IF(U154="snížená",N154,0)</f>
        <v>0</v>
      </c>
      <c r="BG154" s="95">
        <f>IF(U154="zákl. přenesená",N154,0)</f>
        <v>0</v>
      </c>
      <c r="BH154" s="95">
        <f>IF(U154="sníž. přenesená",N154,0)</f>
        <v>0</v>
      </c>
      <c r="BI154" s="95">
        <f>IF(U154="nulová",N154,0)</f>
        <v>0</v>
      </c>
      <c r="BJ154" s="9" t="s">
        <v>11</v>
      </c>
      <c r="BK154" s="95">
        <f>ROUND(L154*K154,2)</f>
        <v>0</v>
      </c>
      <c r="BL154" s="9" t="s">
        <v>144</v>
      </c>
      <c r="BM154" s="9" t="s">
        <v>179</v>
      </c>
    </row>
    <row r="155" spans="2:65" s="6" customFormat="1" ht="20.45" customHeight="1" x14ac:dyDescent="0.3">
      <c r="B155" s="96"/>
      <c r="C155" s="97"/>
      <c r="D155" s="97"/>
      <c r="E155" s="98" t="s">
        <v>1</v>
      </c>
      <c r="F155" s="155" t="s">
        <v>180</v>
      </c>
      <c r="G155" s="156"/>
      <c r="H155" s="156"/>
      <c r="I155" s="156"/>
      <c r="J155" s="97"/>
      <c r="K155" s="99">
        <v>140.74100000000001</v>
      </c>
      <c r="L155" s="97"/>
      <c r="M155" s="97"/>
      <c r="N155" s="97"/>
      <c r="O155" s="97"/>
      <c r="P155" s="97"/>
      <c r="Q155" s="97"/>
      <c r="R155" s="100"/>
      <c r="T155" s="101"/>
      <c r="U155" s="97"/>
      <c r="V155" s="97"/>
      <c r="W155" s="97"/>
      <c r="X155" s="97"/>
      <c r="Y155" s="97"/>
      <c r="Z155" s="97"/>
      <c r="AA155" s="102"/>
      <c r="AT155" s="103" t="s">
        <v>143</v>
      </c>
      <c r="AU155" s="103" t="s">
        <v>46</v>
      </c>
      <c r="AV155" s="6" t="s">
        <v>46</v>
      </c>
      <c r="AW155" s="6" t="s">
        <v>20</v>
      </c>
      <c r="AX155" s="6" t="s">
        <v>11</v>
      </c>
      <c r="AY155" s="103" t="s">
        <v>81</v>
      </c>
    </row>
    <row r="156" spans="2:65" s="1" customFormat="1" ht="28.9" customHeight="1" x14ac:dyDescent="0.3">
      <c r="B156" s="86"/>
      <c r="C156" s="112" t="s">
        <v>181</v>
      </c>
      <c r="D156" s="112" t="s">
        <v>182</v>
      </c>
      <c r="E156" s="113" t="s">
        <v>183</v>
      </c>
      <c r="F156" s="160" t="s">
        <v>184</v>
      </c>
      <c r="G156" s="161"/>
      <c r="H156" s="161"/>
      <c r="I156" s="161"/>
      <c r="J156" s="114" t="s">
        <v>133</v>
      </c>
      <c r="K156" s="115">
        <v>0.14299999999999999</v>
      </c>
      <c r="L156" s="162"/>
      <c r="M156" s="161"/>
      <c r="N156" s="162">
        <f>ROUND(L156*K156,2)</f>
        <v>0</v>
      </c>
      <c r="O156" s="153"/>
      <c r="P156" s="153"/>
      <c r="Q156" s="153"/>
      <c r="R156" s="91"/>
      <c r="T156" s="92" t="s">
        <v>1</v>
      </c>
      <c r="U156" s="26" t="s">
        <v>25</v>
      </c>
      <c r="V156" s="93">
        <v>0</v>
      </c>
      <c r="W156" s="93">
        <f>V156*K156</f>
        <v>0</v>
      </c>
      <c r="X156" s="93">
        <v>1</v>
      </c>
      <c r="Y156" s="93">
        <f>X156*K156</f>
        <v>0.14299999999999999</v>
      </c>
      <c r="Z156" s="93">
        <v>0</v>
      </c>
      <c r="AA156" s="94">
        <f>Z156*K156</f>
        <v>0</v>
      </c>
      <c r="AR156" s="9" t="s">
        <v>185</v>
      </c>
      <c r="AT156" s="9" t="s">
        <v>182</v>
      </c>
      <c r="AU156" s="9" t="s">
        <v>46</v>
      </c>
      <c r="AY156" s="9" t="s">
        <v>81</v>
      </c>
      <c r="BE156" s="95">
        <f>IF(U156="základní",N156,0)</f>
        <v>0</v>
      </c>
      <c r="BF156" s="95">
        <f>IF(U156="snížená",N156,0)</f>
        <v>0</v>
      </c>
      <c r="BG156" s="95">
        <f>IF(U156="zákl. přenesená",N156,0)</f>
        <v>0</v>
      </c>
      <c r="BH156" s="95">
        <f>IF(U156="sníž. přenesená",N156,0)</f>
        <v>0</v>
      </c>
      <c r="BI156" s="95">
        <f>IF(U156="nulová",N156,0)</f>
        <v>0</v>
      </c>
      <c r="BJ156" s="9" t="s">
        <v>11</v>
      </c>
      <c r="BK156" s="95">
        <f>ROUND(L156*K156,2)</f>
        <v>0</v>
      </c>
      <c r="BL156" s="9" t="s">
        <v>144</v>
      </c>
      <c r="BM156" s="9" t="s">
        <v>186</v>
      </c>
    </row>
    <row r="157" spans="2:65" s="6" customFormat="1" ht="20.45" customHeight="1" x14ac:dyDescent="0.3">
      <c r="B157" s="96"/>
      <c r="C157" s="97"/>
      <c r="D157" s="97"/>
      <c r="E157" s="98" t="s">
        <v>1</v>
      </c>
      <c r="F157" s="155" t="s">
        <v>187</v>
      </c>
      <c r="G157" s="156"/>
      <c r="H157" s="156"/>
      <c r="I157" s="156"/>
      <c r="J157" s="97"/>
      <c r="K157" s="99">
        <v>7.6999999999999999E-2</v>
      </c>
      <c r="L157" s="97"/>
      <c r="M157" s="97"/>
      <c r="N157" s="97"/>
      <c r="O157" s="97"/>
      <c r="P157" s="97"/>
      <c r="Q157" s="97"/>
      <c r="R157" s="100"/>
      <c r="T157" s="101"/>
      <c r="U157" s="97"/>
      <c r="V157" s="97"/>
      <c r="W157" s="97"/>
      <c r="X157" s="97"/>
      <c r="Y157" s="97"/>
      <c r="Z157" s="97"/>
      <c r="AA157" s="102"/>
      <c r="AT157" s="103" t="s">
        <v>143</v>
      </c>
      <c r="AU157" s="103" t="s">
        <v>46</v>
      </c>
      <c r="AV157" s="6" t="s">
        <v>46</v>
      </c>
      <c r="AW157" s="6" t="s">
        <v>20</v>
      </c>
      <c r="AX157" s="6" t="s">
        <v>42</v>
      </c>
      <c r="AY157" s="103" t="s">
        <v>81</v>
      </c>
    </row>
    <row r="158" spans="2:65" s="6" customFormat="1" ht="20.45" customHeight="1" x14ac:dyDescent="0.3">
      <c r="B158" s="96"/>
      <c r="C158" s="97"/>
      <c r="D158" s="97"/>
      <c r="E158" s="98" t="s">
        <v>1</v>
      </c>
      <c r="F158" s="157" t="s">
        <v>188</v>
      </c>
      <c r="G158" s="156"/>
      <c r="H158" s="156"/>
      <c r="I158" s="156"/>
      <c r="J158" s="97"/>
      <c r="K158" s="99">
        <v>6.6000000000000003E-2</v>
      </c>
      <c r="L158" s="97"/>
      <c r="M158" s="97"/>
      <c r="N158" s="97"/>
      <c r="O158" s="97"/>
      <c r="P158" s="97"/>
      <c r="Q158" s="97"/>
      <c r="R158" s="100"/>
      <c r="T158" s="101"/>
      <c r="U158" s="97"/>
      <c r="V158" s="97"/>
      <c r="W158" s="97"/>
      <c r="X158" s="97"/>
      <c r="Y158" s="97"/>
      <c r="Z158" s="97"/>
      <c r="AA158" s="102"/>
      <c r="AT158" s="103" t="s">
        <v>143</v>
      </c>
      <c r="AU158" s="103" t="s">
        <v>46</v>
      </c>
      <c r="AV158" s="6" t="s">
        <v>46</v>
      </c>
      <c r="AW158" s="6" t="s">
        <v>20</v>
      </c>
      <c r="AX158" s="6" t="s">
        <v>42</v>
      </c>
      <c r="AY158" s="103" t="s">
        <v>81</v>
      </c>
    </row>
    <row r="159" spans="2:65" s="7" customFormat="1" ht="20.45" customHeight="1" x14ac:dyDescent="0.3">
      <c r="B159" s="104"/>
      <c r="C159" s="105"/>
      <c r="D159" s="105"/>
      <c r="E159" s="106" t="s">
        <v>1</v>
      </c>
      <c r="F159" s="158" t="s">
        <v>170</v>
      </c>
      <c r="G159" s="159"/>
      <c r="H159" s="159"/>
      <c r="I159" s="159"/>
      <c r="J159" s="105"/>
      <c r="K159" s="107">
        <v>0.14299999999999999</v>
      </c>
      <c r="L159" s="105"/>
      <c r="M159" s="105"/>
      <c r="N159" s="105"/>
      <c r="O159" s="105"/>
      <c r="P159" s="105"/>
      <c r="Q159" s="105"/>
      <c r="R159" s="108"/>
      <c r="T159" s="109"/>
      <c r="U159" s="105"/>
      <c r="V159" s="105"/>
      <c r="W159" s="105"/>
      <c r="X159" s="105"/>
      <c r="Y159" s="105"/>
      <c r="Z159" s="105"/>
      <c r="AA159" s="110"/>
      <c r="AT159" s="111" t="s">
        <v>143</v>
      </c>
      <c r="AU159" s="111" t="s">
        <v>46</v>
      </c>
      <c r="AV159" s="7" t="s">
        <v>86</v>
      </c>
      <c r="AW159" s="7" t="s">
        <v>20</v>
      </c>
      <c r="AX159" s="7" t="s">
        <v>11</v>
      </c>
      <c r="AY159" s="111" t="s">
        <v>81</v>
      </c>
    </row>
    <row r="160" spans="2:65" s="1" customFormat="1" ht="28.9" customHeight="1" x14ac:dyDescent="0.3">
      <c r="B160" s="86"/>
      <c r="C160" s="112" t="s">
        <v>189</v>
      </c>
      <c r="D160" s="112" t="s">
        <v>182</v>
      </c>
      <c r="E160" s="113" t="s">
        <v>190</v>
      </c>
      <c r="F160" s="160" t="s">
        <v>191</v>
      </c>
      <c r="G160" s="161"/>
      <c r="H160" s="161"/>
      <c r="I160" s="161"/>
      <c r="J160" s="114" t="s">
        <v>133</v>
      </c>
      <c r="K160" s="115">
        <v>8.9999999999999993E-3</v>
      </c>
      <c r="L160" s="162"/>
      <c r="M160" s="161"/>
      <c r="N160" s="162">
        <f>ROUND(L160*K160,2)</f>
        <v>0</v>
      </c>
      <c r="O160" s="153"/>
      <c r="P160" s="153"/>
      <c r="Q160" s="153"/>
      <c r="R160" s="91"/>
      <c r="T160" s="92" t="s">
        <v>1</v>
      </c>
      <c r="U160" s="26" t="s">
        <v>25</v>
      </c>
      <c r="V160" s="93">
        <v>0</v>
      </c>
      <c r="W160" s="93">
        <f>V160*K160</f>
        <v>0</v>
      </c>
      <c r="X160" s="93">
        <v>1</v>
      </c>
      <c r="Y160" s="93">
        <f>X160*K160</f>
        <v>8.9999999999999993E-3</v>
      </c>
      <c r="Z160" s="93">
        <v>0</v>
      </c>
      <c r="AA160" s="94">
        <f>Z160*K160</f>
        <v>0</v>
      </c>
      <c r="AR160" s="9" t="s">
        <v>185</v>
      </c>
      <c r="AT160" s="9" t="s">
        <v>182</v>
      </c>
      <c r="AU160" s="9" t="s">
        <v>46</v>
      </c>
      <c r="AY160" s="9" t="s">
        <v>81</v>
      </c>
      <c r="BE160" s="95">
        <f>IF(U160="základní",N160,0)</f>
        <v>0</v>
      </c>
      <c r="BF160" s="95">
        <f>IF(U160="snížená",N160,0)</f>
        <v>0</v>
      </c>
      <c r="BG160" s="95">
        <f>IF(U160="zákl. přenesená",N160,0)</f>
        <v>0</v>
      </c>
      <c r="BH160" s="95">
        <f>IF(U160="sníž. přenesená",N160,0)</f>
        <v>0</v>
      </c>
      <c r="BI160" s="95">
        <f>IF(U160="nulová",N160,0)</f>
        <v>0</v>
      </c>
      <c r="BJ160" s="9" t="s">
        <v>11</v>
      </c>
      <c r="BK160" s="95">
        <f>ROUND(L160*K160,2)</f>
        <v>0</v>
      </c>
      <c r="BL160" s="9" t="s">
        <v>144</v>
      </c>
      <c r="BM160" s="9" t="s">
        <v>192</v>
      </c>
    </row>
    <row r="161" spans="2:65" s="6" customFormat="1" ht="20.45" customHeight="1" x14ac:dyDescent="0.3">
      <c r="B161" s="96"/>
      <c r="C161" s="97"/>
      <c r="D161" s="97"/>
      <c r="E161" s="98" t="s">
        <v>1</v>
      </c>
      <c r="F161" s="155" t="s">
        <v>193</v>
      </c>
      <c r="G161" s="156"/>
      <c r="H161" s="156"/>
      <c r="I161" s="156"/>
      <c r="J161" s="97"/>
      <c r="K161" s="99">
        <v>3.0000000000000001E-3</v>
      </c>
      <c r="L161" s="97"/>
      <c r="M161" s="97"/>
      <c r="N161" s="97"/>
      <c r="O161" s="97"/>
      <c r="P161" s="97"/>
      <c r="Q161" s="97"/>
      <c r="R161" s="100"/>
      <c r="T161" s="101"/>
      <c r="U161" s="97"/>
      <c r="V161" s="97"/>
      <c r="W161" s="97"/>
      <c r="X161" s="97"/>
      <c r="Y161" s="97"/>
      <c r="Z161" s="97"/>
      <c r="AA161" s="102"/>
      <c r="AT161" s="103" t="s">
        <v>143</v>
      </c>
      <c r="AU161" s="103" t="s">
        <v>46</v>
      </c>
      <c r="AV161" s="6" t="s">
        <v>46</v>
      </c>
      <c r="AW161" s="6" t="s">
        <v>20</v>
      </c>
      <c r="AX161" s="6" t="s">
        <v>42</v>
      </c>
      <c r="AY161" s="103" t="s">
        <v>81</v>
      </c>
    </row>
    <row r="162" spans="2:65" s="6" customFormat="1" ht="20.45" customHeight="1" x14ac:dyDescent="0.3">
      <c r="B162" s="96"/>
      <c r="C162" s="97"/>
      <c r="D162" s="97"/>
      <c r="E162" s="98" t="s">
        <v>1</v>
      </c>
      <c r="F162" s="157" t="s">
        <v>194</v>
      </c>
      <c r="G162" s="156"/>
      <c r="H162" s="156"/>
      <c r="I162" s="156"/>
      <c r="J162" s="97"/>
      <c r="K162" s="99">
        <v>6.0000000000000001E-3</v>
      </c>
      <c r="L162" s="97"/>
      <c r="M162" s="97"/>
      <c r="N162" s="97"/>
      <c r="O162" s="97"/>
      <c r="P162" s="97"/>
      <c r="Q162" s="97"/>
      <c r="R162" s="100"/>
      <c r="T162" s="101"/>
      <c r="U162" s="97"/>
      <c r="V162" s="97"/>
      <c r="W162" s="97"/>
      <c r="X162" s="97"/>
      <c r="Y162" s="97"/>
      <c r="Z162" s="97"/>
      <c r="AA162" s="102"/>
      <c r="AT162" s="103" t="s">
        <v>143</v>
      </c>
      <c r="AU162" s="103" t="s">
        <v>46</v>
      </c>
      <c r="AV162" s="6" t="s">
        <v>46</v>
      </c>
      <c r="AW162" s="6" t="s">
        <v>20</v>
      </c>
      <c r="AX162" s="6" t="s">
        <v>42</v>
      </c>
      <c r="AY162" s="103" t="s">
        <v>81</v>
      </c>
    </row>
    <row r="163" spans="2:65" s="7" customFormat="1" ht="20.45" customHeight="1" x14ac:dyDescent="0.3">
      <c r="B163" s="104"/>
      <c r="C163" s="105"/>
      <c r="D163" s="105"/>
      <c r="E163" s="106" t="s">
        <v>1</v>
      </c>
      <c r="F163" s="158" t="s">
        <v>170</v>
      </c>
      <c r="G163" s="159"/>
      <c r="H163" s="159"/>
      <c r="I163" s="159"/>
      <c r="J163" s="105"/>
      <c r="K163" s="107">
        <v>8.9999999999999993E-3</v>
      </c>
      <c r="L163" s="105"/>
      <c r="M163" s="105"/>
      <c r="N163" s="105"/>
      <c r="O163" s="105"/>
      <c r="P163" s="105"/>
      <c r="Q163" s="105"/>
      <c r="R163" s="108"/>
      <c r="T163" s="109"/>
      <c r="U163" s="105"/>
      <c r="V163" s="105"/>
      <c r="W163" s="105"/>
      <c r="X163" s="105"/>
      <c r="Y163" s="105"/>
      <c r="Z163" s="105"/>
      <c r="AA163" s="110"/>
      <c r="AT163" s="111" t="s">
        <v>143</v>
      </c>
      <c r="AU163" s="111" t="s">
        <v>46</v>
      </c>
      <c r="AV163" s="7" t="s">
        <v>86</v>
      </c>
      <c r="AW163" s="7" t="s">
        <v>20</v>
      </c>
      <c r="AX163" s="7" t="s">
        <v>11</v>
      </c>
      <c r="AY163" s="111" t="s">
        <v>81</v>
      </c>
    </row>
    <row r="164" spans="2:65" s="1" customFormat="1" ht="28.9" customHeight="1" x14ac:dyDescent="0.3">
      <c r="B164" s="86"/>
      <c r="C164" s="87" t="s">
        <v>195</v>
      </c>
      <c r="D164" s="87" t="s">
        <v>82</v>
      </c>
      <c r="E164" s="88" t="s">
        <v>196</v>
      </c>
      <c r="F164" s="152" t="s">
        <v>197</v>
      </c>
      <c r="G164" s="153"/>
      <c r="H164" s="153"/>
      <c r="I164" s="153"/>
      <c r="J164" s="89" t="s">
        <v>133</v>
      </c>
      <c r="K164" s="90">
        <v>0.16</v>
      </c>
      <c r="L164" s="154"/>
      <c r="M164" s="153"/>
      <c r="N164" s="154">
        <f>ROUND(L164*K164,2)</f>
        <v>0</v>
      </c>
      <c r="O164" s="153"/>
      <c r="P164" s="153"/>
      <c r="Q164" s="153"/>
      <c r="R164" s="91"/>
      <c r="T164" s="92" t="s">
        <v>1</v>
      </c>
      <c r="U164" s="26" t="s">
        <v>25</v>
      </c>
      <c r="V164" s="93">
        <v>3.327</v>
      </c>
      <c r="W164" s="93">
        <f>V164*K164</f>
        <v>0.53232000000000002</v>
      </c>
      <c r="X164" s="93">
        <v>0</v>
      </c>
      <c r="Y164" s="93">
        <f>X164*K164</f>
        <v>0</v>
      </c>
      <c r="Z164" s="93">
        <v>0</v>
      </c>
      <c r="AA164" s="94">
        <f>Z164*K164</f>
        <v>0</v>
      </c>
      <c r="AR164" s="9" t="s">
        <v>144</v>
      </c>
      <c r="AT164" s="9" t="s">
        <v>82</v>
      </c>
      <c r="AU164" s="9" t="s">
        <v>46</v>
      </c>
      <c r="AY164" s="9" t="s">
        <v>81</v>
      </c>
      <c r="BE164" s="95">
        <f>IF(U164="základní",N164,0)</f>
        <v>0</v>
      </c>
      <c r="BF164" s="95">
        <f>IF(U164="snížená",N164,0)</f>
        <v>0</v>
      </c>
      <c r="BG164" s="95">
        <f>IF(U164="zákl. přenesená",N164,0)</f>
        <v>0</v>
      </c>
      <c r="BH164" s="95">
        <f>IF(U164="sníž. přenesená",N164,0)</f>
        <v>0</v>
      </c>
      <c r="BI164" s="95">
        <f>IF(U164="nulová",N164,0)</f>
        <v>0</v>
      </c>
      <c r="BJ164" s="9" t="s">
        <v>11</v>
      </c>
      <c r="BK164" s="95">
        <f>ROUND(L164*K164,2)</f>
        <v>0</v>
      </c>
      <c r="BL164" s="9" t="s">
        <v>144</v>
      </c>
      <c r="BM164" s="9" t="s">
        <v>198</v>
      </c>
    </row>
    <row r="165" spans="2:65" s="1" customFormat="1" ht="28.9" customHeight="1" x14ac:dyDescent="0.3">
      <c r="B165" s="86"/>
      <c r="C165" s="87" t="s">
        <v>199</v>
      </c>
      <c r="D165" s="87" t="s">
        <v>82</v>
      </c>
      <c r="E165" s="88" t="s">
        <v>200</v>
      </c>
      <c r="F165" s="152" t="s">
        <v>201</v>
      </c>
      <c r="G165" s="153"/>
      <c r="H165" s="153"/>
      <c r="I165" s="153"/>
      <c r="J165" s="89" t="s">
        <v>133</v>
      </c>
      <c r="K165" s="90">
        <v>0.16</v>
      </c>
      <c r="L165" s="154"/>
      <c r="M165" s="153"/>
      <c r="N165" s="154">
        <f>ROUND(L165*K165,2)</f>
        <v>0</v>
      </c>
      <c r="O165" s="153"/>
      <c r="P165" s="153"/>
      <c r="Q165" s="153"/>
      <c r="R165" s="91"/>
      <c r="T165" s="92" t="s">
        <v>1</v>
      </c>
      <c r="U165" s="26" t="s">
        <v>25</v>
      </c>
      <c r="V165" s="93">
        <v>1.39</v>
      </c>
      <c r="W165" s="93">
        <f>V165*K165</f>
        <v>0.22239999999999999</v>
      </c>
      <c r="X165" s="93">
        <v>0</v>
      </c>
      <c r="Y165" s="93">
        <f>X165*K165</f>
        <v>0</v>
      </c>
      <c r="Z165" s="93">
        <v>0</v>
      </c>
      <c r="AA165" s="94">
        <f>Z165*K165</f>
        <v>0</v>
      </c>
      <c r="AR165" s="9" t="s">
        <v>144</v>
      </c>
      <c r="AT165" s="9" t="s">
        <v>82</v>
      </c>
      <c r="AU165" s="9" t="s">
        <v>46</v>
      </c>
      <c r="AY165" s="9" t="s">
        <v>81</v>
      </c>
      <c r="BE165" s="95">
        <f>IF(U165="základní",N165,0)</f>
        <v>0</v>
      </c>
      <c r="BF165" s="95">
        <f>IF(U165="snížená",N165,0)</f>
        <v>0</v>
      </c>
      <c r="BG165" s="95">
        <f>IF(U165="zákl. přenesená",N165,0)</f>
        <v>0</v>
      </c>
      <c r="BH165" s="95">
        <f>IF(U165="sníž. přenesená",N165,0)</f>
        <v>0</v>
      </c>
      <c r="BI165" s="95">
        <f>IF(U165="nulová",N165,0)</f>
        <v>0</v>
      </c>
      <c r="BJ165" s="9" t="s">
        <v>11</v>
      </c>
      <c r="BK165" s="95">
        <f>ROUND(L165*K165,2)</f>
        <v>0</v>
      </c>
      <c r="BL165" s="9" t="s">
        <v>144</v>
      </c>
      <c r="BM165" s="9" t="s">
        <v>202</v>
      </c>
    </row>
    <row r="166" spans="2:65" s="1" customFormat="1" ht="28.9" customHeight="1" x14ac:dyDescent="0.3">
      <c r="B166" s="86"/>
      <c r="C166" s="87" t="s">
        <v>203</v>
      </c>
      <c r="D166" s="87" t="s">
        <v>82</v>
      </c>
      <c r="E166" s="88" t="s">
        <v>204</v>
      </c>
      <c r="F166" s="152" t="s">
        <v>205</v>
      </c>
      <c r="G166" s="153"/>
      <c r="H166" s="153"/>
      <c r="I166" s="153"/>
      <c r="J166" s="89" t="s">
        <v>133</v>
      </c>
      <c r="K166" s="90">
        <v>0.16</v>
      </c>
      <c r="L166" s="154"/>
      <c r="M166" s="153"/>
      <c r="N166" s="154">
        <f>ROUND(L166*K166,2)</f>
        <v>0</v>
      </c>
      <c r="O166" s="153"/>
      <c r="P166" s="153"/>
      <c r="Q166" s="153"/>
      <c r="R166" s="91"/>
      <c r="T166" s="92" t="s">
        <v>1</v>
      </c>
      <c r="U166" s="26" t="s">
        <v>25</v>
      </c>
      <c r="V166" s="93">
        <v>1.2789999999999999</v>
      </c>
      <c r="W166" s="93">
        <f>V166*K166</f>
        <v>0.20463999999999999</v>
      </c>
      <c r="X166" s="93">
        <v>0</v>
      </c>
      <c r="Y166" s="93">
        <f>X166*K166</f>
        <v>0</v>
      </c>
      <c r="Z166" s="93">
        <v>0</v>
      </c>
      <c r="AA166" s="94">
        <f>Z166*K166</f>
        <v>0</v>
      </c>
      <c r="AR166" s="9" t="s">
        <v>144</v>
      </c>
      <c r="AT166" s="9" t="s">
        <v>82</v>
      </c>
      <c r="AU166" s="9" t="s">
        <v>46</v>
      </c>
      <c r="AY166" s="9" t="s">
        <v>81</v>
      </c>
      <c r="BE166" s="95">
        <f>IF(U166="základní",N166,0)</f>
        <v>0</v>
      </c>
      <c r="BF166" s="95">
        <f>IF(U166="snížená",N166,0)</f>
        <v>0</v>
      </c>
      <c r="BG166" s="95">
        <f>IF(U166="zákl. přenesená",N166,0)</f>
        <v>0</v>
      </c>
      <c r="BH166" s="95">
        <f>IF(U166="sníž. přenesená",N166,0)</f>
        <v>0</v>
      </c>
      <c r="BI166" s="95">
        <f>IF(U166="nulová",N166,0)</f>
        <v>0</v>
      </c>
      <c r="BJ166" s="9" t="s">
        <v>11</v>
      </c>
      <c r="BK166" s="95">
        <f>ROUND(L166*K166,2)</f>
        <v>0</v>
      </c>
      <c r="BL166" s="9" t="s">
        <v>144</v>
      </c>
      <c r="BM166" s="9" t="s">
        <v>206</v>
      </c>
    </row>
    <row r="167" spans="2:65" s="5" customFormat="1" ht="29.85" customHeight="1" x14ac:dyDescent="0.3">
      <c r="B167" s="75"/>
      <c r="C167" s="76"/>
      <c r="D167" s="85" t="s">
        <v>64</v>
      </c>
      <c r="E167" s="85"/>
      <c r="F167" s="85"/>
      <c r="G167" s="85"/>
      <c r="H167" s="85"/>
      <c r="I167" s="85"/>
      <c r="J167" s="85"/>
      <c r="K167" s="85"/>
      <c r="L167" s="85"/>
      <c r="M167" s="85"/>
      <c r="N167" s="170">
        <f>BK167</f>
        <v>0</v>
      </c>
      <c r="O167" s="171"/>
      <c r="P167" s="171"/>
      <c r="Q167" s="171"/>
      <c r="R167" s="78"/>
      <c r="T167" s="79"/>
      <c r="U167" s="76"/>
      <c r="V167" s="76"/>
      <c r="W167" s="80">
        <f>SUM(W168:W176)</f>
        <v>3.9207719999999995</v>
      </c>
      <c r="X167" s="76"/>
      <c r="Y167" s="80">
        <f>SUM(Y168:Y176)</f>
        <v>3.1109399999999995E-3</v>
      </c>
      <c r="Z167" s="76"/>
      <c r="AA167" s="81">
        <f>SUM(AA168:AA176)</f>
        <v>0</v>
      </c>
      <c r="AR167" s="82" t="s">
        <v>46</v>
      </c>
      <c r="AT167" s="83" t="s">
        <v>41</v>
      </c>
      <c r="AU167" s="83" t="s">
        <v>11</v>
      </c>
      <c r="AY167" s="82" t="s">
        <v>81</v>
      </c>
      <c r="BK167" s="84">
        <f>SUM(BK168:BK176)</f>
        <v>0</v>
      </c>
    </row>
    <row r="168" spans="2:65" s="1" customFormat="1" ht="28.9" customHeight="1" x14ac:dyDescent="0.3">
      <c r="B168" s="86"/>
      <c r="C168" s="87" t="s">
        <v>207</v>
      </c>
      <c r="D168" s="87" t="s">
        <v>82</v>
      </c>
      <c r="E168" s="88" t="s">
        <v>208</v>
      </c>
      <c r="F168" s="152" t="s">
        <v>209</v>
      </c>
      <c r="G168" s="153"/>
      <c r="H168" s="153"/>
      <c r="I168" s="153"/>
      <c r="J168" s="89" t="s">
        <v>97</v>
      </c>
      <c r="K168" s="90">
        <v>4.9379999999999997</v>
      </c>
      <c r="L168" s="154"/>
      <c r="M168" s="153"/>
      <c r="N168" s="154">
        <f>ROUND(L168*K168,2)</f>
        <v>0</v>
      </c>
      <c r="O168" s="153"/>
      <c r="P168" s="153"/>
      <c r="Q168" s="153"/>
      <c r="R168" s="91"/>
      <c r="T168" s="92" t="s">
        <v>1</v>
      </c>
      <c r="U168" s="26" t="s">
        <v>25</v>
      </c>
      <c r="V168" s="93">
        <v>0.1</v>
      </c>
      <c r="W168" s="93">
        <f>V168*K168</f>
        <v>0.49380000000000002</v>
      </c>
      <c r="X168" s="93">
        <v>6.9999999999999994E-5</v>
      </c>
      <c r="Y168" s="93">
        <f>X168*K168</f>
        <v>3.4565999999999997E-4</v>
      </c>
      <c r="Z168" s="93">
        <v>0</v>
      </c>
      <c r="AA168" s="94">
        <f>Z168*K168</f>
        <v>0</v>
      </c>
      <c r="AR168" s="9" t="s">
        <v>144</v>
      </c>
      <c r="AT168" s="9" t="s">
        <v>82</v>
      </c>
      <c r="AU168" s="9" t="s">
        <v>46</v>
      </c>
      <c r="AY168" s="9" t="s">
        <v>81</v>
      </c>
      <c r="BE168" s="95">
        <f>IF(U168="základní",N168,0)</f>
        <v>0</v>
      </c>
      <c r="BF168" s="95">
        <f>IF(U168="snížená",N168,0)</f>
        <v>0</v>
      </c>
      <c r="BG168" s="95">
        <f>IF(U168="zákl. přenesená",N168,0)</f>
        <v>0</v>
      </c>
      <c r="BH168" s="95">
        <f>IF(U168="sníž. přenesená",N168,0)</f>
        <v>0</v>
      </c>
      <c r="BI168" s="95">
        <f>IF(U168="nulová",N168,0)</f>
        <v>0</v>
      </c>
      <c r="BJ168" s="9" t="s">
        <v>11</v>
      </c>
      <c r="BK168" s="95">
        <f>ROUND(L168*K168,2)</f>
        <v>0</v>
      </c>
      <c r="BL168" s="9" t="s">
        <v>144</v>
      </c>
      <c r="BM168" s="9" t="s">
        <v>210</v>
      </c>
    </row>
    <row r="169" spans="2:65" s="6" customFormat="1" ht="20.45" customHeight="1" x14ac:dyDescent="0.3">
      <c r="B169" s="96"/>
      <c r="C169" s="97"/>
      <c r="D169" s="97"/>
      <c r="E169" s="98" t="s">
        <v>1</v>
      </c>
      <c r="F169" s="155" t="s">
        <v>211</v>
      </c>
      <c r="G169" s="156"/>
      <c r="H169" s="156"/>
      <c r="I169" s="156"/>
      <c r="J169" s="97"/>
      <c r="K169" s="99">
        <v>4.7359999999999998</v>
      </c>
      <c r="L169" s="97"/>
      <c r="M169" s="97"/>
      <c r="N169" s="97"/>
      <c r="O169" s="97"/>
      <c r="P169" s="97"/>
      <c r="Q169" s="97"/>
      <c r="R169" s="100"/>
      <c r="T169" s="101"/>
      <c r="U169" s="97"/>
      <c r="V169" s="97"/>
      <c r="W169" s="97"/>
      <c r="X169" s="97"/>
      <c r="Y169" s="97"/>
      <c r="Z169" s="97"/>
      <c r="AA169" s="102"/>
      <c r="AT169" s="103" t="s">
        <v>143</v>
      </c>
      <c r="AU169" s="103" t="s">
        <v>46</v>
      </c>
      <c r="AV169" s="6" t="s">
        <v>46</v>
      </c>
      <c r="AW169" s="6" t="s">
        <v>20</v>
      </c>
      <c r="AX169" s="6" t="s">
        <v>42</v>
      </c>
      <c r="AY169" s="103" t="s">
        <v>81</v>
      </c>
    </row>
    <row r="170" spans="2:65" s="6" customFormat="1" ht="20.45" customHeight="1" x14ac:dyDescent="0.3">
      <c r="B170" s="96"/>
      <c r="C170" s="97"/>
      <c r="D170" s="97"/>
      <c r="E170" s="98" t="s">
        <v>1</v>
      </c>
      <c r="F170" s="157" t="s">
        <v>212</v>
      </c>
      <c r="G170" s="156"/>
      <c r="H170" s="156"/>
      <c r="I170" s="156"/>
      <c r="J170" s="97"/>
      <c r="K170" s="99">
        <v>7.1999999999999995E-2</v>
      </c>
      <c r="L170" s="97"/>
      <c r="M170" s="97"/>
      <c r="N170" s="97"/>
      <c r="O170" s="97"/>
      <c r="P170" s="97"/>
      <c r="Q170" s="97"/>
      <c r="R170" s="100"/>
      <c r="T170" s="101"/>
      <c r="U170" s="97"/>
      <c r="V170" s="97"/>
      <c r="W170" s="97"/>
      <c r="X170" s="97"/>
      <c r="Y170" s="97"/>
      <c r="Z170" s="97"/>
      <c r="AA170" s="102"/>
      <c r="AT170" s="103" t="s">
        <v>143</v>
      </c>
      <c r="AU170" s="103" t="s">
        <v>46</v>
      </c>
      <c r="AV170" s="6" t="s">
        <v>46</v>
      </c>
      <c r="AW170" s="6" t="s">
        <v>20</v>
      </c>
      <c r="AX170" s="6" t="s">
        <v>42</v>
      </c>
      <c r="AY170" s="103" t="s">
        <v>81</v>
      </c>
    </row>
    <row r="171" spans="2:65" s="6" customFormat="1" ht="20.45" customHeight="1" x14ac:dyDescent="0.3">
      <c r="B171" s="96"/>
      <c r="C171" s="97"/>
      <c r="D171" s="97"/>
      <c r="E171" s="98" t="s">
        <v>1</v>
      </c>
      <c r="F171" s="157" t="s">
        <v>213</v>
      </c>
      <c r="G171" s="156"/>
      <c r="H171" s="156"/>
      <c r="I171" s="156"/>
      <c r="J171" s="97"/>
      <c r="K171" s="99">
        <v>0.13</v>
      </c>
      <c r="L171" s="97"/>
      <c r="M171" s="97"/>
      <c r="N171" s="97"/>
      <c r="O171" s="97"/>
      <c r="P171" s="97"/>
      <c r="Q171" s="97"/>
      <c r="R171" s="100"/>
      <c r="T171" s="101"/>
      <c r="U171" s="97"/>
      <c r="V171" s="97"/>
      <c r="W171" s="97"/>
      <c r="X171" s="97"/>
      <c r="Y171" s="97"/>
      <c r="Z171" s="97"/>
      <c r="AA171" s="102"/>
      <c r="AT171" s="103" t="s">
        <v>143</v>
      </c>
      <c r="AU171" s="103" t="s">
        <v>46</v>
      </c>
      <c r="AV171" s="6" t="s">
        <v>46</v>
      </c>
      <c r="AW171" s="6" t="s">
        <v>20</v>
      </c>
      <c r="AX171" s="6" t="s">
        <v>42</v>
      </c>
      <c r="AY171" s="103" t="s">
        <v>81</v>
      </c>
    </row>
    <row r="172" spans="2:65" s="7" customFormat="1" ht="20.45" customHeight="1" x14ac:dyDescent="0.3">
      <c r="B172" s="104"/>
      <c r="C172" s="105"/>
      <c r="D172" s="105"/>
      <c r="E172" s="106" t="s">
        <v>1</v>
      </c>
      <c r="F172" s="158" t="s">
        <v>170</v>
      </c>
      <c r="G172" s="159"/>
      <c r="H172" s="159"/>
      <c r="I172" s="159"/>
      <c r="J172" s="105"/>
      <c r="K172" s="107">
        <v>4.9379999999999997</v>
      </c>
      <c r="L172" s="105"/>
      <c r="M172" s="105"/>
      <c r="N172" s="105"/>
      <c r="O172" s="105"/>
      <c r="P172" s="105"/>
      <c r="Q172" s="105"/>
      <c r="R172" s="108"/>
      <c r="T172" s="109"/>
      <c r="U172" s="105"/>
      <c r="V172" s="105"/>
      <c r="W172" s="105"/>
      <c r="X172" s="105"/>
      <c r="Y172" s="105"/>
      <c r="Z172" s="105"/>
      <c r="AA172" s="110"/>
      <c r="AT172" s="111" t="s">
        <v>143</v>
      </c>
      <c r="AU172" s="111" t="s">
        <v>46</v>
      </c>
      <c r="AV172" s="7" t="s">
        <v>86</v>
      </c>
      <c r="AW172" s="7" t="s">
        <v>20</v>
      </c>
      <c r="AX172" s="7" t="s">
        <v>11</v>
      </c>
      <c r="AY172" s="111" t="s">
        <v>81</v>
      </c>
    </row>
    <row r="173" spans="2:65" s="1" customFormat="1" ht="40.15" customHeight="1" x14ac:dyDescent="0.3">
      <c r="B173" s="86"/>
      <c r="C173" s="87" t="s">
        <v>214</v>
      </c>
      <c r="D173" s="87" t="s">
        <v>82</v>
      </c>
      <c r="E173" s="88" t="s">
        <v>215</v>
      </c>
      <c r="F173" s="152" t="s">
        <v>216</v>
      </c>
      <c r="G173" s="153"/>
      <c r="H173" s="153"/>
      <c r="I173" s="153"/>
      <c r="J173" s="89" t="s">
        <v>97</v>
      </c>
      <c r="K173" s="90">
        <v>4.9379999999999997</v>
      </c>
      <c r="L173" s="154"/>
      <c r="M173" s="153"/>
      <c r="N173" s="154">
        <f>ROUND(L173*K173,2)</f>
        <v>0</v>
      </c>
      <c r="O173" s="153"/>
      <c r="P173" s="153"/>
      <c r="Q173" s="153"/>
      <c r="R173" s="91"/>
      <c r="T173" s="92" t="s">
        <v>1</v>
      </c>
      <c r="U173" s="26" t="s">
        <v>25</v>
      </c>
      <c r="V173" s="93">
        <v>0.184</v>
      </c>
      <c r="W173" s="93">
        <f>V173*K173</f>
        <v>0.90859199999999996</v>
      </c>
      <c r="X173" s="93">
        <v>1.3999999999999999E-4</v>
      </c>
      <c r="Y173" s="93">
        <f>X173*K173</f>
        <v>6.9131999999999993E-4</v>
      </c>
      <c r="Z173" s="93">
        <v>0</v>
      </c>
      <c r="AA173" s="94">
        <f>Z173*K173</f>
        <v>0</v>
      </c>
      <c r="AR173" s="9" t="s">
        <v>144</v>
      </c>
      <c r="AT173" s="9" t="s">
        <v>82</v>
      </c>
      <c r="AU173" s="9" t="s">
        <v>46</v>
      </c>
      <c r="AY173" s="9" t="s">
        <v>81</v>
      </c>
      <c r="BE173" s="95">
        <f>IF(U173="základní",N173,0)</f>
        <v>0</v>
      </c>
      <c r="BF173" s="95">
        <f>IF(U173="snížená",N173,0)</f>
        <v>0</v>
      </c>
      <c r="BG173" s="95">
        <f>IF(U173="zákl. přenesená",N173,0)</f>
        <v>0</v>
      </c>
      <c r="BH173" s="95">
        <f>IF(U173="sníž. přenesená",N173,0)</f>
        <v>0</v>
      </c>
      <c r="BI173" s="95">
        <f>IF(U173="nulová",N173,0)</f>
        <v>0</v>
      </c>
      <c r="BJ173" s="9" t="s">
        <v>11</v>
      </c>
      <c r="BK173" s="95">
        <f>ROUND(L173*K173,2)</f>
        <v>0</v>
      </c>
      <c r="BL173" s="9" t="s">
        <v>144</v>
      </c>
      <c r="BM173" s="9" t="s">
        <v>217</v>
      </c>
    </row>
    <row r="174" spans="2:65" s="1" customFormat="1" ht="28.9" customHeight="1" x14ac:dyDescent="0.3">
      <c r="B174" s="86"/>
      <c r="C174" s="87" t="s">
        <v>218</v>
      </c>
      <c r="D174" s="87" t="s">
        <v>82</v>
      </c>
      <c r="E174" s="88" t="s">
        <v>219</v>
      </c>
      <c r="F174" s="152" t="s">
        <v>220</v>
      </c>
      <c r="G174" s="153"/>
      <c r="H174" s="153"/>
      <c r="I174" s="153"/>
      <c r="J174" s="89" t="s">
        <v>97</v>
      </c>
      <c r="K174" s="90">
        <v>4.9379999999999997</v>
      </c>
      <c r="L174" s="154"/>
      <c r="M174" s="153"/>
      <c r="N174" s="154">
        <f>ROUND(L174*K174,2)</f>
        <v>0</v>
      </c>
      <c r="O174" s="153"/>
      <c r="P174" s="153"/>
      <c r="Q174" s="153"/>
      <c r="R174" s="91"/>
      <c r="T174" s="92" t="s">
        <v>1</v>
      </c>
      <c r="U174" s="26" t="s">
        <v>25</v>
      </c>
      <c r="V174" s="93">
        <v>0.16600000000000001</v>
      </c>
      <c r="W174" s="93">
        <f>V174*K174</f>
        <v>0.81970799999999999</v>
      </c>
      <c r="X174" s="93">
        <v>1.3999999999999999E-4</v>
      </c>
      <c r="Y174" s="93">
        <f>X174*K174</f>
        <v>6.9131999999999993E-4</v>
      </c>
      <c r="Z174" s="93">
        <v>0</v>
      </c>
      <c r="AA174" s="94">
        <f>Z174*K174</f>
        <v>0</v>
      </c>
      <c r="AR174" s="9" t="s">
        <v>144</v>
      </c>
      <c r="AT174" s="9" t="s">
        <v>82</v>
      </c>
      <c r="AU174" s="9" t="s">
        <v>46</v>
      </c>
      <c r="AY174" s="9" t="s">
        <v>81</v>
      </c>
      <c r="BE174" s="95">
        <f>IF(U174="základní",N174,0)</f>
        <v>0</v>
      </c>
      <c r="BF174" s="95">
        <f>IF(U174="snížená",N174,0)</f>
        <v>0</v>
      </c>
      <c r="BG174" s="95">
        <f>IF(U174="zákl. přenesená",N174,0)</f>
        <v>0</v>
      </c>
      <c r="BH174" s="95">
        <f>IF(U174="sníž. přenesená",N174,0)</f>
        <v>0</v>
      </c>
      <c r="BI174" s="95">
        <f>IF(U174="nulová",N174,0)</f>
        <v>0</v>
      </c>
      <c r="BJ174" s="9" t="s">
        <v>11</v>
      </c>
      <c r="BK174" s="95">
        <f>ROUND(L174*K174,2)</f>
        <v>0</v>
      </c>
      <c r="BL174" s="9" t="s">
        <v>144</v>
      </c>
      <c r="BM174" s="9" t="s">
        <v>221</v>
      </c>
    </row>
    <row r="175" spans="2:65" s="1" customFormat="1" ht="40.15" customHeight="1" x14ac:dyDescent="0.3">
      <c r="B175" s="86"/>
      <c r="C175" s="87" t="s">
        <v>185</v>
      </c>
      <c r="D175" s="87" t="s">
        <v>82</v>
      </c>
      <c r="E175" s="88" t="s">
        <v>222</v>
      </c>
      <c r="F175" s="152" t="s">
        <v>223</v>
      </c>
      <c r="G175" s="153"/>
      <c r="H175" s="153"/>
      <c r="I175" s="153"/>
      <c r="J175" s="89" t="s">
        <v>97</v>
      </c>
      <c r="K175" s="90">
        <v>9.8759999999999994</v>
      </c>
      <c r="L175" s="154"/>
      <c r="M175" s="153"/>
      <c r="N175" s="154">
        <f>ROUND(L175*K175,2)</f>
        <v>0</v>
      </c>
      <c r="O175" s="153"/>
      <c r="P175" s="153"/>
      <c r="Q175" s="153"/>
      <c r="R175" s="91"/>
      <c r="T175" s="92" t="s">
        <v>1</v>
      </c>
      <c r="U175" s="26" t="s">
        <v>25</v>
      </c>
      <c r="V175" s="93">
        <v>0.17199999999999999</v>
      </c>
      <c r="W175" s="93">
        <f>V175*K175</f>
        <v>1.6986719999999997</v>
      </c>
      <c r="X175" s="93">
        <v>1.3999999999999999E-4</v>
      </c>
      <c r="Y175" s="93">
        <f>X175*K175</f>
        <v>1.3826399999999999E-3</v>
      </c>
      <c r="Z175" s="93">
        <v>0</v>
      </c>
      <c r="AA175" s="94">
        <f>Z175*K175</f>
        <v>0</v>
      </c>
      <c r="AR175" s="9" t="s">
        <v>144</v>
      </c>
      <c r="AT175" s="9" t="s">
        <v>82</v>
      </c>
      <c r="AU175" s="9" t="s">
        <v>46</v>
      </c>
      <c r="AY175" s="9" t="s">
        <v>81</v>
      </c>
      <c r="BE175" s="95">
        <f>IF(U175="základní",N175,0)</f>
        <v>0</v>
      </c>
      <c r="BF175" s="95">
        <f>IF(U175="snížená",N175,0)</f>
        <v>0</v>
      </c>
      <c r="BG175" s="95">
        <f>IF(U175="zákl. přenesená",N175,0)</f>
        <v>0</v>
      </c>
      <c r="BH175" s="95">
        <f>IF(U175="sníž. přenesená",N175,0)</f>
        <v>0</v>
      </c>
      <c r="BI175" s="95">
        <f>IF(U175="nulová",N175,0)</f>
        <v>0</v>
      </c>
      <c r="BJ175" s="9" t="s">
        <v>11</v>
      </c>
      <c r="BK175" s="95">
        <f>ROUND(L175*K175,2)</f>
        <v>0</v>
      </c>
      <c r="BL175" s="9" t="s">
        <v>144</v>
      </c>
      <c r="BM175" s="9" t="s">
        <v>224</v>
      </c>
    </row>
    <row r="176" spans="2:65" s="6" customFormat="1" ht="20.45" customHeight="1" x14ac:dyDescent="0.3">
      <c r="B176" s="96"/>
      <c r="C176" s="97"/>
      <c r="D176" s="97"/>
      <c r="E176" s="98" t="s">
        <v>1</v>
      </c>
      <c r="F176" s="155" t="s">
        <v>225</v>
      </c>
      <c r="G176" s="156"/>
      <c r="H176" s="156"/>
      <c r="I176" s="156"/>
      <c r="J176" s="97"/>
      <c r="K176" s="99">
        <v>9.8759999999999994</v>
      </c>
      <c r="L176" s="97"/>
      <c r="M176" s="97"/>
      <c r="N176" s="97"/>
      <c r="O176" s="97"/>
      <c r="P176" s="97"/>
      <c r="Q176" s="97"/>
      <c r="R176" s="100"/>
      <c r="T176" s="101"/>
      <c r="U176" s="97"/>
      <c r="V176" s="97"/>
      <c r="W176" s="97"/>
      <c r="X176" s="97"/>
      <c r="Y176" s="97"/>
      <c r="Z176" s="97"/>
      <c r="AA176" s="102"/>
      <c r="AT176" s="103" t="s">
        <v>143</v>
      </c>
      <c r="AU176" s="103" t="s">
        <v>46</v>
      </c>
      <c r="AV176" s="6" t="s">
        <v>46</v>
      </c>
      <c r="AW176" s="6" t="s">
        <v>20</v>
      </c>
      <c r="AX176" s="6" t="s">
        <v>11</v>
      </c>
      <c r="AY176" s="103" t="s">
        <v>81</v>
      </c>
    </row>
    <row r="177" spans="2:65" s="5" customFormat="1" ht="37.35" customHeight="1" x14ac:dyDescent="0.35">
      <c r="B177" s="75"/>
      <c r="C177" s="76"/>
      <c r="D177" s="77" t="s">
        <v>65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174">
        <f>BK177</f>
        <v>0</v>
      </c>
      <c r="O177" s="175"/>
      <c r="P177" s="175"/>
      <c r="Q177" s="175"/>
      <c r="R177" s="78"/>
      <c r="T177" s="79"/>
      <c r="U177" s="76"/>
      <c r="V177" s="76"/>
      <c r="W177" s="80">
        <f>W178</f>
        <v>0</v>
      </c>
      <c r="X177" s="76"/>
      <c r="Y177" s="80">
        <f>Y178</f>
        <v>0</v>
      </c>
      <c r="Z177" s="76"/>
      <c r="AA177" s="81">
        <f>AA178</f>
        <v>0</v>
      </c>
      <c r="AR177" s="82" t="s">
        <v>99</v>
      </c>
      <c r="AT177" s="83" t="s">
        <v>41</v>
      </c>
      <c r="AU177" s="83" t="s">
        <v>42</v>
      </c>
      <c r="AY177" s="82" t="s">
        <v>81</v>
      </c>
      <c r="BK177" s="84">
        <f>BK178</f>
        <v>0</v>
      </c>
    </row>
    <row r="178" spans="2:65" s="1" customFormat="1" ht="20.45" customHeight="1" x14ac:dyDescent="0.3">
      <c r="B178" s="86"/>
      <c r="C178" s="87" t="s">
        <v>226</v>
      </c>
      <c r="D178" s="87" t="s">
        <v>82</v>
      </c>
      <c r="E178" s="88" t="s">
        <v>227</v>
      </c>
      <c r="F178" s="152" t="s">
        <v>228</v>
      </c>
      <c r="G178" s="153"/>
      <c r="H178" s="153"/>
      <c r="I178" s="153"/>
      <c r="J178" s="89" t="s">
        <v>229</v>
      </c>
      <c r="K178" s="90">
        <v>260.17</v>
      </c>
      <c r="L178" s="154"/>
      <c r="M178" s="153"/>
      <c r="N178" s="154">
        <f>ROUND(L178*K178,2)</f>
        <v>0</v>
      </c>
      <c r="O178" s="153"/>
      <c r="P178" s="153"/>
      <c r="Q178" s="153"/>
      <c r="R178" s="91"/>
      <c r="T178" s="92" t="s">
        <v>1</v>
      </c>
      <c r="U178" s="116" t="s">
        <v>25</v>
      </c>
      <c r="V178" s="117">
        <v>0</v>
      </c>
      <c r="W178" s="117">
        <f>V178*K178</f>
        <v>0</v>
      </c>
      <c r="X178" s="117">
        <v>0</v>
      </c>
      <c r="Y178" s="117">
        <f>X178*K178</f>
        <v>0</v>
      </c>
      <c r="Z178" s="117">
        <v>0</v>
      </c>
      <c r="AA178" s="118">
        <f>Z178*K178</f>
        <v>0</v>
      </c>
      <c r="AR178" s="9" t="s">
        <v>230</v>
      </c>
      <c r="AT178" s="9" t="s">
        <v>82</v>
      </c>
      <c r="AU178" s="9" t="s">
        <v>11</v>
      </c>
      <c r="AY178" s="9" t="s">
        <v>81</v>
      </c>
      <c r="BE178" s="95">
        <f>IF(U178="základní",N178,0)</f>
        <v>0</v>
      </c>
      <c r="BF178" s="95">
        <f>IF(U178="snížená",N178,0)</f>
        <v>0</v>
      </c>
      <c r="BG178" s="95">
        <f>IF(U178="zákl. přenesená",N178,0)</f>
        <v>0</v>
      </c>
      <c r="BH178" s="95">
        <f>IF(U178="sníž. přenesená",N178,0)</f>
        <v>0</v>
      </c>
      <c r="BI178" s="95">
        <f>IF(U178="nulová",N178,0)</f>
        <v>0</v>
      </c>
      <c r="BJ178" s="9" t="s">
        <v>11</v>
      </c>
      <c r="BK178" s="95">
        <f>ROUND(L178*K178,2)</f>
        <v>0</v>
      </c>
      <c r="BL178" s="9" t="s">
        <v>230</v>
      </c>
      <c r="BM178" s="9" t="s">
        <v>231</v>
      </c>
    </row>
    <row r="179" spans="2:65" s="1" customFormat="1" ht="6.95" customHeight="1" x14ac:dyDescent="0.3">
      <c r="B179" s="36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8"/>
    </row>
  </sheetData>
  <mergeCells count="185">
    <mergeCell ref="H1:K1"/>
    <mergeCell ref="S2:AC2"/>
    <mergeCell ref="F176:I176"/>
    <mergeCell ref="F178:I178"/>
    <mergeCell ref="L178:M178"/>
    <mergeCell ref="N178:Q178"/>
    <mergeCell ref="N118:Q118"/>
    <mergeCell ref="N119:Q119"/>
    <mergeCell ref="N120:Q120"/>
    <mergeCell ref="N124:Q124"/>
    <mergeCell ref="N132:Q132"/>
    <mergeCell ref="N135:Q135"/>
    <mergeCell ref="N142:Q142"/>
    <mergeCell ref="N145:Q145"/>
    <mergeCell ref="N146:Q146"/>
    <mergeCell ref="N148:Q148"/>
    <mergeCell ref="N167:Q167"/>
    <mergeCell ref="N177:Q177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6:I166"/>
    <mergeCell ref="L166:M166"/>
    <mergeCell ref="N166:Q166"/>
    <mergeCell ref="F168:I168"/>
    <mergeCell ref="L168:M168"/>
    <mergeCell ref="N168:Q168"/>
    <mergeCell ref="F169:I169"/>
    <mergeCell ref="F170:I170"/>
    <mergeCell ref="F171:I171"/>
    <mergeCell ref="F161:I161"/>
    <mergeCell ref="F162:I162"/>
    <mergeCell ref="F163:I163"/>
    <mergeCell ref="F164:I164"/>
    <mergeCell ref="L164:M164"/>
    <mergeCell ref="N164:Q164"/>
    <mergeCell ref="F165:I165"/>
    <mergeCell ref="L165:M165"/>
    <mergeCell ref="N165:Q165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50:I150"/>
    <mergeCell ref="F151:I151"/>
    <mergeCell ref="F152:I152"/>
    <mergeCell ref="F153:I153"/>
    <mergeCell ref="L153:M153"/>
    <mergeCell ref="N153:Q153"/>
    <mergeCell ref="F154:I154"/>
    <mergeCell ref="L154:M154"/>
    <mergeCell ref="N154:Q154"/>
    <mergeCell ref="F144:I144"/>
    <mergeCell ref="L144:M144"/>
    <mergeCell ref="N144:Q144"/>
    <mergeCell ref="F147:I147"/>
    <mergeCell ref="L147:M147"/>
    <mergeCell ref="N147:Q147"/>
    <mergeCell ref="F149:I149"/>
    <mergeCell ref="L149:M149"/>
    <mergeCell ref="N149:Q149"/>
    <mergeCell ref="F139:I139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N98:Q98"/>
    <mergeCell ref="N100:Q100"/>
    <mergeCell ref="L102:Q102"/>
    <mergeCell ref="C108:Q108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20160505 - Pardubice -opr...</vt:lpstr>
      <vt:lpstr>'20160505 - Pardubice -opr...'!Názvy_tisku</vt:lpstr>
      <vt:lpstr>'20160505 - Pardubice -opr...'!Oblast_tisku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Vrba Aleš</cp:lastModifiedBy>
  <cp:lastPrinted>2016-09-01T09:21:47Z</cp:lastPrinted>
  <dcterms:created xsi:type="dcterms:W3CDTF">2016-08-28T21:12:00Z</dcterms:created>
  <dcterms:modified xsi:type="dcterms:W3CDTF">2016-09-29T09:16:14Z</dcterms:modified>
</cp:coreProperties>
</file>