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20" activeTab="0"/>
  </bookViews>
  <sheets>
    <sheet name="Objekt č. 30 - Hala Ross ..." sheetId="2" r:id="rId1"/>
  </sheets>
  <definedNames>
    <definedName name="_xlnm.Print_Titles" localSheetId="0">'Objekt č. 30 - Hala Ross ...'!$12:$12</definedName>
  </definedNames>
  <calcPr calcId="152511"/>
</workbook>
</file>

<file path=xl/sharedStrings.xml><?xml version="1.0" encoding="utf-8"?>
<sst xmlns="http://schemas.openxmlformats.org/spreadsheetml/2006/main" count="526" uniqueCount="179">
  <si>
    <t/>
  </si>
  <si>
    <t>21</t>
  </si>
  <si>
    <t>15</t>
  </si>
  <si>
    <t>Stavba:</t>
  </si>
  <si>
    <t>Místo:</t>
  </si>
  <si>
    <t>Datum:</t>
  </si>
  <si>
    <t>Objednatel:</t>
  </si>
  <si>
    <t>Zhotovitel:</t>
  </si>
  <si>
    <t>Projektant:</t>
  </si>
  <si>
    <t>Hubený Richard</t>
  </si>
  <si>
    <t>Zpracovatel:</t>
  </si>
  <si>
    <t>DPH</t>
  </si>
  <si>
    <t>základní</t>
  </si>
  <si>
    <t>Kód</t>
  </si>
  <si>
    <t>D</t>
  </si>
  <si>
    <t>0</t>
  </si>
  <si>
    <t>1</t>
  </si>
  <si>
    <t>2</t>
  </si>
  <si>
    <t>Objekt:</t>
  </si>
  <si>
    <t>Objekt č. 30 - Hala Ross Bělušice - úprava napájení pro ventilátory</t>
  </si>
  <si>
    <t>Náklady z rozpočtu</t>
  </si>
  <si>
    <t>Cena celkem [CZK]</t>
  </si>
  <si>
    <t>-1</t>
  </si>
  <si>
    <t>D1 - Kabely a vodiče</t>
  </si>
  <si>
    <t>D2 - KNS</t>
  </si>
  <si>
    <t>D3 - Doplnění stávajícího rozvaděče</t>
  </si>
  <si>
    <t>D4 - Rozvaděč R</t>
  </si>
  <si>
    <t>D5 - Ovládací skříňka</t>
  </si>
  <si>
    <t>D6 - Ostatní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</si>
  <si>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</si>
  <si>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</si>
  <si>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</si>
  <si>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</si>
  <si>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</si>
  <si>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</si>
  <si>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</si>
  <si>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</si>
  <si>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</si>
  <si>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</si>
  <si>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</si>
  <si>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</si>
  <si>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</si>
  <si>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</si>
  <si>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</si>
  <si>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210810055</t>
  </si>
  <si>
    <t>Montáž měděných kabelů CYKY, CYKYD, CYKYDY, NYM, NYY, YSLY 750 V 5x1,5 mm2 uložených pevně</t>
  </si>
  <si>
    <t>m</t>
  </si>
  <si>
    <t>4</t>
  </si>
  <si>
    <t>2021624313</t>
  </si>
  <si>
    <t>M</t>
  </si>
  <si>
    <t>11110087</t>
  </si>
  <si>
    <t>CYKY 5J1,5 (5Cx1,5)</t>
  </si>
  <si>
    <t>8</t>
  </si>
  <si>
    <t>36</t>
  </si>
  <si>
    <t>3</t>
  </si>
  <si>
    <t>210810056</t>
  </si>
  <si>
    <t>Montáž měděných kabelů CYKY, CYKYD, CYKYDY, NYM, NYY, YSLY 750 V 5x2,5 mm2 uložených pevně</t>
  </si>
  <si>
    <t>-496053730</t>
  </si>
  <si>
    <t>11110082</t>
  </si>
  <si>
    <t>CYKY 5J2,5 (5Cx2,5)</t>
  </si>
  <si>
    <t>38</t>
  </si>
  <si>
    <t>5</t>
  </si>
  <si>
    <t>210010453</t>
  </si>
  <si>
    <t>Montáž rozvodek pancéřových plastových čtyřhranných</t>
  </si>
  <si>
    <t>kus</t>
  </si>
  <si>
    <t>1505000865</t>
  </si>
  <si>
    <t>6</t>
  </si>
  <si>
    <t>8595057655997</t>
  </si>
  <si>
    <t>Krabice 8110 XX z PH</t>
  </si>
  <si>
    <t>ks</t>
  </si>
  <si>
    <t>40</t>
  </si>
  <si>
    <t>7</t>
  </si>
  <si>
    <t>210100096</t>
  </si>
  <si>
    <t>Ukončení vodičů na svorkovnici s otevřením a uzavřením krytu včetně zapojení průřezu žíly do 2,5mm2</t>
  </si>
  <si>
    <t>810774974</t>
  </si>
  <si>
    <t>221-413</t>
  </si>
  <si>
    <t>Svorka WAGO 221-413</t>
  </si>
  <si>
    <t>42</t>
  </si>
  <si>
    <t>9</t>
  </si>
  <si>
    <t>210020302</t>
  </si>
  <si>
    <t>Montáž žlabů kovových šířky do 100 mm bez víka</t>
  </si>
  <si>
    <t>-156992611</t>
  </si>
  <si>
    <t>10</t>
  </si>
  <si>
    <t>8595057689893</t>
  </si>
  <si>
    <t>Žlab DZ 35x100 drátěný ZNCR</t>
  </si>
  <si>
    <t>44</t>
  </si>
  <si>
    <t>11</t>
  </si>
  <si>
    <t>8595057689831</t>
  </si>
  <si>
    <t>Spojka DZS/B ZNCR</t>
  </si>
  <si>
    <t>46</t>
  </si>
  <si>
    <t>12</t>
  </si>
  <si>
    <t>8595057689909</t>
  </si>
  <si>
    <t>Podpěra DZDS 100/B</t>
  </si>
  <si>
    <t>48</t>
  </si>
  <si>
    <t>13</t>
  </si>
  <si>
    <t>8595057691100</t>
  </si>
  <si>
    <t>Kotva odolná KPO 8X77 XX</t>
  </si>
  <si>
    <t>50</t>
  </si>
  <si>
    <t>14</t>
  </si>
  <si>
    <t>210010132</t>
  </si>
  <si>
    <t>Montáž trubek ochranných plastových tuhých D do 32 mm uložených pevně</t>
  </si>
  <si>
    <t>-1307489009</t>
  </si>
  <si>
    <t>8595057616875</t>
  </si>
  <si>
    <t>Trubka pevná 1532 pr.32 320N šedá</t>
  </si>
  <si>
    <t>52</t>
  </si>
  <si>
    <t>16</t>
  </si>
  <si>
    <t>8595057617919</t>
  </si>
  <si>
    <t>Příchytka 5332 KB/CL</t>
  </si>
  <si>
    <t>54</t>
  </si>
  <si>
    <t>17</t>
  </si>
  <si>
    <t>859505761850</t>
  </si>
  <si>
    <t>Hmoždinka natloukací</t>
  </si>
  <si>
    <t>56</t>
  </si>
  <si>
    <t>18</t>
  </si>
  <si>
    <t>210120453R</t>
  </si>
  <si>
    <t>Doplnění jističe do stávajícího rozvaděče</t>
  </si>
  <si>
    <t>hod</t>
  </si>
  <si>
    <t>1611305722</t>
  </si>
  <si>
    <t>19</t>
  </si>
  <si>
    <t>263409</t>
  </si>
  <si>
    <t>Jistič 16C/3 PL7</t>
  </si>
  <si>
    <t>58</t>
  </si>
  <si>
    <t>20</t>
  </si>
  <si>
    <t>210190121</t>
  </si>
  <si>
    <t>Montáž rozvaděčů litinových, plastových nebo hliníkových sestavy do 50 kg</t>
  </si>
  <si>
    <t>41816747</t>
  </si>
  <si>
    <t>174191</t>
  </si>
  <si>
    <t>Skříň IKA-2/24-ST-UV na omítku IP65</t>
  </si>
  <si>
    <t>60</t>
  </si>
  <si>
    <t>22</t>
  </si>
  <si>
    <t>210120453R1</t>
  </si>
  <si>
    <t>Montáž spínačů třípólových nn do 25 A ve skříni</t>
  </si>
  <si>
    <t>-1345578192</t>
  </si>
  <si>
    <t>23</t>
  </si>
  <si>
    <t>276260</t>
  </si>
  <si>
    <t>Spínač IS-20/3 3TE</t>
  </si>
  <si>
    <t>62</t>
  </si>
  <si>
    <t>24</t>
  </si>
  <si>
    <t>210120453</t>
  </si>
  <si>
    <t>Montáž jističů třípólových nn do 25 A ve skříni</t>
  </si>
  <si>
    <t>998864351</t>
  </si>
  <si>
    <t>25</t>
  </si>
  <si>
    <t>263407</t>
  </si>
  <si>
    <t>Jistič 10C/3 PL7</t>
  </si>
  <si>
    <t>64</t>
  </si>
  <si>
    <t>26</t>
  </si>
  <si>
    <t>210192121</t>
  </si>
  <si>
    <t>Montáž rozvaděčů litinových, plastových nebo hliníkových skříněk do 10 kg</t>
  </si>
  <si>
    <t>-723159739</t>
  </si>
  <si>
    <t>27</t>
  </si>
  <si>
    <t>GV2MC02</t>
  </si>
  <si>
    <t>Kryt GV2MC02 spouštěče IP55</t>
  </si>
  <si>
    <t>66</t>
  </si>
  <si>
    <t>28</t>
  </si>
  <si>
    <t>210140471</t>
  </si>
  <si>
    <t>Montáž a zapojení ovladačů tlačítkových</t>
  </si>
  <si>
    <t>335843030</t>
  </si>
  <si>
    <t>29</t>
  </si>
  <si>
    <t>GZ1E01</t>
  </si>
  <si>
    <t>Spouštěč GZ1E01 motorů 0,10- 0,16A</t>
  </si>
  <si>
    <t>68</t>
  </si>
  <si>
    <t>30</t>
  </si>
  <si>
    <t>-1316598176</t>
  </si>
  <si>
    <t>31</t>
  </si>
  <si>
    <t>GZ1E03</t>
  </si>
  <si>
    <t>Spouštěč GZ1E03 motorů 0,25- 0,40A</t>
  </si>
  <si>
    <t>70</t>
  </si>
  <si>
    <t>32</t>
  </si>
  <si>
    <t>221L</t>
  </si>
  <si>
    <t>Lešení</t>
  </si>
  <si>
    <t>kpl</t>
  </si>
  <si>
    <t>-1784281343</t>
  </si>
  <si>
    <t>33</t>
  </si>
  <si>
    <t>210280001</t>
  </si>
  <si>
    <t>Zkoušky a prohlídky el rozvodů a zařízení celková prohlídka pro objem mtž prací do 100 000 Kč</t>
  </si>
  <si>
    <t>1256802004</t>
  </si>
  <si>
    <t>SPECIFIKACE ZAŘÍZENÍ A MATERÁLU</t>
  </si>
  <si>
    <t>Věznice Bělusice</t>
  </si>
  <si>
    <t>Bělušice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</si>
</sst>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#,##0.00000"/>
  </numFmts>
  <fonts count="1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rgb="FFD2D2D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2" fillId="0" borderId="0" xfId="0" applyNumberFormat="1" applyFont="1" applyAlignment="1">
      <alignment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15" xfId="0" applyFont="1" applyBorder="1" applyAlignment="1">
      <alignment/>
    </xf>
    <xf numFmtId="166" fontId="6" fillId="0" borderId="0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166" fontId="0" fillId="0" borderId="17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66" fontId="13" fillId="0" borderId="17" xfId="0" applyNumberFormat="1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center" vertical="center"/>
    </xf>
    <xf numFmtId="166" fontId="2" fillId="0" borderId="18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vertical="center"/>
      <protection locked="0"/>
    </xf>
    <xf numFmtId="166" fontId="0" fillId="0" borderId="17" xfId="0" applyNumberFormat="1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vertical="center"/>
      <protection locked="0"/>
    </xf>
    <xf numFmtId="166" fontId="13" fillId="0" borderId="17" xfId="0" applyNumberFormat="1" applyFont="1" applyBorder="1" applyAlignment="1" applyProtection="1">
      <alignment vertical="center"/>
      <protection locked="0"/>
    </xf>
    <xf numFmtId="166" fontId="9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vertical="center"/>
    </xf>
    <xf numFmtId="166" fontId="5" fillId="0" borderId="18" xfId="0" applyNumberFormat="1" applyFont="1" applyBorder="1" applyAlignment="1">
      <alignment/>
    </xf>
    <xf numFmtId="166" fontId="5" fillId="0" borderId="18" xfId="0" applyNumberFormat="1" applyFont="1" applyBorder="1" applyAlignment="1">
      <alignment vertical="center"/>
    </xf>
    <xf numFmtId="166" fontId="5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190500</xdr:rowOff>
    </xdr:to>
    <xdr:pic>
      <xdr:nvPicPr>
        <xdr:cNvPr id="2" name="rad9324F.tmp" descr="C:\KROSplusData\System\Temp\rad9324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53"/>
  <sheetViews>
    <sheetView showGridLines="0" tabSelected="1" workbookViewId="0" topLeftCell="A1">
      <pane ySplit="1" topLeftCell="A2" activePane="bottomLeft" state="frozen"/>
      <selection pane="bottomLeft" activeCell="AF9" sqref="AF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2:18" s="1" customFormat="1" ht="6.95" customHeight="1"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2:18" s="1" customFormat="1" ht="36.95" customHeight="1">
      <c r="B2" s="7"/>
      <c r="C2" s="60" t="s">
        <v>176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9"/>
    </row>
    <row r="3" spans="2:18" s="1" customFormat="1" ht="6.9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2:18" s="1" customFormat="1" ht="30" customHeight="1">
      <c r="B4" s="7"/>
      <c r="C4" s="6" t="s">
        <v>3</v>
      </c>
      <c r="D4" s="8"/>
      <c r="E4" s="8"/>
      <c r="F4" s="61" t="s">
        <v>177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8"/>
      <c r="R4" s="9"/>
    </row>
    <row r="5" spans="2:18" s="1" customFormat="1" ht="36.95" customHeight="1">
      <c r="B5" s="7"/>
      <c r="C5" s="18" t="s">
        <v>18</v>
      </c>
      <c r="D5" s="8"/>
      <c r="E5" s="8"/>
      <c r="F5" s="65" t="s">
        <v>19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8"/>
      <c r="R5" s="9"/>
    </row>
    <row r="6" spans="2:18" s="1" customFormat="1" ht="6.95" customHeight="1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</row>
    <row r="7" spans="2:18" s="1" customFormat="1" ht="18" customHeight="1">
      <c r="B7" s="7"/>
      <c r="C7" s="6" t="s">
        <v>4</v>
      </c>
      <c r="D7" s="8"/>
      <c r="E7" s="8"/>
      <c r="F7" s="5" t="s">
        <v>178</v>
      </c>
      <c r="G7" s="8"/>
      <c r="H7" s="8"/>
      <c r="I7" s="8"/>
      <c r="J7" s="8"/>
      <c r="K7" s="6" t="s">
        <v>5</v>
      </c>
      <c r="L7" s="8"/>
      <c r="M7" s="63">
        <v>42778</v>
      </c>
      <c r="N7" s="62"/>
      <c r="O7" s="62"/>
      <c r="P7" s="62"/>
      <c r="Q7" s="8"/>
      <c r="R7" s="9"/>
    </row>
    <row r="8" spans="2:18" s="1" customFormat="1" ht="6.95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2:18" s="1" customFormat="1" ht="15">
      <c r="B9" s="7"/>
      <c r="C9" s="6" t="s">
        <v>6</v>
      </c>
      <c r="D9" s="8"/>
      <c r="E9" s="8"/>
      <c r="F9" s="5"/>
      <c r="G9" s="8"/>
      <c r="H9" s="8"/>
      <c r="I9" s="8"/>
      <c r="J9" s="8"/>
      <c r="K9" s="6" t="s">
        <v>8</v>
      </c>
      <c r="L9" s="8"/>
      <c r="M9" s="64" t="s">
        <v>9</v>
      </c>
      <c r="N9" s="62"/>
      <c r="O9" s="62"/>
      <c r="P9" s="62"/>
      <c r="Q9" s="62"/>
      <c r="R9" s="9"/>
    </row>
    <row r="10" spans="2:18" s="1" customFormat="1" ht="14.45" customHeight="1">
      <c r="B10" s="7"/>
      <c r="C10" s="6" t="s">
        <v>7</v>
      </c>
      <c r="D10" s="8"/>
      <c r="E10" s="8"/>
      <c r="F10" s="59" t="s">
        <v>9</v>
      </c>
      <c r="G10" s="8"/>
      <c r="H10" s="8"/>
      <c r="I10" s="8"/>
      <c r="J10" s="8"/>
      <c r="K10" s="6" t="s">
        <v>10</v>
      </c>
      <c r="L10" s="8"/>
      <c r="M10" s="64" t="s">
        <v>9</v>
      </c>
      <c r="N10" s="62"/>
      <c r="O10" s="62"/>
      <c r="P10" s="62"/>
      <c r="Q10" s="62"/>
      <c r="R10" s="9"/>
    </row>
    <row r="11" spans="2:18" s="1" customFormat="1" ht="10.35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2:27" s="2" customFormat="1" ht="29.25" customHeight="1">
      <c r="B12" s="26"/>
      <c r="C12" s="27" t="s">
        <v>29</v>
      </c>
      <c r="D12" s="28" t="s">
        <v>30</v>
      </c>
      <c r="E12" s="28" t="s">
        <v>13</v>
      </c>
      <c r="F12" s="66" t="s">
        <v>31</v>
      </c>
      <c r="G12" s="67"/>
      <c r="H12" s="67"/>
      <c r="I12" s="67"/>
      <c r="J12" s="28" t="s">
        <v>32</v>
      </c>
      <c r="K12" s="28" t="s">
        <v>33</v>
      </c>
      <c r="L12" s="68" t="s">
        <v>34</v>
      </c>
      <c r="M12" s="67"/>
      <c r="N12" s="66" t="s">
        <v>21</v>
      </c>
      <c r="O12" s="67"/>
      <c r="P12" s="67"/>
      <c r="Q12" s="69"/>
      <c r="R12" s="29"/>
      <c r="T12" s="19" t="s">
        <v>35</v>
      </c>
      <c r="U12" s="20" t="s">
        <v>11</v>
      </c>
      <c r="V12" s="20" t="s">
        <v>36</v>
      </c>
      <c r="W12" s="20" t="s">
        <v>37</v>
      </c>
      <c r="X12" s="20" t="s">
        <v>38</v>
      </c>
      <c r="Y12" s="20" t="s">
        <v>39</v>
      </c>
      <c r="Z12" s="20" t="s">
        <v>40</v>
      </c>
      <c r="AA12" s="21" t="s">
        <v>41</v>
      </c>
    </row>
    <row r="13" spans="2:63" s="1" customFormat="1" ht="29.25" customHeight="1">
      <c r="B13" s="7"/>
      <c r="C13" s="23" t="s">
        <v>20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76">
        <f>BK13</f>
        <v>0</v>
      </c>
      <c r="O13" s="77"/>
      <c r="P13" s="77"/>
      <c r="Q13" s="77"/>
      <c r="R13" s="9"/>
      <c r="T13" s="22"/>
      <c r="U13" s="11"/>
      <c r="V13" s="11"/>
      <c r="W13" s="30">
        <f>W14+W23+W33+W36+W43+W50</f>
        <v>140.00099999999998</v>
      </c>
      <c r="X13" s="11"/>
      <c r="Y13" s="30">
        <f>Y14+Y23+Y33+Y36+Y43+Y50</f>
        <v>0</v>
      </c>
      <c r="Z13" s="11"/>
      <c r="AA13" s="31">
        <f>AA14+AA23+AA33+AA36+AA43+AA50</f>
        <v>0</v>
      </c>
      <c r="AT13" s="4" t="s">
        <v>14</v>
      </c>
      <c r="AU13" s="4" t="s">
        <v>22</v>
      </c>
      <c r="BK13" s="32">
        <f>BK14+BK23+BK33+BK36+BK43+BK50</f>
        <v>0</v>
      </c>
    </row>
    <row r="14" spans="2:63" s="3" customFormat="1" ht="37.35" customHeight="1">
      <c r="B14" s="33"/>
      <c r="C14" s="34"/>
      <c r="D14" s="35" t="s">
        <v>23</v>
      </c>
      <c r="E14" s="35"/>
      <c r="F14" s="35"/>
      <c r="G14" s="35"/>
      <c r="H14" s="35"/>
      <c r="I14" s="35"/>
      <c r="J14" s="35"/>
      <c r="K14" s="35"/>
      <c r="L14" s="35"/>
      <c r="M14" s="35"/>
      <c r="N14" s="78">
        <f>BK14</f>
        <v>0</v>
      </c>
      <c r="O14" s="79"/>
      <c r="P14" s="79"/>
      <c r="Q14" s="79"/>
      <c r="R14" s="36"/>
      <c r="T14" s="37"/>
      <c r="U14" s="34"/>
      <c r="V14" s="34"/>
      <c r="W14" s="38">
        <f>SUM(W15:W22)</f>
        <v>69.981</v>
      </c>
      <c r="X14" s="34"/>
      <c r="Y14" s="38">
        <f>SUM(Y15:Y22)</f>
        <v>0</v>
      </c>
      <c r="Z14" s="34"/>
      <c r="AA14" s="39">
        <f>SUM(AA15:AA22)</f>
        <v>0</v>
      </c>
      <c r="AR14" s="40" t="s">
        <v>16</v>
      </c>
      <c r="AT14" s="41" t="s">
        <v>14</v>
      </c>
      <c r="AU14" s="41" t="s">
        <v>15</v>
      </c>
      <c r="AY14" s="40" t="s">
        <v>42</v>
      </c>
      <c r="BK14" s="42">
        <f>SUM(BK15:BK22)</f>
        <v>0</v>
      </c>
    </row>
    <row r="15" spans="2:65" s="1" customFormat="1" ht="44.25" customHeight="1">
      <c r="B15" s="24"/>
      <c r="C15" s="43" t="s">
        <v>16</v>
      </c>
      <c r="D15" s="43" t="s">
        <v>43</v>
      </c>
      <c r="E15" s="44" t="s">
        <v>44</v>
      </c>
      <c r="F15" s="70" t="s">
        <v>45</v>
      </c>
      <c r="G15" s="71"/>
      <c r="H15" s="71"/>
      <c r="I15" s="71"/>
      <c r="J15" s="45" t="s">
        <v>46</v>
      </c>
      <c r="K15" s="46">
        <v>560</v>
      </c>
      <c r="L15" s="72"/>
      <c r="M15" s="71"/>
      <c r="N15" s="72"/>
      <c r="O15" s="71"/>
      <c r="P15" s="71"/>
      <c r="Q15" s="71"/>
      <c r="R15" s="25"/>
      <c r="T15" s="47" t="s">
        <v>0</v>
      </c>
      <c r="U15" s="10" t="s">
        <v>12</v>
      </c>
      <c r="V15" s="48">
        <v>0.09</v>
      </c>
      <c r="W15" s="48">
        <f aca="true" t="shared" si="0" ref="W15:W22">V15*K15</f>
        <v>50.4</v>
      </c>
      <c r="X15" s="48">
        <v>0</v>
      </c>
      <c r="Y15" s="48">
        <f aca="true" t="shared" si="1" ref="Y15:Y22">X15*K15</f>
        <v>0</v>
      </c>
      <c r="Z15" s="48">
        <v>0</v>
      </c>
      <c r="AA15" s="49">
        <f aca="true" t="shared" si="2" ref="AA15:AA22">Z15*K15</f>
        <v>0</v>
      </c>
      <c r="AR15" s="4" t="s">
        <v>47</v>
      </c>
      <c r="AT15" s="4" t="s">
        <v>43</v>
      </c>
      <c r="AU15" s="4" t="s">
        <v>16</v>
      </c>
      <c r="AY15" s="4" t="s">
        <v>42</v>
      </c>
      <c r="BE15" s="50">
        <f aca="true" t="shared" si="3" ref="BE15:BE22">IF(U15="základní",N15,0)</f>
        <v>0</v>
      </c>
      <c r="BF15" s="50">
        <f aca="true" t="shared" si="4" ref="BF15:BF22">IF(U15="snížená",N15,0)</f>
        <v>0</v>
      </c>
      <c r="BG15" s="50">
        <f aca="true" t="shared" si="5" ref="BG15:BG22">IF(U15="zákl. přenesená",N15,0)</f>
        <v>0</v>
      </c>
      <c r="BH15" s="50">
        <f aca="true" t="shared" si="6" ref="BH15:BH22">IF(U15="sníž. přenesená",N15,0)</f>
        <v>0</v>
      </c>
      <c r="BI15" s="50">
        <f aca="true" t="shared" si="7" ref="BI15:BI22">IF(U15="nulová",N15,0)</f>
        <v>0</v>
      </c>
      <c r="BJ15" s="4" t="s">
        <v>16</v>
      </c>
      <c r="BK15" s="51">
        <f aca="true" t="shared" si="8" ref="BK15:BK22">ROUND(L15*K15,5)</f>
        <v>0</v>
      </c>
      <c r="BL15" s="4" t="s">
        <v>47</v>
      </c>
      <c r="BM15" s="4" t="s">
        <v>48</v>
      </c>
    </row>
    <row r="16" spans="2:65" s="1" customFormat="1" ht="22.5" customHeight="1">
      <c r="B16" s="24"/>
      <c r="C16" s="52" t="s">
        <v>17</v>
      </c>
      <c r="D16" s="52" t="s">
        <v>49</v>
      </c>
      <c r="E16" s="53" t="s">
        <v>50</v>
      </c>
      <c r="F16" s="73" t="s">
        <v>51</v>
      </c>
      <c r="G16" s="74"/>
      <c r="H16" s="74"/>
      <c r="I16" s="74"/>
      <c r="J16" s="54" t="s">
        <v>46</v>
      </c>
      <c r="K16" s="55">
        <v>560</v>
      </c>
      <c r="L16" s="75"/>
      <c r="M16" s="74"/>
      <c r="N16" s="75"/>
      <c r="O16" s="71"/>
      <c r="P16" s="71"/>
      <c r="Q16" s="71"/>
      <c r="R16" s="25"/>
      <c r="T16" s="47" t="s">
        <v>0</v>
      </c>
      <c r="U16" s="10" t="s">
        <v>12</v>
      </c>
      <c r="V16" s="48">
        <v>0</v>
      </c>
      <c r="W16" s="48">
        <f t="shared" si="0"/>
        <v>0</v>
      </c>
      <c r="X16" s="48">
        <v>0</v>
      </c>
      <c r="Y16" s="48">
        <f t="shared" si="1"/>
        <v>0</v>
      </c>
      <c r="Z16" s="48">
        <v>0</v>
      </c>
      <c r="AA16" s="49">
        <f t="shared" si="2"/>
        <v>0</v>
      </c>
      <c r="AR16" s="4" t="s">
        <v>52</v>
      </c>
      <c r="AT16" s="4" t="s">
        <v>49</v>
      </c>
      <c r="AU16" s="4" t="s">
        <v>16</v>
      </c>
      <c r="AY16" s="4" t="s">
        <v>42</v>
      </c>
      <c r="BE16" s="50">
        <f t="shared" si="3"/>
        <v>0</v>
      </c>
      <c r="BF16" s="50">
        <f t="shared" si="4"/>
        <v>0</v>
      </c>
      <c r="BG16" s="50">
        <f t="shared" si="5"/>
        <v>0</v>
      </c>
      <c r="BH16" s="50">
        <f t="shared" si="6"/>
        <v>0</v>
      </c>
      <c r="BI16" s="50">
        <f t="shared" si="7"/>
        <v>0</v>
      </c>
      <c r="BJ16" s="4" t="s">
        <v>16</v>
      </c>
      <c r="BK16" s="51">
        <f t="shared" si="8"/>
        <v>0</v>
      </c>
      <c r="BL16" s="4" t="s">
        <v>47</v>
      </c>
      <c r="BM16" s="4" t="s">
        <v>53</v>
      </c>
    </row>
    <row r="17" spans="2:65" s="1" customFormat="1" ht="44.25" customHeight="1">
      <c r="B17" s="24"/>
      <c r="C17" s="43" t="s">
        <v>54</v>
      </c>
      <c r="D17" s="43" t="s">
        <v>43</v>
      </c>
      <c r="E17" s="44" t="s">
        <v>55</v>
      </c>
      <c r="F17" s="70" t="s">
        <v>56</v>
      </c>
      <c r="G17" s="71"/>
      <c r="H17" s="71"/>
      <c r="I17" s="71"/>
      <c r="J17" s="45" t="s">
        <v>46</v>
      </c>
      <c r="K17" s="46">
        <v>10</v>
      </c>
      <c r="L17" s="72"/>
      <c r="M17" s="71"/>
      <c r="N17" s="72"/>
      <c r="O17" s="71"/>
      <c r="P17" s="71"/>
      <c r="Q17" s="71"/>
      <c r="R17" s="25"/>
      <c r="T17" s="47" t="s">
        <v>0</v>
      </c>
      <c r="U17" s="10" t="s">
        <v>12</v>
      </c>
      <c r="V17" s="48">
        <v>0.09</v>
      </c>
      <c r="W17" s="48">
        <f t="shared" si="0"/>
        <v>0.8999999999999999</v>
      </c>
      <c r="X17" s="48">
        <v>0</v>
      </c>
      <c r="Y17" s="48">
        <f t="shared" si="1"/>
        <v>0</v>
      </c>
      <c r="Z17" s="48">
        <v>0</v>
      </c>
      <c r="AA17" s="49">
        <f t="shared" si="2"/>
        <v>0</v>
      </c>
      <c r="AR17" s="4" t="s">
        <v>47</v>
      </c>
      <c r="AT17" s="4" t="s">
        <v>43</v>
      </c>
      <c r="AU17" s="4" t="s">
        <v>16</v>
      </c>
      <c r="AY17" s="4" t="s">
        <v>42</v>
      </c>
      <c r="BE17" s="50">
        <f t="shared" si="3"/>
        <v>0</v>
      </c>
      <c r="BF17" s="50">
        <f t="shared" si="4"/>
        <v>0</v>
      </c>
      <c r="BG17" s="50">
        <f t="shared" si="5"/>
        <v>0</v>
      </c>
      <c r="BH17" s="50">
        <f t="shared" si="6"/>
        <v>0</v>
      </c>
      <c r="BI17" s="50">
        <f t="shared" si="7"/>
        <v>0</v>
      </c>
      <c r="BJ17" s="4" t="s">
        <v>16</v>
      </c>
      <c r="BK17" s="51">
        <f t="shared" si="8"/>
        <v>0</v>
      </c>
      <c r="BL17" s="4" t="s">
        <v>47</v>
      </c>
      <c r="BM17" s="4" t="s">
        <v>57</v>
      </c>
    </row>
    <row r="18" spans="2:65" s="1" customFormat="1" ht="22.5" customHeight="1">
      <c r="B18" s="24"/>
      <c r="C18" s="52" t="s">
        <v>47</v>
      </c>
      <c r="D18" s="52" t="s">
        <v>49</v>
      </c>
      <c r="E18" s="53" t="s">
        <v>58</v>
      </c>
      <c r="F18" s="73" t="s">
        <v>59</v>
      </c>
      <c r="G18" s="74"/>
      <c r="H18" s="74"/>
      <c r="I18" s="74"/>
      <c r="J18" s="54" t="s">
        <v>46</v>
      </c>
      <c r="K18" s="55">
        <v>10</v>
      </c>
      <c r="L18" s="75"/>
      <c r="M18" s="74"/>
      <c r="N18" s="75"/>
      <c r="O18" s="71"/>
      <c r="P18" s="71"/>
      <c r="Q18" s="71"/>
      <c r="R18" s="25"/>
      <c r="T18" s="47" t="s">
        <v>0</v>
      </c>
      <c r="U18" s="10" t="s">
        <v>12</v>
      </c>
      <c r="V18" s="48">
        <v>0</v>
      </c>
      <c r="W18" s="48">
        <f t="shared" si="0"/>
        <v>0</v>
      </c>
      <c r="X18" s="48">
        <v>0</v>
      </c>
      <c r="Y18" s="48">
        <f t="shared" si="1"/>
        <v>0</v>
      </c>
      <c r="Z18" s="48">
        <v>0</v>
      </c>
      <c r="AA18" s="49">
        <f t="shared" si="2"/>
        <v>0</v>
      </c>
      <c r="AR18" s="4" t="s">
        <v>52</v>
      </c>
      <c r="AT18" s="4" t="s">
        <v>49</v>
      </c>
      <c r="AU18" s="4" t="s">
        <v>16</v>
      </c>
      <c r="AY18" s="4" t="s">
        <v>42</v>
      </c>
      <c r="BE18" s="50">
        <f t="shared" si="3"/>
        <v>0</v>
      </c>
      <c r="BF18" s="50">
        <f t="shared" si="4"/>
        <v>0</v>
      </c>
      <c r="BG18" s="50">
        <f t="shared" si="5"/>
        <v>0</v>
      </c>
      <c r="BH18" s="50">
        <f t="shared" si="6"/>
        <v>0</v>
      </c>
      <c r="BI18" s="50">
        <f t="shared" si="7"/>
        <v>0</v>
      </c>
      <c r="BJ18" s="4" t="s">
        <v>16</v>
      </c>
      <c r="BK18" s="51">
        <f t="shared" si="8"/>
        <v>0</v>
      </c>
      <c r="BL18" s="4" t="s">
        <v>47</v>
      </c>
      <c r="BM18" s="4" t="s">
        <v>60</v>
      </c>
    </row>
    <row r="19" spans="2:65" s="1" customFormat="1" ht="31.5" customHeight="1">
      <c r="B19" s="24"/>
      <c r="C19" s="43" t="s">
        <v>61</v>
      </c>
      <c r="D19" s="43" t="s">
        <v>43</v>
      </c>
      <c r="E19" s="44" t="s">
        <v>62</v>
      </c>
      <c r="F19" s="70" t="s">
        <v>63</v>
      </c>
      <c r="G19" s="71"/>
      <c r="H19" s="71"/>
      <c r="I19" s="71"/>
      <c r="J19" s="45" t="s">
        <v>64</v>
      </c>
      <c r="K19" s="46">
        <v>13</v>
      </c>
      <c r="L19" s="72"/>
      <c r="M19" s="71"/>
      <c r="N19" s="72"/>
      <c r="O19" s="71"/>
      <c r="P19" s="71"/>
      <c r="Q19" s="71"/>
      <c r="R19" s="25"/>
      <c r="T19" s="47" t="s">
        <v>0</v>
      </c>
      <c r="U19" s="10" t="s">
        <v>12</v>
      </c>
      <c r="V19" s="48">
        <v>0.612</v>
      </c>
      <c r="W19" s="48">
        <f t="shared" si="0"/>
        <v>7.9559999999999995</v>
      </c>
      <c r="X19" s="48">
        <v>0</v>
      </c>
      <c r="Y19" s="48">
        <f t="shared" si="1"/>
        <v>0</v>
      </c>
      <c r="Z19" s="48">
        <v>0</v>
      </c>
      <c r="AA19" s="49">
        <f t="shared" si="2"/>
        <v>0</v>
      </c>
      <c r="AR19" s="4" t="s">
        <v>47</v>
      </c>
      <c r="AT19" s="4" t="s">
        <v>43</v>
      </c>
      <c r="AU19" s="4" t="s">
        <v>16</v>
      </c>
      <c r="AY19" s="4" t="s">
        <v>42</v>
      </c>
      <c r="BE19" s="50">
        <f t="shared" si="3"/>
        <v>0</v>
      </c>
      <c r="BF19" s="50">
        <f t="shared" si="4"/>
        <v>0</v>
      </c>
      <c r="BG19" s="50">
        <f t="shared" si="5"/>
        <v>0</v>
      </c>
      <c r="BH19" s="50">
        <f t="shared" si="6"/>
        <v>0</v>
      </c>
      <c r="BI19" s="50">
        <f t="shared" si="7"/>
        <v>0</v>
      </c>
      <c r="BJ19" s="4" t="s">
        <v>16</v>
      </c>
      <c r="BK19" s="51">
        <f t="shared" si="8"/>
        <v>0</v>
      </c>
      <c r="BL19" s="4" t="s">
        <v>47</v>
      </c>
      <c r="BM19" s="4" t="s">
        <v>65</v>
      </c>
    </row>
    <row r="20" spans="2:65" s="1" customFormat="1" ht="22.5" customHeight="1">
      <c r="B20" s="24"/>
      <c r="C20" s="52" t="s">
        <v>66</v>
      </c>
      <c r="D20" s="52" t="s">
        <v>49</v>
      </c>
      <c r="E20" s="53" t="s">
        <v>67</v>
      </c>
      <c r="F20" s="73" t="s">
        <v>68</v>
      </c>
      <c r="G20" s="74"/>
      <c r="H20" s="74"/>
      <c r="I20" s="74"/>
      <c r="J20" s="54" t="s">
        <v>69</v>
      </c>
      <c r="K20" s="55">
        <v>13</v>
      </c>
      <c r="L20" s="75"/>
      <c r="M20" s="74"/>
      <c r="N20" s="75"/>
      <c r="O20" s="71"/>
      <c r="P20" s="71"/>
      <c r="Q20" s="71"/>
      <c r="R20" s="25"/>
      <c r="T20" s="47" t="s">
        <v>0</v>
      </c>
      <c r="U20" s="10" t="s">
        <v>12</v>
      </c>
      <c r="V20" s="48">
        <v>0</v>
      </c>
      <c r="W20" s="48">
        <f t="shared" si="0"/>
        <v>0</v>
      </c>
      <c r="X20" s="48">
        <v>0</v>
      </c>
      <c r="Y20" s="48">
        <f t="shared" si="1"/>
        <v>0</v>
      </c>
      <c r="Z20" s="48">
        <v>0</v>
      </c>
      <c r="AA20" s="49">
        <f t="shared" si="2"/>
        <v>0</v>
      </c>
      <c r="AR20" s="4" t="s">
        <v>52</v>
      </c>
      <c r="AT20" s="4" t="s">
        <v>49</v>
      </c>
      <c r="AU20" s="4" t="s">
        <v>16</v>
      </c>
      <c r="AY20" s="4" t="s">
        <v>42</v>
      </c>
      <c r="BE20" s="50">
        <f t="shared" si="3"/>
        <v>0</v>
      </c>
      <c r="BF20" s="50">
        <f t="shared" si="4"/>
        <v>0</v>
      </c>
      <c r="BG20" s="50">
        <f t="shared" si="5"/>
        <v>0</v>
      </c>
      <c r="BH20" s="50">
        <f t="shared" si="6"/>
        <v>0</v>
      </c>
      <c r="BI20" s="50">
        <f t="shared" si="7"/>
        <v>0</v>
      </c>
      <c r="BJ20" s="4" t="s">
        <v>16</v>
      </c>
      <c r="BK20" s="51">
        <f t="shared" si="8"/>
        <v>0</v>
      </c>
      <c r="BL20" s="4" t="s">
        <v>47</v>
      </c>
      <c r="BM20" s="4" t="s">
        <v>70</v>
      </c>
    </row>
    <row r="21" spans="2:65" s="1" customFormat="1" ht="44.25" customHeight="1">
      <c r="B21" s="24"/>
      <c r="C21" s="43" t="s">
        <v>71</v>
      </c>
      <c r="D21" s="43" t="s">
        <v>43</v>
      </c>
      <c r="E21" s="44" t="s">
        <v>72</v>
      </c>
      <c r="F21" s="70" t="s">
        <v>73</v>
      </c>
      <c r="G21" s="71"/>
      <c r="H21" s="71"/>
      <c r="I21" s="71"/>
      <c r="J21" s="45" t="s">
        <v>64</v>
      </c>
      <c r="K21" s="46">
        <v>195</v>
      </c>
      <c r="L21" s="72"/>
      <c r="M21" s="71"/>
      <c r="N21" s="72"/>
      <c r="O21" s="71"/>
      <c r="P21" s="71"/>
      <c r="Q21" s="71"/>
      <c r="R21" s="25"/>
      <c r="T21" s="47" t="s">
        <v>0</v>
      </c>
      <c r="U21" s="10" t="s">
        <v>12</v>
      </c>
      <c r="V21" s="48">
        <v>0.055</v>
      </c>
      <c r="W21" s="48">
        <f t="shared" si="0"/>
        <v>10.725</v>
      </c>
      <c r="X21" s="48">
        <v>0</v>
      </c>
      <c r="Y21" s="48">
        <f t="shared" si="1"/>
        <v>0</v>
      </c>
      <c r="Z21" s="48">
        <v>0</v>
      </c>
      <c r="AA21" s="49">
        <f t="shared" si="2"/>
        <v>0</v>
      </c>
      <c r="AR21" s="4" t="s">
        <v>47</v>
      </c>
      <c r="AT21" s="4" t="s">
        <v>43</v>
      </c>
      <c r="AU21" s="4" t="s">
        <v>16</v>
      </c>
      <c r="AY21" s="4" t="s">
        <v>42</v>
      </c>
      <c r="BE21" s="50">
        <f t="shared" si="3"/>
        <v>0</v>
      </c>
      <c r="BF21" s="50">
        <f t="shared" si="4"/>
        <v>0</v>
      </c>
      <c r="BG21" s="50">
        <f t="shared" si="5"/>
        <v>0</v>
      </c>
      <c r="BH21" s="50">
        <f t="shared" si="6"/>
        <v>0</v>
      </c>
      <c r="BI21" s="50">
        <f t="shared" si="7"/>
        <v>0</v>
      </c>
      <c r="BJ21" s="4" t="s">
        <v>16</v>
      </c>
      <c r="BK21" s="51">
        <f t="shared" si="8"/>
        <v>0</v>
      </c>
      <c r="BL21" s="4" t="s">
        <v>47</v>
      </c>
      <c r="BM21" s="4" t="s">
        <v>74</v>
      </c>
    </row>
    <row r="22" spans="2:65" s="1" customFormat="1" ht="22.5" customHeight="1">
      <c r="B22" s="24"/>
      <c r="C22" s="52" t="s">
        <v>52</v>
      </c>
      <c r="D22" s="52" t="s">
        <v>49</v>
      </c>
      <c r="E22" s="53" t="s">
        <v>75</v>
      </c>
      <c r="F22" s="73" t="s">
        <v>76</v>
      </c>
      <c r="G22" s="74"/>
      <c r="H22" s="74"/>
      <c r="I22" s="74"/>
      <c r="J22" s="54" t="s">
        <v>69</v>
      </c>
      <c r="K22" s="55">
        <v>65</v>
      </c>
      <c r="L22" s="75"/>
      <c r="M22" s="74"/>
      <c r="N22" s="75"/>
      <c r="O22" s="71"/>
      <c r="P22" s="71"/>
      <c r="Q22" s="71"/>
      <c r="R22" s="25"/>
      <c r="T22" s="47" t="s">
        <v>0</v>
      </c>
      <c r="U22" s="10" t="s">
        <v>12</v>
      </c>
      <c r="V22" s="48">
        <v>0</v>
      </c>
      <c r="W22" s="48">
        <f t="shared" si="0"/>
        <v>0</v>
      </c>
      <c r="X22" s="48">
        <v>0</v>
      </c>
      <c r="Y22" s="48">
        <f t="shared" si="1"/>
        <v>0</v>
      </c>
      <c r="Z22" s="48">
        <v>0</v>
      </c>
      <c r="AA22" s="49">
        <f t="shared" si="2"/>
        <v>0</v>
      </c>
      <c r="AR22" s="4" t="s">
        <v>52</v>
      </c>
      <c r="AT22" s="4" t="s">
        <v>49</v>
      </c>
      <c r="AU22" s="4" t="s">
        <v>16</v>
      </c>
      <c r="AY22" s="4" t="s">
        <v>42</v>
      </c>
      <c r="BE22" s="50">
        <f t="shared" si="3"/>
        <v>0</v>
      </c>
      <c r="BF22" s="50">
        <f t="shared" si="4"/>
        <v>0</v>
      </c>
      <c r="BG22" s="50">
        <f t="shared" si="5"/>
        <v>0</v>
      </c>
      <c r="BH22" s="50">
        <f t="shared" si="6"/>
        <v>0</v>
      </c>
      <c r="BI22" s="50">
        <f t="shared" si="7"/>
        <v>0</v>
      </c>
      <c r="BJ22" s="4" t="s">
        <v>16</v>
      </c>
      <c r="BK22" s="51">
        <f t="shared" si="8"/>
        <v>0</v>
      </c>
      <c r="BL22" s="4" t="s">
        <v>47</v>
      </c>
      <c r="BM22" s="4" t="s">
        <v>77</v>
      </c>
    </row>
    <row r="23" spans="2:63" s="3" customFormat="1" ht="37.35" customHeight="1">
      <c r="B23" s="33"/>
      <c r="C23" s="34"/>
      <c r="D23" s="35" t="s">
        <v>24</v>
      </c>
      <c r="E23" s="35"/>
      <c r="F23" s="35"/>
      <c r="G23" s="35"/>
      <c r="H23" s="35"/>
      <c r="I23" s="35"/>
      <c r="J23" s="35"/>
      <c r="K23" s="35"/>
      <c r="L23" s="35"/>
      <c r="M23" s="35"/>
      <c r="N23" s="80">
        <f>BK23</f>
        <v>0</v>
      </c>
      <c r="O23" s="81"/>
      <c r="P23" s="81"/>
      <c r="Q23" s="81"/>
      <c r="R23" s="36"/>
      <c r="T23" s="37"/>
      <c r="U23" s="34"/>
      <c r="V23" s="34"/>
      <c r="W23" s="38">
        <f>SUM(W24:W32)</f>
        <v>31.352999999999998</v>
      </c>
      <c r="X23" s="34"/>
      <c r="Y23" s="38">
        <f>SUM(Y24:Y32)</f>
        <v>0</v>
      </c>
      <c r="Z23" s="34"/>
      <c r="AA23" s="39">
        <f>SUM(AA24:AA32)</f>
        <v>0</v>
      </c>
      <c r="AR23" s="40" t="s">
        <v>16</v>
      </c>
      <c r="AT23" s="41" t="s">
        <v>14</v>
      </c>
      <c r="AU23" s="41" t="s">
        <v>15</v>
      </c>
      <c r="AY23" s="40" t="s">
        <v>42</v>
      </c>
      <c r="BK23" s="42">
        <f>SUM(BK24:BK32)</f>
        <v>0</v>
      </c>
    </row>
    <row r="24" spans="2:65" s="1" customFormat="1" ht="22.5" customHeight="1">
      <c r="B24" s="24"/>
      <c r="C24" s="43" t="s">
        <v>78</v>
      </c>
      <c r="D24" s="43" t="s">
        <v>43</v>
      </c>
      <c r="E24" s="44" t="s">
        <v>79</v>
      </c>
      <c r="F24" s="70" t="s">
        <v>80</v>
      </c>
      <c r="G24" s="71"/>
      <c r="H24" s="71"/>
      <c r="I24" s="71"/>
      <c r="J24" s="45" t="s">
        <v>46</v>
      </c>
      <c r="K24" s="46">
        <v>60</v>
      </c>
      <c r="L24" s="72"/>
      <c r="M24" s="71"/>
      <c r="N24" s="72"/>
      <c r="O24" s="71"/>
      <c r="P24" s="71"/>
      <c r="Q24" s="71"/>
      <c r="R24" s="25"/>
      <c r="T24" s="47" t="s">
        <v>0</v>
      </c>
      <c r="U24" s="10" t="s">
        <v>12</v>
      </c>
      <c r="V24" s="48">
        <v>0.44</v>
      </c>
      <c r="W24" s="48">
        <f aca="true" t="shared" si="9" ref="W24:W32">V24*K24</f>
        <v>26.4</v>
      </c>
      <c r="X24" s="48">
        <v>0</v>
      </c>
      <c r="Y24" s="48">
        <f aca="true" t="shared" si="10" ref="Y24:Y32">X24*K24</f>
        <v>0</v>
      </c>
      <c r="Z24" s="48">
        <v>0</v>
      </c>
      <c r="AA24" s="49">
        <f aca="true" t="shared" si="11" ref="AA24:AA32">Z24*K24</f>
        <v>0</v>
      </c>
      <c r="AR24" s="4" t="s">
        <v>47</v>
      </c>
      <c r="AT24" s="4" t="s">
        <v>43</v>
      </c>
      <c r="AU24" s="4" t="s">
        <v>16</v>
      </c>
      <c r="AY24" s="4" t="s">
        <v>42</v>
      </c>
      <c r="BE24" s="50">
        <f aca="true" t="shared" si="12" ref="BE24:BE32">IF(U24="základní",N24,0)</f>
        <v>0</v>
      </c>
      <c r="BF24" s="50">
        <f aca="true" t="shared" si="13" ref="BF24:BF32">IF(U24="snížená",N24,0)</f>
        <v>0</v>
      </c>
      <c r="BG24" s="50">
        <f aca="true" t="shared" si="14" ref="BG24:BG32">IF(U24="zákl. přenesená",N24,0)</f>
        <v>0</v>
      </c>
      <c r="BH24" s="50">
        <f aca="true" t="shared" si="15" ref="BH24:BH32">IF(U24="sníž. přenesená",N24,0)</f>
        <v>0</v>
      </c>
      <c r="BI24" s="50">
        <f aca="true" t="shared" si="16" ref="BI24:BI32">IF(U24="nulová",N24,0)</f>
        <v>0</v>
      </c>
      <c r="BJ24" s="4" t="s">
        <v>16</v>
      </c>
      <c r="BK24" s="51">
        <f aca="true" t="shared" si="17" ref="BK24:BK32">ROUND(L24*K24,5)</f>
        <v>0</v>
      </c>
      <c r="BL24" s="4" t="s">
        <v>47</v>
      </c>
      <c r="BM24" s="4" t="s">
        <v>81</v>
      </c>
    </row>
    <row r="25" spans="2:65" s="1" customFormat="1" ht="22.5" customHeight="1">
      <c r="B25" s="24"/>
      <c r="C25" s="52" t="s">
        <v>82</v>
      </c>
      <c r="D25" s="52" t="s">
        <v>49</v>
      </c>
      <c r="E25" s="53" t="s">
        <v>83</v>
      </c>
      <c r="F25" s="73" t="s">
        <v>84</v>
      </c>
      <c r="G25" s="74"/>
      <c r="H25" s="74"/>
      <c r="I25" s="74"/>
      <c r="J25" s="54" t="s">
        <v>46</v>
      </c>
      <c r="K25" s="55">
        <v>60</v>
      </c>
      <c r="L25" s="75"/>
      <c r="M25" s="74"/>
      <c r="N25" s="75"/>
      <c r="O25" s="71"/>
      <c r="P25" s="71"/>
      <c r="Q25" s="71"/>
      <c r="R25" s="25"/>
      <c r="T25" s="47" t="s">
        <v>0</v>
      </c>
      <c r="U25" s="10" t="s">
        <v>12</v>
      </c>
      <c r="V25" s="48">
        <v>0</v>
      </c>
      <c r="W25" s="48">
        <f t="shared" si="9"/>
        <v>0</v>
      </c>
      <c r="X25" s="48">
        <v>0</v>
      </c>
      <c r="Y25" s="48">
        <f t="shared" si="10"/>
        <v>0</v>
      </c>
      <c r="Z25" s="48">
        <v>0</v>
      </c>
      <c r="AA25" s="49">
        <f t="shared" si="11"/>
        <v>0</v>
      </c>
      <c r="AR25" s="4" t="s">
        <v>52</v>
      </c>
      <c r="AT25" s="4" t="s">
        <v>49</v>
      </c>
      <c r="AU25" s="4" t="s">
        <v>16</v>
      </c>
      <c r="AY25" s="4" t="s">
        <v>42</v>
      </c>
      <c r="BE25" s="50">
        <f t="shared" si="12"/>
        <v>0</v>
      </c>
      <c r="BF25" s="50">
        <f t="shared" si="13"/>
        <v>0</v>
      </c>
      <c r="BG25" s="50">
        <f t="shared" si="14"/>
        <v>0</v>
      </c>
      <c r="BH25" s="50">
        <f t="shared" si="15"/>
        <v>0</v>
      </c>
      <c r="BI25" s="50">
        <f t="shared" si="16"/>
        <v>0</v>
      </c>
      <c r="BJ25" s="4" t="s">
        <v>16</v>
      </c>
      <c r="BK25" s="51">
        <f t="shared" si="17"/>
        <v>0</v>
      </c>
      <c r="BL25" s="4" t="s">
        <v>47</v>
      </c>
      <c r="BM25" s="4" t="s">
        <v>85</v>
      </c>
    </row>
    <row r="26" spans="2:65" s="1" customFormat="1" ht="22.5" customHeight="1">
      <c r="B26" s="24"/>
      <c r="C26" s="52" t="s">
        <v>86</v>
      </c>
      <c r="D26" s="52" t="s">
        <v>49</v>
      </c>
      <c r="E26" s="53" t="s">
        <v>87</v>
      </c>
      <c r="F26" s="73" t="s">
        <v>88</v>
      </c>
      <c r="G26" s="74"/>
      <c r="H26" s="74"/>
      <c r="I26" s="74"/>
      <c r="J26" s="54" t="s">
        <v>69</v>
      </c>
      <c r="K26" s="55">
        <v>40</v>
      </c>
      <c r="L26" s="75"/>
      <c r="M26" s="74"/>
      <c r="N26" s="75"/>
      <c r="O26" s="71"/>
      <c r="P26" s="71"/>
      <c r="Q26" s="71"/>
      <c r="R26" s="25"/>
      <c r="T26" s="47" t="s">
        <v>0</v>
      </c>
      <c r="U26" s="10" t="s">
        <v>12</v>
      </c>
      <c r="V26" s="48">
        <v>0</v>
      </c>
      <c r="W26" s="48">
        <f t="shared" si="9"/>
        <v>0</v>
      </c>
      <c r="X26" s="48">
        <v>0</v>
      </c>
      <c r="Y26" s="48">
        <f t="shared" si="10"/>
        <v>0</v>
      </c>
      <c r="Z26" s="48">
        <v>0</v>
      </c>
      <c r="AA26" s="49">
        <f t="shared" si="11"/>
        <v>0</v>
      </c>
      <c r="AR26" s="4" t="s">
        <v>52</v>
      </c>
      <c r="AT26" s="4" t="s">
        <v>49</v>
      </c>
      <c r="AU26" s="4" t="s">
        <v>16</v>
      </c>
      <c r="AY26" s="4" t="s">
        <v>42</v>
      </c>
      <c r="BE26" s="50">
        <f t="shared" si="12"/>
        <v>0</v>
      </c>
      <c r="BF26" s="50">
        <f t="shared" si="13"/>
        <v>0</v>
      </c>
      <c r="BG26" s="50">
        <f t="shared" si="14"/>
        <v>0</v>
      </c>
      <c r="BH26" s="50">
        <f t="shared" si="15"/>
        <v>0</v>
      </c>
      <c r="BI26" s="50">
        <f t="shared" si="16"/>
        <v>0</v>
      </c>
      <c r="BJ26" s="4" t="s">
        <v>16</v>
      </c>
      <c r="BK26" s="51">
        <f t="shared" si="17"/>
        <v>0</v>
      </c>
      <c r="BL26" s="4" t="s">
        <v>47</v>
      </c>
      <c r="BM26" s="4" t="s">
        <v>89</v>
      </c>
    </row>
    <row r="27" spans="2:65" s="1" customFormat="1" ht="22.5" customHeight="1">
      <c r="B27" s="24"/>
      <c r="C27" s="52" t="s">
        <v>90</v>
      </c>
      <c r="D27" s="52" t="s">
        <v>49</v>
      </c>
      <c r="E27" s="53" t="s">
        <v>91</v>
      </c>
      <c r="F27" s="73" t="s">
        <v>92</v>
      </c>
      <c r="G27" s="74"/>
      <c r="H27" s="74"/>
      <c r="I27" s="74"/>
      <c r="J27" s="54" t="s">
        <v>69</v>
      </c>
      <c r="K27" s="55">
        <v>40</v>
      </c>
      <c r="L27" s="75"/>
      <c r="M27" s="74"/>
      <c r="N27" s="75"/>
      <c r="O27" s="71"/>
      <c r="P27" s="71"/>
      <c r="Q27" s="71"/>
      <c r="R27" s="25"/>
      <c r="T27" s="47" t="s">
        <v>0</v>
      </c>
      <c r="U27" s="10" t="s">
        <v>12</v>
      </c>
      <c r="V27" s="48">
        <v>0</v>
      </c>
      <c r="W27" s="48">
        <f t="shared" si="9"/>
        <v>0</v>
      </c>
      <c r="X27" s="48">
        <v>0</v>
      </c>
      <c r="Y27" s="48">
        <f t="shared" si="10"/>
        <v>0</v>
      </c>
      <c r="Z27" s="48">
        <v>0</v>
      </c>
      <c r="AA27" s="49">
        <f t="shared" si="11"/>
        <v>0</v>
      </c>
      <c r="AR27" s="4" t="s">
        <v>52</v>
      </c>
      <c r="AT27" s="4" t="s">
        <v>49</v>
      </c>
      <c r="AU27" s="4" t="s">
        <v>16</v>
      </c>
      <c r="AY27" s="4" t="s">
        <v>42</v>
      </c>
      <c r="BE27" s="50">
        <f t="shared" si="12"/>
        <v>0</v>
      </c>
      <c r="BF27" s="50">
        <f t="shared" si="13"/>
        <v>0</v>
      </c>
      <c r="BG27" s="50">
        <f t="shared" si="14"/>
        <v>0</v>
      </c>
      <c r="BH27" s="50">
        <f t="shared" si="15"/>
        <v>0</v>
      </c>
      <c r="BI27" s="50">
        <f t="shared" si="16"/>
        <v>0</v>
      </c>
      <c r="BJ27" s="4" t="s">
        <v>16</v>
      </c>
      <c r="BK27" s="51">
        <f t="shared" si="17"/>
        <v>0</v>
      </c>
      <c r="BL27" s="4" t="s">
        <v>47</v>
      </c>
      <c r="BM27" s="4" t="s">
        <v>93</v>
      </c>
    </row>
    <row r="28" spans="2:65" s="1" customFormat="1" ht="22.5" customHeight="1">
      <c r="B28" s="24"/>
      <c r="C28" s="52" t="s">
        <v>94</v>
      </c>
      <c r="D28" s="52" t="s">
        <v>49</v>
      </c>
      <c r="E28" s="53" t="s">
        <v>95</v>
      </c>
      <c r="F28" s="73" t="s">
        <v>96</v>
      </c>
      <c r="G28" s="74"/>
      <c r="H28" s="74"/>
      <c r="I28" s="74"/>
      <c r="J28" s="54" t="s">
        <v>69</v>
      </c>
      <c r="K28" s="55">
        <v>80</v>
      </c>
      <c r="L28" s="75"/>
      <c r="M28" s="74"/>
      <c r="N28" s="75"/>
      <c r="O28" s="71"/>
      <c r="P28" s="71"/>
      <c r="Q28" s="71"/>
      <c r="R28" s="25"/>
      <c r="T28" s="47" t="s">
        <v>0</v>
      </c>
      <c r="U28" s="10" t="s">
        <v>12</v>
      </c>
      <c r="V28" s="48">
        <v>0</v>
      </c>
      <c r="W28" s="48">
        <f t="shared" si="9"/>
        <v>0</v>
      </c>
      <c r="X28" s="48">
        <v>0</v>
      </c>
      <c r="Y28" s="48">
        <f t="shared" si="10"/>
        <v>0</v>
      </c>
      <c r="Z28" s="48">
        <v>0</v>
      </c>
      <c r="AA28" s="49">
        <f t="shared" si="11"/>
        <v>0</v>
      </c>
      <c r="AR28" s="4" t="s">
        <v>52</v>
      </c>
      <c r="AT28" s="4" t="s">
        <v>49</v>
      </c>
      <c r="AU28" s="4" t="s">
        <v>16</v>
      </c>
      <c r="AY28" s="4" t="s">
        <v>42</v>
      </c>
      <c r="BE28" s="50">
        <f t="shared" si="12"/>
        <v>0</v>
      </c>
      <c r="BF28" s="50">
        <f t="shared" si="13"/>
        <v>0</v>
      </c>
      <c r="BG28" s="50">
        <f t="shared" si="14"/>
        <v>0</v>
      </c>
      <c r="BH28" s="50">
        <f t="shared" si="15"/>
        <v>0</v>
      </c>
      <c r="BI28" s="50">
        <f t="shared" si="16"/>
        <v>0</v>
      </c>
      <c r="BJ28" s="4" t="s">
        <v>16</v>
      </c>
      <c r="BK28" s="51">
        <f t="shared" si="17"/>
        <v>0</v>
      </c>
      <c r="BL28" s="4" t="s">
        <v>47</v>
      </c>
      <c r="BM28" s="4" t="s">
        <v>97</v>
      </c>
    </row>
    <row r="29" spans="2:65" s="1" customFormat="1" ht="31.5" customHeight="1">
      <c r="B29" s="24"/>
      <c r="C29" s="43" t="s">
        <v>98</v>
      </c>
      <c r="D29" s="43" t="s">
        <v>43</v>
      </c>
      <c r="E29" s="44" t="s">
        <v>99</v>
      </c>
      <c r="F29" s="70" t="s">
        <v>100</v>
      </c>
      <c r="G29" s="71"/>
      <c r="H29" s="71"/>
      <c r="I29" s="71"/>
      <c r="J29" s="45" t="s">
        <v>46</v>
      </c>
      <c r="K29" s="46">
        <v>39</v>
      </c>
      <c r="L29" s="72"/>
      <c r="M29" s="71"/>
      <c r="N29" s="72"/>
      <c r="O29" s="71"/>
      <c r="P29" s="71"/>
      <c r="Q29" s="71"/>
      <c r="R29" s="25"/>
      <c r="T29" s="47" t="s">
        <v>0</v>
      </c>
      <c r="U29" s="10" t="s">
        <v>12</v>
      </c>
      <c r="V29" s="48">
        <v>0.127</v>
      </c>
      <c r="W29" s="48">
        <f t="shared" si="9"/>
        <v>4.953</v>
      </c>
      <c r="X29" s="48">
        <v>0</v>
      </c>
      <c r="Y29" s="48">
        <f t="shared" si="10"/>
        <v>0</v>
      </c>
      <c r="Z29" s="48">
        <v>0</v>
      </c>
      <c r="AA29" s="49">
        <f t="shared" si="11"/>
        <v>0</v>
      </c>
      <c r="AR29" s="4" t="s">
        <v>47</v>
      </c>
      <c r="AT29" s="4" t="s">
        <v>43</v>
      </c>
      <c r="AU29" s="4" t="s">
        <v>16</v>
      </c>
      <c r="AY29" s="4" t="s">
        <v>42</v>
      </c>
      <c r="BE29" s="50">
        <f t="shared" si="12"/>
        <v>0</v>
      </c>
      <c r="BF29" s="50">
        <f t="shared" si="13"/>
        <v>0</v>
      </c>
      <c r="BG29" s="50">
        <f t="shared" si="14"/>
        <v>0</v>
      </c>
      <c r="BH29" s="50">
        <f t="shared" si="15"/>
        <v>0</v>
      </c>
      <c r="BI29" s="50">
        <f t="shared" si="16"/>
        <v>0</v>
      </c>
      <c r="BJ29" s="4" t="s">
        <v>16</v>
      </c>
      <c r="BK29" s="51">
        <f t="shared" si="17"/>
        <v>0</v>
      </c>
      <c r="BL29" s="4" t="s">
        <v>47</v>
      </c>
      <c r="BM29" s="4" t="s">
        <v>101</v>
      </c>
    </row>
    <row r="30" spans="2:65" s="1" customFormat="1" ht="22.5" customHeight="1">
      <c r="B30" s="24"/>
      <c r="C30" s="52" t="s">
        <v>2</v>
      </c>
      <c r="D30" s="52" t="s">
        <v>49</v>
      </c>
      <c r="E30" s="53" t="s">
        <v>102</v>
      </c>
      <c r="F30" s="73" t="s">
        <v>103</v>
      </c>
      <c r="G30" s="74"/>
      <c r="H30" s="74"/>
      <c r="I30" s="74"/>
      <c r="J30" s="54" t="s">
        <v>46</v>
      </c>
      <c r="K30" s="55">
        <v>39</v>
      </c>
      <c r="L30" s="75"/>
      <c r="M30" s="74"/>
      <c r="N30" s="75"/>
      <c r="O30" s="71"/>
      <c r="P30" s="71"/>
      <c r="Q30" s="71"/>
      <c r="R30" s="25"/>
      <c r="T30" s="47" t="s">
        <v>0</v>
      </c>
      <c r="U30" s="10" t="s">
        <v>12</v>
      </c>
      <c r="V30" s="48">
        <v>0</v>
      </c>
      <c r="W30" s="48">
        <f t="shared" si="9"/>
        <v>0</v>
      </c>
      <c r="X30" s="48">
        <v>0</v>
      </c>
      <c r="Y30" s="48">
        <f t="shared" si="10"/>
        <v>0</v>
      </c>
      <c r="Z30" s="48">
        <v>0</v>
      </c>
      <c r="AA30" s="49">
        <f t="shared" si="11"/>
        <v>0</v>
      </c>
      <c r="AR30" s="4" t="s">
        <v>52</v>
      </c>
      <c r="AT30" s="4" t="s">
        <v>49</v>
      </c>
      <c r="AU30" s="4" t="s">
        <v>16</v>
      </c>
      <c r="AY30" s="4" t="s">
        <v>42</v>
      </c>
      <c r="BE30" s="50">
        <f t="shared" si="12"/>
        <v>0</v>
      </c>
      <c r="BF30" s="50">
        <f t="shared" si="13"/>
        <v>0</v>
      </c>
      <c r="BG30" s="50">
        <f t="shared" si="14"/>
        <v>0</v>
      </c>
      <c r="BH30" s="50">
        <f t="shared" si="15"/>
        <v>0</v>
      </c>
      <c r="BI30" s="50">
        <f t="shared" si="16"/>
        <v>0</v>
      </c>
      <c r="BJ30" s="4" t="s">
        <v>16</v>
      </c>
      <c r="BK30" s="51">
        <f t="shared" si="17"/>
        <v>0</v>
      </c>
      <c r="BL30" s="4" t="s">
        <v>47</v>
      </c>
      <c r="BM30" s="4" t="s">
        <v>104</v>
      </c>
    </row>
    <row r="31" spans="2:65" s="1" customFormat="1" ht="22.5" customHeight="1">
      <c r="B31" s="24"/>
      <c r="C31" s="52" t="s">
        <v>105</v>
      </c>
      <c r="D31" s="52" t="s">
        <v>49</v>
      </c>
      <c r="E31" s="53" t="s">
        <v>106</v>
      </c>
      <c r="F31" s="73" t="s">
        <v>107</v>
      </c>
      <c r="G31" s="74"/>
      <c r="H31" s="74"/>
      <c r="I31" s="74"/>
      <c r="J31" s="54" t="s">
        <v>69</v>
      </c>
      <c r="K31" s="55">
        <v>39</v>
      </c>
      <c r="L31" s="75"/>
      <c r="M31" s="74"/>
      <c r="N31" s="75"/>
      <c r="O31" s="71"/>
      <c r="P31" s="71"/>
      <c r="Q31" s="71"/>
      <c r="R31" s="25"/>
      <c r="T31" s="47" t="s">
        <v>0</v>
      </c>
      <c r="U31" s="10" t="s">
        <v>12</v>
      </c>
      <c r="V31" s="48">
        <v>0</v>
      </c>
      <c r="W31" s="48">
        <f t="shared" si="9"/>
        <v>0</v>
      </c>
      <c r="X31" s="48">
        <v>0</v>
      </c>
      <c r="Y31" s="48">
        <f t="shared" si="10"/>
        <v>0</v>
      </c>
      <c r="Z31" s="48">
        <v>0</v>
      </c>
      <c r="AA31" s="49">
        <f t="shared" si="11"/>
        <v>0</v>
      </c>
      <c r="AR31" s="4" t="s">
        <v>52</v>
      </c>
      <c r="AT31" s="4" t="s">
        <v>49</v>
      </c>
      <c r="AU31" s="4" t="s">
        <v>16</v>
      </c>
      <c r="AY31" s="4" t="s">
        <v>42</v>
      </c>
      <c r="BE31" s="50">
        <f t="shared" si="12"/>
        <v>0</v>
      </c>
      <c r="BF31" s="50">
        <f t="shared" si="13"/>
        <v>0</v>
      </c>
      <c r="BG31" s="50">
        <f t="shared" si="14"/>
        <v>0</v>
      </c>
      <c r="BH31" s="50">
        <f t="shared" si="15"/>
        <v>0</v>
      </c>
      <c r="BI31" s="50">
        <f t="shared" si="16"/>
        <v>0</v>
      </c>
      <c r="BJ31" s="4" t="s">
        <v>16</v>
      </c>
      <c r="BK31" s="51">
        <f t="shared" si="17"/>
        <v>0</v>
      </c>
      <c r="BL31" s="4" t="s">
        <v>47</v>
      </c>
      <c r="BM31" s="4" t="s">
        <v>108</v>
      </c>
    </row>
    <row r="32" spans="2:65" s="1" customFormat="1" ht="22.5" customHeight="1">
      <c r="B32" s="24"/>
      <c r="C32" s="52" t="s">
        <v>109</v>
      </c>
      <c r="D32" s="52" t="s">
        <v>49</v>
      </c>
      <c r="E32" s="53" t="s">
        <v>110</v>
      </c>
      <c r="F32" s="73" t="s">
        <v>111</v>
      </c>
      <c r="G32" s="74"/>
      <c r="H32" s="74"/>
      <c r="I32" s="74"/>
      <c r="J32" s="54" t="s">
        <v>69</v>
      </c>
      <c r="K32" s="55">
        <v>39</v>
      </c>
      <c r="L32" s="75"/>
      <c r="M32" s="74"/>
      <c r="N32" s="75"/>
      <c r="O32" s="71"/>
      <c r="P32" s="71"/>
      <c r="Q32" s="71"/>
      <c r="R32" s="25"/>
      <c r="T32" s="47" t="s">
        <v>0</v>
      </c>
      <c r="U32" s="10" t="s">
        <v>12</v>
      </c>
      <c r="V32" s="48">
        <v>0</v>
      </c>
      <c r="W32" s="48">
        <f t="shared" si="9"/>
        <v>0</v>
      </c>
      <c r="X32" s="48">
        <v>0</v>
      </c>
      <c r="Y32" s="48">
        <f t="shared" si="10"/>
        <v>0</v>
      </c>
      <c r="Z32" s="48">
        <v>0</v>
      </c>
      <c r="AA32" s="49">
        <f t="shared" si="11"/>
        <v>0</v>
      </c>
      <c r="AR32" s="4" t="s">
        <v>52</v>
      </c>
      <c r="AT32" s="4" t="s">
        <v>49</v>
      </c>
      <c r="AU32" s="4" t="s">
        <v>16</v>
      </c>
      <c r="AY32" s="4" t="s">
        <v>42</v>
      </c>
      <c r="BE32" s="50">
        <f t="shared" si="12"/>
        <v>0</v>
      </c>
      <c r="BF32" s="50">
        <f t="shared" si="13"/>
        <v>0</v>
      </c>
      <c r="BG32" s="50">
        <f t="shared" si="14"/>
        <v>0</v>
      </c>
      <c r="BH32" s="50">
        <f t="shared" si="15"/>
        <v>0</v>
      </c>
      <c r="BI32" s="50">
        <f t="shared" si="16"/>
        <v>0</v>
      </c>
      <c r="BJ32" s="4" t="s">
        <v>16</v>
      </c>
      <c r="BK32" s="51">
        <f t="shared" si="17"/>
        <v>0</v>
      </c>
      <c r="BL32" s="4" t="s">
        <v>47</v>
      </c>
      <c r="BM32" s="4" t="s">
        <v>112</v>
      </c>
    </row>
    <row r="33" spans="2:63" s="3" customFormat="1" ht="37.35" customHeight="1">
      <c r="B33" s="33"/>
      <c r="C33" s="34"/>
      <c r="D33" s="35" t="s">
        <v>25</v>
      </c>
      <c r="E33" s="35"/>
      <c r="F33" s="35"/>
      <c r="G33" s="35"/>
      <c r="H33" s="35"/>
      <c r="I33" s="35"/>
      <c r="J33" s="35"/>
      <c r="K33" s="35"/>
      <c r="L33" s="35"/>
      <c r="M33" s="35"/>
      <c r="N33" s="80">
        <f>BK33</f>
        <v>0</v>
      </c>
      <c r="O33" s="81"/>
      <c r="P33" s="81"/>
      <c r="Q33" s="81"/>
      <c r="R33" s="36"/>
      <c r="T33" s="37"/>
      <c r="U33" s="34"/>
      <c r="V33" s="34"/>
      <c r="W33" s="38">
        <f>SUM(W34:W35)</f>
        <v>0</v>
      </c>
      <c r="X33" s="34"/>
      <c r="Y33" s="38">
        <f>SUM(Y34:Y35)</f>
        <v>0</v>
      </c>
      <c r="Z33" s="34"/>
      <c r="AA33" s="39">
        <f>SUM(AA34:AA35)</f>
        <v>0</v>
      </c>
      <c r="AR33" s="40" t="s">
        <v>16</v>
      </c>
      <c r="AT33" s="41" t="s">
        <v>14</v>
      </c>
      <c r="AU33" s="41" t="s">
        <v>15</v>
      </c>
      <c r="AY33" s="40" t="s">
        <v>42</v>
      </c>
      <c r="BK33" s="42">
        <f>SUM(BK34:BK35)</f>
        <v>0</v>
      </c>
    </row>
    <row r="34" spans="2:65" s="1" customFormat="1" ht="22.5" customHeight="1">
      <c r="B34" s="24"/>
      <c r="C34" s="43" t="s">
        <v>113</v>
      </c>
      <c r="D34" s="43" t="s">
        <v>43</v>
      </c>
      <c r="E34" s="44" t="s">
        <v>114</v>
      </c>
      <c r="F34" s="70" t="s">
        <v>115</v>
      </c>
      <c r="G34" s="71"/>
      <c r="H34" s="71"/>
      <c r="I34" s="71"/>
      <c r="J34" s="45" t="s">
        <v>116</v>
      </c>
      <c r="K34" s="46">
        <v>2</v>
      </c>
      <c r="L34" s="72"/>
      <c r="M34" s="71"/>
      <c r="N34" s="72"/>
      <c r="O34" s="71"/>
      <c r="P34" s="71"/>
      <c r="Q34" s="71"/>
      <c r="R34" s="25"/>
      <c r="T34" s="47" t="s">
        <v>0</v>
      </c>
      <c r="U34" s="10" t="s">
        <v>12</v>
      </c>
      <c r="V34" s="48">
        <v>0</v>
      </c>
      <c r="W34" s="48">
        <f>V34*K34</f>
        <v>0</v>
      </c>
      <c r="X34" s="48">
        <v>0</v>
      </c>
      <c r="Y34" s="48">
        <f>X34*K34</f>
        <v>0</v>
      </c>
      <c r="Z34" s="48">
        <v>0</v>
      </c>
      <c r="AA34" s="49">
        <f>Z34*K34</f>
        <v>0</v>
      </c>
      <c r="AR34" s="4" t="s">
        <v>47</v>
      </c>
      <c r="AT34" s="4" t="s">
        <v>43</v>
      </c>
      <c r="AU34" s="4" t="s">
        <v>16</v>
      </c>
      <c r="AY34" s="4" t="s">
        <v>42</v>
      </c>
      <c r="BE34" s="50">
        <f>IF(U34="základní",N34,0)</f>
        <v>0</v>
      </c>
      <c r="BF34" s="50">
        <f>IF(U34="snížená",N34,0)</f>
        <v>0</v>
      </c>
      <c r="BG34" s="50">
        <f>IF(U34="zákl. přenesená",N34,0)</f>
        <v>0</v>
      </c>
      <c r="BH34" s="50">
        <f>IF(U34="sníž. přenesená",N34,0)</f>
        <v>0</v>
      </c>
      <c r="BI34" s="50">
        <f>IF(U34="nulová",N34,0)</f>
        <v>0</v>
      </c>
      <c r="BJ34" s="4" t="s">
        <v>16</v>
      </c>
      <c r="BK34" s="51">
        <f>ROUND(L34*K34,5)</f>
        <v>0</v>
      </c>
      <c r="BL34" s="4" t="s">
        <v>47</v>
      </c>
      <c r="BM34" s="4" t="s">
        <v>117</v>
      </c>
    </row>
    <row r="35" spans="2:65" s="1" customFormat="1" ht="22.5" customHeight="1">
      <c r="B35" s="24"/>
      <c r="C35" s="52" t="s">
        <v>118</v>
      </c>
      <c r="D35" s="52" t="s">
        <v>49</v>
      </c>
      <c r="E35" s="53" t="s">
        <v>119</v>
      </c>
      <c r="F35" s="73" t="s">
        <v>120</v>
      </c>
      <c r="G35" s="74"/>
      <c r="H35" s="74"/>
      <c r="I35" s="74"/>
      <c r="J35" s="54" t="s">
        <v>69</v>
      </c>
      <c r="K35" s="55">
        <v>1</v>
      </c>
      <c r="L35" s="75"/>
      <c r="M35" s="74"/>
      <c r="N35" s="75"/>
      <c r="O35" s="71"/>
      <c r="P35" s="71"/>
      <c r="Q35" s="71"/>
      <c r="R35" s="25"/>
      <c r="T35" s="47" t="s">
        <v>0</v>
      </c>
      <c r="U35" s="10" t="s">
        <v>12</v>
      </c>
      <c r="V35" s="48">
        <v>0</v>
      </c>
      <c r="W35" s="48">
        <f>V35*K35</f>
        <v>0</v>
      </c>
      <c r="X35" s="48">
        <v>0</v>
      </c>
      <c r="Y35" s="48">
        <f>X35*K35</f>
        <v>0</v>
      </c>
      <c r="Z35" s="48">
        <v>0</v>
      </c>
      <c r="AA35" s="49">
        <f>Z35*K35</f>
        <v>0</v>
      </c>
      <c r="AR35" s="4" t="s">
        <v>52</v>
      </c>
      <c r="AT35" s="4" t="s">
        <v>49</v>
      </c>
      <c r="AU35" s="4" t="s">
        <v>16</v>
      </c>
      <c r="AY35" s="4" t="s">
        <v>42</v>
      </c>
      <c r="BE35" s="50">
        <f>IF(U35="základní",N35,0)</f>
        <v>0</v>
      </c>
      <c r="BF35" s="50">
        <f>IF(U35="snížená",N35,0)</f>
        <v>0</v>
      </c>
      <c r="BG35" s="50">
        <f>IF(U35="zákl. přenesená",N35,0)</f>
        <v>0</v>
      </c>
      <c r="BH35" s="50">
        <f>IF(U35="sníž. přenesená",N35,0)</f>
        <v>0</v>
      </c>
      <c r="BI35" s="50">
        <f>IF(U35="nulová",N35,0)</f>
        <v>0</v>
      </c>
      <c r="BJ35" s="4" t="s">
        <v>16</v>
      </c>
      <c r="BK35" s="51">
        <f>ROUND(L35*K35,5)</f>
        <v>0</v>
      </c>
      <c r="BL35" s="4" t="s">
        <v>47</v>
      </c>
      <c r="BM35" s="4" t="s">
        <v>121</v>
      </c>
    </row>
    <row r="36" spans="2:63" s="3" customFormat="1" ht="37.35" customHeight="1">
      <c r="B36" s="33"/>
      <c r="C36" s="34"/>
      <c r="D36" s="35" t="s">
        <v>26</v>
      </c>
      <c r="E36" s="35"/>
      <c r="F36" s="35"/>
      <c r="G36" s="35"/>
      <c r="H36" s="35"/>
      <c r="I36" s="35"/>
      <c r="J36" s="35"/>
      <c r="K36" s="35"/>
      <c r="L36" s="35"/>
      <c r="M36" s="35"/>
      <c r="N36" s="80">
        <f>BK36</f>
        <v>0</v>
      </c>
      <c r="O36" s="81"/>
      <c r="P36" s="81"/>
      <c r="Q36" s="81"/>
      <c r="R36" s="36"/>
      <c r="T36" s="37"/>
      <c r="U36" s="34"/>
      <c r="V36" s="34"/>
      <c r="W36" s="38">
        <f>SUM(W37:W42)</f>
        <v>4.7669999999999995</v>
      </c>
      <c r="X36" s="34"/>
      <c r="Y36" s="38">
        <f>SUM(Y37:Y42)</f>
        <v>0</v>
      </c>
      <c r="Z36" s="34"/>
      <c r="AA36" s="39">
        <f>SUM(AA37:AA42)</f>
        <v>0</v>
      </c>
      <c r="AR36" s="40" t="s">
        <v>16</v>
      </c>
      <c r="AT36" s="41" t="s">
        <v>14</v>
      </c>
      <c r="AU36" s="41" t="s">
        <v>15</v>
      </c>
      <c r="AY36" s="40" t="s">
        <v>42</v>
      </c>
      <c r="BK36" s="42">
        <f>SUM(BK37:BK42)</f>
        <v>0</v>
      </c>
    </row>
    <row r="37" spans="2:65" s="1" customFormat="1" ht="31.5" customHeight="1">
      <c r="B37" s="24"/>
      <c r="C37" s="43" t="s">
        <v>122</v>
      </c>
      <c r="D37" s="43" t="s">
        <v>43</v>
      </c>
      <c r="E37" s="44" t="s">
        <v>123</v>
      </c>
      <c r="F37" s="70" t="s">
        <v>124</v>
      </c>
      <c r="G37" s="71"/>
      <c r="H37" s="71"/>
      <c r="I37" s="71"/>
      <c r="J37" s="45" t="s">
        <v>64</v>
      </c>
      <c r="K37" s="46">
        <v>1</v>
      </c>
      <c r="L37" s="72"/>
      <c r="M37" s="71"/>
      <c r="N37" s="72"/>
      <c r="O37" s="71"/>
      <c r="P37" s="71"/>
      <c r="Q37" s="71"/>
      <c r="R37" s="25"/>
      <c r="T37" s="47" t="s">
        <v>0</v>
      </c>
      <c r="U37" s="10" t="s">
        <v>12</v>
      </c>
      <c r="V37" s="48">
        <v>1.899</v>
      </c>
      <c r="W37" s="48">
        <f aca="true" t="shared" si="18" ref="W37:W42">V37*K37</f>
        <v>1.899</v>
      </c>
      <c r="X37" s="48">
        <v>0</v>
      </c>
      <c r="Y37" s="48">
        <f aca="true" t="shared" si="19" ref="Y37:Y42">X37*K37</f>
        <v>0</v>
      </c>
      <c r="Z37" s="48">
        <v>0</v>
      </c>
      <c r="AA37" s="49">
        <f aca="true" t="shared" si="20" ref="AA37:AA42">Z37*K37</f>
        <v>0</v>
      </c>
      <c r="AR37" s="4" t="s">
        <v>47</v>
      </c>
      <c r="AT37" s="4" t="s">
        <v>43</v>
      </c>
      <c r="AU37" s="4" t="s">
        <v>16</v>
      </c>
      <c r="AY37" s="4" t="s">
        <v>42</v>
      </c>
      <c r="BE37" s="50">
        <f aca="true" t="shared" si="21" ref="BE37:BE42">IF(U37="základní",N37,0)</f>
        <v>0</v>
      </c>
      <c r="BF37" s="50">
        <f aca="true" t="shared" si="22" ref="BF37:BF42">IF(U37="snížená",N37,0)</f>
        <v>0</v>
      </c>
      <c r="BG37" s="50">
        <f aca="true" t="shared" si="23" ref="BG37:BG42">IF(U37="zákl. přenesená",N37,0)</f>
        <v>0</v>
      </c>
      <c r="BH37" s="50">
        <f aca="true" t="shared" si="24" ref="BH37:BH42">IF(U37="sníž. přenesená",N37,0)</f>
        <v>0</v>
      </c>
      <c r="BI37" s="50">
        <f aca="true" t="shared" si="25" ref="BI37:BI42">IF(U37="nulová",N37,0)</f>
        <v>0</v>
      </c>
      <c r="BJ37" s="4" t="s">
        <v>16</v>
      </c>
      <c r="BK37" s="51">
        <f aca="true" t="shared" si="26" ref="BK37:BK42">ROUND(L37*K37,5)</f>
        <v>0</v>
      </c>
      <c r="BL37" s="4" t="s">
        <v>47</v>
      </c>
      <c r="BM37" s="4" t="s">
        <v>125</v>
      </c>
    </row>
    <row r="38" spans="2:65" s="1" customFormat="1" ht="22.5" customHeight="1">
      <c r="B38" s="24"/>
      <c r="C38" s="52" t="s">
        <v>1</v>
      </c>
      <c r="D38" s="52" t="s">
        <v>49</v>
      </c>
      <c r="E38" s="53" t="s">
        <v>126</v>
      </c>
      <c r="F38" s="73" t="s">
        <v>127</v>
      </c>
      <c r="G38" s="74"/>
      <c r="H38" s="74"/>
      <c r="I38" s="74"/>
      <c r="J38" s="54" t="s">
        <v>69</v>
      </c>
      <c r="K38" s="55">
        <v>1</v>
      </c>
      <c r="L38" s="75"/>
      <c r="M38" s="74"/>
      <c r="N38" s="75"/>
      <c r="O38" s="71"/>
      <c r="P38" s="71"/>
      <c r="Q38" s="71"/>
      <c r="R38" s="25"/>
      <c r="T38" s="47" t="s">
        <v>0</v>
      </c>
      <c r="U38" s="10" t="s">
        <v>12</v>
      </c>
      <c r="V38" s="48">
        <v>0</v>
      </c>
      <c r="W38" s="48">
        <f t="shared" si="18"/>
        <v>0</v>
      </c>
      <c r="X38" s="48">
        <v>0</v>
      </c>
      <c r="Y38" s="48">
        <f t="shared" si="19"/>
        <v>0</v>
      </c>
      <c r="Z38" s="48">
        <v>0</v>
      </c>
      <c r="AA38" s="49">
        <f t="shared" si="20"/>
        <v>0</v>
      </c>
      <c r="AR38" s="4" t="s">
        <v>52</v>
      </c>
      <c r="AT38" s="4" t="s">
        <v>49</v>
      </c>
      <c r="AU38" s="4" t="s">
        <v>16</v>
      </c>
      <c r="AY38" s="4" t="s">
        <v>42</v>
      </c>
      <c r="BE38" s="50">
        <f t="shared" si="21"/>
        <v>0</v>
      </c>
      <c r="BF38" s="50">
        <f t="shared" si="22"/>
        <v>0</v>
      </c>
      <c r="BG38" s="50">
        <f t="shared" si="23"/>
        <v>0</v>
      </c>
      <c r="BH38" s="50">
        <f t="shared" si="24"/>
        <v>0</v>
      </c>
      <c r="BI38" s="50">
        <f t="shared" si="25"/>
        <v>0</v>
      </c>
      <c r="BJ38" s="4" t="s">
        <v>16</v>
      </c>
      <c r="BK38" s="51">
        <f t="shared" si="26"/>
        <v>0</v>
      </c>
      <c r="BL38" s="4" t="s">
        <v>47</v>
      </c>
      <c r="BM38" s="4" t="s">
        <v>128</v>
      </c>
    </row>
    <row r="39" spans="2:65" s="1" customFormat="1" ht="22.5" customHeight="1">
      <c r="B39" s="24"/>
      <c r="C39" s="43" t="s">
        <v>129</v>
      </c>
      <c r="D39" s="43" t="s">
        <v>43</v>
      </c>
      <c r="E39" s="44" t="s">
        <v>130</v>
      </c>
      <c r="F39" s="70" t="s">
        <v>131</v>
      </c>
      <c r="G39" s="71"/>
      <c r="H39" s="71"/>
      <c r="I39" s="71"/>
      <c r="J39" s="45" t="s">
        <v>64</v>
      </c>
      <c r="K39" s="46">
        <v>1</v>
      </c>
      <c r="L39" s="72"/>
      <c r="M39" s="71"/>
      <c r="N39" s="72"/>
      <c r="O39" s="71"/>
      <c r="P39" s="71"/>
      <c r="Q39" s="71"/>
      <c r="R39" s="25"/>
      <c r="T39" s="47" t="s">
        <v>0</v>
      </c>
      <c r="U39" s="10" t="s">
        <v>12</v>
      </c>
      <c r="V39" s="48">
        <v>0.717</v>
      </c>
      <c r="W39" s="48">
        <f t="shared" si="18"/>
        <v>0.717</v>
      </c>
      <c r="X39" s="48">
        <v>0</v>
      </c>
      <c r="Y39" s="48">
        <f t="shared" si="19"/>
        <v>0</v>
      </c>
      <c r="Z39" s="48">
        <v>0</v>
      </c>
      <c r="AA39" s="49">
        <f t="shared" si="20"/>
        <v>0</v>
      </c>
      <c r="AR39" s="4" t="s">
        <v>47</v>
      </c>
      <c r="AT39" s="4" t="s">
        <v>43</v>
      </c>
      <c r="AU39" s="4" t="s">
        <v>16</v>
      </c>
      <c r="AY39" s="4" t="s">
        <v>42</v>
      </c>
      <c r="BE39" s="50">
        <f t="shared" si="21"/>
        <v>0</v>
      </c>
      <c r="BF39" s="50">
        <f t="shared" si="22"/>
        <v>0</v>
      </c>
      <c r="BG39" s="50">
        <f t="shared" si="23"/>
        <v>0</v>
      </c>
      <c r="BH39" s="50">
        <f t="shared" si="24"/>
        <v>0</v>
      </c>
      <c r="BI39" s="50">
        <f t="shared" si="25"/>
        <v>0</v>
      </c>
      <c r="BJ39" s="4" t="s">
        <v>16</v>
      </c>
      <c r="BK39" s="51">
        <f t="shared" si="26"/>
        <v>0</v>
      </c>
      <c r="BL39" s="4" t="s">
        <v>47</v>
      </c>
      <c r="BM39" s="4" t="s">
        <v>132</v>
      </c>
    </row>
    <row r="40" spans="2:65" s="1" customFormat="1" ht="22.5" customHeight="1">
      <c r="B40" s="24"/>
      <c r="C40" s="52" t="s">
        <v>133</v>
      </c>
      <c r="D40" s="52" t="s">
        <v>49</v>
      </c>
      <c r="E40" s="53" t="s">
        <v>134</v>
      </c>
      <c r="F40" s="73" t="s">
        <v>135</v>
      </c>
      <c r="G40" s="74"/>
      <c r="H40" s="74"/>
      <c r="I40" s="74"/>
      <c r="J40" s="54" t="s">
        <v>69</v>
      </c>
      <c r="K40" s="55">
        <v>1</v>
      </c>
      <c r="L40" s="75"/>
      <c r="M40" s="74"/>
      <c r="N40" s="75"/>
      <c r="O40" s="71"/>
      <c r="P40" s="71"/>
      <c r="Q40" s="71"/>
      <c r="R40" s="25"/>
      <c r="T40" s="47" t="s">
        <v>0</v>
      </c>
      <c r="U40" s="10" t="s">
        <v>12</v>
      </c>
      <c r="V40" s="48">
        <v>0</v>
      </c>
      <c r="W40" s="48">
        <f t="shared" si="18"/>
        <v>0</v>
      </c>
      <c r="X40" s="48">
        <v>0</v>
      </c>
      <c r="Y40" s="48">
        <f t="shared" si="19"/>
        <v>0</v>
      </c>
      <c r="Z40" s="48">
        <v>0</v>
      </c>
      <c r="AA40" s="49">
        <f t="shared" si="20"/>
        <v>0</v>
      </c>
      <c r="AR40" s="4" t="s">
        <v>52</v>
      </c>
      <c r="AT40" s="4" t="s">
        <v>49</v>
      </c>
      <c r="AU40" s="4" t="s">
        <v>16</v>
      </c>
      <c r="AY40" s="4" t="s">
        <v>42</v>
      </c>
      <c r="BE40" s="50">
        <f t="shared" si="21"/>
        <v>0</v>
      </c>
      <c r="BF40" s="50">
        <f t="shared" si="22"/>
        <v>0</v>
      </c>
      <c r="BG40" s="50">
        <f t="shared" si="23"/>
        <v>0</v>
      </c>
      <c r="BH40" s="50">
        <f t="shared" si="24"/>
        <v>0</v>
      </c>
      <c r="BI40" s="50">
        <f t="shared" si="25"/>
        <v>0</v>
      </c>
      <c r="BJ40" s="4" t="s">
        <v>16</v>
      </c>
      <c r="BK40" s="51">
        <f t="shared" si="26"/>
        <v>0</v>
      </c>
      <c r="BL40" s="4" t="s">
        <v>47</v>
      </c>
      <c r="BM40" s="4" t="s">
        <v>136</v>
      </c>
    </row>
    <row r="41" spans="2:65" s="1" customFormat="1" ht="22.5" customHeight="1">
      <c r="B41" s="24"/>
      <c r="C41" s="43" t="s">
        <v>137</v>
      </c>
      <c r="D41" s="43" t="s">
        <v>43</v>
      </c>
      <c r="E41" s="44" t="s">
        <v>138</v>
      </c>
      <c r="F41" s="70" t="s">
        <v>139</v>
      </c>
      <c r="G41" s="71"/>
      <c r="H41" s="71"/>
      <c r="I41" s="71"/>
      <c r="J41" s="45" t="s">
        <v>64</v>
      </c>
      <c r="K41" s="46">
        <v>3</v>
      </c>
      <c r="L41" s="72"/>
      <c r="M41" s="71"/>
      <c r="N41" s="72"/>
      <c r="O41" s="71"/>
      <c r="P41" s="71"/>
      <c r="Q41" s="71"/>
      <c r="R41" s="25"/>
      <c r="T41" s="47" t="s">
        <v>0</v>
      </c>
      <c r="U41" s="10" t="s">
        <v>12</v>
      </c>
      <c r="V41" s="48">
        <v>0.717</v>
      </c>
      <c r="W41" s="48">
        <f t="shared" si="18"/>
        <v>2.151</v>
      </c>
      <c r="X41" s="48">
        <v>0</v>
      </c>
      <c r="Y41" s="48">
        <f t="shared" si="19"/>
        <v>0</v>
      </c>
      <c r="Z41" s="48">
        <v>0</v>
      </c>
      <c r="AA41" s="49">
        <f t="shared" si="20"/>
        <v>0</v>
      </c>
      <c r="AR41" s="4" t="s">
        <v>47</v>
      </c>
      <c r="AT41" s="4" t="s">
        <v>43</v>
      </c>
      <c r="AU41" s="4" t="s">
        <v>16</v>
      </c>
      <c r="AY41" s="4" t="s">
        <v>42</v>
      </c>
      <c r="BE41" s="50">
        <f t="shared" si="21"/>
        <v>0</v>
      </c>
      <c r="BF41" s="50">
        <f t="shared" si="22"/>
        <v>0</v>
      </c>
      <c r="BG41" s="50">
        <f t="shared" si="23"/>
        <v>0</v>
      </c>
      <c r="BH41" s="50">
        <f t="shared" si="24"/>
        <v>0</v>
      </c>
      <c r="BI41" s="50">
        <f t="shared" si="25"/>
        <v>0</v>
      </c>
      <c r="BJ41" s="4" t="s">
        <v>16</v>
      </c>
      <c r="BK41" s="51">
        <f t="shared" si="26"/>
        <v>0</v>
      </c>
      <c r="BL41" s="4" t="s">
        <v>47</v>
      </c>
      <c r="BM41" s="4" t="s">
        <v>140</v>
      </c>
    </row>
    <row r="42" spans="2:65" s="1" customFormat="1" ht="22.5" customHeight="1">
      <c r="B42" s="24"/>
      <c r="C42" s="52" t="s">
        <v>141</v>
      </c>
      <c r="D42" s="52" t="s">
        <v>49</v>
      </c>
      <c r="E42" s="53" t="s">
        <v>142</v>
      </c>
      <c r="F42" s="73" t="s">
        <v>143</v>
      </c>
      <c r="G42" s="74"/>
      <c r="H42" s="74"/>
      <c r="I42" s="74"/>
      <c r="J42" s="54" t="s">
        <v>69</v>
      </c>
      <c r="K42" s="55">
        <v>3</v>
      </c>
      <c r="L42" s="75"/>
      <c r="M42" s="74"/>
      <c r="N42" s="75"/>
      <c r="O42" s="71"/>
      <c r="P42" s="71"/>
      <c r="Q42" s="71"/>
      <c r="R42" s="25"/>
      <c r="T42" s="47" t="s">
        <v>0</v>
      </c>
      <c r="U42" s="10" t="s">
        <v>12</v>
      </c>
      <c r="V42" s="48">
        <v>0</v>
      </c>
      <c r="W42" s="48">
        <f t="shared" si="18"/>
        <v>0</v>
      </c>
      <c r="X42" s="48">
        <v>0</v>
      </c>
      <c r="Y42" s="48">
        <f t="shared" si="19"/>
        <v>0</v>
      </c>
      <c r="Z42" s="48">
        <v>0</v>
      </c>
      <c r="AA42" s="49">
        <f t="shared" si="20"/>
        <v>0</v>
      </c>
      <c r="AR42" s="4" t="s">
        <v>52</v>
      </c>
      <c r="AT42" s="4" t="s">
        <v>49</v>
      </c>
      <c r="AU42" s="4" t="s">
        <v>16</v>
      </c>
      <c r="AY42" s="4" t="s">
        <v>42</v>
      </c>
      <c r="BE42" s="50">
        <f t="shared" si="21"/>
        <v>0</v>
      </c>
      <c r="BF42" s="50">
        <f t="shared" si="22"/>
        <v>0</v>
      </c>
      <c r="BG42" s="50">
        <f t="shared" si="23"/>
        <v>0</v>
      </c>
      <c r="BH42" s="50">
        <f t="shared" si="24"/>
        <v>0</v>
      </c>
      <c r="BI42" s="50">
        <f t="shared" si="25"/>
        <v>0</v>
      </c>
      <c r="BJ42" s="4" t="s">
        <v>16</v>
      </c>
      <c r="BK42" s="51">
        <f t="shared" si="26"/>
        <v>0</v>
      </c>
      <c r="BL42" s="4" t="s">
        <v>47</v>
      </c>
      <c r="BM42" s="4" t="s">
        <v>144</v>
      </c>
    </row>
    <row r="43" spans="2:63" s="3" customFormat="1" ht="37.35" customHeight="1">
      <c r="B43" s="33"/>
      <c r="C43" s="34"/>
      <c r="D43" s="35" t="s">
        <v>27</v>
      </c>
      <c r="E43" s="35"/>
      <c r="F43" s="35"/>
      <c r="G43" s="35"/>
      <c r="H43" s="35"/>
      <c r="I43" s="35"/>
      <c r="J43" s="35"/>
      <c r="K43" s="35"/>
      <c r="L43" s="35"/>
      <c r="M43" s="35"/>
      <c r="N43" s="80">
        <f>BK43</f>
        <v>0</v>
      </c>
      <c r="O43" s="81"/>
      <c r="P43" s="81"/>
      <c r="Q43" s="81"/>
      <c r="R43" s="36"/>
      <c r="T43" s="37"/>
      <c r="U43" s="34"/>
      <c r="V43" s="34"/>
      <c r="W43" s="38">
        <f>SUM(W44:W49)</f>
        <v>21.502</v>
      </c>
      <c r="X43" s="34"/>
      <c r="Y43" s="38">
        <f>SUM(Y44:Y49)</f>
        <v>0</v>
      </c>
      <c r="Z43" s="34"/>
      <c r="AA43" s="39">
        <f>SUM(AA44:AA49)</f>
        <v>0</v>
      </c>
      <c r="AR43" s="40" t="s">
        <v>16</v>
      </c>
      <c r="AT43" s="41" t="s">
        <v>14</v>
      </c>
      <c r="AU43" s="41" t="s">
        <v>15</v>
      </c>
      <c r="AY43" s="40" t="s">
        <v>42</v>
      </c>
      <c r="BK43" s="42">
        <f>SUM(BK44:BK49)</f>
        <v>0</v>
      </c>
    </row>
    <row r="44" spans="2:65" s="1" customFormat="1" ht="31.5" customHeight="1">
      <c r="B44" s="24"/>
      <c r="C44" s="43" t="s">
        <v>145</v>
      </c>
      <c r="D44" s="43" t="s">
        <v>43</v>
      </c>
      <c r="E44" s="44" t="s">
        <v>146</v>
      </c>
      <c r="F44" s="70" t="s">
        <v>147</v>
      </c>
      <c r="G44" s="71"/>
      <c r="H44" s="71"/>
      <c r="I44" s="71"/>
      <c r="J44" s="45" t="s">
        <v>64</v>
      </c>
      <c r="K44" s="46">
        <v>13</v>
      </c>
      <c r="L44" s="72"/>
      <c r="M44" s="71"/>
      <c r="N44" s="72"/>
      <c r="O44" s="71"/>
      <c r="P44" s="71"/>
      <c r="Q44" s="71"/>
      <c r="R44" s="25"/>
      <c r="T44" s="47" t="s">
        <v>0</v>
      </c>
      <c r="U44" s="10" t="s">
        <v>12</v>
      </c>
      <c r="V44" s="48">
        <v>0.464</v>
      </c>
      <c r="W44" s="48">
        <f aca="true" t="shared" si="27" ref="W44:W49">V44*K44</f>
        <v>6.032</v>
      </c>
      <c r="X44" s="48">
        <v>0</v>
      </c>
      <c r="Y44" s="48">
        <f aca="true" t="shared" si="28" ref="Y44:Y49">X44*K44</f>
        <v>0</v>
      </c>
      <c r="Z44" s="48">
        <v>0</v>
      </c>
      <c r="AA44" s="49">
        <f aca="true" t="shared" si="29" ref="AA44:AA49">Z44*K44</f>
        <v>0</v>
      </c>
      <c r="AR44" s="4" t="s">
        <v>47</v>
      </c>
      <c r="AT44" s="4" t="s">
        <v>43</v>
      </c>
      <c r="AU44" s="4" t="s">
        <v>16</v>
      </c>
      <c r="AY44" s="4" t="s">
        <v>42</v>
      </c>
      <c r="BE44" s="50">
        <f aca="true" t="shared" si="30" ref="BE44:BE49">IF(U44="základní",N44,0)</f>
        <v>0</v>
      </c>
      <c r="BF44" s="50">
        <f aca="true" t="shared" si="31" ref="BF44:BF49">IF(U44="snížená",N44,0)</f>
        <v>0</v>
      </c>
      <c r="BG44" s="50">
        <f aca="true" t="shared" si="32" ref="BG44:BG49">IF(U44="zákl. přenesená",N44,0)</f>
        <v>0</v>
      </c>
      <c r="BH44" s="50">
        <f aca="true" t="shared" si="33" ref="BH44:BH49">IF(U44="sníž. přenesená",N44,0)</f>
        <v>0</v>
      </c>
      <c r="BI44" s="50">
        <f aca="true" t="shared" si="34" ref="BI44:BI49">IF(U44="nulová",N44,0)</f>
        <v>0</v>
      </c>
      <c r="BJ44" s="4" t="s">
        <v>16</v>
      </c>
      <c r="BK44" s="51">
        <f aca="true" t="shared" si="35" ref="BK44:BK49">ROUND(L44*K44,5)</f>
        <v>0</v>
      </c>
      <c r="BL44" s="4" t="s">
        <v>47</v>
      </c>
      <c r="BM44" s="4" t="s">
        <v>148</v>
      </c>
    </row>
    <row r="45" spans="2:65" s="1" customFormat="1" ht="22.5" customHeight="1">
      <c r="B45" s="24"/>
      <c r="C45" s="52" t="s">
        <v>149</v>
      </c>
      <c r="D45" s="52" t="s">
        <v>49</v>
      </c>
      <c r="E45" s="53" t="s">
        <v>150</v>
      </c>
      <c r="F45" s="73" t="s">
        <v>151</v>
      </c>
      <c r="G45" s="74"/>
      <c r="H45" s="74"/>
      <c r="I45" s="74"/>
      <c r="J45" s="54" t="s">
        <v>69</v>
      </c>
      <c r="K45" s="55">
        <v>13</v>
      </c>
      <c r="L45" s="75"/>
      <c r="M45" s="74"/>
      <c r="N45" s="75"/>
      <c r="O45" s="71"/>
      <c r="P45" s="71"/>
      <c r="Q45" s="71"/>
      <c r="R45" s="25"/>
      <c r="T45" s="47" t="s">
        <v>0</v>
      </c>
      <c r="U45" s="10" t="s">
        <v>12</v>
      </c>
      <c r="V45" s="48">
        <v>0</v>
      </c>
      <c r="W45" s="48">
        <f t="shared" si="27"/>
        <v>0</v>
      </c>
      <c r="X45" s="48">
        <v>0</v>
      </c>
      <c r="Y45" s="48">
        <f t="shared" si="28"/>
        <v>0</v>
      </c>
      <c r="Z45" s="48">
        <v>0</v>
      </c>
      <c r="AA45" s="49">
        <f t="shared" si="29"/>
        <v>0</v>
      </c>
      <c r="AR45" s="4" t="s">
        <v>52</v>
      </c>
      <c r="AT45" s="4" t="s">
        <v>49</v>
      </c>
      <c r="AU45" s="4" t="s">
        <v>16</v>
      </c>
      <c r="AY45" s="4" t="s">
        <v>42</v>
      </c>
      <c r="BE45" s="50">
        <f t="shared" si="30"/>
        <v>0</v>
      </c>
      <c r="BF45" s="50">
        <f t="shared" si="31"/>
        <v>0</v>
      </c>
      <c r="BG45" s="50">
        <f t="shared" si="32"/>
        <v>0</v>
      </c>
      <c r="BH45" s="50">
        <f t="shared" si="33"/>
        <v>0</v>
      </c>
      <c r="BI45" s="50">
        <f t="shared" si="34"/>
        <v>0</v>
      </c>
      <c r="BJ45" s="4" t="s">
        <v>16</v>
      </c>
      <c r="BK45" s="51">
        <f t="shared" si="35"/>
        <v>0</v>
      </c>
      <c r="BL45" s="4" t="s">
        <v>47</v>
      </c>
      <c r="BM45" s="4" t="s">
        <v>152</v>
      </c>
    </row>
    <row r="46" spans="2:65" s="1" customFormat="1" ht="22.5" customHeight="1">
      <c r="B46" s="24"/>
      <c r="C46" s="43" t="s">
        <v>153</v>
      </c>
      <c r="D46" s="43" t="s">
        <v>43</v>
      </c>
      <c r="E46" s="44" t="s">
        <v>154</v>
      </c>
      <c r="F46" s="70" t="s">
        <v>155</v>
      </c>
      <c r="G46" s="71"/>
      <c r="H46" s="71"/>
      <c r="I46" s="71"/>
      <c r="J46" s="45" t="s">
        <v>64</v>
      </c>
      <c r="K46" s="46">
        <v>7</v>
      </c>
      <c r="L46" s="72"/>
      <c r="M46" s="71"/>
      <c r="N46" s="72"/>
      <c r="O46" s="71"/>
      <c r="P46" s="71"/>
      <c r="Q46" s="71"/>
      <c r="R46" s="25"/>
      <c r="T46" s="47" t="s">
        <v>0</v>
      </c>
      <c r="U46" s="10" t="s">
        <v>12</v>
      </c>
      <c r="V46" s="48">
        <v>1.19</v>
      </c>
      <c r="W46" s="48">
        <f t="shared" si="27"/>
        <v>8.33</v>
      </c>
      <c r="X46" s="48">
        <v>0</v>
      </c>
      <c r="Y46" s="48">
        <f t="shared" si="28"/>
        <v>0</v>
      </c>
      <c r="Z46" s="48">
        <v>0</v>
      </c>
      <c r="AA46" s="49">
        <f t="shared" si="29"/>
        <v>0</v>
      </c>
      <c r="AR46" s="4" t="s">
        <v>47</v>
      </c>
      <c r="AT46" s="4" t="s">
        <v>43</v>
      </c>
      <c r="AU46" s="4" t="s">
        <v>16</v>
      </c>
      <c r="AY46" s="4" t="s">
        <v>42</v>
      </c>
      <c r="BE46" s="50">
        <f t="shared" si="30"/>
        <v>0</v>
      </c>
      <c r="BF46" s="50">
        <f t="shared" si="31"/>
        <v>0</v>
      </c>
      <c r="BG46" s="50">
        <f t="shared" si="32"/>
        <v>0</v>
      </c>
      <c r="BH46" s="50">
        <f t="shared" si="33"/>
        <v>0</v>
      </c>
      <c r="BI46" s="50">
        <f t="shared" si="34"/>
        <v>0</v>
      </c>
      <c r="BJ46" s="4" t="s">
        <v>16</v>
      </c>
      <c r="BK46" s="51">
        <f t="shared" si="35"/>
        <v>0</v>
      </c>
      <c r="BL46" s="4" t="s">
        <v>47</v>
      </c>
      <c r="BM46" s="4" t="s">
        <v>156</v>
      </c>
    </row>
    <row r="47" spans="2:65" s="1" customFormat="1" ht="22.5" customHeight="1">
      <c r="B47" s="24"/>
      <c r="C47" s="52" t="s">
        <v>157</v>
      </c>
      <c r="D47" s="52" t="s">
        <v>49</v>
      </c>
      <c r="E47" s="53" t="s">
        <v>158</v>
      </c>
      <c r="F47" s="73" t="s">
        <v>159</v>
      </c>
      <c r="G47" s="74"/>
      <c r="H47" s="74"/>
      <c r="I47" s="74"/>
      <c r="J47" s="54" t="s">
        <v>69</v>
      </c>
      <c r="K47" s="55">
        <v>7</v>
      </c>
      <c r="L47" s="75"/>
      <c r="M47" s="74"/>
      <c r="N47" s="75"/>
      <c r="O47" s="71"/>
      <c r="P47" s="71"/>
      <c r="Q47" s="71"/>
      <c r="R47" s="25"/>
      <c r="T47" s="47" t="s">
        <v>0</v>
      </c>
      <c r="U47" s="10" t="s">
        <v>12</v>
      </c>
      <c r="V47" s="48">
        <v>0</v>
      </c>
      <c r="W47" s="48">
        <f t="shared" si="27"/>
        <v>0</v>
      </c>
      <c r="X47" s="48">
        <v>0</v>
      </c>
      <c r="Y47" s="48">
        <f t="shared" si="28"/>
        <v>0</v>
      </c>
      <c r="Z47" s="48">
        <v>0</v>
      </c>
      <c r="AA47" s="49">
        <f t="shared" si="29"/>
        <v>0</v>
      </c>
      <c r="AR47" s="4" t="s">
        <v>52</v>
      </c>
      <c r="AT47" s="4" t="s">
        <v>49</v>
      </c>
      <c r="AU47" s="4" t="s">
        <v>16</v>
      </c>
      <c r="AY47" s="4" t="s">
        <v>42</v>
      </c>
      <c r="BE47" s="50">
        <f t="shared" si="30"/>
        <v>0</v>
      </c>
      <c r="BF47" s="50">
        <f t="shared" si="31"/>
        <v>0</v>
      </c>
      <c r="BG47" s="50">
        <f t="shared" si="32"/>
        <v>0</v>
      </c>
      <c r="BH47" s="50">
        <f t="shared" si="33"/>
        <v>0</v>
      </c>
      <c r="BI47" s="50">
        <f t="shared" si="34"/>
        <v>0</v>
      </c>
      <c r="BJ47" s="4" t="s">
        <v>16</v>
      </c>
      <c r="BK47" s="51">
        <f t="shared" si="35"/>
        <v>0</v>
      </c>
      <c r="BL47" s="4" t="s">
        <v>47</v>
      </c>
      <c r="BM47" s="4" t="s">
        <v>160</v>
      </c>
    </row>
    <row r="48" spans="2:65" s="1" customFormat="1" ht="22.5" customHeight="1">
      <c r="B48" s="24"/>
      <c r="C48" s="43" t="s">
        <v>161</v>
      </c>
      <c r="D48" s="43" t="s">
        <v>43</v>
      </c>
      <c r="E48" s="44" t="s">
        <v>154</v>
      </c>
      <c r="F48" s="70" t="s">
        <v>155</v>
      </c>
      <c r="G48" s="71"/>
      <c r="H48" s="71"/>
      <c r="I48" s="71"/>
      <c r="J48" s="45" t="s">
        <v>64</v>
      </c>
      <c r="K48" s="46">
        <v>6</v>
      </c>
      <c r="L48" s="72"/>
      <c r="M48" s="71"/>
      <c r="N48" s="72"/>
      <c r="O48" s="71"/>
      <c r="P48" s="71"/>
      <c r="Q48" s="71"/>
      <c r="R48" s="25"/>
      <c r="T48" s="47" t="s">
        <v>0</v>
      </c>
      <c r="U48" s="10" t="s">
        <v>12</v>
      </c>
      <c r="V48" s="48">
        <v>1.19</v>
      </c>
      <c r="W48" s="48">
        <f t="shared" si="27"/>
        <v>7.14</v>
      </c>
      <c r="X48" s="48">
        <v>0</v>
      </c>
      <c r="Y48" s="48">
        <f t="shared" si="28"/>
        <v>0</v>
      </c>
      <c r="Z48" s="48">
        <v>0</v>
      </c>
      <c r="AA48" s="49">
        <f t="shared" si="29"/>
        <v>0</v>
      </c>
      <c r="AR48" s="4" t="s">
        <v>47</v>
      </c>
      <c r="AT48" s="4" t="s">
        <v>43</v>
      </c>
      <c r="AU48" s="4" t="s">
        <v>16</v>
      </c>
      <c r="AY48" s="4" t="s">
        <v>42</v>
      </c>
      <c r="BE48" s="50">
        <f t="shared" si="30"/>
        <v>0</v>
      </c>
      <c r="BF48" s="50">
        <f t="shared" si="31"/>
        <v>0</v>
      </c>
      <c r="BG48" s="50">
        <f t="shared" si="32"/>
        <v>0</v>
      </c>
      <c r="BH48" s="50">
        <f t="shared" si="33"/>
        <v>0</v>
      </c>
      <c r="BI48" s="50">
        <f t="shared" si="34"/>
        <v>0</v>
      </c>
      <c r="BJ48" s="4" t="s">
        <v>16</v>
      </c>
      <c r="BK48" s="51">
        <f t="shared" si="35"/>
        <v>0</v>
      </c>
      <c r="BL48" s="4" t="s">
        <v>47</v>
      </c>
      <c r="BM48" s="4" t="s">
        <v>162</v>
      </c>
    </row>
    <row r="49" spans="2:65" s="1" customFormat="1" ht="22.5" customHeight="1">
      <c r="B49" s="24"/>
      <c r="C49" s="52" t="s">
        <v>163</v>
      </c>
      <c r="D49" s="52" t="s">
        <v>49</v>
      </c>
      <c r="E49" s="53" t="s">
        <v>164</v>
      </c>
      <c r="F49" s="73" t="s">
        <v>165</v>
      </c>
      <c r="G49" s="74"/>
      <c r="H49" s="74"/>
      <c r="I49" s="74"/>
      <c r="J49" s="54" t="s">
        <v>69</v>
      </c>
      <c r="K49" s="55">
        <v>6</v>
      </c>
      <c r="L49" s="75"/>
      <c r="M49" s="74"/>
      <c r="N49" s="75"/>
      <c r="O49" s="71"/>
      <c r="P49" s="71"/>
      <c r="Q49" s="71"/>
      <c r="R49" s="25"/>
      <c r="T49" s="47" t="s">
        <v>0</v>
      </c>
      <c r="U49" s="10" t="s">
        <v>12</v>
      </c>
      <c r="V49" s="48">
        <v>0</v>
      </c>
      <c r="W49" s="48">
        <f t="shared" si="27"/>
        <v>0</v>
      </c>
      <c r="X49" s="48">
        <v>0</v>
      </c>
      <c r="Y49" s="48">
        <f t="shared" si="28"/>
        <v>0</v>
      </c>
      <c r="Z49" s="48">
        <v>0</v>
      </c>
      <c r="AA49" s="49">
        <f t="shared" si="29"/>
        <v>0</v>
      </c>
      <c r="AR49" s="4" t="s">
        <v>52</v>
      </c>
      <c r="AT49" s="4" t="s">
        <v>49</v>
      </c>
      <c r="AU49" s="4" t="s">
        <v>16</v>
      </c>
      <c r="AY49" s="4" t="s">
        <v>42</v>
      </c>
      <c r="BE49" s="50">
        <f t="shared" si="30"/>
        <v>0</v>
      </c>
      <c r="BF49" s="50">
        <f t="shared" si="31"/>
        <v>0</v>
      </c>
      <c r="BG49" s="50">
        <f t="shared" si="32"/>
        <v>0</v>
      </c>
      <c r="BH49" s="50">
        <f t="shared" si="33"/>
        <v>0</v>
      </c>
      <c r="BI49" s="50">
        <f t="shared" si="34"/>
        <v>0</v>
      </c>
      <c r="BJ49" s="4" t="s">
        <v>16</v>
      </c>
      <c r="BK49" s="51">
        <f t="shared" si="35"/>
        <v>0</v>
      </c>
      <c r="BL49" s="4" t="s">
        <v>47</v>
      </c>
      <c r="BM49" s="4" t="s">
        <v>166</v>
      </c>
    </row>
    <row r="50" spans="2:63" s="3" customFormat="1" ht="37.35" customHeight="1">
      <c r="B50" s="33"/>
      <c r="C50" s="34"/>
      <c r="D50" s="35" t="s">
        <v>28</v>
      </c>
      <c r="E50" s="35"/>
      <c r="F50" s="35"/>
      <c r="G50" s="35"/>
      <c r="H50" s="35"/>
      <c r="I50" s="35"/>
      <c r="J50" s="35"/>
      <c r="K50" s="35"/>
      <c r="L50" s="35"/>
      <c r="M50" s="35"/>
      <c r="N50" s="80">
        <f>BK50</f>
        <v>0</v>
      </c>
      <c r="O50" s="81"/>
      <c r="P50" s="81"/>
      <c r="Q50" s="81"/>
      <c r="R50" s="36"/>
      <c r="T50" s="37"/>
      <c r="U50" s="34"/>
      <c r="V50" s="34"/>
      <c r="W50" s="38">
        <f>SUM(W51:W52)</f>
        <v>12.398</v>
      </c>
      <c r="X50" s="34"/>
      <c r="Y50" s="38">
        <f>SUM(Y51:Y52)</f>
        <v>0</v>
      </c>
      <c r="Z50" s="34"/>
      <c r="AA50" s="39">
        <f>SUM(AA51:AA52)</f>
        <v>0</v>
      </c>
      <c r="AR50" s="40" t="s">
        <v>16</v>
      </c>
      <c r="AT50" s="41" t="s">
        <v>14</v>
      </c>
      <c r="AU50" s="41" t="s">
        <v>15</v>
      </c>
      <c r="AY50" s="40" t="s">
        <v>42</v>
      </c>
      <c r="BK50" s="42">
        <f>SUM(BK51:BK52)</f>
        <v>0</v>
      </c>
    </row>
    <row r="51" spans="2:65" s="1" customFormat="1" ht="22.5" customHeight="1">
      <c r="B51" s="24"/>
      <c r="C51" s="43" t="s">
        <v>167</v>
      </c>
      <c r="D51" s="43" t="s">
        <v>43</v>
      </c>
      <c r="E51" s="44" t="s">
        <v>168</v>
      </c>
      <c r="F51" s="70" t="s">
        <v>169</v>
      </c>
      <c r="G51" s="71"/>
      <c r="H51" s="71"/>
      <c r="I51" s="71"/>
      <c r="J51" s="45" t="s">
        <v>170</v>
      </c>
      <c r="K51" s="46">
        <v>1</v>
      </c>
      <c r="L51" s="72"/>
      <c r="M51" s="71"/>
      <c r="N51" s="72"/>
      <c r="O51" s="71"/>
      <c r="P51" s="71"/>
      <c r="Q51" s="71"/>
      <c r="R51" s="25"/>
      <c r="T51" s="47" t="s">
        <v>0</v>
      </c>
      <c r="U51" s="10" t="s">
        <v>12</v>
      </c>
      <c r="V51" s="48">
        <v>0</v>
      </c>
      <c r="W51" s="48">
        <f>V51*K51</f>
        <v>0</v>
      </c>
      <c r="X51" s="48">
        <v>0</v>
      </c>
      <c r="Y51" s="48">
        <f>X51*K51</f>
        <v>0</v>
      </c>
      <c r="Z51" s="48">
        <v>0</v>
      </c>
      <c r="AA51" s="49">
        <f>Z51*K51</f>
        <v>0</v>
      </c>
      <c r="AR51" s="4" t="s">
        <v>47</v>
      </c>
      <c r="AT51" s="4" t="s">
        <v>43</v>
      </c>
      <c r="AU51" s="4" t="s">
        <v>16</v>
      </c>
      <c r="AY51" s="4" t="s">
        <v>42</v>
      </c>
      <c r="BE51" s="50">
        <f>IF(U51="základní",N51,0)</f>
        <v>0</v>
      </c>
      <c r="BF51" s="50">
        <f>IF(U51="snížená",N51,0)</f>
        <v>0</v>
      </c>
      <c r="BG51" s="50">
        <f>IF(U51="zákl. přenesená",N51,0)</f>
        <v>0</v>
      </c>
      <c r="BH51" s="50">
        <f>IF(U51="sníž. přenesená",N51,0)</f>
        <v>0</v>
      </c>
      <c r="BI51" s="50">
        <f>IF(U51="nulová",N51,0)</f>
        <v>0</v>
      </c>
      <c r="BJ51" s="4" t="s">
        <v>16</v>
      </c>
      <c r="BK51" s="51">
        <f>ROUND(L51*K51,5)</f>
        <v>0</v>
      </c>
      <c r="BL51" s="4" t="s">
        <v>47</v>
      </c>
      <c r="BM51" s="4" t="s">
        <v>171</v>
      </c>
    </row>
    <row r="52" spans="2:65" s="1" customFormat="1" ht="44.25" customHeight="1">
      <c r="B52" s="24"/>
      <c r="C52" s="43" t="s">
        <v>172</v>
      </c>
      <c r="D52" s="43" t="s">
        <v>43</v>
      </c>
      <c r="E52" s="44" t="s">
        <v>173</v>
      </c>
      <c r="F52" s="70" t="s">
        <v>174</v>
      </c>
      <c r="G52" s="71"/>
      <c r="H52" s="71"/>
      <c r="I52" s="71"/>
      <c r="J52" s="45" t="s">
        <v>64</v>
      </c>
      <c r="K52" s="46">
        <v>1</v>
      </c>
      <c r="L52" s="72"/>
      <c r="M52" s="71"/>
      <c r="N52" s="72"/>
      <c r="O52" s="71"/>
      <c r="P52" s="71"/>
      <c r="Q52" s="71"/>
      <c r="R52" s="25"/>
      <c r="T52" s="47" t="s">
        <v>0</v>
      </c>
      <c r="U52" s="56" t="s">
        <v>12</v>
      </c>
      <c r="V52" s="57">
        <v>12.398</v>
      </c>
      <c r="W52" s="57">
        <f>V52*K52</f>
        <v>12.398</v>
      </c>
      <c r="X52" s="57">
        <v>0</v>
      </c>
      <c r="Y52" s="57">
        <f>X52*K52</f>
        <v>0</v>
      </c>
      <c r="Z52" s="57">
        <v>0</v>
      </c>
      <c r="AA52" s="58">
        <f>Z52*K52</f>
        <v>0</v>
      </c>
      <c r="AR52" s="4" t="s">
        <v>47</v>
      </c>
      <c r="AT52" s="4" t="s">
        <v>43</v>
      </c>
      <c r="AU52" s="4" t="s">
        <v>16</v>
      </c>
      <c r="AY52" s="4" t="s">
        <v>42</v>
      </c>
      <c r="BE52" s="50">
        <f>IF(U52="základní",N52,0)</f>
        <v>0</v>
      </c>
      <c r="BF52" s="50">
        <f>IF(U52="snížená",N52,0)</f>
        <v>0</v>
      </c>
      <c r="BG52" s="50">
        <f>IF(U52="zákl. přenesená",N52,0)</f>
        <v>0</v>
      </c>
      <c r="BH52" s="50">
        <f>IF(U52="sníž. přenesená",N52,0)</f>
        <v>0</v>
      </c>
      <c r="BI52" s="50">
        <f>IF(U52="nulová",N52,0)</f>
        <v>0</v>
      </c>
      <c r="BJ52" s="4" t="s">
        <v>16</v>
      </c>
      <c r="BK52" s="51">
        <f>ROUND(L52*K52,5)</f>
        <v>0</v>
      </c>
      <c r="BL52" s="4" t="s">
        <v>47</v>
      </c>
      <c r="BM52" s="4" t="s">
        <v>175</v>
      </c>
    </row>
    <row r="53" spans="2:18" s="1" customFormat="1" ht="6.95" customHeight="1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4"/>
    </row>
  </sheetData>
  <mergeCells count="115">
    <mergeCell ref="F52:I52"/>
    <mergeCell ref="L52:M52"/>
    <mergeCell ref="N52:Q52"/>
    <mergeCell ref="N13:Q13"/>
    <mergeCell ref="N14:Q14"/>
    <mergeCell ref="N23:Q23"/>
    <mergeCell ref="N33:Q33"/>
    <mergeCell ref="N36:Q36"/>
    <mergeCell ref="N43:Q43"/>
    <mergeCell ref="N50:Q50"/>
    <mergeCell ref="F48:I48"/>
    <mergeCell ref="L48:M48"/>
    <mergeCell ref="N48:Q48"/>
    <mergeCell ref="F49:I49"/>
    <mergeCell ref="L49:M49"/>
    <mergeCell ref="N49:Q49"/>
    <mergeCell ref="F51:I51"/>
    <mergeCell ref="L51:M51"/>
    <mergeCell ref="N51:Q51"/>
    <mergeCell ref="F45:I45"/>
    <mergeCell ref="L45:M45"/>
    <mergeCell ref="N45:Q45"/>
    <mergeCell ref="F46:I46"/>
    <mergeCell ref="L46:M46"/>
    <mergeCell ref="N46:Q46"/>
    <mergeCell ref="F47:I47"/>
    <mergeCell ref="L47:M47"/>
    <mergeCell ref="N47:Q47"/>
    <mergeCell ref="F41:I41"/>
    <mergeCell ref="L41:M41"/>
    <mergeCell ref="N41:Q41"/>
    <mergeCell ref="F42:I42"/>
    <mergeCell ref="L42:M42"/>
    <mergeCell ref="N42:Q42"/>
    <mergeCell ref="F44:I44"/>
    <mergeCell ref="L44:M44"/>
    <mergeCell ref="N44:Q44"/>
    <mergeCell ref="F38:I38"/>
    <mergeCell ref="L38:M38"/>
    <mergeCell ref="N38:Q38"/>
    <mergeCell ref="F39:I39"/>
    <mergeCell ref="L39:M39"/>
    <mergeCell ref="N39:Q39"/>
    <mergeCell ref="F40:I40"/>
    <mergeCell ref="L40:M40"/>
    <mergeCell ref="N40:Q40"/>
    <mergeCell ref="F34:I34"/>
    <mergeCell ref="L34:M34"/>
    <mergeCell ref="N34:Q34"/>
    <mergeCell ref="F35:I35"/>
    <mergeCell ref="L35:M35"/>
    <mergeCell ref="N35:Q35"/>
    <mergeCell ref="F37:I37"/>
    <mergeCell ref="L37:M37"/>
    <mergeCell ref="N37:Q37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27:I27"/>
    <mergeCell ref="L27:M27"/>
    <mergeCell ref="N27:Q27"/>
    <mergeCell ref="F28:I28"/>
    <mergeCell ref="L28:M28"/>
    <mergeCell ref="N28:Q28"/>
    <mergeCell ref="F29:I29"/>
    <mergeCell ref="L29:M29"/>
    <mergeCell ref="N29:Q29"/>
    <mergeCell ref="F24:I24"/>
    <mergeCell ref="L24:M24"/>
    <mergeCell ref="N24:Q24"/>
    <mergeCell ref="F25:I25"/>
    <mergeCell ref="L25:M25"/>
    <mergeCell ref="N25:Q25"/>
    <mergeCell ref="F26:I26"/>
    <mergeCell ref="L26:M26"/>
    <mergeCell ref="N26:Q26"/>
    <mergeCell ref="F20:I20"/>
    <mergeCell ref="L20:M20"/>
    <mergeCell ref="N20:Q20"/>
    <mergeCell ref="F21:I21"/>
    <mergeCell ref="L21:M21"/>
    <mergeCell ref="N21:Q21"/>
    <mergeCell ref="F22:I22"/>
    <mergeCell ref="L22:M22"/>
    <mergeCell ref="N22:Q22"/>
    <mergeCell ref="F17:I17"/>
    <mergeCell ref="L17:M17"/>
    <mergeCell ref="N17:Q17"/>
    <mergeCell ref="F18:I18"/>
    <mergeCell ref="L18:M18"/>
    <mergeCell ref="N18:Q18"/>
    <mergeCell ref="F19:I19"/>
    <mergeCell ref="L19:M19"/>
    <mergeCell ref="N19:Q19"/>
    <mergeCell ref="F12:I12"/>
    <mergeCell ref="L12:M12"/>
    <mergeCell ref="N12:Q12"/>
    <mergeCell ref="F15:I15"/>
    <mergeCell ref="L15:M15"/>
    <mergeCell ref="N15:Q15"/>
    <mergeCell ref="F16:I16"/>
    <mergeCell ref="L16:M16"/>
    <mergeCell ref="N16:Q16"/>
    <mergeCell ref="C2:Q2"/>
    <mergeCell ref="F4:P4"/>
    <mergeCell ref="F5:P5"/>
    <mergeCell ref="M7:P7"/>
    <mergeCell ref="M9:Q9"/>
    <mergeCell ref="M10:Q10"/>
  </mergeCell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Adminn-PC\Adminn</dc:creator>
  <cp:keywords/>
  <dc:description/>
  <cp:lastModifiedBy>Václav</cp:lastModifiedBy>
  <dcterms:created xsi:type="dcterms:W3CDTF">2017-02-12T17:33:08Z</dcterms:created>
  <dcterms:modified xsi:type="dcterms:W3CDTF">2017-02-13T06:43:04Z</dcterms:modified>
  <cp:category/>
  <cp:version/>
  <cp:contentType/>
  <cp:contentStatus/>
</cp:coreProperties>
</file>