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80" windowWidth="18540" windowHeight="10995"/>
  </bookViews>
  <sheets>
    <sheet name="Krycí list" sheetId="1" r:id="rId1"/>
    <sheet name="Rekapitulace" sheetId="2" r:id="rId2"/>
    <sheet name="Položky" sheetId="3" r:id="rId3"/>
  </sheets>
  <definedNames>
    <definedName name="_xlnm._FilterDatabase" localSheetId="2" hidden="1">Položky!$A$6:$G$67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Položky!$A$1:$G$67</definedName>
    <definedName name="_xlnm.Print_Area" localSheetId="1">Rekapitulace!$A$1:$I$15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BE66" i="3" l="1"/>
  <c r="BE67" i="3" s="1"/>
  <c r="I12" i="2" s="1"/>
  <c r="BD66" i="3"/>
  <c r="BD67" i="3" s="1"/>
  <c r="H12" i="2" s="1"/>
  <c r="BC66" i="3"/>
  <c r="BC67" i="3" s="1"/>
  <c r="G12" i="2" s="1"/>
  <c r="BB66" i="3"/>
  <c r="BB67" i="3" s="1"/>
  <c r="F12" i="2" s="1"/>
  <c r="G66" i="3"/>
  <c r="G67" i="3" s="1"/>
  <c r="B12" i="2"/>
  <c r="A12" i="2"/>
  <c r="C67" i="3"/>
  <c r="BE62" i="3"/>
  <c r="BD62" i="3"/>
  <c r="BC62" i="3"/>
  <c r="BB62" i="3"/>
  <c r="G62" i="3"/>
  <c r="BA62" i="3" s="1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9" i="3"/>
  <c r="BD59" i="3"/>
  <c r="BC59" i="3"/>
  <c r="BB59" i="3"/>
  <c r="G59" i="3"/>
  <c r="B11" i="2"/>
  <c r="A11" i="2"/>
  <c r="C64" i="3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B50" i="3"/>
  <c r="G50" i="3"/>
  <c r="BA50" i="3" s="1"/>
  <c r="BE49" i="3"/>
  <c r="BD49" i="3"/>
  <c r="BC49" i="3"/>
  <c r="BB49" i="3"/>
  <c r="G49" i="3"/>
  <c r="BA49" i="3" s="1"/>
  <c r="BE48" i="3"/>
  <c r="BD48" i="3"/>
  <c r="BC48" i="3"/>
  <c r="BB48" i="3"/>
  <c r="G48" i="3"/>
  <c r="BA48" i="3" s="1"/>
  <c r="BE46" i="3"/>
  <c r="BD46" i="3"/>
  <c r="BC46" i="3"/>
  <c r="BB46" i="3"/>
  <c r="G46" i="3"/>
  <c r="BA46" i="3" s="1"/>
  <c r="BE44" i="3"/>
  <c r="BD44" i="3"/>
  <c r="BC44" i="3"/>
  <c r="BB44" i="3"/>
  <c r="BA44" i="3"/>
  <c r="G44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8" i="3"/>
  <c r="BD38" i="3"/>
  <c r="BC38" i="3"/>
  <c r="BB38" i="3"/>
  <c r="G38" i="3"/>
  <c r="BA38" i="3" s="1"/>
  <c r="B10" i="2"/>
  <c r="A10" i="2"/>
  <c r="C57" i="3"/>
  <c r="BE33" i="3"/>
  <c r="BD33" i="3"/>
  <c r="BC33" i="3"/>
  <c r="BB33" i="3"/>
  <c r="G33" i="3"/>
  <c r="BA33" i="3" s="1"/>
  <c r="BE31" i="3"/>
  <c r="BD31" i="3"/>
  <c r="BC31" i="3"/>
  <c r="BB31" i="3"/>
  <c r="BB36" i="3" s="1"/>
  <c r="F9" i="2" s="1"/>
  <c r="G31" i="3"/>
  <c r="BA31" i="3" s="1"/>
  <c r="B9" i="2"/>
  <c r="A9" i="2"/>
  <c r="C36" i="3"/>
  <c r="BE28" i="3"/>
  <c r="BE29" i="3" s="1"/>
  <c r="I8" i="2" s="1"/>
  <c r="BD28" i="3"/>
  <c r="BD29" i="3" s="1"/>
  <c r="H8" i="2" s="1"/>
  <c r="BC28" i="3"/>
  <c r="BC29" i="3" s="1"/>
  <c r="G8" i="2" s="1"/>
  <c r="BB28" i="3"/>
  <c r="BB29" i="3" s="1"/>
  <c r="F8" i="2" s="1"/>
  <c r="G28" i="3"/>
  <c r="G29" i="3" s="1"/>
  <c r="B8" i="2"/>
  <c r="A8" i="2"/>
  <c r="C29" i="3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0" i="3"/>
  <c r="BD10" i="3"/>
  <c r="BC10" i="3"/>
  <c r="BB10" i="3"/>
  <c r="G10" i="3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26" i="3"/>
  <c r="E4" i="3"/>
  <c r="C4" i="3"/>
  <c r="F3" i="3"/>
  <c r="C3" i="3"/>
  <c r="C2" i="2"/>
  <c r="C1" i="2"/>
  <c r="C33" i="1"/>
  <c r="F33" i="1" s="1"/>
  <c r="C31" i="1"/>
  <c r="C9" i="1"/>
  <c r="G7" i="1"/>
  <c r="D2" i="1"/>
  <c r="BE64" i="3" l="1"/>
  <c r="I11" i="2" s="1"/>
  <c r="G64" i="3"/>
  <c r="BC64" i="3"/>
  <c r="G11" i="2" s="1"/>
  <c r="BE36" i="3"/>
  <c r="I9" i="2" s="1"/>
  <c r="G26" i="3"/>
  <c r="BD26" i="3"/>
  <c r="H7" i="2" s="1"/>
  <c r="BD64" i="3"/>
  <c r="H11" i="2" s="1"/>
  <c r="BE26" i="3"/>
  <c r="I7" i="2" s="1"/>
  <c r="BB57" i="3"/>
  <c r="F10" i="2" s="1"/>
  <c r="BC57" i="3"/>
  <c r="G10" i="2" s="1"/>
  <c r="BA59" i="3"/>
  <c r="BA64" i="3" s="1"/>
  <c r="E11" i="2" s="1"/>
  <c r="BA36" i="3"/>
  <c r="E9" i="2" s="1"/>
  <c r="BC36" i="3"/>
  <c r="G9" i="2" s="1"/>
  <c r="BD57" i="3"/>
  <c r="H10" i="2" s="1"/>
  <c r="BB64" i="3"/>
  <c r="F11" i="2" s="1"/>
  <c r="BC26" i="3"/>
  <c r="G7" i="2" s="1"/>
  <c r="BB26" i="3"/>
  <c r="F7" i="2" s="1"/>
  <c r="G36" i="3"/>
  <c r="BD36" i="3"/>
  <c r="H9" i="2" s="1"/>
  <c r="BE57" i="3"/>
  <c r="I10" i="2" s="1"/>
  <c r="BA57" i="3"/>
  <c r="E10" i="2" s="1"/>
  <c r="BA10" i="3"/>
  <c r="BA26" i="3" s="1"/>
  <c r="E7" i="2" s="1"/>
  <c r="BA28" i="3"/>
  <c r="BA29" i="3" s="1"/>
  <c r="E8" i="2" s="1"/>
  <c r="G57" i="3"/>
  <c r="BA66" i="3"/>
  <c r="BA67" i="3" s="1"/>
  <c r="E12" i="2" s="1"/>
  <c r="F13" i="2" l="1"/>
  <c r="C16" i="1" s="1"/>
  <c r="H13" i="2"/>
  <c r="C17" i="1" s="1"/>
  <c r="G13" i="2"/>
  <c r="C18" i="1" s="1"/>
  <c r="E13" i="2"/>
  <c r="C15" i="1" s="1"/>
  <c r="C19" i="1" s="1"/>
  <c r="I13" i="2"/>
  <c r="C21" i="1" s="1"/>
  <c r="C22" i="1" l="1"/>
  <c r="C23" i="1" l="1"/>
  <c r="F30" i="1" s="1"/>
  <c r="F31" i="1"/>
  <c r="F34" i="1" s="1"/>
</calcChain>
</file>

<file path=xl/sharedStrings.xml><?xml version="1.0" encoding="utf-8"?>
<sst xmlns="http://schemas.openxmlformats.org/spreadsheetml/2006/main" count="254" uniqueCount="175">
  <si>
    <t>POLOŽKOVÝ ROZPOČET</t>
  </si>
  <si>
    <t>Rozpočet</t>
  </si>
  <si>
    <t>Objekt</t>
  </si>
  <si>
    <t>Název objektu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</si>
  <si>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</si>
  <si>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</si>
  <si>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</si>
  <si>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</si>
  <si>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</si>
  <si>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</si>
  <si>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</si>
  <si>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</si>
  <si>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</si>
  <si>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</si>
  <si>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</si>
  <si>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</si>
  <si>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</si>
  <si>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</si>
  <si>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</si>
  <si>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</si>
  <si>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</si>
  <si>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</si>
  <si>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</si>
  <si>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</si>
  <si>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</si>
  <si>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</si>
  <si>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</si>
  <si>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</si>
  <si>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</si>
  <si>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</si>
  <si>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</si>
  <si>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</si>
  <si>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</si>
  <si>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</si>
  <si>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</si>
  <si>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</si>
  <si>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</si>
  <si>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</si>
  <si>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</si>
  <si>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</si>
  <si>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</si>
  <si>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</si>
  <si>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</si>
  <si>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</si>
  <si>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</si>
  <si>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</si>
  <si>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</si>
  <si>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</si>
  <si>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</si>
  <si>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</si>
  <si>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</si>
  <si>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</si>
  <si>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</si>
  <si>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</si>
  <si>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</si>
  <si>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</si>
  <si>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</si>
  <si>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</si>
  <si>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</si>
  <si>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</si>
  <si>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</si>
  <si>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</si>
  <si>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</si>
  <si>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</si>
  <si>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</si>
  <si>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</si>
  <si>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</si>
  <si>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</si>
  <si>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</si>
  <si>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</si>
  <si>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20375011-4</t>
  </si>
  <si>
    <t>Věznice Kuřim - Rekonstrukce vnější bezpečnosti</t>
  </si>
  <si>
    <t>IO 02</t>
  </si>
  <si>
    <t>Přeložka kanalizace</t>
  </si>
  <si>
    <t>119001422R00</t>
  </si>
  <si>
    <t xml:space="preserve">Dočasné zajištění kabelů - v počtu 3 - 6 kabelů </t>
  </si>
  <si>
    <t>m</t>
  </si>
  <si>
    <t>120001101R00</t>
  </si>
  <si>
    <t xml:space="preserve">Příplatek za ztížení vykopávky v blízkosti vedení </t>
  </si>
  <si>
    <t>m3</t>
  </si>
  <si>
    <t>132301201R00</t>
  </si>
  <si>
    <t xml:space="preserve">Hloubení rýh šířky do 200 cm v hor.4 do 100 m3 </t>
  </si>
  <si>
    <t>76,0*1,10*2,20</t>
  </si>
  <si>
    <t>132301209R00</t>
  </si>
  <si>
    <t xml:space="preserve">Příplatek za lepivost - hloubení rýh 200cm v hor.4 </t>
  </si>
  <si>
    <t>151101102R00</t>
  </si>
  <si>
    <t xml:space="preserve">Pažení a rozepření stěn rýh - příložné - hl. do 4m </t>
  </si>
  <si>
    <t>m2</t>
  </si>
  <si>
    <t>2*76*2,20</t>
  </si>
  <si>
    <t>151101112R00</t>
  </si>
  <si>
    <t xml:space="preserve">Odstranění pažení stěn rýh - příložné - hl. do 4 m 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</si>
  <si>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</si>
  <si>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</si>
  <si>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</si>
  <si>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</si>
  <si>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25,44+3,00+8,76</t>
  </si>
  <si>
    <t>162701109R00</t>
  </si>
  <si>
    <t xml:space="preserve">Příplatek k vod. přemístění hor.1-4 za další 1 km </t>
  </si>
  <si>
    <t>37,20*10</t>
  </si>
  <si>
    <t>171201101R00</t>
  </si>
  <si>
    <t xml:space="preserve">Uložení sypaniny do násypů nezhutněných </t>
  </si>
  <si>
    <t>175101101R00</t>
  </si>
  <si>
    <t xml:space="preserve">Obsyp potrubí bez prohození sypaniny </t>
  </si>
  <si>
    <t>53,00*1,20*0,40</t>
  </si>
  <si>
    <t>175101109R00</t>
  </si>
  <si>
    <t xml:space="preserve">Příplatek za prohození sypaniny pro obsyp potrubí </t>
  </si>
  <si>
    <t>199000002R00</t>
  </si>
  <si>
    <t xml:space="preserve">Poplatek za skládku horniny 1- 4 </t>
  </si>
  <si>
    <t>2</t>
  </si>
  <si>
    <t>Základy a zvláštní zakládání</t>
  </si>
  <si>
    <t>212752111R00</t>
  </si>
  <si>
    <t>Trativody z drenážních trubek, lože, DN 65 mm POD KANALIZAČNÍ POTRUBÍ</t>
  </si>
  <si>
    <t>45</t>
  </si>
  <si>
    <t>Podkladní a vedlejší konstrukce</t>
  </si>
  <si>
    <t>451315111R00</t>
  </si>
  <si>
    <t xml:space="preserve">Podkladní vrstva z betonu prostého B 30 do 10 cm </t>
  </si>
  <si>
    <t>25*1,20*0,10</t>
  </si>
  <si>
    <t>451573111R00</t>
  </si>
  <si>
    <t xml:space="preserve">Lože pod potrubí ze štěrkopísku do 63 mm </t>
  </si>
  <si>
    <t>vas:53,0*1,20*0,10</t>
  </si>
  <si>
    <t>bvk:25,0*1,20*0,08</t>
  </si>
  <si>
    <t>8</t>
  </si>
  <si>
    <t>Trubní vedení</t>
  </si>
  <si>
    <t>831392121RT2</t>
  </si>
  <si>
    <t>Montáž trub kameninových, pryž. kroužek, DN 400 včetně dodávky trub kamenin. DN 400 dl. 2500 mm</t>
  </si>
  <si>
    <t>871371121R00</t>
  </si>
  <si>
    <t xml:space="preserve">Montáž trubek polyetylenových ve výkopu d 315 mm </t>
  </si>
  <si>
    <t>894211131R00</t>
  </si>
  <si>
    <t>šachet.dno monolit C 25/30,potrubí DN 400/300 podle standardu BVK a VAS</t>
  </si>
  <si>
    <t>kus</t>
  </si>
  <si>
    <t>894411121RT2</t>
  </si>
  <si>
    <t>Zřízení šachet z dílců, dno C25/30, potrubí DN 300 včetně dílců</t>
  </si>
  <si>
    <t>894411131RT2</t>
  </si>
  <si>
    <t>Zřízení šachet z dílců, dno C25/30, potrubí DN 400 včetně dílců</t>
  </si>
  <si>
    <t>899102111RT2</t>
  </si>
  <si>
    <t>Osazení poklopu s rámem do 100 kg včetně dodávky poklopu lit. s rámem 600 x 600</t>
  </si>
  <si>
    <t>899623141R00</t>
  </si>
  <si>
    <t xml:space="preserve">Obetonování potrubí nebo zdiva stok betonem C12/15 </t>
  </si>
  <si>
    <t>25,00*0,40*1,10</t>
  </si>
  <si>
    <t>899643111R00</t>
  </si>
  <si>
    <t xml:space="preserve">Bednění pro obetonování potrubí v otevřeném výkopu </t>
  </si>
  <si>
    <t>25,00*0,5*2</t>
  </si>
  <si>
    <t>899711121R00</t>
  </si>
  <si>
    <t xml:space="preserve">Fólie výstražná z PVC, šířka 22 cm </t>
  </si>
  <si>
    <t>pc</t>
  </si>
  <si>
    <t>Demontáž stávajícího potrubí DN 300 stáv.kanalizace-PP/vyplnění potrubí materiálem</t>
  </si>
  <si>
    <t>Demontáž stávajícího potrubí DN 400 stáv.kanalizace-beton-vyplnění potrubí materiálem</t>
  </si>
  <si>
    <t>pc01</t>
  </si>
  <si>
    <t xml:space="preserve">Geodetické zaměření skutečného provedení stavby </t>
  </si>
  <si>
    <t>kpl</t>
  </si>
  <si>
    <t>pc02</t>
  </si>
  <si>
    <t xml:space="preserve">Revize kanalizace TV kamerou </t>
  </si>
  <si>
    <t>pc03</t>
  </si>
  <si>
    <t>Záznam o revizi kanalizace pracovníkem BVK a.s. (kontrola potrubí před zásypem,závěreč.kontrola</t>
  </si>
  <si>
    <t>pc04</t>
  </si>
  <si>
    <t>Zkouška vodotěsnosti kanalizace v celém rozsahu včetně zkušebního protokolu</t>
  </si>
  <si>
    <t>pc05</t>
  </si>
  <si>
    <t xml:space="preserve">Projektová dokumentace skutečného provedení </t>
  </si>
  <si>
    <t>soubor</t>
  </si>
  <si>
    <t xml:space="preserve">Trubka kanalizační PP SN 10  DN300x3000 mm </t>
  </si>
  <si>
    <t>89</t>
  </si>
  <si>
    <t>Ostatní konstrukce na trubním vedení</t>
  </si>
  <si>
    <t>894118001RT3</t>
  </si>
  <si>
    <t>Příplatek za dalších 0,60 m výšky vstupu včetně dodávky 2ks skruže TBS 1 - 30 100x30x9</t>
  </si>
  <si>
    <t>PC</t>
  </si>
  <si>
    <t xml:space="preserve">Napojení na stoku </t>
  </si>
  <si>
    <t xml:space="preserve">Demontáž, vybourání stávající kanalizační šachty </t>
  </si>
  <si>
    <t>Obetonování nad terén 1,5 m x 1,5 m x 0,20m Beton B20, včetně bednění</t>
  </si>
  <si>
    <t>3*1,5*1,5*0,20</t>
  </si>
  <si>
    <t>99</t>
  </si>
  <si>
    <t>Staveništní přesun hmot</t>
  </si>
  <si>
    <t>998276101R00</t>
  </si>
  <si>
    <t xml:space="preserve">Přesun hmot, trubní vedení plastová, otevř. výkop </t>
  </si>
  <si>
    <t>t</t>
  </si>
  <si>
    <t xml:space="preserve"> Přeložka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</si>
</sst>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6" fillId="4" borderId="4" xfId="0" applyNumberFormat="1" applyFont="1" applyFill="1" applyBorder="1" applyAlignment="1">
      <alignment horizontal="left"/>
    </xf>
    <xf numFmtId="49" fontId="5" fillId="4" borderId="3" xfId="0" applyNumberFormat="1" applyFont="1" applyFill="1" applyBorder="1" applyAlignment="1">
      <alignment horizontal="centerContinuous"/>
    </xf>
    <xf numFmtId="0" fontId="5" fillId="4" borderId="5" xfId="0" applyFont="1" applyFill="1" applyBorder="1"/>
    <xf numFmtId="49" fontId="5" fillId="4" borderId="6" xfId="0" applyNumberFormat="1" applyFont="1" applyFill="1" applyBorder="1" applyAlignment="1">
      <alignment horizontal="left"/>
    </xf>
    <xf numFmtId="49" fontId="4" fillId="2" borderId="15" xfId="0" applyNumberFormat="1" applyFont="1" applyFill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8" xfId="0" applyBorder="1" applyAlignment="1">
      <alignment shrinkToFit="1"/>
    </xf>
    <xf numFmtId="4" fontId="17" fillId="4" borderId="58" xfId="1" applyNumberFormat="1" applyFont="1" applyFill="1" applyBorder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C29" sqref="C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204"/>
      <c r="D2" s="204" t="str">
        <f>Rekapitulace!G2</f>
        <v xml:space="preserve"> Přeložka kanalizace</v>
      </c>
      <c r="E2" s="205"/>
      <c r="F2" s="206"/>
      <c r="G2" s="207"/>
    </row>
    <row r="3" spans="1:57" ht="3" hidden="1" customHeight="1" x14ac:dyDescent="0.2">
      <c r="A3" s="5"/>
      <c r="B3" s="6"/>
      <c r="C3" s="7"/>
      <c r="D3" s="7"/>
      <c r="E3" s="8"/>
      <c r="F3" s="9"/>
      <c r="G3" s="10"/>
    </row>
    <row r="4" spans="1:57" ht="12" customHeight="1" x14ac:dyDescent="0.2">
      <c r="A4" s="11" t="s">
        <v>2</v>
      </c>
      <c r="B4" s="6"/>
      <c r="C4" s="7" t="s">
        <v>3</v>
      </c>
      <c r="D4" s="7"/>
      <c r="E4" s="8"/>
      <c r="F4" s="9"/>
      <c r="G4" s="12"/>
    </row>
    <row r="5" spans="1:57" ht="12.95" customHeight="1" x14ac:dyDescent="0.2">
      <c r="A5" s="13" t="s">
        <v>72</v>
      </c>
      <c r="B5" s="14"/>
      <c r="C5" s="15" t="s">
        <v>73</v>
      </c>
      <c r="D5" s="16"/>
      <c r="E5" s="14"/>
      <c r="F5" s="9" t="s">
        <v>5</v>
      </c>
      <c r="G5" s="10"/>
    </row>
    <row r="6" spans="1:57" ht="12.95" customHeight="1" x14ac:dyDescent="0.2">
      <c r="A6" s="11" t="s">
        <v>6</v>
      </c>
      <c r="B6" s="6"/>
      <c r="C6" s="7" t="s">
        <v>7</v>
      </c>
      <c r="D6" s="7"/>
      <c r="E6" s="8"/>
      <c r="F6" s="17" t="s">
        <v>8</v>
      </c>
      <c r="G6" s="18">
        <v>0</v>
      </c>
      <c r="O6" s="19"/>
    </row>
    <row r="7" spans="1:57" ht="12.95" customHeight="1" x14ac:dyDescent="0.2">
      <c r="A7" s="20" t="s">
        <v>70</v>
      </c>
      <c r="B7" s="21"/>
      <c r="C7" s="208" t="s">
        <v>71</v>
      </c>
      <c r="D7" s="209"/>
      <c r="E7" s="210"/>
      <c r="F7" s="22" t="s">
        <v>9</v>
      </c>
      <c r="G7" s="18">
        <f>IF(PocetMJ=0,,ROUND((F30+F32)/PocetMJ,1))</f>
        <v>0</v>
      </c>
    </row>
    <row r="8" spans="1:57" x14ac:dyDescent="0.2">
      <c r="A8" s="23" t="s">
        <v>10</v>
      </c>
      <c r="B8" s="9"/>
      <c r="C8" s="185"/>
      <c r="D8" s="185"/>
      <c r="E8" s="186"/>
      <c r="F8" s="24" t="s">
        <v>11</v>
      </c>
      <c r="G8" s="25"/>
      <c r="H8" s="26"/>
      <c r="I8" s="27"/>
    </row>
    <row r="9" spans="1:57" x14ac:dyDescent="0.2">
      <c r="A9" s="23" t="s">
        <v>12</v>
      </c>
      <c r="B9" s="9"/>
      <c r="C9" s="185">
        <f>Projektant</f>
        <v>0</v>
      </c>
      <c r="D9" s="185"/>
      <c r="E9" s="186"/>
      <c r="F9" s="9"/>
      <c r="G9" s="28"/>
      <c r="H9" s="29"/>
    </row>
    <row r="10" spans="1:57" x14ac:dyDescent="0.2">
      <c r="A10" s="23" t="s">
        <v>13</v>
      </c>
      <c r="B10" s="9"/>
      <c r="C10" s="185"/>
      <c r="D10" s="185"/>
      <c r="E10" s="185"/>
      <c r="F10" s="30"/>
      <c r="G10" s="31"/>
      <c r="H10" s="32"/>
    </row>
    <row r="11" spans="1:57" ht="13.5" customHeight="1" x14ac:dyDescent="0.2">
      <c r="A11" s="23" t="s">
        <v>14</v>
      </c>
      <c r="B11" s="9"/>
      <c r="C11" s="185"/>
      <c r="D11" s="185"/>
      <c r="E11" s="185"/>
      <c r="F11" s="33" t="s">
        <v>15</v>
      </c>
      <c r="G11" s="34" t="s">
        <v>70</v>
      </c>
      <c r="H11" s="29"/>
      <c r="BA11" s="35"/>
      <c r="BB11" s="35"/>
      <c r="BC11" s="35"/>
      <c r="BD11" s="35"/>
      <c r="BE11" s="35"/>
    </row>
    <row r="12" spans="1:57" ht="12.75" customHeight="1" x14ac:dyDescent="0.2">
      <c r="A12" s="36" t="s">
        <v>16</v>
      </c>
      <c r="B12" s="6"/>
      <c r="C12" s="187"/>
      <c r="D12" s="187"/>
      <c r="E12" s="187"/>
      <c r="F12" s="37" t="s">
        <v>17</v>
      </c>
      <c r="G12" s="38"/>
      <c r="H12" s="29"/>
    </row>
    <row r="13" spans="1:57" ht="28.5" customHeight="1" thickBot="1" x14ac:dyDescent="0.25">
      <c r="A13" s="39" t="s">
        <v>18</v>
      </c>
      <c r="B13" s="40"/>
      <c r="C13" s="40"/>
      <c r="D13" s="40"/>
      <c r="E13" s="41"/>
      <c r="F13" s="41"/>
      <c r="G13" s="42"/>
      <c r="H13" s="29"/>
    </row>
    <row r="14" spans="1:57" ht="17.25" customHeight="1" thickBot="1" x14ac:dyDescent="0.25">
      <c r="A14" s="43" t="s">
        <v>19</v>
      </c>
      <c r="B14" s="44"/>
      <c r="C14" s="45"/>
      <c r="D14" s="46" t="s">
        <v>20</v>
      </c>
      <c r="E14" s="47"/>
      <c r="F14" s="47"/>
      <c r="G14" s="45"/>
    </row>
    <row r="15" spans="1:57" ht="15.95" customHeight="1" x14ac:dyDescent="0.2">
      <c r="A15" s="48"/>
      <c r="B15" s="49" t="s">
        <v>21</v>
      </c>
      <c r="C15" s="50">
        <f>HSV</f>
        <v>0</v>
      </c>
      <c r="D15" s="51"/>
      <c r="E15" s="52"/>
      <c r="F15" s="53"/>
      <c r="G15" s="50"/>
    </row>
    <row r="16" spans="1:57" ht="15.95" customHeight="1" x14ac:dyDescent="0.2">
      <c r="A16" s="48" t="s">
        <v>22</v>
      </c>
      <c r="B16" s="49" t="s">
        <v>23</v>
      </c>
      <c r="C16" s="50">
        <f>PSV</f>
        <v>0</v>
      </c>
      <c r="D16" s="5"/>
      <c r="E16" s="54"/>
      <c r="F16" s="55"/>
      <c r="G16" s="50"/>
    </row>
    <row r="17" spans="1:7" ht="15.95" customHeight="1" x14ac:dyDescent="0.2">
      <c r="A17" s="48" t="s">
        <v>24</v>
      </c>
      <c r="B17" s="49" t="s">
        <v>25</v>
      </c>
      <c r="C17" s="50">
        <f>Mont</f>
        <v>0</v>
      </c>
      <c r="D17" s="5"/>
      <c r="E17" s="54"/>
      <c r="F17" s="55"/>
      <c r="G17" s="50"/>
    </row>
    <row r="18" spans="1:7" ht="15.95" customHeight="1" x14ac:dyDescent="0.2">
      <c r="A18" s="56" t="s">
        <v>26</v>
      </c>
      <c r="B18" s="57" t="s">
        <v>27</v>
      </c>
      <c r="C18" s="50">
        <f>Dodavka</f>
        <v>0</v>
      </c>
      <c r="D18" s="5"/>
      <c r="E18" s="54"/>
      <c r="F18" s="55"/>
      <c r="G18" s="50"/>
    </row>
    <row r="19" spans="1:7" ht="15.95" customHeight="1" x14ac:dyDescent="0.2">
      <c r="A19" s="58" t="s">
        <v>28</v>
      </c>
      <c r="B19" s="49"/>
      <c r="C19" s="50">
        <f>SUM(C15:C18)</f>
        <v>0</v>
      </c>
      <c r="D19" s="5"/>
      <c r="E19" s="54"/>
      <c r="F19" s="55"/>
      <c r="G19" s="50"/>
    </row>
    <row r="20" spans="1:7" ht="15.95" customHeight="1" x14ac:dyDescent="0.2">
      <c r="A20" s="58"/>
      <c r="B20" s="49"/>
      <c r="C20" s="50"/>
      <c r="D20" s="5"/>
      <c r="E20" s="54"/>
      <c r="F20" s="55"/>
      <c r="G20" s="50"/>
    </row>
    <row r="21" spans="1:7" ht="15.95" customHeight="1" x14ac:dyDescent="0.2">
      <c r="A21" s="58" t="s">
        <v>29</v>
      </c>
      <c r="B21" s="49"/>
      <c r="C21" s="50">
        <f>HZS</f>
        <v>0</v>
      </c>
      <c r="D21" s="5"/>
      <c r="E21" s="54"/>
      <c r="F21" s="55"/>
      <c r="G21" s="50"/>
    </row>
    <row r="22" spans="1:7" ht="15.95" customHeight="1" x14ac:dyDescent="0.2">
      <c r="A22" s="59" t="s">
        <v>30</v>
      </c>
      <c r="B22" s="60"/>
      <c r="C22" s="50">
        <f>C19+C21</f>
        <v>0</v>
      </c>
      <c r="D22" s="5" t="s">
        <v>31</v>
      </c>
      <c r="E22" s="54"/>
      <c r="F22" s="55"/>
      <c r="G22" s="50"/>
    </row>
    <row r="23" spans="1:7" ht="15.95" customHeight="1" thickBot="1" x14ac:dyDescent="0.25">
      <c r="A23" s="188" t="s">
        <v>32</v>
      </c>
      <c r="B23" s="189"/>
      <c r="C23" s="61">
        <f>C22+G23</f>
        <v>0</v>
      </c>
      <c r="D23" s="62" t="s">
        <v>33</v>
      </c>
      <c r="E23" s="63"/>
      <c r="F23" s="64"/>
      <c r="G23" s="50"/>
    </row>
    <row r="24" spans="1:7" x14ac:dyDescent="0.2">
      <c r="A24" s="65" t="s">
        <v>34</v>
      </c>
      <c r="B24" s="66"/>
      <c r="C24" s="67"/>
      <c r="D24" s="66" t="s">
        <v>35</v>
      </c>
      <c r="E24" s="66"/>
      <c r="F24" s="68" t="s">
        <v>36</v>
      </c>
      <c r="G24" s="69"/>
    </row>
    <row r="25" spans="1:7" x14ac:dyDescent="0.2">
      <c r="A25" s="59" t="s">
        <v>37</v>
      </c>
      <c r="B25" s="60"/>
      <c r="C25" s="70"/>
      <c r="D25" s="60" t="s">
        <v>37</v>
      </c>
      <c r="E25" s="71"/>
      <c r="F25" s="72" t="s">
        <v>37</v>
      </c>
      <c r="G25" s="73"/>
    </row>
    <row r="26" spans="1:7" ht="37.5" customHeight="1" x14ac:dyDescent="0.2">
      <c r="A26" s="59" t="s">
        <v>38</v>
      </c>
      <c r="B26" s="74"/>
      <c r="C26" s="70"/>
      <c r="D26" s="60" t="s">
        <v>38</v>
      </c>
      <c r="E26" s="71"/>
      <c r="F26" s="72" t="s">
        <v>38</v>
      </c>
      <c r="G26" s="73"/>
    </row>
    <row r="27" spans="1:7" x14ac:dyDescent="0.2">
      <c r="A27" s="59"/>
      <c r="B27" s="75"/>
      <c r="C27" s="70"/>
      <c r="D27" s="60"/>
      <c r="E27" s="71"/>
      <c r="F27" s="72"/>
      <c r="G27" s="73"/>
    </row>
    <row r="28" spans="1:7" x14ac:dyDescent="0.2">
      <c r="A28" s="59" t="s">
        <v>39</v>
      </c>
      <c r="B28" s="60"/>
      <c r="C28" s="70"/>
      <c r="D28" s="72" t="s">
        <v>40</v>
      </c>
      <c r="E28" s="70"/>
      <c r="F28" s="76" t="s">
        <v>40</v>
      </c>
      <c r="G28" s="73"/>
    </row>
    <row r="29" spans="1:7" ht="69" customHeight="1" x14ac:dyDescent="0.2">
      <c r="A29" s="59"/>
      <c r="B29" s="60"/>
      <c r="C29" s="77"/>
      <c r="D29" s="78"/>
      <c r="E29" s="77"/>
      <c r="F29" s="60"/>
      <c r="G29" s="73"/>
    </row>
    <row r="30" spans="1:7" x14ac:dyDescent="0.2">
      <c r="A30" s="79" t="s">
        <v>41</v>
      </c>
      <c r="B30" s="80"/>
      <c r="C30" s="81">
        <v>21</v>
      </c>
      <c r="D30" s="80" t="s">
        <v>42</v>
      </c>
      <c r="E30" s="82"/>
      <c r="F30" s="180">
        <f>C23-F32</f>
        <v>0</v>
      </c>
      <c r="G30" s="181"/>
    </row>
    <row r="31" spans="1:7" x14ac:dyDescent="0.2">
      <c r="A31" s="79" t="s">
        <v>43</v>
      </c>
      <c r="B31" s="80"/>
      <c r="C31" s="81">
        <f>SazbaDPH1</f>
        <v>21</v>
      </c>
      <c r="D31" s="80" t="s">
        <v>44</v>
      </c>
      <c r="E31" s="82"/>
      <c r="F31" s="180">
        <f>ROUND(PRODUCT(F30,C31/100),0)</f>
        <v>0</v>
      </c>
      <c r="G31" s="181"/>
    </row>
    <row r="32" spans="1:7" x14ac:dyDescent="0.2">
      <c r="A32" s="79" t="s">
        <v>41</v>
      </c>
      <c r="B32" s="80"/>
      <c r="C32" s="81">
        <v>0</v>
      </c>
      <c r="D32" s="80" t="s">
        <v>44</v>
      </c>
      <c r="E32" s="82"/>
      <c r="F32" s="180">
        <v>0</v>
      </c>
      <c r="G32" s="181"/>
    </row>
    <row r="33" spans="1:8" x14ac:dyDescent="0.2">
      <c r="A33" s="79" t="s">
        <v>43</v>
      </c>
      <c r="B33" s="83"/>
      <c r="C33" s="84">
        <f>SazbaDPH2</f>
        <v>0</v>
      </c>
      <c r="D33" s="80" t="s">
        <v>44</v>
      </c>
      <c r="E33" s="55"/>
      <c r="F33" s="180">
        <f>ROUND(PRODUCT(F32,C33/100),0)</f>
        <v>0</v>
      </c>
      <c r="G33" s="181"/>
    </row>
    <row r="34" spans="1:8" s="88" customFormat="1" ht="19.5" customHeight="1" thickBot="1" x14ac:dyDescent="0.3">
      <c r="A34" s="85" t="s">
        <v>45</v>
      </c>
      <c r="B34" s="86"/>
      <c r="C34" s="86"/>
      <c r="D34" s="86"/>
      <c r="E34" s="87"/>
      <c r="F34" s="182">
        <f>ROUND(SUM(F30:F33),0)</f>
        <v>0</v>
      </c>
      <c r="G34" s="183"/>
    </row>
    <row r="36" spans="1:8" x14ac:dyDescent="0.2">
      <c r="A36" s="89" t="s">
        <v>46</v>
      </c>
      <c r="B36" s="89"/>
      <c r="C36" s="89"/>
      <c r="D36" s="89"/>
      <c r="E36" s="89"/>
      <c r="F36" s="89"/>
      <c r="G36" s="89"/>
      <c r="H36" t="s">
        <v>4</v>
      </c>
    </row>
    <row r="37" spans="1:8" ht="14.25" customHeight="1" x14ac:dyDescent="0.2">
      <c r="A37" s="89"/>
      <c r="B37" s="184"/>
      <c r="C37" s="184"/>
      <c r="D37" s="184"/>
      <c r="E37" s="184"/>
      <c r="F37" s="184"/>
      <c r="G37" s="184"/>
      <c r="H37" t="s">
        <v>4</v>
      </c>
    </row>
    <row r="38" spans="1:8" ht="12.75" customHeight="1" x14ac:dyDescent="0.2">
      <c r="A38" s="90"/>
      <c r="B38" s="184"/>
      <c r="C38" s="184"/>
      <c r="D38" s="184"/>
      <c r="E38" s="184"/>
      <c r="F38" s="184"/>
      <c r="G38" s="184"/>
      <c r="H38" t="s">
        <v>4</v>
      </c>
    </row>
    <row r="39" spans="1:8" x14ac:dyDescent="0.2">
      <c r="A39" s="90"/>
      <c r="B39" s="184"/>
      <c r="C39" s="184"/>
      <c r="D39" s="184"/>
      <c r="E39" s="184"/>
      <c r="F39" s="184"/>
      <c r="G39" s="184"/>
      <c r="H39" t="s">
        <v>4</v>
      </c>
    </row>
    <row r="40" spans="1:8" x14ac:dyDescent="0.2">
      <c r="A40" s="90"/>
      <c r="B40" s="184"/>
      <c r="C40" s="184"/>
      <c r="D40" s="184"/>
      <c r="E40" s="184"/>
      <c r="F40" s="184"/>
      <c r="G40" s="184"/>
      <c r="H40" t="s">
        <v>4</v>
      </c>
    </row>
    <row r="41" spans="1:8" x14ac:dyDescent="0.2">
      <c r="A41" s="90"/>
      <c r="B41" s="184"/>
      <c r="C41" s="184"/>
      <c r="D41" s="184"/>
      <c r="E41" s="184"/>
      <c r="F41" s="184"/>
      <c r="G41" s="184"/>
      <c r="H41" t="s">
        <v>4</v>
      </c>
    </row>
    <row r="42" spans="1:8" x14ac:dyDescent="0.2">
      <c r="A42" s="90"/>
      <c r="B42" s="184"/>
      <c r="C42" s="184"/>
      <c r="D42" s="184"/>
      <c r="E42" s="184"/>
      <c r="F42" s="184"/>
      <c r="G42" s="184"/>
      <c r="H42" t="s">
        <v>4</v>
      </c>
    </row>
    <row r="43" spans="1:8" x14ac:dyDescent="0.2">
      <c r="A43" s="90"/>
      <c r="B43" s="184"/>
      <c r="C43" s="184"/>
      <c r="D43" s="184"/>
      <c r="E43" s="184"/>
      <c r="F43" s="184"/>
      <c r="G43" s="184"/>
      <c r="H43" t="s">
        <v>4</v>
      </c>
    </row>
    <row r="44" spans="1:8" x14ac:dyDescent="0.2">
      <c r="A44" s="90"/>
      <c r="B44" s="184"/>
      <c r="C44" s="184"/>
      <c r="D44" s="184"/>
      <c r="E44" s="184"/>
      <c r="F44" s="184"/>
      <c r="G44" s="184"/>
      <c r="H44" t="s">
        <v>4</v>
      </c>
    </row>
    <row r="45" spans="1:8" ht="0.75" customHeight="1" x14ac:dyDescent="0.2">
      <c r="A45" s="90"/>
      <c r="B45" s="184"/>
      <c r="C45" s="184"/>
      <c r="D45" s="184"/>
      <c r="E45" s="184"/>
      <c r="F45" s="184"/>
      <c r="G45" s="184"/>
      <c r="H45" t="s">
        <v>4</v>
      </c>
    </row>
    <row r="46" spans="1:8" x14ac:dyDescent="0.2">
      <c r="B46" s="179"/>
      <c r="C46" s="179"/>
      <c r="D46" s="179"/>
      <c r="E46" s="179"/>
      <c r="F46" s="179"/>
      <c r="G46" s="179"/>
    </row>
    <row r="47" spans="1:8" x14ac:dyDescent="0.2">
      <c r="B47" s="179"/>
      <c r="C47" s="179"/>
      <c r="D47" s="179"/>
      <c r="E47" s="179"/>
      <c r="F47" s="179"/>
      <c r="G47" s="179"/>
    </row>
    <row r="48" spans="1:8" x14ac:dyDescent="0.2">
      <c r="B48" s="179"/>
      <c r="C48" s="179"/>
      <c r="D48" s="179"/>
      <c r="E48" s="179"/>
      <c r="F48" s="179"/>
      <c r="G48" s="179"/>
    </row>
    <row r="49" spans="2:7" x14ac:dyDescent="0.2">
      <c r="B49" s="179"/>
      <c r="C49" s="179"/>
      <c r="D49" s="179"/>
      <c r="E49" s="179"/>
      <c r="F49" s="179"/>
      <c r="G49" s="179"/>
    </row>
    <row r="50" spans="2:7" x14ac:dyDescent="0.2">
      <c r="B50" s="179"/>
      <c r="C50" s="179"/>
      <c r="D50" s="179"/>
      <c r="E50" s="179"/>
      <c r="F50" s="179"/>
      <c r="G50" s="179"/>
    </row>
    <row r="51" spans="2:7" x14ac:dyDescent="0.2">
      <c r="B51" s="179"/>
      <c r="C51" s="179"/>
      <c r="D51" s="179"/>
      <c r="E51" s="179"/>
      <c r="F51" s="179"/>
      <c r="G51" s="179"/>
    </row>
    <row r="52" spans="2:7" x14ac:dyDescent="0.2">
      <c r="B52" s="179"/>
      <c r="C52" s="179"/>
      <c r="D52" s="179"/>
      <c r="E52" s="179"/>
      <c r="F52" s="179"/>
      <c r="G52" s="179"/>
    </row>
    <row r="53" spans="2:7" x14ac:dyDescent="0.2">
      <c r="B53" s="179"/>
      <c r="C53" s="179"/>
      <c r="D53" s="179"/>
      <c r="E53" s="179"/>
      <c r="F53" s="179"/>
      <c r="G53" s="179"/>
    </row>
    <row r="54" spans="2:7" x14ac:dyDescent="0.2">
      <c r="B54" s="179"/>
      <c r="C54" s="179"/>
      <c r="D54" s="179"/>
      <c r="E54" s="179"/>
      <c r="F54" s="179"/>
      <c r="G54" s="179"/>
    </row>
    <row r="55" spans="2:7" x14ac:dyDescent="0.2">
      <c r="B55" s="179"/>
      <c r="C55" s="179"/>
      <c r="D55" s="179"/>
      <c r="E55" s="179"/>
      <c r="F55" s="179"/>
      <c r="G55" s="179"/>
    </row>
  </sheetData>
  <sheetProtection sheet="1" objects="1" scenarios="1"/>
  <mergeCells count="23">
    <mergeCell ref="C7:E7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5"/>
  <sheetViews>
    <sheetView workbookViewId="0">
      <selection activeCell="I13" sqref="I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0" t="s">
        <v>47</v>
      </c>
      <c r="B1" s="191"/>
      <c r="C1" s="91" t="str">
        <f>CONCATENATE(cislostavby," ",nazevstavby)</f>
        <v>20375011-4 Věznice Kuřim - Rekonstrukce vnější bezpečnosti</v>
      </c>
      <c r="D1" s="92"/>
      <c r="E1" s="93"/>
      <c r="F1" s="92"/>
      <c r="G1" s="94" t="s">
        <v>48</v>
      </c>
      <c r="H1" s="95" t="s">
        <v>67</v>
      </c>
      <c r="I1" s="96"/>
    </row>
    <row r="2" spans="1:9" ht="13.5" thickBot="1" x14ac:dyDescent="0.25">
      <c r="A2" s="192" t="s">
        <v>49</v>
      </c>
      <c r="B2" s="193"/>
      <c r="C2" s="97" t="str">
        <f>CONCATENATE(cisloobjektu," ",nazevobjektu)</f>
        <v>IO 02 Přeložka kanalizace</v>
      </c>
      <c r="D2" s="98"/>
      <c r="E2" s="99"/>
      <c r="F2" s="98"/>
      <c r="G2" s="194" t="s">
        <v>174</v>
      </c>
      <c r="H2" s="195"/>
      <c r="I2" s="196"/>
    </row>
    <row r="3" spans="1:9" ht="13.5" thickTop="1" x14ac:dyDescent="0.2">
      <c r="A3" s="71"/>
      <c r="B3" s="71"/>
      <c r="C3" s="71"/>
      <c r="D3" s="71"/>
      <c r="E3" s="71"/>
      <c r="F3" s="60"/>
      <c r="G3" s="71"/>
      <c r="H3" s="71"/>
      <c r="I3" s="71"/>
    </row>
    <row r="4" spans="1:9" ht="19.5" customHeight="1" x14ac:dyDescent="0.25">
      <c r="A4" s="100" t="s">
        <v>50</v>
      </c>
      <c r="B4" s="101"/>
      <c r="C4" s="101"/>
      <c r="D4" s="101"/>
      <c r="E4" s="102"/>
      <c r="F4" s="101"/>
      <c r="G4" s="101"/>
      <c r="H4" s="101"/>
      <c r="I4" s="101"/>
    </row>
    <row r="5" spans="1:9" ht="13.5" thickBot="1" x14ac:dyDescent="0.25">
      <c r="A5" s="71"/>
      <c r="B5" s="71"/>
      <c r="C5" s="71"/>
      <c r="D5" s="71"/>
      <c r="E5" s="71"/>
      <c r="F5" s="71"/>
      <c r="G5" s="71"/>
      <c r="H5" s="71"/>
      <c r="I5" s="71"/>
    </row>
    <row r="6" spans="1:9" s="29" customFormat="1" ht="13.5" thickBot="1" x14ac:dyDescent="0.25">
      <c r="A6" s="103"/>
      <c r="B6" s="104" t="s">
        <v>51</v>
      </c>
      <c r="C6" s="104"/>
      <c r="D6" s="105"/>
      <c r="E6" s="106" t="s">
        <v>52</v>
      </c>
      <c r="F6" s="107" t="s">
        <v>53</v>
      </c>
      <c r="G6" s="107" t="s">
        <v>54</v>
      </c>
      <c r="H6" s="107" t="s">
        <v>55</v>
      </c>
      <c r="I6" s="108" t="s">
        <v>29</v>
      </c>
    </row>
    <row r="7" spans="1:9" s="29" customFormat="1" x14ac:dyDescent="0.2">
      <c r="A7" s="175" t="str">
        <f>Položky!B7</f>
        <v>1</v>
      </c>
      <c r="B7" s="109" t="str">
        <f>Položky!C7</f>
        <v>Zemní práce</v>
      </c>
      <c r="C7" s="60"/>
      <c r="D7" s="110"/>
      <c r="E7" s="176">
        <f>Položky!BA26</f>
        <v>0</v>
      </c>
      <c r="F7" s="177">
        <f>Položky!BB26</f>
        <v>0</v>
      </c>
      <c r="G7" s="177">
        <f>Položky!BC26</f>
        <v>0</v>
      </c>
      <c r="H7" s="177">
        <f>Položky!BD26</f>
        <v>0</v>
      </c>
      <c r="I7" s="178">
        <f>Položky!BE26</f>
        <v>0</v>
      </c>
    </row>
    <row r="8" spans="1:9" s="29" customFormat="1" x14ac:dyDescent="0.2">
      <c r="A8" s="175" t="str">
        <f>Položky!B27</f>
        <v>2</v>
      </c>
      <c r="B8" s="109" t="str">
        <f>Položky!C27</f>
        <v>Základy a zvláštní zakládání</v>
      </c>
      <c r="C8" s="60"/>
      <c r="D8" s="110"/>
      <c r="E8" s="176">
        <f>Položky!BA29</f>
        <v>0</v>
      </c>
      <c r="F8" s="177">
        <f>Položky!BB29</f>
        <v>0</v>
      </c>
      <c r="G8" s="177">
        <f>Položky!BC29</f>
        <v>0</v>
      </c>
      <c r="H8" s="177">
        <f>Položky!BD29</f>
        <v>0</v>
      </c>
      <c r="I8" s="178">
        <f>Položky!BE29</f>
        <v>0</v>
      </c>
    </row>
    <row r="9" spans="1:9" s="29" customFormat="1" x14ac:dyDescent="0.2">
      <c r="A9" s="175" t="str">
        <f>Položky!B30</f>
        <v>45</v>
      </c>
      <c r="B9" s="109" t="str">
        <f>Položky!C30</f>
        <v>Podkladní a vedlejší konstrukce</v>
      </c>
      <c r="C9" s="60"/>
      <c r="D9" s="110"/>
      <c r="E9" s="176">
        <f>Položky!BA36</f>
        <v>0</v>
      </c>
      <c r="F9" s="177">
        <f>Položky!BB36</f>
        <v>0</v>
      </c>
      <c r="G9" s="177">
        <f>Položky!BC36</f>
        <v>0</v>
      </c>
      <c r="H9" s="177">
        <f>Položky!BD36</f>
        <v>0</v>
      </c>
      <c r="I9" s="178">
        <f>Položky!BE36</f>
        <v>0</v>
      </c>
    </row>
    <row r="10" spans="1:9" s="29" customFormat="1" x14ac:dyDescent="0.2">
      <c r="A10" s="175" t="str">
        <f>Položky!B37</f>
        <v>8</v>
      </c>
      <c r="B10" s="109" t="str">
        <f>Položky!C37</f>
        <v>Trubní vedení</v>
      </c>
      <c r="C10" s="60"/>
      <c r="D10" s="110"/>
      <c r="E10" s="176">
        <f>Položky!BA57</f>
        <v>0</v>
      </c>
      <c r="F10" s="177">
        <f>Položky!BB57</f>
        <v>0</v>
      </c>
      <c r="G10" s="177">
        <f>Položky!BC57</f>
        <v>0</v>
      </c>
      <c r="H10" s="177">
        <f>Položky!BD57</f>
        <v>0</v>
      </c>
      <c r="I10" s="178">
        <f>Položky!BE57</f>
        <v>0</v>
      </c>
    </row>
    <row r="11" spans="1:9" s="29" customFormat="1" x14ac:dyDescent="0.2">
      <c r="A11" s="175" t="str">
        <f>Položky!B58</f>
        <v>89</v>
      </c>
      <c r="B11" s="109" t="str">
        <f>Položky!C58</f>
        <v>Ostatní konstrukce na trubním vedení</v>
      </c>
      <c r="C11" s="60"/>
      <c r="D11" s="110"/>
      <c r="E11" s="176">
        <f>Položky!BA64</f>
        <v>0</v>
      </c>
      <c r="F11" s="177">
        <f>Položky!BB64</f>
        <v>0</v>
      </c>
      <c r="G11" s="177">
        <f>Položky!BC64</f>
        <v>0</v>
      </c>
      <c r="H11" s="177">
        <f>Položky!BD64</f>
        <v>0</v>
      </c>
      <c r="I11" s="178">
        <f>Položky!BE64</f>
        <v>0</v>
      </c>
    </row>
    <row r="12" spans="1:9" s="29" customFormat="1" ht="13.5" thickBot="1" x14ac:dyDescent="0.25">
      <c r="A12" s="175" t="str">
        <f>Položky!B65</f>
        <v>99</v>
      </c>
      <c r="B12" s="109" t="str">
        <f>Položky!C65</f>
        <v>Staveništní přesun hmot</v>
      </c>
      <c r="C12" s="60"/>
      <c r="D12" s="110"/>
      <c r="E12" s="176">
        <f>Položky!BA67</f>
        <v>0</v>
      </c>
      <c r="F12" s="177">
        <f>Položky!BB67</f>
        <v>0</v>
      </c>
      <c r="G12" s="177">
        <f>Položky!BC67</f>
        <v>0</v>
      </c>
      <c r="H12" s="177">
        <f>Položky!BD67</f>
        <v>0</v>
      </c>
      <c r="I12" s="178">
        <f>Položky!BE67</f>
        <v>0</v>
      </c>
    </row>
    <row r="13" spans="1:9" s="117" customFormat="1" ht="13.5" thickBot="1" x14ac:dyDescent="0.25">
      <c r="A13" s="111"/>
      <c r="B13" s="112" t="s">
        <v>56</v>
      </c>
      <c r="C13" s="112"/>
      <c r="D13" s="113"/>
      <c r="E13" s="114">
        <f>SUM(E7:E12)</f>
        <v>0</v>
      </c>
      <c r="F13" s="115">
        <f>SUM(F7:F12)</f>
        <v>0</v>
      </c>
      <c r="G13" s="115">
        <f>SUM(G7:G12)</f>
        <v>0</v>
      </c>
      <c r="H13" s="115">
        <f>SUM(H7:H12)</f>
        <v>0</v>
      </c>
      <c r="I13" s="116">
        <f>SUM(I7:I12)</f>
        <v>0</v>
      </c>
    </row>
    <row r="14" spans="1:9" x14ac:dyDescent="0.2">
      <c r="A14" s="60"/>
      <c r="B14" s="60"/>
      <c r="C14" s="60"/>
      <c r="D14" s="60"/>
      <c r="E14" s="60"/>
      <c r="F14" s="60"/>
      <c r="G14" s="60"/>
      <c r="H14" s="60"/>
      <c r="I14" s="60"/>
    </row>
    <row r="16" spans="1:9" x14ac:dyDescent="0.2">
      <c r="B16" s="117"/>
      <c r="F16" s="118"/>
      <c r="G16" s="119"/>
      <c r="H16" s="119"/>
      <c r="I16" s="120"/>
    </row>
    <row r="17" spans="6:9" x14ac:dyDescent="0.2">
      <c r="F17" s="118"/>
      <c r="G17" s="119"/>
      <c r="H17" s="119"/>
      <c r="I17" s="120"/>
    </row>
    <row r="18" spans="6:9" x14ac:dyDescent="0.2">
      <c r="F18" s="118"/>
      <c r="G18" s="119"/>
      <c r="H18" s="119"/>
      <c r="I18" s="120"/>
    </row>
    <row r="19" spans="6:9" x14ac:dyDescent="0.2">
      <c r="F19" s="118"/>
      <c r="G19" s="119"/>
      <c r="H19" s="119"/>
      <c r="I19" s="120"/>
    </row>
    <row r="20" spans="6:9" x14ac:dyDescent="0.2">
      <c r="F20" s="118"/>
      <c r="G20" s="119"/>
      <c r="H20" s="119"/>
      <c r="I20" s="120"/>
    </row>
    <row r="21" spans="6:9" x14ac:dyDescent="0.2">
      <c r="F21" s="118"/>
      <c r="G21" s="119"/>
      <c r="H21" s="119"/>
      <c r="I21" s="120"/>
    </row>
    <row r="22" spans="6:9" x14ac:dyDescent="0.2">
      <c r="F22" s="118"/>
      <c r="G22" s="119"/>
      <c r="H22" s="119"/>
      <c r="I22" s="120"/>
    </row>
    <row r="23" spans="6:9" x14ac:dyDescent="0.2">
      <c r="F23" s="118"/>
      <c r="G23" s="119"/>
      <c r="H23" s="119"/>
      <c r="I23" s="120"/>
    </row>
    <row r="24" spans="6:9" x14ac:dyDescent="0.2">
      <c r="F24" s="118"/>
      <c r="G24" s="119"/>
      <c r="H24" s="119"/>
      <c r="I24" s="120"/>
    </row>
    <row r="25" spans="6:9" x14ac:dyDescent="0.2">
      <c r="F25" s="118"/>
      <c r="G25" s="119"/>
      <c r="H25" s="119"/>
      <c r="I25" s="120"/>
    </row>
    <row r="26" spans="6:9" x14ac:dyDescent="0.2">
      <c r="F26" s="118"/>
      <c r="G26" s="119"/>
      <c r="H26" s="119"/>
      <c r="I26" s="120"/>
    </row>
    <row r="27" spans="6:9" x14ac:dyDescent="0.2">
      <c r="F27" s="118"/>
      <c r="G27" s="119"/>
      <c r="H27" s="119"/>
      <c r="I27" s="120"/>
    </row>
    <row r="28" spans="6:9" x14ac:dyDescent="0.2">
      <c r="F28" s="118"/>
      <c r="G28" s="119"/>
      <c r="H28" s="119"/>
      <c r="I28" s="120"/>
    </row>
    <row r="29" spans="6:9" x14ac:dyDescent="0.2">
      <c r="F29" s="118"/>
      <c r="G29" s="119"/>
      <c r="H29" s="119"/>
      <c r="I29" s="120"/>
    </row>
    <row r="30" spans="6:9" x14ac:dyDescent="0.2">
      <c r="F30" s="118"/>
      <c r="G30" s="119"/>
      <c r="H30" s="119"/>
      <c r="I30" s="120"/>
    </row>
    <row r="31" spans="6:9" x14ac:dyDescent="0.2">
      <c r="F31" s="118"/>
      <c r="G31" s="119"/>
      <c r="H31" s="119"/>
      <c r="I31" s="120"/>
    </row>
    <row r="32" spans="6:9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</sheetData>
  <sheetProtection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0"/>
  <sheetViews>
    <sheetView showGridLines="0" zoomScaleNormal="100" workbookViewId="0">
      <selection activeCell="F25" sqref="F25"/>
    </sheetView>
  </sheetViews>
  <sheetFormatPr defaultRowHeight="12.75" x14ac:dyDescent="0.2"/>
  <cols>
    <col min="1" max="1" width="4.42578125" style="121" customWidth="1"/>
    <col min="2" max="2" width="11.5703125" style="121" customWidth="1"/>
    <col min="3" max="3" width="40.42578125" style="121" customWidth="1"/>
    <col min="4" max="4" width="5.5703125" style="121" customWidth="1"/>
    <col min="5" max="5" width="8.5703125" style="169" customWidth="1"/>
    <col min="6" max="6" width="9.85546875" style="121" customWidth="1"/>
    <col min="7" max="7" width="13.85546875" style="121" customWidth="1"/>
    <col min="8" max="11" width="9.140625" style="121"/>
    <col min="12" max="12" width="75.42578125" style="121" customWidth="1"/>
    <col min="13" max="13" width="45.28515625" style="121" customWidth="1"/>
    <col min="14" max="16384" width="9.140625" style="121"/>
  </cols>
  <sheetData>
    <row r="1" spans="1:104" ht="15.75" x14ac:dyDescent="0.25">
      <c r="A1" s="199" t="s">
        <v>57</v>
      </c>
      <c r="B1" s="199"/>
      <c r="C1" s="199"/>
      <c r="D1" s="199"/>
      <c r="E1" s="199"/>
      <c r="F1" s="199"/>
      <c r="G1" s="199"/>
    </row>
    <row r="2" spans="1:104" ht="14.25" customHeight="1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190" t="s">
        <v>47</v>
      </c>
      <c r="B3" s="191"/>
      <c r="C3" s="91" t="str">
        <f>CONCATENATE(cislostavby," ",nazevstavby)</f>
        <v>20375011-4 Věznice Kuřim - Rekonstrukce vnější bezpečnosti</v>
      </c>
      <c r="D3" s="126"/>
      <c r="E3" s="127" t="s">
        <v>58</v>
      </c>
      <c r="F3" s="128" t="str">
        <f>Rekapitulace!H1</f>
        <v>1</v>
      </c>
      <c r="G3" s="129"/>
    </row>
    <row r="4" spans="1:104" ht="13.5" thickBot="1" x14ac:dyDescent="0.25">
      <c r="A4" s="200" t="s">
        <v>49</v>
      </c>
      <c r="B4" s="193"/>
      <c r="C4" s="97" t="str">
        <f>CONCATENATE(cisloobjektu," ",nazevobjektu)</f>
        <v>IO 02 Přeložka kanalizace</v>
      </c>
      <c r="D4" s="130"/>
      <c r="E4" s="201" t="str">
        <f>Rekapitulace!G2</f>
        <v xml:space="preserve"> Přeložka kanalizace</v>
      </c>
      <c r="F4" s="202"/>
      <c r="G4" s="203"/>
    </row>
    <row r="5" spans="1:104" ht="13.5" thickTop="1" x14ac:dyDescent="0.2">
      <c r="A5" s="131"/>
      <c r="B5" s="122"/>
      <c r="C5" s="122"/>
      <c r="D5" s="122"/>
      <c r="E5" s="132"/>
      <c r="F5" s="122"/>
      <c r="G5" s="133"/>
    </row>
    <row r="6" spans="1:104" x14ac:dyDescent="0.2">
      <c r="A6" s="134" t="s">
        <v>59</v>
      </c>
      <c r="B6" s="135" t="s">
        <v>60</v>
      </c>
      <c r="C6" s="135" t="s">
        <v>61</v>
      </c>
      <c r="D6" s="135" t="s">
        <v>62</v>
      </c>
      <c r="E6" s="136" t="s">
        <v>63</v>
      </c>
      <c r="F6" s="135" t="s">
        <v>64</v>
      </c>
      <c r="G6" s="137" t="s">
        <v>65</v>
      </c>
    </row>
    <row r="7" spans="1:104" x14ac:dyDescent="0.2">
      <c r="A7" s="138" t="s">
        <v>66</v>
      </c>
      <c r="B7" s="139" t="s">
        <v>67</v>
      </c>
      <c r="C7" s="140" t="s">
        <v>68</v>
      </c>
      <c r="D7" s="141"/>
      <c r="E7" s="142"/>
      <c r="F7" s="142"/>
      <c r="G7" s="143"/>
      <c r="H7" s="144"/>
      <c r="I7" s="144"/>
      <c r="O7" s="145">
        <v>1</v>
      </c>
    </row>
    <row r="8" spans="1:104" x14ac:dyDescent="0.2">
      <c r="A8" s="146">
        <v>1</v>
      </c>
      <c r="B8" s="147" t="s">
        <v>74</v>
      </c>
      <c r="C8" s="148" t="s">
        <v>75</v>
      </c>
      <c r="D8" s="149" t="s">
        <v>76</v>
      </c>
      <c r="E8" s="150">
        <v>5</v>
      </c>
      <c r="F8" s="211">
        <v>0</v>
      </c>
      <c r="G8" s="151">
        <f>E8*F8</f>
        <v>0</v>
      </c>
      <c r="O8" s="145">
        <v>2</v>
      </c>
      <c r="AA8" s="121">
        <v>1</v>
      </c>
      <c r="AB8" s="121">
        <v>1</v>
      </c>
      <c r="AC8" s="121">
        <v>1</v>
      </c>
      <c r="AZ8" s="121">
        <v>1</v>
      </c>
      <c r="BA8" s="121">
        <f>IF(AZ8=1,G8,0)</f>
        <v>0</v>
      </c>
      <c r="BB8" s="121">
        <f>IF(AZ8=2,G8,0)</f>
        <v>0</v>
      </c>
      <c r="BC8" s="121">
        <f>IF(AZ8=3,G8,0)</f>
        <v>0</v>
      </c>
      <c r="BD8" s="121">
        <f>IF(AZ8=4,G8,0)</f>
        <v>0</v>
      </c>
      <c r="BE8" s="121">
        <f>IF(AZ8=5,G8,0)</f>
        <v>0</v>
      </c>
      <c r="CA8" s="152">
        <v>1</v>
      </c>
      <c r="CB8" s="152">
        <v>1</v>
      </c>
      <c r="CZ8" s="121">
        <v>6.0999999999999999E-2</v>
      </c>
    </row>
    <row r="9" spans="1:104" x14ac:dyDescent="0.2">
      <c r="A9" s="146">
        <v>2</v>
      </c>
      <c r="B9" s="147" t="s">
        <v>77</v>
      </c>
      <c r="C9" s="148" t="s">
        <v>78</v>
      </c>
      <c r="D9" s="149" t="s">
        <v>79</v>
      </c>
      <c r="E9" s="150">
        <v>10</v>
      </c>
      <c r="F9" s="211">
        <v>0</v>
      </c>
      <c r="G9" s="151">
        <f>E9*F9</f>
        <v>0</v>
      </c>
      <c r="O9" s="145">
        <v>2</v>
      </c>
      <c r="AA9" s="121">
        <v>1</v>
      </c>
      <c r="AB9" s="121">
        <v>1</v>
      </c>
      <c r="AC9" s="121">
        <v>1</v>
      </c>
      <c r="AZ9" s="121">
        <v>1</v>
      </c>
      <c r="BA9" s="121">
        <f>IF(AZ9=1,G9,0)</f>
        <v>0</v>
      </c>
      <c r="BB9" s="121">
        <f>IF(AZ9=2,G9,0)</f>
        <v>0</v>
      </c>
      <c r="BC9" s="121">
        <f>IF(AZ9=3,G9,0)</f>
        <v>0</v>
      </c>
      <c r="BD9" s="121">
        <f>IF(AZ9=4,G9,0)</f>
        <v>0</v>
      </c>
      <c r="BE9" s="121">
        <f>IF(AZ9=5,G9,0)</f>
        <v>0</v>
      </c>
      <c r="CA9" s="152">
        <v>1</v>
      </c>
      <c r="CB9" s="152">
        <v>1</v>
      </c>
      <c r="CZ9" s="121">
        <v>0</v>
      </c>
    </row>
    <row r="10" spans="1:104" x14ac:dyDescent="0.2">
      <c r="A10" s="146">
        <v>3</v>
      </c>
      <c r="B10" s="147" t="s">
        <v>80</v>
      </c>
      <c r="C10" s="148" t="s">
        <v>81</v>
      </c>
      <c r="D10" s="149" t="s">
        <v>79</v>
      </c>
      <c r="E10" s="150">
        <v>183.92</v>
      </c>
      <c r="F10" s="211">
        <v>0</v>
      </c>
      <c r="G10" s="151">
        <f>E10*F10</f>
        <v>0</v>
      </c>
      <c r="O10" s="145">
        <v>2</v>
      </c>
      <c r="AA10" s="121">
        <v>1</v>
      </c>
      <c r="AB10" s="121">
        <v>1</v>
      </c>
      <c r="AC10" s="121">
        <v>1</v>
      </c>
      <c r="AZ10" s="121">
        <v>1</v>
      </c>
      <c r="BA10" s="121">
        <f>IF(AZ10=1,G10,0)</f>
        <v>0</v>
      </c>
      <c r="BB10" s="121">
        <f>IF(AZ10=2,G10,0)</f>
        <v>0</v>
      </c>
      <c r="BC10" s="121">
        <f>IF(AZ10=3,G10,0)</f>
        <v>0</v>
      </c>
      <c r="BD10" s="121">
        <f>IF(AZ10=4,G10,0)</f>
        <v>0</v>
      </c>
      <c r="BE10" s="121">
        <f>IF(AZ10=5,G10,0)</f>
        <v>0</v>
      </c>
      <c r="CA10" s="152">
        <v>1</v>
      </c>
      <c r="CB10" s="152">
        <v>1</v>
      </c>
      <c r="CZ10" s="121">
        <v>0</v>
      </c>
    </row>
    <row r="11" spans="1:104" x14ac:dyDescent="0.2">
      <c r="A11" s="153"/>
      <c r="B11" s="155"/>
      <c r="C11" s="197" t="s">
        <v>82</v>
      </c>
      <c r="D11" s="198"/>
      <c r="E11" s="156">
        <v>183.92</v>
      </c>
      <c r="F11" s="211">
        <v>0</v>
      </c>
      <c r="G11" s="158"/>
      <c r="M11" s="154" t="s">
        <v>82</v>
      </c>
      <c r="O11" s="145"/>
    </row>
    <row r="12" spans="1:104" x14ac:dyDescent="0.2">
      <c r="A12" s="146">
        <v>4</v>
      </c>
      <c r="B12" s="147" t="s">
        <v>83</v>
      </c>
      <c r="C12" s="148" t="s">
        <v>84</v>
      </c>
      <c r="D12" s="149" t="s">
        <v>79</v>
      </c>
      <c r="E12" s="150">
        <v>184</v>
      </c>
      <c r="F12" s="211">
        <v>0</v>
      </c>
      <c r="G12" s="151">
        <f>E12*F12</f>
        <v>0</v>
      </c>
      <c r="O12" s="145">
        <v>2</v>
      </c>
      <c r="AA12" s="121">
        <v>1</v>
      </c>
      <c r="AB12" s="121">
        <v>1</v>
      </c>
      <c r="AC12" s="121">
        <v>1</v>
      </c>
      <c r="AZ12" s="121">
        <v>1</v>
      </c>
      <c r="BA12" s="121">
        <f>IF(AZ12=1,G12,0)</f>
        <v>0</v>
      </c>
      <c r="BB12" s="121">
        <f>IF(AZ12=2,G12,0)</f>
        <v>0</v>
      </c>
      <c r="BC12" s="121">
        <f>IF(AZ12=3,G12,0)</f>
        <v>0</v>
      </c>
      <c r="BD12" s="121">
        <f>IF(AZ12=4,G12,0)</f>
        <v>0</v>
      </c>
      <c r="BE12" s="121">
        <f>IF(AZ12=5,G12,0)</f>
        <v>0</v>
      </c>
      <c r="CA12" s="152">
        <v>1</v>
      </c>
      <c r="CB12" s="152">
        <v>1</v>
      </c>
      <c r="CZ12" s="121">
        <v>0</v>
      </c>
    </row>
    <row r="13" spans="1:104" x14ac:dyDescent="0.2">
      <c r="A13" s="146">
        <v>5</v>
      </c>
      <c r="B13" s="147" t="s">
        <v>85</v>
      </c>
      <c r="C13" s="148" t="s">
        <v>86</v>
      </c>
      <c r="D13" s="149" t="s">
        <v>87</v>
      </c>
      <c r="E13" s="150">
        <v>334.4</v>
      </c>
      <c r="F13" s="211">
        <v>0</v>
      </c>
      <c r="G13" s="151">
        <f>E13*F13</f>
        <v>0</v>
      </c>
      <c r="O13" s="145">
        <v>2</v>
      </c>
      <c r="AA13" s="121">
        <v>1</v>
      </c>
      <c r="AB13" s="121">
        <v>1</v>
      </c>
      <c r="AC13" s="121">
        <v>1</v>
      </c>
      <c r="AZ13" s="121">
        <v>1</v>
      </c>
      <c r="BA13" s="121">
        <f>IF(AZ13=1,G13,0)</f>
        <v>0</v>
      </c>
      <c r="BB13" s="121">
        <f>IF(AZ13=2,G13,0)</f>
        <v>0</v>
      </c>
      <c r="BC13" s="121">
        <f>IF(AZ13=3,G13,0)</f>
        <v>0</v>
      </c>
      <c r="BD13" s="121">
        <f>IF(AZ13=4,G13,0)</f>
        <v>0</v>
      </c>
      <c r="BE13" s="121">
        <f>IF(AZ13=5,G13,0)</f>
        <v>0</v>
      </c>
      <c r="CA13" s="152">
        <v>1</v>
      </c>
      <c r="CB13" s="152">
        <v>1</v>
      </c>
      <c r="CZ13" s="121">
        <v>8.5999999999999998E-4</v>
      </c>
    </row>
    <row r="14" spans="1:104" x14ac:dyDescent="0.2">
      <c r="A14" s="153"/>
      <c r="B14" s="155"/>
      <c r="C14" s="197" t="s">
        <v>88</v>
      </c>
      <c r="D14" s="198"/>
      <c r="E14" s="156">
        <v>334.4</v>
      </c>
      <c r="F14" s="211">
        <v>0</v>
      </c>
      <c r="G14" s="158"/>
      <c r="M14" s="154" t="s">
        <v>88</v>
      </c>
      <c r="O14" s="145"/>
    </row>
    <row r="15" spans="1:104" x14ac:dyDescent="0.2">
      <c r="A15" s="146">
        <v>6</v>
      </c>
      <c r="B15" s="147" t="s">
        <v>89</v>
      </c>
      <c r="C15" s="148" t="s">
        <v>90</v>
      </c>
      <c r="D15" s="149" t="s">
        <v>87</v>
      </c>
      <c r="E15" s="150">
        <v>334.4</v>
      </c>
      <c r="F15" s="211">
        <v>0</v>
      </c>
      <c r="G15" s="151">
        <f>E15*F15</f>
        <v>0</v>
      </c>
      <c r="O15" s="145">
        <v>2</v>
      </c>
      <c r="AA15" s="121">
        <v>1</v>
      </c>
      <c r="AB15" s="121">
        <v>1</v>
      </c>
      <c r="AC15" s="121">
        <v>1</v>
      </c>
      <c r="AZ15" s="121">
        <v>1</v>
      </c>
      <c r="BA15" s="121">
        <f>IF(AZ15=1,G15,0)</f>
        <v>0</v>
      </c>
      <c r="BB15" s="121">
        <f>IF(AZ15=2,G15,0)</f>
        <v>0</v>
      </c>
      <c r="BC15" s="121">
        <f>IF(AZ15=3,G15,0)</f>
        <v>0</v>
      </c>
      <c r="BD15" s="121">
        <f>IF(AZ15=4,G15,0)</f>
        <v>0</v>
      </c>
      <c r="BE15" s="121">
        <f>IF(AZ15=5,G15,0)</f>
        <v>0</v>
      </c>
      <c r="CA15" s="152">
        <v>1</v>
      </c>
      <c r="CB15" s="152">
        <v>1</v>
      </c>
      <c r="CZ15" s="121">
        <v>0</v>
      </c>
    </row>
    <row r="16" spans="1:104" x14ac:dyDescent="0.2">
      <c r="A16" s="146">
        <v>7</v>
      </c>
      <c r="B16" s="147" t="s">
        <v>91</v>
      </c>
      <c r="C16" s="148" t="s">
        <v>92</v>
      </c>
      <c r="D16" s="149" t="s">
        <v>79</v>
      </c>
      <c r="E16" s="150">
        <v>184</v>
      </c>
      <c r="F16" s="211">
        <v>0</v>
      </c>
      <c r="G16" s="151">
        <f>E16*F16</f>
        <v>0</v>
      </c>
      <c r="O16" s="145">
        <v>2</v>
      </c>
      <c r="AA16" s="121">
        <v>1</v>
      </c>
      <c r="AB16" s="121">
        <v>1</v>
      </c>
      <c r="AC16" s="121">
        <v>1</v>
      </c>
      <c r="AZ16" s="121">
        <v>1</v>
      </c>
      <c r="BA16" s="121">
        <f>IF(AZ16=1,G16,0)</f>
        <v>0</v>
      </c>
      <c r="BB16" s="121">
        <f>IF(AZ16=2,G16,0)</f>
        <v>0</v>
      </c>
      <c r="BC16" s="121">
        <f>IF(AZ16=3,G16,0)</f>
        <v>0</v>
      </c>
      <c r="BD16" s="121">
        <f>IF(AZ16=4,G16,0)</f>
        <v>0</v>
      </c>
      <c r="BE16" s="121">
        <f>IF(AZ16=5,G16,0)</f>
        <v>0</v>
      </c>
      <c r="CA16" s="152">
        <v>1</v>
      </c>
      <c r="CB16" s="152">
        <v>1</v>
      </c>
      <c r="CZ16" s="121">
        <v>0</v>
      </c>
    </row>
    <row r="17" spans="1:104" x14ac:dyDescent="0.2">
      <c r="A17" s="146">
        <v>8</v>
      </c>
      <c r="B17" s="147" t="s">
        <v>93</v>
      </c>
      <c r="C17" s="148" t="s">
        <v>94</v>
      </c>
      <c r="D17" s="149" t="s">
        <v>79</v>
      </c>
      <c r="E17" s="150">
        <v>37.200000000000003</v>
      </c>
      <c r="F17" s="211">
        <v>0</v>
      </c>
      <c r="G17" s="151">
        <f>E17*F17</f>
        <v>0</v>
      </c>
      <c r="O17" s="145">
        <v>2</v>
      </c>
      <c r="AA17" s="121">
        <v>1</v>
      </c>
      <c r="AB17" s="121">
        <v>1</v>
      </c>
      <c r="AC17" s="121">
        <v>1</v>
      </c>
      <c r="AZ17" s="121">
        <v>1</v>
      </c>
      <c r="BA17" s="121">
        <f>IF(AZ17=1,G17,0)</f>
        <v>0</v>
      </c>
      <c r="BB17" s="121">
        <f>IF(AZ17=2,G17,0)</f>
        <v>0</v>
      </c>
      <c r="BC17" s="121">
        <f>IF(AZ17=3,G17,0)</f>
        <v>0</v>
      </c>
      <c r="BD17" s="121">
        <f>IF(AZ17=4,G17,0)</f>
        <v>0</v>
      </c>
      <c r="BE17" s="121">
        <f>IF(AZ17=5,G17,0)</f>
        <v>0</v>
      </c>
      <c r="CA17" s="152">
        <v>1</v>
      </c>
      <c r="CB17" s="152">
        <v>1</v>
      </c>
      <c r="CZ17" s="121">
        <v>0</v>
      </c>
    </row>
    <row r="18" spans="1:104" x14ac:dyDescent="0.2">
      <c r="A18" s="153"/>
      <c r="B18" s="155"/>
      <c r="C18" s="197" t="s">
        <v>95</v>
      </c>
      <c r="D18" s="198"/>
      <c r="E18" s="156">
        <v>37.200000000000003</v>
      </c>
      <c r="F18" s="211">
        <v>0</v>
      </c>
      <c r="G18" s="158"/>
      <c r="M18" s="154" t="s">
        <v>95</v>
      </c>
      <c r="O18" s="145"/>
    </row>
    <row r="19" spans="1:104" x14ac:dyDescent="0.2">
      <c r="A19" s="146">
        <v>9</v>
      </c>
      <c r="B19" s="147" t="s">
        <v>96</v>
      </c>
      <c r="C19" s="148" t="s">
        <v>97</v>
      </c>
      <c r="D19" s="149" t="s">
        <v>79</v>
      </c>
      <c r="E19" s="150">
        <v>372</v>
      </c>
      <c r="F19" s="211">
        <v>0</v>
      </c>
      <c r="G19" s="151">
        <f>E19*F19</f>
        <v>0</v>
      </c>
      <c r="O19" s="145">
        <v>2</v>
      </c>
      <c r="AA19" s="121">
        <v>1</v>
      </c>
      <c r="AB19" s="121">
        <v>1</v>
      </c>
      <c r="AC19" s="121">
        <v>1</v>
      </c>
      <c r="AZ19" s="121">
        <v>1</v>
      </c>
      <c r="BA19" s="121">
        <f>IF(AZ19=1,G19,0)</f>
        <v>0</v>
      </c>
      <c r="BB19" s="121">
        <f>IF(AZ19=2,G19,0)</f>
        <v>0</v>
      </c>
      <c r="BC19" s="121">
        <f>IF(AZ19=3,G19,0)</f>
        <v>0</v>
      </c>
      <c r="BD19" s="121">
        <f>IF(AZ19=4,G19,0)</f>
        <v>0</v>
      </c>
      <c r="BE19" s="121">
        <f>IF(AZ19=5,G19,0)</f>
        <v>0</v>
      </c>
      <c r="CA19" s="152">
        <v>1</v>
      </c>
      <c r="CB19" s="152">
        <v>1</v>
      </c>
      <c r="CZ19" s="121">
        <v>0</v>
      </c>
    </row>
    <row r="20" spans="1:104" x14ac:dyDescent="0.2">
      <c r="A20" s="153"/>
      <c r="B20" s="155"/>
      <c r="C20" s="197" t="s">
        <v>98</v>
      </c>
      <c r="D20" s="198"/>
      <c r="E20" s="156">
        <v>372</v>
      </c>
      <c r="F20" s="211">
        <v>0</v>
      </c>
      <c r="G20" s="158"/>
      <c r="M20" s="154" t="s">
        <v>98</v>
      </c>
      <c r="O20" s="145"/>
    </row>
    <row r="21" spans="1:104" x14ac:dyDescent="0.2">
      <c r="A21" s="146">
        <v>10</v>
      </c>
      <c r="B21" s="147" t="s">
        <v>99</v>
      </c>
      <c r="C21" s="148" t="s">
        <v>100</v>
      </c>
      <c r="D21" s="149" t="s">
        <v>79</v>
      </c>
      <c r="E21" s="150">
        <v>37.200000000000003</v>
      </c>
      <c r="F21" s="211">
        <v>0</v>
      </c>
      <c r="G21" s="151">
        <f>E21*F21</f>
        <v>0</v>
      </c>
      <c r="O21" s="145">
        <v>2</v>
      </c>
      <c r="AA21" s="121">
        <v>1</v>
      </c>
      <c r="AB21" s="121">
        <v>1</v>
      </c>
      <c r="AC21" s="121">
        <v>1</v>
      </c>
      <c r="AZ21" s="121">
        <v>1</v>
      </c>
      <c r="BA21" s="121">
        <f>IF(AZ21=1,G21,0)</f>
        <v>0</v>
      </c>
      <c r="BB21" s="121">
        <f>IF(AZ21=2,G21,0)</f>
        <v>0</v>
      </c>
      <c r="BC21" s="121">
        <f>IF(AZ21=3,G21,0)</f>
        <v>0</v>
      </c>
      <c r="BD21" s="121">
        <f>IF(AZ21=4,G21,0)</f>
        <v>0</v>
      </c>
      <c r="BE21" s="121">
        <f>IF(AZ21=5,G21,0)</f>
        <v>0</v>
      </c>
      <c r="CA21" s="152">
        <v>1</v>
      </c>
      <c r="CB21" s="152">
        <v>1</v>
      </c>
      <c r="CZ21" s="121">
        <v>0</v>
      </c>
    </row>
    <row r="22" spans="1:104" x14ac:dyDescent="0.2">
      <c r="A22" s="146">
        <v>11</v>
      </c>
      <c r="B22" s="147" t="s">
        <v>101</v>
      </c>
      <c r="C22" s="148" t="s">
        <v>102</v>
      </c>
      <c r="D22" s="149" t="s">
        <v>79</v>
      </c>
      <c r="E22" s="150">
        <v>25.44</v>
      </c>
      <c r="F22" s="211">
        <v>0</v>
      </c>
      <c r="G22" s="151">
        <f>E22*F22</f>
        <v>0</v>
      </c>
      <c r="O22" s="145">
        <v>2</v>
      </c>
      <c r="AA22" s="121">
        <v>1</v>
      </c>
      <c r="AB22" s="121">
        <v>1</v>
      </c>
      <c r="AC22" s="121">
        <v>1</v>
      </c>
      <c r="AZ22" s="121">
        <v>1</v>
      </c>
      <c r="BA22" s="121">
        <f>IF(AZ22=1,G22,0)</f>
        <v>0</v>
      </c>
      <c r="BB22" s="121">
        <f>IF(AZ22=2,G22,0)</f>
        <v>0</v>
      </c>
      <c r="BC22" s="121">
        <f>IF(AZ22=3,G22,0)</f>
        <v>0</v>
      </c>
      <c r="BD22" s="121">
        <f>IF(AZ22=4,G22,0)</f>
        <v>0</v>
      </c>
      <c r="BE22" s="121">
        <f>IF(AZ22=5,G22,0)</f>
        <v>0</v>
      </c>
      <c r="CA22" s="152">
        <v>1</v>
      </c>
      <c r="CB22" s="152">
        <v>1</v>
      </c>
      <c r="CZ22" s="121">
        <v>0</v>
      </c>
    </row>
    <row r="23" spans="1:104" x14ac:dyDescent="0.2">
      <c r="A23" s="153"/>
      <c r="B23" s="155"/>
      <c r="C23" s="197" t="s">
        <v>103</v>
      </c>
      <c r="D23" s="198"/>
      <c r="E23" s="156">
        <v>25.44</v>
      </c>
      <c r="F23" s="211">
        <v>0</v>
      </c>
      <c r="G23" s="158"/>
      <c r="M23" s="154" t="s">
        <v>103</v>
      </c>
      <c r="O23" s="145"/>
    </row>
    <row r="24" spans="1:104" x14ac:dyDescent="0.2">
      <c r="A24" s="146">
        <v>12</v>
      </c>
      <c r="B24" s="147" t="s">
        <v>104</v>
      </c>
      <c r="C24" s="148" t="s">
        <v>105</v>
      </c>
      <c r="D24" s="149" t="s">
        <v>79</v>
      </c>
      <c r="E24" s="150">
        <v>25.44</v>
      </c>
      <c r="F24" s="211">
        <v>0</v>
      </c>
      <c r="G24" s="151">
        <f>E24*F24</f>
        <v>0</v>
      </c>
      <c r="O24" s="145">
        <v>2</v>
      </c>
      <c r="AA24" s="121">
        <v>1</v>
      </c>
      <c r="AB24" s="121">
        <v>1</v>
      </c>
      <c r="AC24" s="121">
        <v>1</v>
      </c>
      <c r="AZ24" s="121">
        <v>1</v>
      </c>
      <c r="BA24" s="121">
        <f>IF(AZ24=1,G24,0)</f>
        <v>0</v>
      </c>
      <c r="BB24" s="121">
        <f>IF(AZ24=2,G24,0)</f>
        <v>0</v>
      </c>
      <c r="BC24" s="121">
        <f>IF(AZ24=3,G24,0)</f>
        <v>0</v>
      </c>
      <c r="BD24" s="121">
        <f>IF(AZ24=4,G24,0)</f>
        <v>0</v>
      </c>
      <c r="BE24" s="121">
        <f>IF(AZ24=5,G24,0)</f>
        <v>0</v>
      </c>
      <c r="CA24" s="152">
        <v>1</v>
      </c>
      <c r="CB24" s="152">
        <v>1</v>
      </c>
      <c r="CZ24" s="121">
        <v>0</v>
      </c>
    </row>
    <row r="25" spans="1:104" x14ac:dyDescent="0.2">
      <c r="A25" s="146">
        <v>13</v>
      </c>
      <c r="B25" s="147" t="s">
        <v>106</v>
      </c>
      <c r="C25" s="148" t="s">
        <v>107</v>
      </c>
      <c r="D25" s="149" t="s">
        <v>79</v>
      </c>
      <c r="E25" s="150">
        <v>37.200000000000003</v>
      </c>
      <c r="F25" s="211">
        <v>0</v>
      </c>
      <c r="G25" s="151">
        <f>E25*F25</f>
        <v>0</v>
      </c>
      <c r="O25" s="145">
        <v>2</v>
      </c>
      <c r="AA25" s="121">
        <v>1</v>
      </c>
      <c r="AB25" s="121">
        <v>1</v>
      </c>
      <c r="AC25" s="121">
        <v>1</v>
      </c>
      <c r="AZ25" s="121">
        <v>1</v>
      </c>
      <c r="BA25" s="121">
        <f>IF(AZ25=1,G25,0)</f>
        <v>0</v>
      </c>
      <c r="BB25" s="121">
        <f>IF(AZ25=2,G25,0)</f>
        <v>0</v>
      </c>
      <c r="BC25" s="121">
        <f>IF(AZ25=3,G25,0)</f>
        <v>0</v>
      </c>
      <c r="BD25" s="121">
        <f>IF(AZ25=4,G25,0)</f>
        <v>0</v>
      </c>
      <c r="BE25" s="121">
        <f>IF(AZ25=5,G25,0)</f>
        <v>0</v>
      </c>
      <c r="CA25" s="152">
        <v>1</v>
      </c>
      <c r="CB25" s="152">
        <v>1</v>
      </c>
      <c r="CZ25" s="121">
        <v>0</v>
      </c>
    </row>
    <row r="26" spans="1:104" x14ac:dyDescent="0.2">
      <c r="A26" s="159"/>
      <c r="B26" s="160" t="s">
        <v>69</v>
      </c>
      <c r="C26" s="161" t="str">
        <f>CONCATENATE(B7," ",C7)</f>
        <v>1 Zemní práce</v>
      </c>
      <c r="D26" s="162"/>
      <c r="E26" s="163"/>
      <c r="F26" s="164"/>
      <c r="G26" s="165">
        <f>SUM(G7:G25)</f>
        <v>0</v>
      </c>
      <c r="O26" s="145">
        <v>4</v>
      </c>
      <c r="BA26" s="166">
        <f>SUM(BA7:BA25)</f>
        <v>0</v>
      </c>
      <c r="BB26" s="166">
        <f>SUM(BB7:BB25)</f>
        <v>0</v>
      </c>
      <c r="BC26" s="166">
        <f>SUM(BC7:BC25)</f>
        <v>0</v>
      </c>
      <c r="BD26" s="166">
        <f>SUM(BD7:BD25)</f>
        <v>0</v>
      </c>
      <c r="BE26" s="166">
        <f>SUM(BE7:BE25)</f>
        <v>0</v>
      </c>
    </row>
    <row r="27" spans="1:104" x14ac:dyDescent="0.2">
      <c r="A27" s="138" t="s">
        <v>66</v>
      </c>
      <c r="B27" s="139" t="s">
        <v>108</v>
      </c>
      <c r="C27" s="140" t="s">
        <v>109</v>
      </c>
      <c r="D27" s="141"/>
      <c r="E27" s="142"/>
      <c r="F27" s="142"/>
      <c r="G27" s="143"/>
      <c r="H27" s="144"/>
      <c r="I27" s="144"/>
      <c r="O27" s="145">
        <v>1</v>
      </c>
    </row>
    <row r="28" spans="1:104" ht="22.5" x14ac:dyDescent="0.2">
      <c r="A28" s="146">
        <v>14</v>
      </c>
      <c r="B28" s="147" t="s">
        <v>110</v>
      </c>
      <c r="C28" s="148" t="s">
        <v>111</v>
      </c>
      <c r="D28" s="149" t="s">
        <v>76</v>
      </c>
      <c r="E28" s="150">
        <v>80</v>
      </c>
      <c r="F28" s="211">
        <v>0</v>
      </c>
      <c r="G28" s="151">
        <f>E28*F28</f>
        <v>0</v>
      </c>
      <c r="O28" s="145">
        <v>2</v>
      </c>
      <c r="AA28" s="121">
        <v>1</v>
      </c>
      <c r="AB28" s="121">
        <v>1</v>
      </c>
      <c r="AC28" s="121">
        <v>1</v>
      </c>
      <c r="AZ28" s="121">
        <v>1</v>
      </c>
      <c r="BA28" s="121">
        <f>IF(AZ28=1,G28,0)</f>
        <v>0</v>
      </c>
      <c r="BB28" s="121">
        <f>IF(AZ28=2,G28,0)</f>
        <v>0</v>
      </c>
      <c r="BC28" s="121">
        <f>IF(AZ28=3,G28,0)</f>
        <v>0</v>
      </c>
      <c r="BD28" s="121">
        <f>IF(AZ28=4,G28,0)</f>
        <v>0</v>
      </c>
      <c r="BE28" s="121">
        <f>IF(AZ28=5,G28,0)</f>
        <v>0</v>
      </c>
      <c r="CA28" s="152">
        <v>1</v>
      </c>
      <c r="CB28" s="152">
        <v>1</v>
      </c>
      <c r="CZ28" s="121">
        <v>0.22528999999999999</v>
      </c>
    </row>
    <row r="29" spans="1:104" x14ac:dyDescent="0.2">
      <c r="A29" s="159"/>
      <c r="B29" s="160" t="s">
        <v>69</v>
      </c>
      <c r="C29" s="161" t="str">
        <f>CONCATENATE(B27," ",C27)</f>
        <v>2 Základy a zvláštní zakládání</v>
      </c>
      <c r="D29" s="162"/>
      <c r="E29" s="163"/>
      <c r="F29" s="164"/>
      <c r="G29" s="165">
        <f>SUM(G27:G28)</f>
        <v>0</v>
      </c>
      <c r="O29" s="145">
        <v>4</v>
      </c>
      <c r="BA29" s="166">
        <f>SUM(BA27:BA28)</f>
        <v>0</v>
      </c>
      <c r="BB29" s="166">
        <f>SUM(BB27:BB28)</f>
        <v>0</v>
      </c>
      <c r="BC29" s="166">
        <f>SUM(BC27:BC28)</f>
        <v>0</v>
      </c>
      <c r="BD29" s="166">
        <f>SUM(BD27:BD28)</f>
        <v>0</v>
      </c>
      <c r="BE29" s="166">
        <f>SUM(BE27:BE28)</f>
        <v>0</v>
      </c>
    </row>
    <row r="30" spans="1:104" x14ac:dyDescent="0.2">
      <c r="A30" s="138" t="s">
        <v>66</v>
      </c>
      <c r="B30" s="139" t="s">
        <v>112</v>
      </c>
      <c r="C30" s="140" t="s">
        <v>113</v>
      </c>
      <c r="D30" s="141"/>
      <c r="E30" s="142"/>
      <c r="F30" s="142"/>
      <c r="G30" s="143"/>
      <c r="H30" s="144"/>
      <c r="I30" s="144"/>
      <c r="O30" s="145">
        <v>1</v>
      </c>
    </row>
    <row r="31" spans="1:104" x14ac:dyDescent="0.2">
      <c r="A31" s="146">
        <v>15</v>
      </c>
      <c r="B31" s="147" t="s">
        <v>114</v>
      </c>
      <c r="C31" s="148" t="s">
        <v>115</v>
      </c>
      <c r="D31" s="149" t="s">
        <v>87</v>
      </c>
      <c r="E31" s="150">
        <v>3</v>
      </c>
      <c r="F31" s="211">
        <v>0</v>
      </c>
      <c r="G31" s="151">
        <f>E31*F31</f>
        <v>0</v>
      </c>
      <c r="O31" s="145">
        <v>2</v>
      </c>
      <c r="AA31" s="121">
        <v>1</v>
      </c>
      <c r="AB31" s="121">
        <v>1</v>
      </c>
      <c r="AC31" s="121">
        <v>1</v>
      </c>
      <c r="AZ31" s="121">
        <v>1</v>
      </c>
      <c r="BA31" s="121">
        <f>IF(AZ31=1,G31,0)</f>
        <v>0</v>
      </c>
      <c r="BB31" s="121">
        <f>IF(AZ31=2,G31,0)</f>
        <v>0</v>
      </c>
      <c r="BC31" s="121">
        <f>IF(AZ31=3,G31,0)</f>
        <v>0</v>
      </c>
      <c r="BD31" s="121">
        <f>IF(AZ31=4,G31,0)</f>
        <v>0</v>
      </c>
      <c r="BE31" s="121">
        <f>IF(AZ31=5,G31,0)</f>
        <v>0</v>
      </c>
      <c r="CA31" s="152">
        <v>1</v>
      </c>
      <c r="CB31" s="152">
        <v>1</v>
      </c>
      <c r="CZ31" s="121">
        <v>0.18967999999999999</v>
      </c>
    </row>
    <row r="32" spans="1:104" x14ac:dyDescent="0.2">
      <c r="A32" s="153"/>
      <c r="B32" s="155"/>
      <c r="C32" s="197" t="s">
        <v>116</v>
      </c>
      <c r="D32" s="198"/>
      <c r="E32" s="156">
        <v>3</v>
      </c>
      <c r="F32" s="157"/>
      <c r="G32" s="158"/>
      <c r="M32" s="154" t="s">
        <v>116</v>
      </c>
      <c r="O32" s="145"/>
    </row>
    <row r="33" spans="1:104" x14ac:dyDescent="0.2">
      <c r="A33" s="146">
        <v>16</v>
      </c>
      <c r="B33" s="147" t="s">
        <v>117</v>
      </c>
      <c r="C33" s="148" t="s">
        <v>118</v>
      </c>
      <c r="D33" s="149" t="s">
        <v>79</v>
      </c>
      <c r="E33" s="150">
        <v>8.76</v>
      </c>
      <c r="F33" s="211">
        <v>0</v>
      </c>
      <c r="G33" s="151">
        <f>E33*F33</f>
        <v>0</v>
      </c>
      <c r="O33" s="145">
        <v>2</v>
      </c>
      <c r="AA33" s="121">
        <v>1</v>
      </c>
      <c r="AB33" s="121">
        <v>1</v>
      </c>
      <c r="AC33" s="121">
        <v>1</v>
      </c>
      <c r="AZ33" s="121">
        <v>1</v>
      </c>
      <c r="BA33" s="121">
        <f>IF(AZ33=1,G33,0)</f>
        <v>0</v>
      </c>
      <c r="BB33" s="121">
        <f>IF(AZ33=2,G33,0)</f>
        <v>0</v>
      </c>
      <c r="BC33" s="121">
        <f>IF(AZ33=3,G33,0)</f>
        <v>0</v>
      </c>
      <c r="BD33" s="121">
        <f>IF(AZ33=4,G33,0)</f>
        <v>0</v>
      </c>
      <c r="BE33" s="121">
        <f>IF(AZ33=5,G33,0)</f>
        <v>0</v>
      </c>
      <c r="CA33" s="152">
        <v>1</v>
      </c>
      <c r="CB33" s="152">
        <v>1</v>
      </c>
      <c r="CZ33" s="121">
        <v>1.891</v>
      </c>
    </row>
    <row r="34" spans="1:104" x14ac:dyDescent="0.2">
      <c r="A34" s="153"/>
      <c r="B34" s="155"/>
      <c r="C34" s="197" t="s">
        <v>119</v>
      </c>
      <c r="D34" s="198"/>
      <c r="E34" s="156">
        <v>6.36</v>
      </c>
      <c r="F34" s="157"/>
      <c r="G34" s="158"/>
      <c r="M34" s="154" t="s">
        <v>119</v>
      </c>
      <c r="O34" s="145"/>
    </row>
    <row r="35" spans="1:104" x14ac:dyDescent="0.2">
      <c r="A35" s="153"/>
      <c r="B35" s="155"/>
      <c r="C35" s="197" t="s">
        <v>120</v>
      </c>
      <c r="D35" s="198"/>
      <c r="E35" s="156">
        <v>2.4</v>
      </c>
      <c r="F35" s="157"/>
      <c r="G35" s="158"/>
      <c r="M35" s="154" t="s">
        <v>120</v>
      </c>
      <c r="O35" s="145"/>
    </row>
    <row r="36" spans="1:104" x14ac:dyDescent="0.2">
      <c r="A36" s="159"/>
      <c r="B36" s="160" t="s">
        <v>69</v>
      </c>
      <c r="C36" s="161" t="str">
        <f>CONCATENATE(B30," ",C30)</f>
        <v>45 Podkladní a vedlejší konstrukce</v>
      </c>
      <c r="D36" s="162"/>
      <c r="E36" s="163"/>
      <c r="F36" s="164"/>
      <c r="G36" s="165">
        <f>SUM(G30:G35)</f>
        <v>0</v>
      </c>
      <c r="O36" s="145">
        <v>4</v>
      </c>
      <c r="BA36" s="166">
        <f>SUM(BA30:BA35)</f>
        <v>0</v>
      </c>
      <c r="BB36" s="166">
        <f>SUM(BB30:BB35)</f>
        <v>0</v>
      </c>
      <c r="BC36" s="166">
        <f>SUM(BC30:BC35)</f>
        <v>0</v>
      </c>
      <c r="BD36" s="166">
        <f>SUM(BD30:BD35)</f>
        <v>0</v>
      </c>
      <c r="BE36" s="166">
        <f>SUM(BE30:BE35)</f>
        <v>0</v>
      </c>
    </row>
    <row r="37" spans="1:104" x14ac:dyDescent="0.2">
      <c r="A37" s="138" t="s">
        <v>66</v>
      </c>
      <c r="B37" s="139" t="s">
        <v>121</v>
      </c>
      <c r="C37" s="140" t="s">
        <v>122</v>
      </c>
      <c r="D37" s="141"/>
      <c r="E37" s="142"/>
      <c r="F37" s="142"/>
      <c r="G37" s="143"/>
      <c r="H37" s="144"/>
      <c r="I37" s="144"/>
      <c r="O37" s="145">
        <v>1</v>
      </c>
    </row>
    <row r="38" spans="1:104" ht="22.5" x14ac:dyDescent="0.2">
      <c r="A38" s="146">
        <v>17</v>
      </c>
      <c r="B38" s="147" t="s">
        <v>123</v>
      </c>
      <c r="C38" s="148" t="s">
        <v>124</v>
      </c>
      <c r="D38" s="149" t="s">
        <v>76</v>
      </c>
      <c r="E38" s="150">
        <v>25</v>
      </c>
      <c r="F38" s="211">
        <v>0</v>
      </c>
      <c r="G38" s="151">
        <f t="shared" ref="G38:G44" si="0">E38*F38</f>
        <v>0</v>
      </c>
      <c r="O38" s="145">
        <v>2</v>
      </c>
      <c r="AA38" s="121">
        <v>1</v>
      </c>
      <c r="AB38" s="121">
        <v>1</v>
      </c>
      <c r="AC38" s="121">
        <v>1</v>
      </c>
      <c r="AZ38" s="121">
        <v>1</v>
      </c>
      <c r="BA38" s="121">
        <f t="shared" ref="BA38:BA44" si="1">IF(AZ38=1,G38,0)</f>
        <v>0</v>
      </c>
      <c r="BB38" s="121">
        <f t="shared" ref="BB38:BB44" si="2">IF(AZ38=2,G38,0)</f>
        <v>0</v>
      </c>
      <c r="BC38" s="121">
        <f t="shared" ref="BC38:BC44" si="3">IF(AZ38=3,G38,0)</f>
        <v>0</v>
      </c>
      <c r="BD38" s="121">
        <f t="shared" ref="BD38:BD44" si="4">IF(AZ38=4,G38,0)</f>
        <v>0</v>
      </c>
      <c r="BE38" s="121">
        <f t="shared" ref="BE38:BE44" si="5">IF(AZ38=5,G38,0)</f>
        <v>0</v>
      </c>
      <c r="CA38" s="152">
        <v>1</v>
      </c>
      <c r="CB38" s="152">
        <v>1</v>
      </c>
      <c r="CZ38" s="121">
        <v>0.1381</v>
      </c>
    </row>
    <row r="39" spans="1:104" x14ac:dyDescent="0.2">
      <c r="A39" s="146">
        <v>18</v>
      </c>
      <c r="B39" s="147" t="s">
        <v>125</v>
      </c>
      <c r="C39" s="148" t="s">
        <v>126</v>
      </c>
      <c r="D39" s="149" t="s">
        <v>76</v>
      </c>
      <c r="E39" s="150">
        <v>51</v>
      </c>
      <c r="F39" s="211">
        <v>0</v>
      </c>
      <c r="G39" s="151">
        <f t="shared" si="0"/>
        <v>0</v>
      </c>
      <c r="O39" s="145">
        <v>2</v>
      </c>
      <c r="AA39" s="121">
        <v>1</v>
      </c>
      <c r="AB39" s="121">
        <v>1</v>
      </c>
      <c r="AC39" s="121">
        <v>1</v>
      </c>
      <c r="AZ39" s="121">
        <v>1</v>
      </c>
      <c r="BA39" s="121">
        <f t="shared" si="1"/>
        <v>0</v>
      </c>
      <c r="BB39" s="121">
        <f t="shared" si="2"/>
        <v>0</v>
      </c>
      <c r="BC39" s="121">
        <f t="shared" si="3"/>
        <v>0</v>
      </c>
      <c r="BD39" s="121">
        <f t="shared" si="4"/>
        <v>0</v>
      </c>
      <c r="BE39" s="121">
        <f t="shared" si="5"/>
        <v>0</v>
      </c>
      <c r="CA39" s="152">
        <v>1</v>
      </c>
      <c r="CB39" s="152">
        <v>1</v>
      </c>
      <c r="CZ39" s="121">
        <v>0</v>
      </c>
    </row>
    <row r="40" spans="1:104" ht="22.5" x14ac:dyDescent="0.2">
      <c r="A40" s="146">
        <v>19</v>
      </c>
      <c r="B40" s="147" t="s">
        <v>127</v>
      </c>
      <c r="C40" s="148" t="s">
        <v>128</v>
      </c>
      <c r="D40" s="149" t="s">
        <v>129</v>
      </c>
      <c r="E40" s="150">
        <v>2</v>
      </c>
      <c r="F40" s="211">
        <v>0</v>
      </c>
      <c r="G40" s="151">
        <f t="shared" si="0"/>
        <v>0</v>
      </c>
      <c r="O40" s="145">
        <v>2</v>
      </c>
      <c r="AA40" s="121">
        <v>1</v>
      </c>
      <c r="AB40" s="121">
        <v>1</v>
      </c>
      <c r="AC40" s="121">
        <v>1</v>
      </c>
      <c r="AZ40" s="121">
        <v>1</v>
      </c>
      <c r="BA40" s="121">
        <f t="shared" si="1"/>
        <v>0</v>
      </c>
      <c r="BB40" s="121">
        <f t="shared" si="2"/>
        <v>0</v>
      </c>
      <c r="BC40" s="121">
        <f t="shared" si="3"/>
        <v>0</v>
      </c>
      <c r="BD40" s="121">
        <f t="shared" si="4"/>
        <v>0</v>
      </c>
      <c r="BE40" s="121">
        <f t="shared" si="5"/>
        <v>0</v>
      </c>
      <c r="CA40" s="152">
        <v>1</v>
      </c>
      <c r="CB40" s="152">
        <v>1</v>
      </c>
      <c r="CZ40" s="121">
        <v>2.3827699999999998</v>
      </c>
    </row>
    <row r="41" spans="1:104" ht="22.5" x14ac:dyDescent="0.2">
      <c r="A41" s="146">
        <v>20</v>
      </c>
      <c r="B41" s="147" t="s">
        <v>130</v>
      </c>
      <c r="C41" s="148" t="s">
        <v>131</v>
      </c>
      <c r="D41" s="149" t="s">
        <v>129</v>
      </c>
      <c r="E41" s="150">
        <v>1</v>
      </c>
      <c r="F41" s="211">
        <v>0</v>
      </c>
      <c r="G41" s="151">
        <f t="shared" si="0"/>
        <v>0</v>
      </c>
      <c r="O41" s="145">
        <v>2</v>
      </c>
      <c r="AA41" s="121">
        <v>1</v>
      </c>
      <c r="AB41" s="121">
        <v>1</v>
      </c>
      <c r="AC41" s="121">
        <v>1</v>
      </c>
      <c r="AZ41" s="121">
        <v>1</v>
      </c>
      <c r="BA41" s="121">
        <f t="shared" si="1"/>
        <v>0</v>
      </c>
      <c r="BB41" s="121">
        <f t="shared" si="2"/>
        <v>0</v>
      </c>
      <c r="BC41" s="121">
        <f t="shared" si="3"/>
        <v>0</v>
      </c>
      <c r="BD41" s="121">
        <f t="shared" si="4"/>
        <v>0</v>
      </c>
      <c r="BE41" s="121">
        <f t="shared" si="5"/>
        <v>0</v>
      </c>
      <c r="CA41" s="152">
        <v>1</v>
      </c>
      <c r="CB41" s="152">
        <v>1</v>
      </c>
      <c r="CZ41" s="121">
        <v>3.0701800000000001</v>
      </c>
    </row>
    <row r="42" spans="1:104" ht="22.5" x14ac:dyDescent="0.2">
      <c r="A42" s="146">
        <v>21</v>
      </c>
      <c r="B42" s="147" t="s">
        <v>132</v>
      </c>
      <c r="C42" s="148" t="s">
        <v>133</v>
      </c>
      <c r="D42" s="149" t="s">
        <v>129</v>
      </c>
      <c r="E42" s="150">
        <v>2</v>
      </c>
      <c r="F42" s="211">
        <v>0</v>
      </c>
      <c r="G42" s="151">
        <f t="shared" si="0"/>
        <v>0</v>
      </c>
      <c r="O42" s="145">
        <v>2</v>
      </c>
      <c r="AA42" s="121">
        <v>1</v>
      </c>
      <c r="AB42" s="121">
        <v>1</v>
      </c>
      <c r="AC42" s="121">
        <v>1</v>
      </c>
      <c r="AZ42" s="121">
        <v>1</v>
      </c>
      <c r="BA42" s="121">
        <f t="shared" si="1"/>
        <v>0</v>
      </c>
      <c r="BB42" s="121">
        <f t="shared" si="2"/>
        <v>0</v>
      </c>
      <c r="BC42" s="121">
        <f t="shared" si="3"/>
        <v>0</v>
      </c>
      <c r="BD42" s="121">
        <f t="shared" si="4"/>
        <v>0</v>
      </c>
      <c r="BE42" s="121">
        <f t="shared" si="5"/>
        <v>0</v>
      </c>
      <c r="CA42" s="152">
        <v>1</v>
      </c>
      <c r="CB42" s="152">
        <v>1</v>
      </c>
      <c r="CZ42" s="121">
        <v>3.2140499999999999</v>
      </c>
    </row>
    <row r="43" spans="1:104" ht="22.5" x14ac:dyDescent="0.2">
      <c r="A43" s="146">
        <v>22</v>
      </c>
      <c r="B43" s="147" t="s">
        <v>134</v>
      </c>
      <c r="C43" s="148" t="s">
        <v>135</v>
      </c>
      <c r="D43" s="149" t="s">
        <v>129</v>
      </c>
      <c r="E43" s="150">
        <v>3</v>
      </c>
      <c r="F43" s="211">
        <v>0</v>
      </c>
      <c r="G43" s="151">
        <f t="shared" si="0"/>
        <v>0</v>
      </c>
      <c r="O43" s="145">
        <v>2</v>
      </c>
      <c r="AA43" s="121">
        <v>1</v>
      </c>
      <c r="AB43" s="121">
        <v>1</v>
      </c>
      <c r="AC43" s="121">
        <v>1</v>
      </c>
      <c r="AZ43" s="121">
        <v>1</v>
      </c>
      <c r="BA43" s="121">
        <f t="shared" si="1"/>
        <v>0</v>
      </c>
      <c r="BB43" s="121">
        <f t="shared" si="2"/>
        <v>0</v>
      </c>
      <c r="BC43" s="121">
        <f t="shared" si="3"/>
        <v>0</v>
      </c>
      <c r="BD43" s="121">
        <f t="shared" si="4"/>
        <v>0</v>
      </c>
      <c r="BE43" s="121">
        <f t="shared" si="5"/>
        <v>0</v>
      </c>
      <c r="CA43" s="152">
        <v>1</v>
      </c>
      <c r="CB43" s="152">
        <v>1</v>
      </c>
      <c r="CZ43" s="121">
        <v>0.12501999999999999</v>
      </c>
    </row>
    <row r="44" spans="1:104" x14ac:dyDescent="0.2">
      <c r="A44" s="146">
        <v>23</v>
      </c>
      <c r="B44" s="147" t="s">
        <v>136</v>
      </c>
      <c r="C44" s="148" t="s">
        <v>137</v>
      </c>
      <c r="D44" s="149" t="s">
        <v>79</v>
      </c>
      <c r="E44" s="150">
        <v>11</v>
      </c>
      <c r="F44" s="211">
        <v>0</v>
      </c>
      <c r="G44" s="151">
        <f t="shared" si="0"/>
        <v>0</v>
      </c>
      <c r="O44" s="145">
        <v>2</v>
      </c>
      <c r="AA44" s="121">
        <v>1</v>
      </c>
      <c r="AB44" s="121">
        <v>1</v>
      </c>
      <c r="AC44" s="121">
        <v>1</v>
      </c>
      <c r="AZ44" s="121">
        <v>1</v>
      </c>
      <c r="BA44" s="121">
        <f t="shared" si="1"/>
        <v>0</v>
      </c>
      <c r="BB44" s="121">
        <f t="shared" si="2"/>
        <v>0</v>
      </c>
      <c r="BC44" s="121">
        <f t="shared" si="3"/>
        <v>0</v>
      </c>
      <c r="BD44" s="121">
        <f t="shared" si="4"/>
        <v>0</v>
      </c>
      <c r="BE44" s="121">
        <f t="shared" si="5"/>
        <v>0</v>
      </c>
      <c r="CA44" s="152">
        <v>1</v>
      </c>
      <c r="CB44" s="152">
        <v>1</v>
      </c>
      <c r="CZ44" s="121">
        <v>2.5249999999999999</v>
      </c>
    </row>
    <row r="45" spans="1:104" x14ac:dyDescent="0.2">
      <c r="A45" s="153"/>
      <c r="B45" s="155"/>
      <c r="C45" s="197" t="s">
        <v>138</v>
      </c>
      <c r="D45" s="198"/>
      <c r="E45" s="156">
        <v>11</v>
      </c>
      <c r="F45" s="211">
        <v>0</v>
      </c>
      <c r="G45" s="158"/>
      <c r="M45" s="154" t="s">
        <v>138</v>
      </c>
      <c r="O45" s="145"/>
    </row>
    <row r="46" spans="1:104" x14ac:dyDescent="0.2">
      <c r="A46" s="146">
        <v>24</v>
      </c>
      <c r="B46" s="147" t="s">
        <v>139</v>
      </c>
      <c r="C46" s="148" t="s">
        <v>140</v>
      </c>
      <c r="D46" s="149" t="s">
        <v>87</v>
      </c>
      <c r="E46" s="150">
        <v>25</v>
      </c>
      <c r="F46" s="211">
        <v>0</v>
      </c>
      <c r="G46" s="151">
        <f>E46*F46</f>
        <v>0</v>
      </c>
      <c r="O46" s="145">
        <v>2</v>
      </c>
      <c r="AA46" s="121">
        <v>1</v>
      </c>
      <c r="AB46" s="121">
        <v>1</v>
      </c>
      <c r="AC46" s="121">
        <v>1</v>
      </c>
      <c r="AZ46" s="121">
        <v>1</v>
      </c>
      <c r="BA46" s="121">
        <f>IF(AZ46=1,G46,0)</f>
        <v>0</v>
      </c>
      <c r="BB46" s="121">
        <f>IF(AZ46=2,G46,0)</f>
        <v>0</v>
      </c>
      <c r="BC46" s="121">
        <f>IF(AZ46=3,G46,0)</f>
        <v>0</v>
      </c>
      <c r="BD46" s="121">
        <f>IF(AZ46=4,G46,0)</f>
        <v>0</v>
      </c>
      <c r="BE46" s="121">
        <f>IF(AZ46=5,G46,0)</f>
        <v>0</v>
      </c>
      <c r="CA46" s="152">
        <v>1</v>
      </c>
      <c r="CB46" s="152">
        <v>1</v>
      </c>
      <c r="CZ46" s="121">
        <v>4.1799999999999997E-3</v>
      </c>
    </row>
    <row r="47" spans="1:104" x14ac:dyDescent="0.2">
      <c r="A47" s="153"/>
      <c r="B47" s="155"/>
      <c r="C47" s="197" t="s">
        <v>141</v>
      </c>
      <c r="D47" s="198"/>
      <c r="E47" s="156">
        <v>25</v>
      </c>
      <c r="F47" s="211">
        <v>0</v>
      </c>
      <c r="G47" s="158"/>
      <c r="M47" s="154" t="s">
        <v>141</v>
      </c>
      <c r="O47" s="145"/>
    </row>
    <row r="48" spans="1:104" x14ac:dyDescent="0.2">
      <c r="A48" s="146">
        <v>25</v>
      </c>
      <c r="B48" s="147" t="s">
        <v>142</v>
      </c>
      <c r="C48" s="148" t="s">
        <v>143</v>
      </c>
      <c r="D48" s="149" t="s">
        <v>76</v>
      </c>
      <c r="E48" s="150">
        <v>80</v>
      </c>
      <c r="F48" s="211">
        <v>0</v>
      </c>
      <c r="G48" s="151">
        <f t="shared" ref="G48:G56" si="6">E48*F48</f>
        <v>0</v>
      </c>
      <c r="O48" s="145">
        <v>2</v>
      </c>
      <c r="AA48" s="121">
        <v>1</v>
      </c>
      <c r="AB48" s="121">
        <v>1</v>
      </c>
      <c r="AC48" s="121">
        <v>1</v>
      </c>
      <c r="AZ48" s="121">
        <v>1</v>
      </c>
      <c r="BA48" s="121">
        <f t="shared" ref="BA48:BA56" si="7">IF(AZ48=1,G48,0)</f>
        <v>0</v>
      </c>
      <c r="BB48" s="121">
        <f t="shared" ref="BB48:BB56" si="8">IF(AZ48=2,G48,0)</f>
        <v>0</v>
      </c>
      <c r="BC48" s="121">
        <f t="shared" ref="BC48:BC56" si="9">IF(AZ48=3,G48,0)</f>
        <v>0</v>
      </c>
      <c r="BD48" s="121">
        <f t="shared" ref="BD48:BD56" si="10">IF(AZ48=4,G48,0)</f>
        <v>0</v>
      </c>
      <c r="BE48" s="121">
        <f t="shared" ref="BE48:BE56" si="11">IF(AZ48=5,G48,0)</f>
        <v>0</v>
      </c>
      <c r="CA48" s="152">
        <v>1</v>
      </c>
      <c r="CB48" s="152">
        <v>1</v>
      </c>
      <c r="CZ48" s="121">
        <v>0</v>
      </c>
    </row>
    <row r="49" spans="1:104" ht="22.5" x14ac:dyDescent="0.2">
      <c r="A49" s="146">
        <v>26</v>
      </c>
      <c r="B49" s="147" t="s">
        <v>144</v>
      </c>
      <c r="C49" s="148" t="s">
        <v>145</v>
      </c>
      <c r="D49" s="149" t="s">
        <v>76</v>
      </c>
      <c r="E49" s="150">
        <v>30</v>
      </c>
      <c r="F49" s="211">
        <v>0</v>
      </c>
      <c r="G49" s="151">
        <f t="shared" si="6"/>
        <v>0</v>
      </c>
      <c r="O49" s="145">
        <v>2</v>
      </c>
      <c r="AA49" s="121">
        <v>12</v>
      </c>
      <c r="AB49" s="121">
        <v>0</v>
      </c>
      <c r="AC49" s="121">
        <v>30</v>
      </c>
      <c r="AZ49" s="121">
        <v>1</v>
      </c>
      <c r="BA49" s="121">
        <f t="shared" si="7"/>
        <v>0</v>
      </c>
      <c r="BB49" s="121">
        <f t="shared" si="8"/>
        <v>0</v>
      </c>
      <c r="BC49" s="121">
        <f t="shared" si="9"/>
        <v>0</v>
      </c>
      <c r="BD49" s="121">
        <f t="shared" si="10"/>
        <v>0</v>
      </c>
      <c r="BE49" s="121">
        <f t="shared" si="11"/>
        <v>0</v>
      </c>
      <c r="CA49" s="152">
        <v>12</v>
      </c>
      <c r="CB49" s="152">
        <v>0</v>
      </c>
      <c r="CZ49" s="121">
        <v>0</v>
      </c>
    </row>
    <row r="50" spans="1:104" ht="22.5" x14ac:dyDescent="0.2">
      <c r="A50" s="146">
        <v>27</v>
      </c>
      <c r="B50" s="147" t="s">
        <v>144</v>
      </c>
      <c r="C50" s="148" t="s">
        <v>146</v>
      </c>
      <c r="D50" s="149" t="s">
        <v>76</v>
      </c>
      <c r="E50" s="150">
        <v>30</v>
      </c>
      <c r="F50" s="211">
        <v>0</v>
      </c>
      <c r="G50" s="151">
        <f t="shared" si="6"/>
        <v>0</v>
      </c>
      <c r="O50" s="145">
        <v>2</v>
      </c>
      <c r="AA50" s="121">
        <v>12</v>
      </c>
      <c r="AB50" s="121">
        <v>0</v>
      </c>
      <c r="AC50" s="121">
        <v>19</v>
      </c>
      <c r="AZ50" s="121">
        <v>1</v>
      </c>
      <c r="BA50" s="121">
        <f t="shared" si="7"/>
        <v>0</v>
      </c>
      <c r="BB50" s="121">
        <f t="shared" si="8"/>
        <v>0</v>
      </c>
      <c r="BC50" s="121">
        <f t="shared" si="9"/>
        <v>0</v>
      </c>
      <c r="BD50" s="121">
        <f t="shared" si="10"/>
        <v>0</v>
      </c>
      <c r="BE50" s="121">
        <f t="shared" si="11"/>
        <v>0</v>
      </c>
      <c r="CA50" s="152">
        <v>12</v>
      </c>
      <c r="CB50" s="152">
        <v>0</v>
      </c>
      <c r="CZ50" s="121">
        <v>0</v>
      </c>
    </row>
    <row r="51" spans="1:104" x14ac:dyDescent="0.2">
      <c r="A51" s="146">
        <v>28</v>
      </c>
      <c r="B51" s="147" t="s">
        <v>147</v>
      </c>
      <c r="C51" s="148" t="s">
        <v>148</v>
      </c>
      <c r="D51" s="149" t="s">
        <v>149</v>
      </c>
      <c r="E51" s="150">
        <v>1</v>
      </c>
      <c r="F51" s="211">
        <v>0</v>
      </c>
      <c r="G51" s="151">
        <f t="shared" si="6"/>
        <v>0</v>
      </c>
      <c r="O51" s="145">
        <v>2</v>
      </c>
      <c r="AA51" s="121">
        <v>12</v>
      </c>
      <c r="AB51" s="121">
        <v>0</v>
      </c>
      <c r="AC51" s="121">
        <v>23</v>
      </c>
      <c r="AZ51" s="121">
        <v>1</v>
      </c>
      <c r="BA51" s="121">
        <f t="shared" si="7"/>
        <v>0</v>
      </c>
      <c r="BB51" s="121">
        <f t="shared" si="8"/>
        <v>0</v>
      </c>
      <c r="BC51" s="121">
        <f t="shared" si="9"/>
        <v>0</v>
      </c>
      <c r="BD51" s="121">
        <f t="shared" si="10"/>
        <v>0</v>
      </c>
      <c r="BE51" s="121">
        <f t="shared" si="11"/>
        <v>0</v>
      </c>
      <c r="CA51" s="152">
        <v>12</v>
      </c>
      <c r="CB51" s="152">
        <v>0</v>
      </c>
      <c r="CZ51" s="121">
        <v>0</v>
      </c>
    </row>
    <row r="52" spans="1:104" x14ac:dyDescent="0.2">
      <c r="A52" s="146">
        <v>29</v>
      </c>
      <c r="B52" s="147" t="s">
        <v>150</v>
      </c>
      <c r="C52" s="148" t="s">
        <v>151</v>
      </c>
      <c r="D52" s="149" t="s">
        <v>149</v>
      </c>
      <c r="E52" s="150">
        <v>1</v>
      </c>
      <c r="F52" s="211">
        <v>0</v>
      </c>
      <c r="G52" s="151">
        <f t="shared" si="6"/>
        <v>0</v>
      </c>
      <c r="O52" s="145">
        <v>2</v>
      </c>
      <c r="AA52" s="121">
        <v>12</v>
      </c>
      <c r="AB52" s="121">
        <v>0</v>
      </c>
      <c r="AC52" s="121">
        <v>24</v>
      </c>
      <c r="AZ52" s="121">
        <v>1</v>
      </c>
      <c r="BA52" s="121">
        <f t="shared" si="7"/>
        <v>0</v>
      </c>
      <c r="BB52" s="121">
        <f t="shared" si="8"/>
        <v>0</v>
      </c>
      <c r="BC52" s="121">
        <f t="shared" si="9"/>
        <v>0</v>
      </c>
      <c r="BD52" s="121">
        <f t="shared" si="10"/>
        <v>0</v>
      </c>
      <c r="BE52" s="121">
        <f t="shared" si="11"/>
        <v>0</v>
      </c>
      <c r="CA52" s="152">
        <v>12</v>
      </c>
      <c r="CB52" s="152">
        <v>0</v>
      </c>
      <c r="CZ52" s="121">
        <v>0</v>
      </c>
    </row>
    <row r="53" spans="1:104" ht="22.5" x14ac:dyDescent="0.2">
      <c r="A53" s="146">
        <v>30</v>
      </c>
      <c r="B53" s="147" t="s">
        <v>152</v>
      </c>
      <c r="C53" s="148" t="s">
        <v>153</v>
      </c>
      <c r="D53" s="149" t="s">
        <v>149</v>
      </c>
      <c r="E53" s="150">
        <v>1</v>
      </c>
      <c r="F53" s="211">
        <v>0</v>
      </c>
      <c r="G53" s="151">
        <f t="shared" si="6"/>
        <v>0</v>
      </c>
      <c r="O53" s="145">
        <v>2</v>
      </c>
      <c r="AA53" s="121">
        <v>12</v>
      </c>
      <c r="AB53" s="121">
        <v>0</v>
      </c>
      <c r="AC53" s="121">
        <v>26</v>
      </c>
      <c r="AZ53" s="121">
        <v>1</v>
      </c>
      <c r="BA53" s="121">
        <f t="shared" si="7"/>
        <v>0</v>
      </c>
      <c r="BB53" s="121">
        <f t="shared" si="8"/>
        <v>0</v>
      </c>
      <c r="BC53" s="121">
        <f t="shared" si="9"/>
        <v>0</v>
      </c>
      <c r="BD53" s="121">
        <f t="shared" si="10"/>
        <v>0</v>
      </c>
      <c r="BE53" s="121">
        <f t="shared" si="11"/>
        <v>0</v>
      </c>
      <c r="CA53" s="152">
        <v>12</v>
      </c>
      <c r="CB53" s="152">
        <v>0</v>
      </c>
      <c r="CZ53" s="121">
        <v>0</v>
      </c>
    </row>
    <row r="54" spans="1:104" ht="22.5" x14ac:dyDescent="0.2">
      <c r="A54" s="146">
        <v>31</v>
      </c>
      <c r="B54" s="147" t="s">
        <v>154</v>
      </c>
      <c r="C54" s="148" t="s">
        <v>155</v>
      </c>
      <c r="D54" s="149" t="s">
        <v>149</v>
      </c>
      <c r="E54" s="150">
        <v>1</v>
      </c>
      <c r="F54" s="211">
        <v>0</v>
      </c>
      <c r="G54" s="151">
        <f t="shared" si="6"/>
        <v>0</v>
      </c>
      <c r="O54" s="145">
        <v>2</v>
      </c>
      <c r="AA54" s="121">
        <v>12</v>
      </c>
      <c r="AB54" s="121">
        <v>0</v>
      </c>
      <c r="AC54" s="121">
        <v>25</v>
      </c>
      <c r="AZ54" s="121">
        <v>1</v>
      </c>
      <c r="BA54" s="121">
        <f t="shared" si="7"/>
        <v>0</v>
      </c>
      <c r="BB54" s="121">
        <f t="shared" si="8"/>
        <v>0</v>
      </c>
      <c r="BC54" s="121">
        <f t="shared" si="9"/>
        <v>0</v>
      </c>
      <c r="BD54" s="121">
        <f t="shared" si="10"/>
        <v>0</v>
      </c>
      <c r="BE54" s="121">
        <f t="shared" si="11"/>
        <v>0</v>
      </c>
      <c r="CA54" s="152">
        <v>12</v>
      </c>
      <c r="CB54" s="152">
        <v>0</v>
      </c>
      <c r="CZ54" s="121">
        <v>0</v>
      </c>
    </row>
    <row r="55" spans="1:104" x14ac:dyDescent="0.2">
      <c r="A55" s="146">
        <v>32</v>
      </c>
      <c r="B55" s="147" t="s">
        <v>156</v>
      </c>
      <c r="C55" s="148" t="s">
        <v>157</v>
      </c>
      <c r="D55" s="149" t="s">
        <v>158</v>
      </c>
      <c r="E55" s="150">
        <v>1</v>
      </c>
      <c r="F55" s="211">
        <v>0</v>
      </c>
      <c r="G55" s="151">
        <f t="shared" si="6"/>
        <v>0</v>
      </c>
      <c r="O55" s="145">
        <v>2</v>
      </c>
      <c r="AA55" s="121">
        <v>12</v>
      </c>
      <c r="AB55" s="121">
        <v>0</v>
      </c>
      <c r="AC55" s="121">
        <v>27</v>
      </c>
      <c r="AZ55" s="121">
        <v>1</v>
      </c>
      <c r="BA55" s="121">
        <f t="shared" si="7"/>
        <v>0</v>
      </c>
      <c r="BB55" s="121">
        <f t="shared" si="8"/>
        <v>0</v>
      </c>
      <c r="BC55" s="121">
        <f t="shared" si="9"/>
        <v>0</v>
      </c>
      <c r="BD55" s="121">
        <f t="shared" si="10"/>
        <v>0</v>
      </c>
      <c r="BE55" s="121">
        <f t="shared" si="11"/>
        <v>0</v>
      </c>
      <c r="CA55" s="152">
        <v>12</v>
      </c>
      <c r="CB55" s="152">
        <v>0</v>
      </c>
      <c r="CZ55" s="121">
        <v>0</v>
      </c>
    </row>
    <row r="56" spans="1:104" x14ac:dyDescent="0.2">
      <c r="A56" s="146">
        <v>33</v>
      </c>
      <c r="B56" s="147" t="s">
        <v>144</v>
      </c>
      <c r="C56" s="148" t="s">
        <v>159</v>
      </c>
      <c r="D56" s="149" t="s">
        <v>129</v>
      </c>
      <c r="E56" s="150">
        <v>17</v>
      </c>
      <c r="F56" s="211">
        <v>0</v>
      </c>
      <c r="G56" s="151">
        <f t="shared" si="6"/>
        <v>0</v>
      </c>
      <c r="O56" s="145">
        <v>2</v>
      </c>
      <c r="AA56" s="121">
        <v>12</v>
      </c>
      <c r="AB56" s="121">
        <v>1</v>
      </c>
      <c r="AC56" s="121">
        <v>21</v>
      </c>
      <c r="AZ56" s="121">
        <v>1</v>
      </c>
      <c r="BA56" s="121">
        <f t="shared" si="7"/>
        <v>0</v>
      </c>
      <c r="BB56" s="121">
        <f t="shared" si="8"/>
        <v>0</v>
      </c>
      <c r="BC56" s="121">
        <f t="shared" si="9"/>
        <v>0</v>
      </c>
      <c r="BD56" s="121">
        <f t="shared" si="10"/>
        <v>0</v>
      </c>
      <c r="BE56" s="121">
        <f t="shared" si="11"/>
        <v>0</v>
      </c>
      <c r="CA56" s="152">
        <v>12</v>
      </c>
      <c r="CB56" s="152">
        <v>1</v>
      </c>
      <c r="CZ56" s="121">
        <v>4.2000000000000003E-2</v>
      </c>
    </row>
    <row r="57" spans="1:104" x14ac:dyDescent="0.2">
      <c r="A57" s="159"/>
      <c r="B57" s="160" t="s">
        <v>69</v>
      </c>
      <c r="C57" s="161" t="str">
        <f>CONCATENATE(B37," ",C37)</f>
        <v>8 Trubní vedení</v>
      </c>
      <c r="D57" s="162"/>
      <c r="E57" s="163"/>
      <c r="F57" s="164"/>
      <c r="G57" s="165">
        <f>SUM(G37:G56)</f>
        <v>0</v>
      </c>
      <c r="O57" s="145">
        <v>4</v>
      </c>
      <c r="BA57" s="166">
        <f>SUM(BA37:BA56)</f>
        <v>0</v>
      </c>
      <c r="BB57" s="166">
        <f>SUM(BB37:BB56)</f>
        <v>0</v>
      </c>
      <c r="BC57" s="166">
        <f>SUM(BC37:BC56)</f>
        <v>0</v>
      </c>
      <c r="BD57" s="166">
        <f>SUM(BD37:BD56)</f>
        <v>0</v>
      </c>
      <c r="BE57" s="166">
        <f>SUM(BE37:BE56)</f>
        <v>0</v>
      </c>
    </row>
    <row r="58" spans="1:104" x14ac:dyDescent="0.2">
      <c r="A58" s="138" t="s">
        <v>66</v>
      </c>
      <c r="B58" s="139" t="s">
        <v>160</v>
      </c>
      <c r="C58" s="140" t="s">
        <v>161</v>
      </c>
      <c r="D58" s="141"/>
      <c r="E58" s="142"/>
      <c r="F58" s="142"/>
      <c r="G58" s="143"/>
      <c r="H58" s="144"/>
      <c r="I58" s="144"/>
      <c r="O58" s="145">
        <v>1</v>
      </c>
    </row>
    <row r="59" spans="1:104" ht="22.5" x14ac:dyDescent="0.2">
      <c r="A59" s="146">
        <v>34</v>
      </c>
      <c r="B59" s="147" t="s">
        <v>162</v>
      </c>
      <c r="C59" s="148" t="s">
        <v>163</v>
      </c>
      <c r="D59" s="149" t="s">
        <v>129</v>
      </c>
      <c r="E59" s="150">
        <v>4</v>
      </c>
      <c r="F59" s="211">
        <v>0</v>
      </c>
      <c r="G59" s="151">
        <f>E59*F59</f>
        <v>0</v>
      </c>
      <c r="O59" s="145">
        <v>2</v>
      </c>
      <c r="AA59" s="121">
        <v>1</v>
      </c>
      <c r="AB59" s="121">
        <v>1</v>
      </c>
      <c r="AC59" s="121">
        <v>1</v>
      </c>
      <c r="AZ59" s="121">
        <v>1</v>
      </c>
      <c r="BA59" s="121">
        <f>IF(AZ59=1,G59,0)</f>
        <v>0</v>
      </c>
      <c r="BB59" s="121">
        <f>IF(AZ59=2,G59,0)</f>
        <v>0</v>
      </c>
      <c r="BC59" s="121">
        <f>IF(AZ59=3,G59,0)</f>
        <v>0</v>
      </c>
      <c r="BD59" s="121">
        <f>IF(AZ59=4,G59,0)</f>
        <v>0</v>
      </c>
      <c r="BE59" s="121">
        <f>IF(AZ59=5,G59,0)</f>
        <v>0</v>
      </c>
      <c r="CA59" s="152">
        <v>1</v>
      </c>
      <c r="CB59" s="152">
        <v>1</v>
      </c>
      <c r="CZ59" s="121">
        <v>0.46505999999999997</v>
      </c>
    </row>
    <row r="60" spans="1:104" x14ac:dyDescent="0.2">
      <c r="A60" s="146">
        <v>35</v>
      </c>
      <c r="B60" s="147" t="s">
        <v>164</v>
      </c>
      <c r="C60" s="148" t="s">
        <v>165</v>
      </c>
      <c r="D60" s="149" t="s">
        <v>149</v>
      </c>
      <c r="E60" s="150">
        <v>2</v>
      </c>
      <c r="F60" s="211">
        <v>0</v>
      </c>
      <c r="G60" s="151">
        <f>E60*F60</f>
        <v>0</v>
      </c>
      <c r="O60" s="145">
        <v>2</v>
      </c>
      <c r="AA60" s="121">
        <v>12</v>
      </c>
      <c r="AB60" s="121">
        <v>0</v>
      </c>
      <c r="AC60" s="121">
        <v>1</v>
      </c>
      <c r="AZ60" s="121">
        <v>1</v>
      </c>
      <c r="BA60" s="121">
        <f>IF(AZ60=1,G60,0)</f>
        <v>0</v>
      </c>
      <c r="BB60" s="121">
        <f>IF(AZ60=2,G60,0)</f>
        <v>0</v>
      </c>
      <c r="BC60" s="121">
        <f>IF(AZ60=3,G60,0)</f>
        <v>0</v>
      </c>
      <c r="BD60" s="121">
        <f>IF(AZ60=4,G60,0)</f>
        <v>0</v>
      </c>
      <c r="BE60" s="121">
        <f>IF(AZ60=5,G60,0)</f>
        <v>0</v>
      </c>
      <c r="CA60" s="152">
        <v>12</v>
      </c>
      <c r="CB60" s="152">
        <v>0</v>
      </c>
      <c r="CZ60" s="121">
        <v>0</v>
      </c>
    </row>
    <row r="61" spans="1:104" x14ac:dyDescent="0.2">
      <c r="A61" s="146">
        <v>36</v>
      </c>
      <c r="B61" s="147" t="s">
        <v>164</v>
      </c>
      <c r="C61" s="148" t="s">
        <v>166</v>
      </c>
      <c r="D61" s="149" t="s">
        <v>149</v>
      </c>
      <c r="E61" s="150">
        <v>1</v>
      </c>
      <c r="F61" s="211">
        <v>0</v>
      </c>
      <c r="G61" s="151">
        <f>E61*F61</f>
        <v>0</v>
      </c>
      <c r="O61" s="145">
        <v>2</v>
      </c>
      <c r="AA61" s="121">
        <v>12</v>
      </c>
      <c r="AB61" s="121">
        <v>0</v>
      </c>
      <c r="AC61" s="121">
        <v>18</v>
      </c>
      <c r="AZ61" s="121">
        <v>1</v>
      </c>
      <c r="BA61" s="121">
        <f>IF(AZ61=1,G61,0)</f>
        <v>0</v>
      </c>
      <c r="BB61" s="121">
        <f>IF(AZ61=2,G61,0)</f>
        <v>0</v>
      </c>
      <c r="BC61" s="121">
        <f>IF(AZ61=3,G61,0)</f>
        <v>0</v>
      </c>
      <c r="BD61" s="121">
        <f>IF(AZ61=4,G61,0)</f>
        <v>0</v>
      </c>
      <c r="BE61" s="121">
        <f>IF(AZ61=5,G61,0)</f>
        <v>0</v>
      </c>
      <c r="CA61" s="152">
        <v>12</v>
      </c>
      <c r="CB61" s="152">
        <v>0</v>
      </c>
      <c r="CZ61" s="121">
        <v>0</v>
      </c>
    </row>
    <row r="62" spans="1:104" ht="22.5" x14ac:dyDescent="0.2">
      <c r="A62" s="146">
        <v>37</v>
      </c>
      <c r="B62" s="147" t="s">
        <v>164</v>
      </c>
      <c r="C62" s="148" t="s">
        <v>167</v>
      </c>
      <c r="D62" s="149" t="s">
        <v>79</v>
      </c>
      <c r="E62" s="150">
        <v>1.35</v>
      </c>
      <c r="F62" s="211">
        <v>0</v>
      </c>
      <c r="G62" s="151">
        <f>E62*F62</f>
        <v>0</v>
      </c>
      <c r="O62" s="145">
        <v>2</v>
      </c>
      <c r="AA62" s="121">
        <v>12</v>
      </c>
      <c r="AB62" s="121">
        <v>0</v>
      </c>
      <c r="AC62" s="121">
        <v>34</v>
      </c>
      <c r="AZ62" s="121">
        <v>1</v>
      </c>
      <c r="BA62" s="121">
        <f>IF(AZ62=1,G62,0)</f>
        <v>0</v>
      </c>
      <c r="BB62" s="121">
        <f>IF(AZ62=2,G62,0)</f>
        <v>0</v>
      </c>
      <c r="BC62" s="121">
        <f>IF(AZ62=3,G62,0)</f>
        <v>0</v>
      </c>
      <c r="BD62" s="121">
        <f>IF(AZ62=4,G62,0)</f>
        <v>0</v>
      </c>
      <c r="BE62" s="121">
        <f>IF(AZ62=5,G62,0)</f>
        <v>0</v>
      </c>
      <c r="CA62" s="152">
        <v>12</v>
      </c>
      <c r="CB62" s="152">
        <v>0</v>
      </c>
      <c r="CZ62" s="121">
        <v>0</v>
      </c>
    </row>
    <row r="63" spans="1:104" x14ac:dyDescent="0.2">
      <c r="A63" s="153"/>
      <c r="B63" s="155"/>
      <c r="C63" s="197" t="s">
        <v>168</v>
      </c>
      <c r="D63" s="198"/>
      <c r="E63" s="156">
        <v>1.35</v>
      </c>
      <c r="F63" s="157"/>
      <c r="G63" s="158"/>
      <c r="M63" s="154" t="s">
        <v>168</v>
      </c>
      <c r="O63" s="145"/>
    </row>
    <row r="64" spans="1:104" x14ac:dyDescent="0.2">
      <c r="A64" s="159"/>
      <c r="B64" s="160" t="s">
        <v>69</v>
      </c>
      <c r="C64" s="161" t="str">
        <f>CONCATENATE(B58," ",C58)</f>
        <v>89 Ostatní konstrukce na trubním vedení</v>
      </c>
      <c r="D64" s="162"/>
      <c r="E64" s="163"/>
      <c r="F64" s="164"/>
      <c r="G64" s="165">
        <f>SUM(G58:G63)</f>
        <v>0</v>
      </c>
      <c r="O64" s="145">
        <v>4</v>
      </c>
      <c r="BA64" s="166">
        <f>SUM(BA58:BA63)</f>
        <v>0</v>
      </c>
      <c r="BB64" s="166">
        <f>SUM(BB58:BB63)</f>
        <v>0</v>
      </c>
      <c r="BC64" s="166">
        <f>SUM(BC58:BC63)</f>
        <v>0</v>
      </c>
      <c r="BD64" s="166">
        <f>SUM(BD58:BD63)</f>
        <v>0</v>
      </c>
      <c r="BE64" s="166">
        <f>SUM(BE58:BE63)</f>
        <v>0</v>
      </c>
    </row>
    <row r="65" spans="1:104" x14ac:dyDescent="0.2">
      <c r="A65" s="138" t="s">
        <v>66</v>
      </c>
      <c r="B65" s="139" t="s">
        <v>169</v>
      </c>
      <c r="C65" s="140" t="s">
        <v>170</v>
      </c>
      <c r="D65" s="141"/>
      <c r="E65" s="142"/>
      <c r="F65" s="142"/>
      <c r="G65" s="143"/>
      <c r="H65" s="144"/>
      <c r="I65" s="144"/>
      <c r="O65" s="145">
        <v>1</v>
      </c>
    </row>
    <row r="66" spans="1:104" x14ac:dyDescent="0.2">
      <c r="A66" s="146">
        <v>38</v>
      </c>
      <c r="B66" s="147" t="s">
        <v>171</v>
      </c>
      <c r="C66" s="148" t="s">
        <v>172</v>
      </c>
      <c r="D66" s="149" t="s">
        <v>173</v>
      </c>
      <c r="E66" s="150">
        <v>84.295103999999995</v>
      </c>
      <c r="F66" s="211">
        <v>0</v>
      </c>
      <c r="G66" s="151">
        <f>E66*F66</f>
        <v>0</v>
      </c>
      <c r="O66" s="145">
        <v>2</v>
      </c>
      <c r="AA66" s="121">
        <v>7</v>
      </c>
      <c r="AB66" s="121">
        <v>1</v>
      </c>
      <c r="AC66" s="121">
        <v>2</v>
      </c>
      <c r="AZ66" s="121">
        <v>1</v>
      </c>
      <c r="BA66" s="121">
        <f>IF(AZ66=1,G66,0)</f>
        <v>0</v>
      </c>
      <c r="BB66" s="121">
        <f>IF(AZ66=2,G66,0)</f>
        <v>0</v>
      </c>
      <c r="BC66" s="121">
        <f>IF(AZ66=3,G66,0)</f>
        <v>0</v>
      </c>
      <c r="BD66" s="121">
        <f>IF(AZ66=4,G66,0)</f>
        <v>0</v>
      </c>
      <c r="BE66" s="121">
        <f>IF(AZ66=5,G66,0)</f>
        <v>0</v>
      </c>
      <c r="CA66" s="152">
        <v>7</v>
      </c>
      <c r="CB66" s="152">
        <v>1</v>
      </c>
      <c r="CZ66" s="121">
        <v>0</v>
      </c>
    </row>
    <row r="67" spans="1:104" x14ac:dyDescent="0.2">
      <c r="A67" s="159"/>
      <c r="B67" s="160" t="s">
        <v>69</v>
      </c>
      <c r="C67" s="161" t="str">
        <f>CONCATENATE(B65," ",C65)</f>
        <v>99 Staveništní přesun hmot</v>
      </c>
      <c r="D67" s="162"/>
      <c r="E67" s="163"/>
      <c r="F67" s="164"/>
      <c r="G67" s="165">
        <f>SUM(G65:G66)</f>
        <v>0</v>
      </c>
      <c r="O67" s="145">
        <v>4</v>
      </c>
      <c r="BA67" s="166">
        <f>SUM(BA65:BA66)</f>
        <v>0</v>
      </c>
      <c r="BB67" s="166">
        <f>SUM(BB65:BB66)</f>
        <v>0</v>
      </c>
      <c r="BC67" s="166">
        <f>SUM(BC65:BC66)</f>
        <v>0</v>
      </c>
      <c r="BD67" s="166">
        <f>SUM(BD65:BD66)</f>
        <v>0</v>
      </c>
      <c r="BE67" s="166">
        <f>SUM(BE65:BE66)</f>
        <v>0</v>
      </c>
    </row>
    <row r="68" spans="1:104" x14ac:dyDescent="0.2">
      <c r="E68" s="121"/>
    </row>
    <row r="69" spans="1:104" x14ac:dyDescent="0.2">
      <c r="E69" s="121"/>
    </row>
    <row r="70" spans="1:104" x14ac:dyDescent="0.2">
      <c r="E70" s="121"/>
    </row>
    <row r="71" spans="1:104" x14ac:dyDescent="0.2">
      <c r="E71" s="121"/>
    </row>
    <row r="72" spans="1:104" x14ac:dyDescent="0.2">
      <c r="E72" s="121"/>
    </row>
    <row r="73" spans="1:104" x14ac:dyDescent="0.2">
      <c r="E73" s="121"/>
    </row>
    <row r="74" spans="1:104" x14ac:dyDescent="0.2">
      <c r="E74" s="121"/>
    </row>
    <row r="75" spans="1:104" x14ac:dyDescent="0.2">
      <c r="E75" s="121"/>
    </row>
    <row r="76" spans="1:104" x14ac:dyDescent="0.2">
      <c r="E76" s="121"/>
    </row>
    <row r="77" spans="1:104" x14ac:dyDescent="0.2">
      <c r="E77" s="121"/>
    </row>
    <row r="78" spans="1:104" x14ac:dyDescent="0.2">
      <c r="E78" s="121"/>
    </row>
    <row r="79" spans="1:104" x14ac:dyDescent="0.2">
      <c r="E79" s="121"/>
    </row>
    <row r="80" spans="1:104" x14ac:dyDescent="0.2">
      <c r="E80" s="121"/>
    </row>
    <row r="81" spans="1:7" x14ac:dyDescent="0.2">
      <c r="E81" s="121"/>
    </row>
    <row r="82" spans="1:7" x14ac:dyDescent="0.2">
      <c r="E82" s="121"/>
    </row>
    <row r="83" spans="1:7" x14ac:dyDescent="0.2">
      <c r="E83" s="121"/>
    </row>
    <row r="84" spans="1:7" x14ac:dyDescent="0.2">
      <c r="E84" s="121"/>
    </row>
    <row r="85" spans="1:7" x14ac:dyDescent="0.2">
      <c r="E85" s="121"/>
    </row>
    <row r="86" spans="1:7" x14ac:dyDescent="0.2">
      <c r="E86" s="121"/>
    </row>
    <row r="87" spans="1:7" x14ac:dyDescent="0.2">
      <c r="E87" s="121"/>
    </row>
    <row r="88" spans="1:7" x14ac:dyDescent="0.2">
      <c r="E88" s="121"/>
    </row>
    <row r="89" spans="1:7" x14ac:dyDescent="0.2">
      <c r="E89" s="121"/>
    </row>
    <row r="90" spans="1:7" x14ac:dyDescent="0.2">
      <c r="E90" s="121"/>
    </row>
    <row r="91" spans="1:7" x14ac:dyDescent="0.2">
      <c r="A91" s="167"/>
      <c r="B91" s="167"/>
      <c r="C91" s="167"/>
      <c r="D91" s="167"/>
      <c r="E91" s="167"/>
      <c r="F91" s="167"/>
      <c r="G91" s="167"/>
    </row>
    <row r="92" spans="1:7" x14ac:dyDescent="0.2">
      <c r="A92" s="167"/>
      <c r="B92" s="167"/>
      <c r="C92" s="167"/>
      <c r="D92" s="167"/>
      <c r="E92" s="167"/>
      <c r="F92" s="167"/>
      <c r="G92" s="167"/>
    </row>
    <row r="93" spans="1:7" x14ac:dyDescent="0.2">
      <c r="A93" s="167"/>
      <c r="B93" s="167"/>
      <c r="C93" s="167"/>
      <c r="D93" s="167"/>
      <c r="E93" s="167"/>
      <c r="F93" s="167"/>
      <c r="G93" s="167"/>
    </row>
    <row r="94" spans="1:7" x14ac:dyDescent="0.2">
      <c r="A94" s="167"/>
      <c r="B94" s="167"/>
      <c r="C94" s="167"/>
      <c r="D94" s="167"/>
      <c r="E94" s="167"/>
      <c r="F94" s="167"/>
      <c r="G94" s="167"/>
    </row>
    <row r="95" spans="1:7" x14ac:dyDescent="0.2">
      <c r="E95" s="121"/>
    </row>
    <row r="96" spans="1:7" x14ac:dyDescent="0.2">
      <c r="E96" s="121"/>
    </row>
    <row r="97" spans="5:5" x14ac:dyDescent="0.2">
      <c r="E97" s="121"/>
    </row>
    <row r="98" spans="5:5" x14ac:dyDescent="0.2">
      <c r="E98" s="121"/>
    </row>
    <row r="99" spans="5:5" x14ac:dyDescent="0.2">
      <c r="E99" s="121"/>
    </row>
    <row r="100" spans="5:5" x14ac:dyDescent="0.2">
      <c r="E100" s="121"/>
    </row>
    <row r="101" spans="5:5" x14ac:dyDescent="0.2">
      <c r="E101" s="121"/>
    </row>
    <row r="102" spans="5:5" x14ac:dyDescent="0.2">
      <c r="E102" s="121"/>
    </row>
    <row r="103" spans="5:5" x14ac:dyDescent="0.2">
      <c r="E103" s="121"/>
    </row>
    <row r="104" spans="5:5" x14ac:dyDescent="0.2">
      <c r="E104" s="121"/>
    </row>
    <row r="105" spans="5:5" x14ac:dyDescent="0.2">
      <c r="E105" s="121"/>
    </row>
    <row r="106" spans="5:5" x14ac:dyDescent="0.2">
      <c r="E106" s="121"/>
    </row>
    <row r="107" spans="5:5" x14ac:dyDescent="0.2">
      <c r="E107" s="121"/>
    </row>
    <row r="108" spans="5:5" x14ac:dyDescent="0.2">
      <c r="E108" s="121"/>
    </row>
    <row r="109" spans="5:5" x14ac:dyDescent="0.2">
      <c r="E109" s="121"/>
    </row>
    <row r="110" spans="5:5" x14ac:dyDescent="0.2">
      <c r="E110" s="121"/>
    </row>
    <row r="111" spans="5:5" x14ac:dyDescent="0.2">
      <c r="E111" s="121"/>
    </row>
    <row r="112" spans="5:5" x14ac:dyDescent="0.2">
      <c r="E112" s="121"/>
    </row>
    <row r="113" spans="1:7" x14ac:dyDescent="0.2">
      <c r="E113" s="121"/>
    </row>
    <row r="114" spans="1:7" x14ac:dyDescent="0.2">
      <c r="E114" s="121"/>
    </row>
    <row r="115" spans="1:7" x14ac:dyDescent="0.2">
      <c r="E115" s="121"/>
    </row>
    <row r="116" spans="1:7" x14ac:dyDescent="0.2">
      <c r="E116" s="121"/>
    </row>
    <row r="117" spans="1:7" x14ac:dyDescent="0.2">
      <c r="E117" s="121"/>
    </row>
    <row r="118" spans="1:7" x14ac:dyDescent="0.2">
      <c r="E118" s="121"/>
    </row>
    <row r="119" spans="1:7" x14ac:dyDescent="0.2">
      <c r="E119" s="121"/>
    </row>
    <row r="120" spans="1:7" x14ac:dyDescent="0.2">
      <c r="E120" s="121"/>
    </row>
    <row r="121" spans="1:7" x14ac:dyDescent="0.2">
      <c r="E121" s="121"/>
    </row>
    <row r="122" spans="1:7" x14ac:dyDescent="0.2">
      <c r="E122" s="121"/>
    </row>
    <row r="123" spans="1:7" x14ac:dyDescent="0.2">
      <c r="E123" s="121"/>
    </row>
    <row r="124" spans="1:7" x14ac:dyDescent="0.2">
      <c r="E124" s="121"/>
    </row>
    <row r="125" spans="1:7" x14ac:dyDescent="0.2">
      <c r="E125" s="121"/>
    </row>
    <row r="126" spans="1:7" x14ac:dyDescent="0.2">
      <c r="A126" s="168"/>
      <c r="B126" s="168"/>
    </row>
    <row r="127" spans="1:7" x14ac:dyDescent="0.2">
      <c r="A127" s="167"/>
      <c r="B127" s="167"/>
      <c r="C127" s="170"/>
      <c r="D127" s="170"/>
      <c r="E127" s="171"/>
      <c r="F127" s="170"/>
      <c r="G127" s="172"/>
    </row>
    <row r="128" spans="1:7" x14ac:dyDescent="0.2">
      <c r="A128" s="173"/>
      <c r="B128" s="173"/>
      <c r="C128" s="167"/>
      <c r="D128" s="167"/>
      <c r="E128" s="174"/>
      <c r="F128" s="167"/>
      <c r="G128" s="167"/>
    </row>
    <row r="129" spans="1:7" x14ac:dyDescent="0.2">
      <c r="A129" s="167"/>
      <c r="B129" s="167"/>
      <c r="C129" s="167"/>
      <c r="D129" s="167"/>
      <c r="E129" s="174"/>
      <c r="F129" s="167"/>
      <c r="G129" s="167"/>
    </row>
    <row r="130" spans="1:7" x14ac:dyDescent="0.2">
      <c r="A130" s="167"/>
      <c r="B130" s="167"/>
      <c r="C130" s="167"/>
      <c r="D130" s="167"/>
      <c r="E130" s="174"/>
      <c r="F130" s="167"/>
      <c r="G130" s="167"/>
    </row>
    <row r="131" spans="1:7" x14ac:dyDescent="0.2">
      <c r="A131" s="167"/>
      <c r="B131" s="167"/>
      <c r="C131" s="167"/>
      <c r="D131" s="167"/>
      <c r="E131" s="174"/>
      <c r="F131" s="167"/>
      <c r="G131" s="167"/>
    </row>
    <row r="132" spans="1:7" x14ac:dyDescent="0.2">
      <c r="A132" s="167"/>
      <c r="B132" s="167"/>
      <c r="C132" s="167"/>
      <c r="D132" s="167"/>
      <c r="E132" s="174"/>
      <c r="F132" s="167"/>
      <c r="G132" s="167"/>
    </row>
    <row r="133" spans="1:7" x14ac:dyDescent="0.2">
      <c r="A133" s="167"/>
      <c r="B133" s="167"/>
      <c r="C133" s="167"/>
      <c r="D133" s="167"/>
      <c r="E133" s="174"/>
      <c r="F133" s="167"/>
      <c r="G133" s="167"/>
    </row>
    <row r="134" spans="1:7" x14ac:dyDescent="0.2">
      <c r="A134" s="167"/>
      <c r="B134" s="167"/>
      <c r="C134" s="167"/>
      <c r="D134" s="167"/>
      <c r="E134" s="174"/>
      <c r="F134" s="167"/>
      <c r="G134" s="167"/>
    </row>
    <row r="135" spans="1:7" x14ac:dyDescent="0.2">
      <c r="A135" s="167"/>
      <c r="B135" s="167"/>
      <c r="C135" s="167"/>
      <c r="D135" s="167"/>
      <c r="E135" s="174"/>
      <c r="F135" s="167"/>
      <c r="G135" s="167"/>
    </row>
    <row r="136" spans="1:7" x14ac:dyDescent="0.2">
      <c r="A136" s="167"/>
      <c r="B136" s="167"/>
      <c r="C136" s="167"/>
      <c r="D136" s="167"/>
      <c r="E136" s="174"/>
      <c r="F136" s="167"/>
      <c r="G136" s="167"/>
    </row>
    <row r="137" spans="1:7" x14ac:dyDescent="0.2">
      <c r="A137" s="167"/>
      <c r="B137" s="167"/>
      <c r="C137" s="167"/>
      <c r="D137" s="167"/>
      <c r="E137" s="174"/>
      <c r="F137" s="167"/>
      <c r="G137" s="167"/>
    </row>
    <row r="138" spans="1:7" x14ac:dyDescent="0.2">
      <c r="A138" s="167"/>
      <c r="B138" s="167"/>
      <c r="C138" s="167"/>
      <c r="D138" s="167"/>
      <c r="E138" s="174"/>
      <c r="F138" s="167"/>
      <c r="G138" s="167"/>
    </row>
    <row r="139" spans="1:7" x14ac:dyDescent="0.2">
      <c r="A139" s="167"/>
      <c r="B139" s="167"/>
      <c r="C139" s="167"/>
      <c r="D139" s="167"/>
      <c r="E139" s="174"/>
      <c r="F139" s="167"/>
      <c r="G139" s="167"/>
    </row>
    <row r="140" spans="1:7" x14ac:dyDescent="0.2">
      <c r="A140" s="167"/>
      <c r="B140" s="167"/>
      <c r="C140" s="167"/>
      <c r="D140" s="167"/>
      <c r="E140" s="174"/>
      <c r="F140" s="167"/>
      <c r="G140" s="167"/>
    </row>
  </sheetData>
  <sheetProtection sheet="1" objects="1" scenarios="1"/>
  <protectedRanges>
    <protectedRange sqref="F28 F31 F33 F8:F25 F38:F56 F59:F62 F66" name="Oblast1"/>
  </protectedRanges>
  <mergeCells count="15">
    <mergeCell ref="C14:D14"/>
    <mergeCell ref="C18:D18"/>
    <mergeCell ref="C20:D20"/>
    <mergeCell ref="A1:G1"/>
    <mergeCell ref="A3:B3"/>
    <mergeCell ref="A4:B4"/>
    <mergeCell ref="E4:G4"/>
    <mergeCell ref="C11:D11"/>
    <mergeCell ref="C45:D45"/>
    <mergeCell ref="C47:D47"/>
    <mergeCell ref="C63:D63"/>
    <mergeCell ref="C23:D23"/>
    <mergeCell ref="C32:D32"/>
    <mergeCell ref="C34:D34"/>
    <mergeCell ref="C35:D3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hnovackova</dc:creator>
  <cp:lastModifiedBy>Michaela Ličková</cp:lastModifiedBy>
  <dcterms:created xsi:type="dcterms:W3CDTF">2015-09-29T11:06:30Z</dcterms:created>
  <dcterms:modified xsi:type="dcterms:W3CDTF">2016-03-24T12:12:43Z</dcterms:modified>
</cp:coreProperties>
</file>