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0730" windowHeight="1006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'Rekapitulace'!$G$30</definedName>
    <definedName name="Dodavka0">'Položky'!#REF!</definedName>
    <definedName name="HSV">'Rekapitulace'!$E$30</definedName>
    <definedName name="HSV0">'Položky'!#REF!</definedName>
    <definedName name="HZS">'Rekapitulace'!$I$30</definedName>
    <definedName name="HZS0">'Položky'!#REF!</definedName>
    <definedName name="JKSO">'Krycí list'!$G$2</definedName>
    <definedName name="MJ">'Krycí list'!$G$5</definedName>
    <definedName name="Mont">'Rekapitulace'!$H$30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'Položky'!$A$1:$G$217</definedName>
    <definedName name="_xlnm.Print_Area" localSheetId="1">'Rekapitulace'!$A$1:$I$39</definedName>
    <definedName name="PocetMJ">'Krycí list'!$G$6</definedName>
    <definedName name="Poznamka">'Krycí list'!$B$37</definedName>
    <definedName name="Projektant">'Krycí list'!$C$8</definedName>
    <definedName name="PSV">'Rekapitulace'!$F$30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<sst xmlns="http://schemas.openxmlformats.org/spreadsheetml/2006/main" count="590" uniqueCount="334">
  <si>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</si>
  <si>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</si>
  <si>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</si>
  <si>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</si>
  <si>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</si>
  <si>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</si>
  <si>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</si>
  <si>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</si>
  <si>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</si>
  <si>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</si>
  <si>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</si>
  <si>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</si>
  <si>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</si>
  <si>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</si>
  <si>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</si>
  <si>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</si>
  <si>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</si>
  <si>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</si>
  <si>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</si>
  <si>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</si>
  <si>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</si>
  <si>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</si>
  <si>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</si>
  <si>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</si>
  <si>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</si>
  <si>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</si>
  <si>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</si>
  <si>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</si>
  <si>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</si>
  <si>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</si>
  <si>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</si>
  <si>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</si>
  <si>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</si>
  <si>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</si>
  <si>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</si>
  <si>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</si>
  <si>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</si>
  <si>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</si>
  <si>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</si>
  <si>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</si>
  <si>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</si>
  <si>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</si>
  <si>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</si>
  <si>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</si>
  <si>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</si>
  <si>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</si>
  <si>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</si>
  <si>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</si>
  <si>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</si>
  <si>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</si>
  <si>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</si>
  <si>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</si>
  <si>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</si>
  <si>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</si>
  <si>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</si>
  <si>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</si>
  <si>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</si>
  <si>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</si>
  <si>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</si>
  <si>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</si>
  <si>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</si>
  <si>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</si>
  <si>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</si>
  <si>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</si>
  <si>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</si>
  <si>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</si>
  <si>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</si>
  <si>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</si>
  <si>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</si>
  <si>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</si>
  <si>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</si>
  <si>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</si>
  <si>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</si>
  <si>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</si>
  <si>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</si>
  <si>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</si>
  <si>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</si>
  <si>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VV2-2016</t>
  </si>
  <si>
    <t>Vazební věznice Ostrava</t>
  </si>
  <si>
    <t>SO 01</t>
  </si>
  <si>
    <t>Oprava strážní</t>
  </si>
  <si>
    <t>Strážní stanoviště 2</t>
  </si>
  <si>
    <t>3</t>
  </si>
  <si>
    <t>Svislé a kompletní konstrukce</t>
  </si>
  <si>
    <t>310236241RT1</t>
  </si>
  <si>
    <t>Zazdívka otvorů pl. 0,09 m2 cihlami, tl. zdi 30 cm s použitím suché maltové směsi</t>
  </si>
  <si>
    <t>kus</t>
  </si>
  <si>
    <t>strážní stanoviště 2:1</t>
  </si>
  <si>
    <t>342264051RT1</t>
  </si>
  <si>
    <t>Podhled sádrokartonový na zavěšenou ocel. konstr. desky standard tl. 12,5 mm, bez izolace</t>
  </si>
  <si>
    <t>m2</t>
  </si>
  <si>
    <t>strážní stanoviště 2:2*2,1</t>
  </si>
  <si>
    <t>342264051RT3</t>
  </si>
  <si>
    <t>Podhled sádrokartonový na zavěšenou ocel. konstr. desky standard impreg. tl. 12,5 mm, bez izolace</t>
  </si>
  <si>
    <t>strážní stanoviště 2:1,3*1,9</t>
  </si>
  <si>
    <t>342266111RU7</t>
  </si>
  <si>
    <t>Obklad stěn sádrokartonem na ocelovou konstrukci desky standard tl. 12,5 mm, bez izolace</t>
  </si>
  <si>
    <t>strážní stanoviště 2:(2,1+2)*2*2,25</t>
  </si>
  <si>
    <t>61</t>
  </si>
  <si>
    <t>Upravy povrchů vnitřní</t>
  </si>
  <si>
    <t>602016191R00</t>
  </si>
  <si>
    <t xml:space="preserve">Penetrační nátěr stěn </t>
  </si>
  <si>
    <t>strážní stanoviště 2:(1,9+1,3)*2*0,85</t>
  </si>
  <si>
    <t>8,7</t>
  </si>
  <si>
    <t>612421615R00</t>
  </si>
  <si>
    <t xml:space="preserve">Omítka vnitřní zdiva, MVC, hrubá zatřená </t>
  </si>
  <si>
    <t>strážní stanoviště 2:(1,9+1,3)*2*1,5-0,6*1,5</t>
  </si>
  <si>
    <t>612472181R00</t>
  </si>
  <si>
    <t xml:space="preserve">Omítka stěn, jádro míchané, štuk ze suché směsi </t>
  </si>
  <si>
    <t>612473185R00</t>
  </si>
  <si>
    <t xml:space="preserve">Příplatek za zabudované omítníky v ploše stěn </t>
  </si>
  <si>
    <t>62</t>
  </si>
  <si>
    <t>Úpravy povrchů vnější</t>
  </si>
  <si>
    <t>622461152RXX</t>
  </si>
  <si>
    <t>Oprava venkovní omítky po výměně oken a dveří břizolitová</t>
  </si>
  <si>
    <t>strážní stanoviště 2:3</t>
  </si>
  <si>
    <t>63</t>
  </si>
  <si>
    <t>Podlahy a podlahové konstrukce</t>
  </si>
  <si>
    <t>632411104R00</t>
  </si>
  <si>
    <t xml:space="preserve">Vyrovnávací stěrka , ruční zprac. tl.4 mm </t>
  </si>
  <si>
    <t>2*2,1</t>
  </si>
  <si>
    <t>632411904R00</t>
  </si>
  <si>
    <t xml:space="preserve">Penetrace podkladů </t>
  </si>
  <si>
    <t>64</t>
  </si>
  <si>
    <t>Výplně otvorů</t>
  </si>
  <si>
    <t>642944121RT3</t>
  </si>
  <si>
    <t>Osazení ocelových zárubní dodatečně do 2,5 m2 včetně dodávky zárubně  70x197x11 cm</t>
  </si>
  <si>
    <t>64-006.RXX</t>
  </si>
  <si>
    <t xml:space="preserve">D+M vnitřních dřevěných dveří 600/2000 mm </t>
  </si>
  <si>
    <t>Kompletní provedení dle zadání a odsouhlasení investorem.</t>
  </si>
  <si>
    <t>- větrací mřížka</t>
  </si>
  <si>
    <t>- plné</t>
  </si>
  <si>
    <t>- barva bílá</t>
  </si>
  <si>
    <t>- kování, zámek</t>
  </si>
  <si>
    <t>- případný práh</t>
  </si>
  <si>
    <t>64-007.RXX</t>
  </si>
  <si>
    <t>D+M plastového okna 1200 x 1200 mm vč. vnitřního a venkovního parapetu</t>
  </si>
  <si>
    <t>- napojený na stávající kci</t>
  </si>
  <si>
    <t>- zasklení izolačním dvojsklem</t>
  </si>
  <si>
    <t>- otevíravé</t>
  </si>
  <si>
    <t>- kování</t>
  </si>
  <si>
    <t>- vnitřní a venkovní parapet</t>
  </si>
  <si>
    <t>strážní stanoviště 2:2</t>
  </si>
  <si>
    <t>64-008.RXX</t>
  </si>
  <si>
    <t xml:space="preserve">D+M plastových dveří 700/2000 vč. rámu </t>
  </si>
  <si>
    <t>- prah</t>
  </si>
  <si>
    <t>94</t>
  </si>
  <si>
    <t>Lešení a stavební výtahy</t>
  </si>
  <si>
    <t>941955004RXX</t>
  </si>
  <si>
    <t xml:space="preserve">Pomocné lešení </t>
  </si>
  <si>
    <t>soub</t>
  </si>
  <si>
    <t>95</t>
  </si>
  <si>
    <t>Dokončovací konstrukce na pozemních stavbách</t>
  </si>
  <si>
    <t>95-001.RXX</t>
  </si>
  <si>
    <t xml:space="preserve">Vyčištění po opravách </t>
  </si>
  <si>
    <t>95-002.RXX</t>
  </si>
  <si>
    <t xml:space="preserve">Zakrývání kcí </t>
  </si>
  <si>
    <t>96</t>
  </si>
  <si>
    <t>Bourání konstrukcí</t>
  </si>
  <si>
    <t>962032231R00</t>
  </si>
  <si>
    <t xml:space="preserve">Bourání zdiva z cihel pálených na MVC </t>
  </si>
  <si>
    <t>m3</t>
  </si>
  <si>
    <t>strážní stanoviště 2:2*0,1*0,2</t>
  </si>
  <si>
    <t>963016211R00</t>
  </si>
  <si>
    <t xml:space="preserve">DMTZ podhledu z kazet 600x600 mm, kov.rošt </t>
  </si>
  <si>
    <t>2,1*2</t>
  </si>
  <si>
    <t>965081712R00</t>
  </si>
  <si>
    <t xml:space="preserve">Bourání dlaždic keramických tl.1 cm, pl. do 1 m2 </t>
  </si>
  <si>
    <t>strážní stanoviště 2:2,1*2</t>
  </si>
  <si>
    <t>968061112R00</t>
  </si>
  <si>
    <t xml:space="preserve">Vyvěšení dřevěných okenních křídel pl. do 1,5 m2 </t>
  </si>
  <si>
    <t>strážní stanoviště 2:4</t>
  </si>
  <si>
    <t>968061125R00</t>
  </si>
  <si>
    <t xml:space="preserve">Vyvěšení dřevěných dveřních křídel pl. do 2 m2 </t>
  </si>
  <si>
    <t>968062244R00</t>
  </si>
  <si>
    <t xml:space="preserve">Vybourání dřevěných rámů oken jednoduch. pl. 1 m2 </t>
  </si>
  <si>
    <t>vč. středového sloupku</t>
  </si>
  <si>
    <t>strážní stanoviště 2:1,2*1,2*2</t>
  </si>
  <si>
    <t>968062455R00</t>
  </si>
  <si>
    <t xml:space="preserve">Vybourání dřevěných dveřních zárubní pl. do 2 m2 </t>
  </si>
  <si>
    <t>strážní stanoviště 2:0,6*2</t>
  </si>
  <si>
    <t>968072455R00</t>
  </si>
  <si>
    <t xml:space="preserve">Vybourání kovových dveřních zárubní pl. do 2 m2 </t>
  </si>
  <si>
    <t>96-001.RXX</t>
  </si>
  <si>
    <t xml:space="preserve">Demontáž větrací mřížky 200 x 400 mm </t>
  </si>
  <si>
    <t>96-002.RXX</t>
  </si>
  <si>
    <t xml:space="preserve">Vybourání ocelových mříží vč. dřevěného rámu </t>
  </si>
  <si>
    <t>strážní stanoviště 2:1,4*1,4*2</t>
  </si>
  <si>
    <t>97</t>
  </si>
  <si>
    <t>Prorážení otvorů</t>
  </si>
  <si>
    <t>978013191R00</t>
  </si>
  <si>
    <t xml:space="preserve">Otlučení omítek vnitřních stěn v rozsahu do 100 % </t>
  </si>
  <si>
    <t>strážní stanoviště 2:(1,9+1,3)*2*2,35-0,6*2</t>
  </si>
  <si>
    <t>99</t>
  </si>
  <si>
    <t>Staveništní přesun hmot</t>
  </si>
  <si>
    <t>999281108R00</t>
  </si>
  <si>
    <t xml:space="preserve">Přesun hmot pro opravy a údržbu do výšky 12 m </t>
  </si>
  <si>
    <t>t</t>
  </si>
  <si>
    <t>720</t>
  </si>
  <si>
    <t>Zdravotechnická instalace</t>
  </si>
  <si>
    <t>720-001.RXX</t>
  </si>
  <si>
    <t>Kompletní provodení rozvodů vody a odpadů vč. zednické výpomoci</t>
  </si>
  <si>
    <t>rozvody budou vedeny ve zdi</t>
  </si>
  <si>
    <t>725</t>
  </si>
  <si>
    <t>Zařizovací předměty</t>
  </si>
  <si>
    <t>725110814R00</t>
  </si>
  <si>
    <t xml:space="preserve">Demontáž klozetů kombinovaných </t>
  </si>
  <si>
    <t>soubor</t>
  </si>
  <si>
    <t>725210821R00</t>
  </si>
  <si>
    <t xml:space="preserve">Demontáž umyvadel bez výtokových armatur </t>
  </si>
  <si>
    <t>725820801R00</t>
  </si>
  <si>
    <t xml:space="preserve">Demontáž baterie nástěnné </t>
  </si>
  <si>
    <t>725860811R00</t>
  </si>
  <si>
    <t xml:space="preserve">Demontáž uzávěrek zápachových jednoduchých </t>
  </si>
  <si>
    <t>725991811R00</t>
  </si>
  <si>
    <t xml:space="preserve">Demontáž konzol jednoduchých </t>
  </si>
  <si>
    <t>725100001RA0</t>
  </si>
  <si>
    <t xml:space="preserve">Umyvadlo, baterie, zápachová uzávěrka </t>
  </si>
  <si>
    <t>Kompletní provedení vč. napojení.</t>
  </si>
  <si>
    <t>725100006RA0</t>
  </si>
  <si>
    <t xml:space="preserve">Klozet kombi </t>
  </si>
  <si>
    <t>998725202R00</t>
  </si>
  <si>
    <t xml:space="preserve">Přesun hmot pro zařizovací předměty, výšky do 12 m </t>
  </si>
  <si>
    <t>735</t>
  </si>
  <si>
    <t>Otopná tělesa</t>
  </si>
  <si>
    <t>735-002.RXX</t>
  </si>
  <si>
    <t>Kompletní provedení.</t>
  </si>
  <si>
    <t>998735202R00</t>
  </si>
  <si>
    <t xml:space="preserve">Přesun hmot pro otopná tělesa, výšky do 12 m </t>
  </si>
  <si>
    <t>764</t>
  </si>
  <si>
    <t>Konstrukce klempířské</t>
  </si>
  <si>
    <t>764352800R00</t>
  </si>
  <si>
    <t>m</t>
  </si>
  <si>
    <t>764359810R00</t>
  </si>
  <si>
    <t xml:space="preserve">Demontáž kotlíku </t>
  </si>
  <si>
    <t>764454801R00</t>
  </si>
  <si>
    <t>764908101R00</t>
  </si>
  <si>
    <t xml:space="preserve">D+M kotlíku </t>
  </si>
  <si>
    <t>764908104R00</t>
  </si>
  <si>
    <t xml:space="preserve">D+M žlabu </t>
  </si>
  <si>
    <t>764908109R00</t>
  </si>
  <si>
    <t xml:space="preserve">D+M odpadní trouby </t>
  </si>
  <si>
    <t>998764201R00</t>
  </si>
  <si>
    <t xml:space="preserve">Přesun hmot pro klempířské konstr., výšky do 6 m </t>
  </si>
  <si>
    <t>766</t>
  </si>
  <si>
    <t>Konstrukce truhlářské</t>
  </si>
  <si>
    <t>766411811R00</t>
  </si>
  <si>
    <t xml:space="preserve">Demontáž dřevěného obložení stěn </t>
  </si>
  <si>
    <t>766411822R00</t>
  </si>
  <si>
    <t xml:space="preserve">Demontáž podkladových roštů obložení stěn </t>
  </si>
  <si>
    <t>strážní stanoviště 2:18,45</t>
  </si>
  <si>
    <t>767</t>
  </si>
  <si>
    <t>Konstrukce zámečnické</t>
  </si>
  <si>
    <t>767-001.RXX</t>
  </si>
  <si>
    <t>D+M kovových mříží oken 1400x1400 mm vč. kotvení do zdi a nátěru</t>
  </si>
  <si>
    <t>998767201R00</t>
  </si>
  <si>
    <t xml:space="preserve">Přesun hmot pro zámečnické konstr., výšky do 6 m </t>
  </si>
  <si>
    <t>771</t>
  </si>
  <si>
    <t>Podlahy z dlaždic a obklady</t>
  </si>
  <si>
    <t>771475014R00</t>
  </si>
  <si>
    <t xml:space="preserve">Obklad soklíků keram.rovných, tmel,výška 10 cm </t>
  </si>
  <si>
    <t>vč. lišt</t>
  </si>
  <si>
    <t>strážní stanoviště 2:2,1+2,1+2+2-0,6-0,7</t>
  </si>
  <si>
    <t>771479001R00</t>
  </si>
  <si>
    <t xml:space="preserve">Řezání dlaždic keramických pro soklíky </t>
  </si>
  <si>
    <t>strážní stanoviště 2:6,9</t>
  </si>
  <si>
    <t>771575109R00</t>
  </si>
  <si>
    <t xml:space="preserve">Montáž podlah keram.,hladké, tmel, 30x30 cm </t>
  </si>
  <si>
    <t>59764203</t>
  </si>
  <si>
    <t>strážní stanoviště 2:2,47*1,12</t>
  </si>
  <si>
    <t>4,2*1,12</t>
  </si>
  <si>
    <t>6,9*0,1*1,12</t>
  </si>
  <si>
    <t>998771202R00</t>
  </si>
  <si>
    <t xml:space="preserve">Přesun hmot pro podlahy z dlaždic, výšky do 12 m </t>
  </si>
  <si>
    <t>781</t>
  </si>
  <si>
    <t>Obklady keramické</t>
  </si>
  <si>
    <t>781475114R00</t>
  </si>
  <si>
    <t xml:space="preserve">Obklad vnitřní stěn keramický, do tmele, 20x20 cm </t>
  </si>
  <si>
    <t>strážní stanoviště 2:8,7</t>
  </si>
  <si>
    <t>597813626</t>
  </si>
  <si>
    <t>Obkládačka</t>
  </si>
  <si>
    <t>strážní stanoviště 2:8,7*1,12</t>
  </si>
  <si>
    <t>998781202R00</t>
  </si>
  <si>
    <t xml:space="preserve">Přesun hmot pro obklady keramické, výšky do 12 m </t>
  </si>
  <si>
    <t>783</t>
  </si>
  <si>
    <t>Nátěry</t>
  </si>
  <si>
    <t>783220010RAC</t>
  </si>
  <si>
    <t>strážní stanoviště 2:1+2</t>
  </si>
  <si>
    <t>784</t>
  </si>
  <si>
    <t>Malby</t>
  </si>
  <si>
    <t>784111701R00</t>
  </si>
  <si>
    <t xml:space="preserve">Penetrace podkladu nátěrem sádrokarton 1x </t>
  </si>
  <si>
    <t>strážní stanoviště 2:2,47+4,2+18,45</t>
  </si>
  <si>
    <t>784115712R00</t>
  </si>
  <si>
    <t xml:space="preserve">Malba sádrokarton, bílá, bez penetrace, 2 x </t>
  </si>
  <si>
    <t>784195212R00</t>
  </si>
  <si>
    <t xml:space="preserve">Malba tekutá Primalex Plus, bílá, 2 x </t>
  </si>
  <si>
    <t>strání stanoviště 2:5,44</t>
  </si>
  <si>
    <t>M21</t>
  </si>
  <si>
    <t>Elektromontáže</t>
  </si>
  <si>
    <t>M1-002.RXX</t>
  </si>
  <si>
    <t>- 6 m vedení v lištách</t>
  </si>
  <si>
    <t>- 4 m vedení zasekat do zdi</t>
  </si>
  <si>
    <t>- revize</t>
  </si>
  <si>
    <t>M24</t>
  </si>
  <si>
    <t>Montáže vzduchotechnických zařízení</t>
  </si>
  <si>
    <t>M24-001.RXX</t>
  </si>
  <si>
    <t xml:space="preserve">D+M ventilátor vestavěný vč. napojení na elektro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</si>
  <si>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</si>
  <si>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</si>
  <si>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</si>
  <si>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</si>
  <si>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</si>
  <si>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</si>
  <si>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</si>
  <si>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</si>
  <si>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</si>
  <si>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</si>
  <si>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979086213R00</t>
  </si>
  <si>
    <t xml:space="preserve">Nakládání vybouraných hmot na dopravní prostředek </t>
  </si>
  <si>
    <t>979990001R00</t>
  </si>
  <si>
    <t xml:space="preserve">Poplatek za skládku stavební suti </t>
  </si>
  <si>
    <t>Ztížené výrobní podmínky</t>
  </si>
  <si>
    <t>Zařízení staveniště</t>
  </si>
  <si>
    <t>Kompletační činnost (IČD)</t>
  </si>
  <si>
    <t>Demontáž, dodávka a  montáž nového otopného tělesa vč. napojení a zkoušek</t>
  </si>
  <si>
    <t>Demontáž žlabů - 7 m</t>
  </si>
  <si>
    <t>Demontáž odpadních trub - 4 m</t>
  </si>
  <si>
    <r>
      <t>Dlažba protiskluzová, skupiny R9, úhel skluzu 6-10</t>
    </r>
    <r>
      <rPr>
        <vertAlign val="superscript"/>
        <sz val="8"/>
        <rFont val="Arial"/>
        <family val="2"/>
      </rPr>
      <t>0</t>
    </r>
  </si>
  <si>
    <t>Úprava rozvodů elektroinstalace vč. výměny zásuvek ,vypínačů a osvětlení. Upozorňujeme, že v místnosti je vyvedena zásuvka počítačové sítě, která musí být zachována. Z ní je veden kabel prostupem v čelní zdi, kde bude instalována čtečka docházkového systému.Tento prostup zachovat.Dále jezde umístěno dorozumívací zařízení DZ hláska, která je umístěna na venkovním parapetu a musí se při opravě udělat prostup pro kabeláž ze strážního stanoviště č. 2 ven. Dva tísňové hlásiče, které musí být zachovány. V elektroinstalační krabici je umístěn zdroj pro domácí telefon, a kabeláž pro průmyslovoou televizi, která je pod obložením a musí zůstat zachována. Napojení 230 V pro průmyslovou televizi je potřeba od zásuvkového okruhu oddělit, tak aby PTV bylo napojeno samostatně.</t>
  </si>
  <si>
    <t>Nátěr kovových doplňkových konstrukcí syntetický dvojnásobný krycí s 1x emailování, u vnitřní zabudované skříňky, dojde krom nátěru i k celkové opravě vnitřku této skříňky</t>
  </si>
  <si>
    <t>• Výměna podružného rozvaděče strážního stanoviště, včetně ovládacích a jisticích prvků, dodání proudového chrániče pro zásuvkový okruh</t>
  </si>
  <si>
    <t>20m vedení zasekat do zdi</t>
  </si>
  <si>
    <t>20 m vedení v lištách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</si>
</sst>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5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41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49" fontId="4" fillId="0" borderId="49" xfId="20" applyNumberFormat="1" applyFont="1" applyBorder="1" applyAlignment="1">
      <alignment horizontal="left"/>
      <protection/>
    </xf>
    <xf numFmtId="0" fontId="18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9" fillId="3" borderId="52" xfId="20" applyNumberFormat="1" applyFont="1" applyFill="1" applyBorder="1" applyAlignment="1">
      <alignment horizontal="right" wrapText="1"/>
      <protection/>
    </xf>
    <xf numFmtId="0" fontId="19" fillId="3" borderId="33" xfId="20" applyFont="1" applyFill="1" applyBorder="1" applyAlignment="1">
      <alignment horizontal="left" wrapText="1"/>
      <protection/>
    </xf>
    <xf numFmtId="0" fontId="19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1" fillId="2" borderId="10" xfId="20" applyNumberFormat="1" applyFont="1" applyFill="1" applyBorder="1" applyAlignment="1">
      <alignment horizontal="left"/>
      <protection/>
    </xf>
    <xf numFmtId="0" fontId="21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2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 applyBorder="1">
      <alignment/>
      <protection/>
    </xf>
    <xf numFmtId="3" fontId="23" fillId="0" borderId="0" xfId="20" applyNumberFormat="1" applyFont="1" applyBorder="1" applyAlignment="1">
      <alignment horizontal="right"/>
      <protection/>
    </xf>
    <xf numFmtId="4" fontId="23" fillId="0" borderId="0" xfId="20" applyNumberFormat="1" applyFont="1" applyBorder="1">
      <alignment/>
      <protection/>
    </xf>
    <xf numFmtId="0" fontId="22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0" fontId="15" fillId="0" borderId="49" xfId="20" applyFont="1" applyBorder="1" applyAlignment="1">
      <alignment horizontal="center" vertical="top"/>
      <protection/>
    </xf>
    <xf numFmtId="49" fontId="15" fillId="0" borderId="49" xfId="20" applyNumberFormat="1" applyFont="1" applyBorder="1" applyAlignment="1">
      <alignment horizontal="left" vertical="top"/>
      <protection/>
    </xf>
    <xf numFmtId="0" fontId="15" fillId="0" borderId="33" xfId="20" applyFont="1" applyBorder="1" applyAlignment="1">
      <alignment vertical="top" wrapText="1"/>
      <protection/>
    </xf>
    <xf numFmtId="49" fontId="15" fillId="0" borderId="0" xfId="20" applyNumberFormat="1" applyFont="1" applyBorder="1" applyAlignment="1">
      <alignment horizontal="center" shrinkToFit="1"/>
      <protection/>
    </xf>
    <xf numFmtId="4" fontId="15" fillId="0" borderId="0" xfId="20" applyNumberFormat="1" applyFont="1" applyBorder="1" applyAlignment="1">
      <alignment horizontal="right"/>
      <protection/>
    </xf>
    <xf numFmtId="4" fontId="15" fillId="0" borderId="13" xfId="20" applyNumberFormat="1" applyFont="1" applyBorder="1">
      <alignment/>
      <protection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9" fillId="3" borderId="61" xfId="20" applyNumberFormat="1" applyFont="1" applyFill="1" applyBorder="1" applyAlignment="1">
      <alignment horizontal="left" wrapText="1"/>
      <protection/>
    </xf>
    <xf numFmtId="49" fontId="20" fillId="0" borderId="62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  <xf numFmtId="0" fontId="16" fillId="3" borderId="33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3.625" style="0" customWidth="1"/>
    <col min="262" max="262" width="16.625" style="0" customWidth="1"/>
    <col min="263" max="263" width="15.253906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3.625" style="0" customWidth="1"/>
    <col min="518" max="518" width="16.625" style="0" customWidth="1"/>
    <col min="519" max="519" width="15.253906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3.625" style="0" customWidth="1"/>
    <col min="774" max="774" width="16.625" style="0" customWidth="1"/>
    <col min="775" max="775" width="15.253906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3.625" style="0" customWidth="1"/>
    <col min="1030" max="1030" width="16.625" style="0" customWidth="1"/>
    <col min="1031" max="1031" width="15.253906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3.625" style="0" customWidth="1"/>
    <col min="1286" max="1286" width="16.625" style="0" customWidth="1"/>
    <col min="1287" max="1287" width="15.253906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3.625" style="0" customWidth="1"/>
    <col min="1542" max="1542" width="16.625" style="0" customWidth="1"/>
    <col min="1543" max="1543" width="15.253906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3.625" style="0" customWidth="1"/>
    <col min="1798" max="1798" width="16.625" style="0" customWidth="1"/>
    <col min="1799" max="1799" width="15.253906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3.625" style="0" customWidth="1"/>
    <col min="2054" max="2054" width="16.625" style="0" customWidth="1"/>
    <col min="2055" max="2055" width="15.253906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3.625" style="0" customWidth="1"/>
    <col min="2310" max="2310" width="16.625" style="0" customWidth="1"/>
    <col min="2311" max="2311" width="15.253906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3.625" style="0" customWidth="1"/>
    <col min="2566" max="2566" width="16.625" style="0" customWidth="1"/>
    <col min="2567" max="2567" width="15.253906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3.625" style="0" customWidth="1"/>
    <col min="2822" max="2822" width="16.625" style="0" customWidth="1"/>
    <col min="2823" max="2823" width="15.253906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3.625" style="0" customWidth="1"/>
    <col min="3078" max="3078" width="16.625" style="0" customWidth="1"/>
    <col min="3079" max="3079" width="15.253906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3.625" style="0" customWidth="1"/>
    <col min="3334" max="3334" width="16.625" style="0" customWidth="1"/>
    <col min="3335" max="3335" width="15.253906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3.625" style="0" customWidth="1"/>
    <col min="3590" max="3590" width="16.625" style="0" customWidth="1"/>
    <col min="3591" max="3591" width="15.253906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3.625" style="0" customWidth="1"/>
    <col min="3846" max="3846" width="16.625" style="0" customWidth="1"/>
    <col min="3847" max="3847" width="15.253906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3.625" style="0" customWidth="1"/>
    <col min="4102" max="4102" width="16.625" style="0" customWidth="1"/>
    <col min="4103" max="4103" width="15.253906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3.625" style="0" customWidth="1"/>
    <col min="4358" max="4358" width="16.625" style="0" customWidth="1"/>
    <col min="4359" max="4359" width="15.253906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3.625" style="0" customWidth="1"/>
    <col min="4614" max="4614" width="16.625" style="0" customWidth="1"/>
    <col min="4615" max="4615" width="15.253906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3.625" style="0" customWidth="1"/>
    <col min="4870" max="4870" width="16.625" style="0" customWidth="1"/>
    <col min="4871" max="4871" width="15.253906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3.625" style="0" customWidth="1"/>
    <col min="5126" max="5126" width="16.625" style="0" customWidth="1"/>
    <col min="5127" max="5127" width="15.253906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3.625" style="0" customWidth="1"/>
    <col min="5382" max="5382" width="16.625" style="0" customWidth="1"/>
    <col min="5383" max="5383" width="15.253906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3.625" style="0" customWidth="1"/>
    <col min="5638" max="5638" width="16.625" style="0" customWidth="1"/>
    <col min="5639" max="5639" width="15.253906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3.625" style="0" customWidth="1"/>
    <col min="5894" max="5894" width="16.625" style="0" customWidth="1"/>
    <col min="5895" max="5895" width="15.253906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3.625" style="0" customWidth="1"/>
    <col min="6150" max="6150" width="16.625" style="0" customWidth="1"/>
    <col min="6151" max="6151" width="15.253906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3.625" style="0" customWidth="1"/>
    <col min="6406" max="6406" width="16.625" style="0" customWidth="1"/>
    <col min="6407" max="6407" width="15.253906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3.625" style="0" customWidth="1"/>
    <col min="6662" max="6662" width="16.625" style="0" customWidth="1"/>
    <col min="6663" max="6663" width="15.253906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3.625" style="0" customWidth="1"/>
    <col min="6918" max="6918" width="16.625" style="0" customWidth="1"/>
    <col min="6919" max="6919" width="15.253906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3.625" style="0" customWidth="1"/>
    <col min="7174" max="7174" width="16.625" style="0" customWidth="1"/>
    <col min="7175" max="7175" width="15.253906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3.625" style="0" customWidth="1"/>
    <col min="7430" max="7430" width="16.625" style="0" customWidth="1"/>
    <col min="7431" max="7431" width="15.253906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3.625" style="0" customWidth="1"/>
    <col min="7686" max="7686" width="16.625" style="0" customWidth="1"/>
    <col min="7687" max="7687" width="15.253906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3.625" style="0" customWidth="1"/>
    <col min="7942" max="7942" width="16.625" style="0" customWidth="1"/>
    <col min="7943" max="7943" width="15.253906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3.625" style="0" customWidth="1"/>
    <col min="8198" max="8198" width="16.625" style="0" customWidth="1"/>
    <col min="8199" max="8199" width="15.253906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3.625" style="0" customWidth="1"/>
    <col min="8454" max="8454" width="16.625" style="0" customWidth="1"/>
    <col min="8455" max="8455" width="15.253906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3.625" style="0" customWidth="1"/>
    <col min="8710" max="8710" width="16.625" style="0" customWidth="1"/>
    <col min="8711" max="8711" width="15.253906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3.625" style="0" customWidth="1"/>
    <col min="8966" max="8966" width="16.625" style="0" customWidth="1"/>
    <col min="8967" max="8967" width="15.253906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3.625" style="0" customWidth="1"/>
    <col min="9222" max="9222" width="16.625" style="0" customWidth="1"/>
    <col min="9223" max="9223" width="15.253906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3.625" style="0" customWidth="1"/>
    <col min="9478" max="9478" width="16.625" style="0" customWidth="1"/>
    <col min="9479" max="9479" width="15.253906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3.625" style="0" customWidth="1"/>
    <col min="9734" max="9734" width="16.625" style="0" customWidth="1"/>
    <col min="9735" max="9735" width="15.253906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3.625" style="0" customWidth="1"/>
    <col min="9990" max="9990" width="16.625" style="0" customWidth="1"/>
    <col min="9991" max="9991" width="15.253906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3.625" style="0" customWidth="1"/>
    <col min="10246" max="10246" width="16.625" style="0" customWidth="1"/>
    <col min="10247" max="10247" width="15.253906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3.625" style="0" customWidth="1"/>
    <col min="10502" max="10502" width="16.625" style="0" customWidth="1"/>
    <col min="10503" max="10503" width="15.253906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3.625" style="0" customWidth="1"/>
    <col min="10758" max="10758" width="16.625" style="0" customWidth="1"/>
    <col min="10759" max="10759" width="15.253906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3.625" style="0" customWidth="1"/>
    <col min="11014" max="11014" width="16.625" style="0" customWidth="1"/>
    <col min="11015" max="11015" width="15.253906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3.625" style="0" customWidth="1"/>
    <col min="11270" max="11270" width="16.625" style="0" customWidth="1"/>
    <col min="11271" max="11271" width="15.253906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3.625" style="0" customWidth="1"/>
    <col min="11526" max="11526" width="16.625" style="0" customWidth="1"/>
    <col min="11527" max="11527" width="15.253906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3.625" style="0" customWidth="1"/>
    <col min="11782" max="11782" width="16.625" style="0" customWidth="1"/>
    <col min="11783" max="11783" width="15.253906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3.625" style="0" customWidth="1"/>
    <col min="12038" max="12038" width="16.625" style="0" customWidth="1"/>
    <col min="12039" max="12039" width="15.253906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3.625" style="0" customWidth="1"/>
    <col min="12294" max="12294" width="16.625" style="0" customWidth="1"/>
    <col min="12295" max="12295" width="15.253906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3.625" style="0" customWidth="1"/>
    <col min="12550" max="12550" width="16.625" style="0" customWidth="1"/>
    <col min="12551" max="12551" width="15.253906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3.625" style="0" customWidth="1"/>
    <col min="12806" max="12806" width="16.625" style="0" customWidth="1"/>
    <col min="12807" max="12807" width="15.253906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3.625" style="0" customWidth="1"/>
    <col min="13062" max="13062" width="16.625" style="0" customWidth="1"/>
    <col min="13063" max="13063" width="15.253906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3.625" style="0" customWidth="1"/>
    <col min="13318" max="13318" width="16.625" style="0" customWidth="1"/>
    <col min="13319" max="13319" width="15.253906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3.625" style="0" customWidth="1"/>
    <col min="13574" max="13574" width="16.625" style="0" customWidth="1"/>
    <col min="13575" max="13575" width="15.253906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3.625" style="0" customWidth="1"/>
    <col min="13830" max="13830" width="16.625" style="0" customWidth="1"/>
    <col min="13831" max="13831" width="15.253906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3.625" style="0" customWidth="1"/>
    <col min="14086" max="14086" width="16.625" style="0" customWidth="1"/>
    <col min="14087" max="14087" width="15.253906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3.625" style="0" customWidth="1"/>
    <col min="14342" max="14342" width="16.625" style="0" customWidth="1"/>
    <col min="14343" max="14343" width="15.253906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3.625" style="0" customWidth="1"/>
    <col min="14598" max="14598" width="16.625" style="0" customWidth="1"/>
    <col min="14599" max="14599" width="15.253906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3.625" style="0" customWidth="1"/>
    <col min="14854" max="14854" width="16.625" style="0" customWidth="1"/>
    <col min="14855" max="14855" width="15.253906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3.625" style="0" customWidth="1"/>
    <col min="15110" max="15110" width="16.625" style="0" customWidth="1"/>
    <col min="15111" max="15111" width="15.253906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3.625" style="0" customWidth="1"/>
    <col min="15366" max="15366" width="16.625" style="0" customWidth="1"/>
    <col min="15367" max="15367" width="15.253906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3.625" style="0" customWidth="1"/>
    <col min="15622" max="15622" width="16.625" style="0" customWidth="1"/>
    <col min="15623" max="15623" width="15.253906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3.625" style="0" customWidth="1"/>
    <col min="15878" max="15878" width="16.625" style="0" customWidth="1"/>
    <col min="15879" max="15879" width="15.253906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3.625" style="0" customWidth="1"/>
    <col min="16134" max="16134" width="16.625" style="0" customWidth="1"/>
    <col min="16135" max="16135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1</v>
      </c>
      <c r="D2" s="5" t="str">
        <f>Rekapitulace!G2</f>
        <v>Strážní stanoviště 2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79</v>
      </c>
      <c r="B5" s="18"/>
      <c r="C5" s="19" t="s">
        <v>80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77</v>
      </c>
      <c r="B7" s="25"/>
      <c r="C7" s="26" t="s">
        <v>78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12"/>
      <c r="D8" s="212"/>
      <c r="E8" s="213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12">
        <f>Projektant</f>
        <v>0</v>
      </c>
      <c r="D9" s="212"/>
      <c r="E9" s="213"/>
      <c r="F9" s="13"/>
      <c r="G9" s="34"/>
      <c r="H9" s="35"/>
    </row>
    <row r="10" spans="1:8" ht="12.75">
      <c r="A10" s="29" t="s">
        <v>14</v>
      </c>
      <c r="B10" s="13"/>
      <c r="C10" s="212"/>
      <c r="D10" s="212"/>
      <c r="E10" s="212"/>
      <c r="F10" s="36"/>
      <c r="G10" s="37"/>
      <c r="H10" s="38"/>
    </row>
    <row r="11" spans="1:57" ht="13.5" customHeight="1">
      <c r="A11" s="29" t="s">
        <v>15</v>
      </c>
      <c r="B11" s="13"/>
      <c r="C11" s="212"/>
      <c r="D11" s="212"/>
      <c r="E11" s="212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4"/>
      <c r="D12" s="214"/>
      <c r="E12" s="214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>
        <f>HSV</f>
        <v>0</v>
      </c>
      <c r="D15" s="57" t="str">
        <f>Rekapitulace!A35</f>
        <v>Ztížené výrobní podmínky</v>
      </c>
      <c r="E15" s="58"/>
      <c r="F15" s="59"/>
      <c r="G15" s="56">
        <f>Rekapitulace!I35</f>
        <v>0</v>
      </c>
    </row>
    <row r="16" spans="1:7" ht="15.95" customHeight="1">
      <c r="A16" s="54" t="s">
        <v>23</v>
      </c>
      <c r="B16" s="55" t="s">
        <v>24</v>
      </c>
      <c r="C16" s="56">
        <f>PSV</f>
        <v>0</v>
      </c>
      <c r="D16" s="9" t="str">
        <f>Rekapitulace!A36</f>
        <v>Zařízení staveniště</v>
      </c>
      <c r="E16" s="60"/>
      <c r="F16" s="61"/>
      <c r="G16" s="56">
        <f>Rekapitulace!I36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 t="str">
        <f>Rekapitulace!A37</f>
        <v>Kompletační činnost (IČD)</v>
      </c>
      <c r="E17" s="60"/>
      <c r="F17" s="61"/>
      <c r="G17" s="56">
        <f>Rekapitulace!I37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/>
      <c r="E18" s="60"/>
      <c r="F18" s="61"/>
      <c r="G18" s="56"/>
    </row>
    <row r="19" spans="1:7" ht="15.95" customHeight="1">
      <c r="A19" s="64" t="s">
        <v>29</v>
      </c>
      <c r="B19" s="55"/>
      <c r="C19" s="56">
        <f>SUM(C15:C18)</f>
        <v>0</v>
      </c>
      <c r="D19" s="9"/>
      <c r="E19" s="60"/>
      <c r="F19" s="61"/>
      <c r="G19" s="56"/>
    </row>
    <row r="20" spans="1:7" ht="15.95" customHeight="1">
      <c r="A20" s="64"/>
      <c r="B20" s="55"/>
      <c r="C20" s="56"/>
      <c r="D20" s="9"/>
      <c r="E20" s="60"/>
      <c r="F20" s="61"/>
      <c r="G20" s="56"/>
    </row>
    <row r="21" spans="1:7" ht="15.95" customHeight="1">
      <c r="A21" s="64" t="s">
        <v>30</v>
      </c>
      <c r="B21" s="55"/>
      <c r="C21" s="56">
        <f>HZS</f>
        <v>0</v>
      </c>
      <c r="D21" s="9"/>
      <c r="E21" s="60"/>
      <c r="F21" s="61"/>
      <c r="G21" s="56"/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15" t="s">
        <v>33</v>
      </c>
      <c r="B23" s="216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17">
        <f>C23-F32</f>
        <v>0</v>
      </c>
      <c r="G30" s="218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17">
        <f>ROUND(PRODUCT(F30,C31/100),0)</f>
        <v>0</v>
      </c>
      <c r="G31" s="218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17">
        <v>0</v>
      </c>
      <c r="G32" s="218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17">
        <f>ROUND(PRODUCT(F32,C33/100),0)</f>
        <v>0</v>
      </c>
      <c r="G33" s="218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19">
        <f>ROUND(SUM(F30:F33),0)</f>
        <v>0</v>
      </c>
      <c r="G34" s="220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11"/>
      <c r="C37" s="211"/>
      <c r="D37" s="211"/>
      <c r="E37" s="211"/>
      <c r="F37" s="211"/>
      <c r="G37" s="211"/>
      <c r="H37" t="s">
        <v>5</v>
      </c>
    </row>
    <row r="38" spans="1:8" ht="12.75" customHeight="1">
      <c r="A38" s="96"/>
      <c r="B38" s="211"/>
      <c r="C38" s="211"/>
      <c r="D38" s="211"/>
      <c r="E38" s="211"/>
      <c r="F38" s="211"/>
      <c r="G38" s="211"/>
      <c r="H38" t="s">
        <v>5</v>
      </c>
    </row>
    <row r="39" spans="1:8" ht="12.75">
      <c r="A39" s="96"/>
      <c r="B39" s="211"/>
      <c r="C39" s="211"/>
      <c r="D39" s="211"/>
      <c r="E39" s="211"/>
      <c r="F39" s="211"/>
      <c r="G39" s="211"/>
      <c r="H39" t="s">
        <v>5</v>
      </c>
    </row>
    <row r="40" spans="1:8" ht="12.75">
      <c r="A40" s="96"/>
      <c r="B40" s="211"/>
      <c r="C40" s="211"/>
      <c r="D40" s="211"/>
      <c r="E40" s="211"/>
      <c r="F40" s="211"/>
      <c r="G40" s="211"/>
      <c r="H40" t="s">
        <v>5</v>
      </c>
    </row>
    <row r="41" spans="1:8" ht="12.75">
      <c r="A41" s="96"/>
      <c r="B41" s="211"/>
      <c r="C41" s="211"/>
      <c r="D41" s="211"/>
      <c r="E41" s="211"/>
      <c r="F41" s="211"/>
      <c r="G41" s="211"/>
      <c r="H41" t="s">
        <v>5</v>
      </c>
    </row>
    <row r="42" spans="1:8" ht="12.75">
      <c r="A42" s="96"/>
      <c r="B42" s="211"/>
      <c r="C42" s="211"/>
      <c r="D42" s="211"/>
      <c r="E42" s="211"/>
      <c r="F42" s="211"/>
      <c r="G42" s="211"/>
      <c r="H42" t="s">
        <v>5</v>
      </c>
    </row>
    <row r="43" spans="1:8" ht="12.75">
      <c r="A43" s="96"/>
      <c r="B43" s="211"/>
      <c r="C43" s="211"/>
      <c r="D43" s="211"/>
      <c r="E43" s="211"/>
      <c r="F43" s="211"/>
      <c r="G43" s="211"/>
      <c r="H43" t="s">
        <v>5</v>
      </c>
    </row>
    <row r="44" spans="1:8" ht="12.75">
      <c r="A44" s="96"/>
      <c r="B44" s="211"/>
      <c r="C44" s="211"/>
      <c r="D44" s="211"/>
      <c r="E44" s="211"/>
      <c r="F44" s="211"/>
      <c r="G44" s="211"/>
      <c r="H44" t="s">
        <v>5</v>
      </c>
    </row>
    <row r="45" spans="1:8" ht="0.75" customHeight="1">
      <c r="A45" s="96"/>
      <c r="B45" s="211"/>
      <c r="C45" s="211"/>
      <c r="D45" s="211"/>
      <c r="E45" s="211"/>
      <c r="F45" s="211"/>
      <c r="G45" s="211"/>
      <c r="H45" t="s">
        <v>5</v>
      </c>
    </row>
    <row r="46" spans="2:7" ht="12.75">
      <c r="B46" s="221"/>
      <c r="C46" s="221"/>
      <c r="D46" s="221"/>
      <c r="E46" s="221"/>
      <c r="F46" s="221"/>
      <c r="G46" s="221"/>
    </row>
    <row r="47" spans="2:7" ht="12.75">
      <c r="B47" s="221"/>
      <c r="C47" s="221"/>
      <c r="D47" s="221"/>
      <c r="E47" s="221"/>
      <c r="F47" s="221"/>
      <c r="G47" s="221"/>
    </row>
    <row r="48" spans="2:7" ht="12.75">
      <c r="B48" s="221"/>
      <c r="C48" s="221"/>
      <c r="D48" s="221"/>
      <c r="E48" s="221"/>
      <c r="F48" s="221"/>
      <c r="G48" s="221"/>
    </row>
    <row r="49" spans="2:7" ht="12.75">
      <c r="B49" s="221"/>
      <c r="C49" s="221"/>
      <c r="D49" s="221"/>
      <c r="E49" s="221"/>
      <c r="F49" s="221"/>
      <c r="G49" s="221"/>
    </row>
    <row r="50" spans="2:7" ht="12.75">
      <c r="B50" s="221"/>
      <c r="C50" s="221"/>
      <c r="D50" s="221"/>
      <c r="E50" s="221"/>
      <c r="F50" s="221"/>
      <c r="G50" s="221"/>
    </row>
    <row r="51" spans="2:7" ht="12.75">
      <c r="B51" s="221"/>
      <c r="C51" s="221"/>
      <c r="D51" s="221"/>
      <c r="E51" s="221"/>
      <c r="F51" s="221"/>
      <c r="G51" s="221"/>
    </row>
    <row r="52" spans="2:7" ht="12.75">
      <c r="B52" s="221"/>
      <c r="C52" s="221"/>
      <c r="D52" s="221"/>
      <c r="E52" s="221"/>
      <c r="F52" s="221"/>
      <c r="G52" s="221"/>
    </row>
    <row r="53" spans="2:7" ht="12.75">
      <c r="B53" s="221"/>
      <c r="C53" s="221"/>
      <c r="D53" s="221"/>
      <c r="E53" s="221"/>
      <c r="F53" s="221"/>
      <c r="G53" s="221"/>
    </row>
    <row r="54" spans="2:7" ht="12.75">
      <c r="B54" s="221"/>
      <c r="C54" s="221"/>
      <c r="D54" s="221"/>
      <c r="E54" s="221"/>
      <c r="F54" s="221"/>
      <c r="G54" s="221"/>
    </row>
    <row r="55" spans="2:7" ht="12.75">
      <c r="B55" s="221"/>
      <c r="C55" s="221"/>
      <c r="D55" s="221"/>
      <c r="E55" s="221"/>
      <c r="F55" s="221"/>
      <c r="G55" s="221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workbookViewId="0" topLeftCell="A1">
      <selection activeCell="H38" sqref="H38:I3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1.25390625" style="0" customWidth="1"/>
    <col min="262" max="262" width="10.875" style="0" customWidth="1"/>
    <col min="263" max="263" width="11.00390625" style="0" customWidth="1"/>
    <col min="264" max="264" width="11.125" style="0" customWidth="1"/>
    <col min="265" max="265" width="10.7539062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1.25390625" style="0" customWidth="1"/>
    <col min="518" max="518" width="10.875" style="0" customWidth="1"/>
    <col min="519" max="519" width="11.00390625" style="0" customWidth="1"/>
    <col min="520" max="520" width="11.125" style="0" customWidth="1"/>
    <col min="521" max="521" width="10.7539062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1.25390625" style="0" customWidth="1"/>
    <col min="774" max="774" width="10.875" style="0" customWidth="1"/>
    <col min="775" max="775" width="11.00390625" style="0" customWidth="1"/>
    <col min="776" max="776" width="11.125" style="0" customWidth="1"/>
    <col min="777" max="777" width="10.7539062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1.25390625" style="0" customWidth="1"/>
    <col min="1030" max="1030" width="10.875" style="0" customWidth="1"/>
    <col min="1031" max="1031" width="11.00390625" style="0" customWidth="1"/>
    <col min="1032" max="1032" width="11.125" style="0" customWidth="1"/>
    <col min="1033" max="1033" width="10.7539062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1.25390625" style="0" customWidth="1"/>
    <col min="1286" max="1286" width="10.875" style="0" customWidth="1"/>
    <col min="1287" max="1287" width="11.00390625" style="0" customWidth="1"/>
    <col min="1288" max="1288" width="11.125" style="0" customWidth="1"/>
    <col min="1289" max="1289" width="10.7539062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1.25390625" style="0" customWidth="1"/>
    <col min="1542" max="1542" width="10.875" style="0" customWidth="1"/>
    <col min="1543" max="1543" width="11.00390625" style="0" customWidth="1"/>
    <col min="1544" max="1544" width="11.125" style="0" customWidth="1"/>
    <col min="1545" max="1545" width="10.7539062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1.25390625" style="0" customWidth="1"/>
    <col min="1798" max="1798" width="10.875" style="0" customWidth="1"/>
    <col min="1799" max="1799" width="11.00390625" style="0" customWidth="1"/>
    <col min="1800" max="1800" width="11.125" style="0" customWidth="1"/>
    <col min="1801" max="1801" width="10.7539062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1.25390625" style="0" customWidth="1"/>
    <col min="2054" max="2054" width="10.875" style="0" customWidth="1"/>
    <col min="2055" max="2055" width="11.00390625" style="0" customWidth="1"/>
    <col min="2056" max="2056" width="11.125" style="0" customWidth="1"/>
    <col min="2057" max="2057" width="10.7539062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1.25390625" style="0" customWidth="1"/>
    <col min="2310" max="2310" width="10.875" style="0" customWidth="1"/>
    <col min="2311" max="2311" width="11.00390625" style="0" customWidth="1"/>
    <col min="2312" max="2312" width="11.125" style="0" customWidth="1"/>
    <col min="2313" max="2313" width="10.7539062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1.25390625" style="0" customWidth="1"/>
    <col min="2566" max="2566" width="10.875" style="0" customWidth="1"/>
    <col min="2567" max="2567" width="11.00390625" style="0" customWidth="1"/>
    <col min="2568" max="2568" width="11.125" style="0" customWidth="1"/>
    <col min="2569" max="2569" width="10.7539062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1.25390625" style="0" customWidth="1"/>
    <col min="2822" max="2822" width="10.875" style="0" customWidth="1"/>
    <col min="2823" max="2823" width="11.00390625" style="0" customWidth="1"/>
    <col min="2824" max="2824" width="11.125" style="0" customWidth="1"/>
    <col min="2825" max="2825" width="10.7539062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1.25390625" style="0" customWidth="1"/>
    <col min="3078" max="3078" width="10.875" style="0" customWidth="1"/>
    <col min="3079" max="3079" width="11.00390625" style="0" customWidth="1"/>
    <col min="3080" max="3080" width="11.125" style="0" customWidth="1"/>
    <col min="3081" max="3081" width="10.7539062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1.25390625" style="0" customWidth="1"/>
    <col min="3334" max="3334" width="10.875" style="0" customWidth="1"/>
    <col min="3335" max="3335" width="11.00390625" style="0" customWidth="1"/>
    <col min="3336" max="3336" width="11.125" style="0" customWidth="1"/>
    <col min="3337" max="3337" width="10.7539062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1.25390625" style="0" customWidth="1"/>
    <col min="3590" max="3590" width="10.875" style="0" customWidth="1"/>
    <col min="3591" max="3591" width="11.00390625" style="0" customWidth="1"/>
    <col min="3592" max="3592" width="11.125" style="0" customWidth="1"/>
    <col min="3593" max="3593" width="10.7539062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1.25390625" style="0" customWidth="1"/>
    <col min="3846" max="3846" width="10.875" style="0" customWidth="1"/>
    <col min="3847" max="3847" width="11.00390625" style="0" customWidth="1"/>
    <col min="3848" max="3848" width="11.125" style="0" customWidth="1"/>
    <col min="3849" max="3849" width="10.7539062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1.25390625" style="0" customWidth="1"/>
    <col min="4102" max="4102" width="10.875" style="0" customWidth="1"/>
    <col min="4103" max="4103" width="11.00390625" style="0" customWidth="1"/>
    <col min="4104" max="4104" width="11.125" style="0" customWidth="1"/>
    <col min="4105" max="4105" width="10.7539062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1.25390625" style="0" customWidth="1"/>
    <col min="4358" max="4358" width="10.875" style="0" customWidth="1"/>
    <col min="4359" max="4359" width="11.00390625" style="0" customWidth="1"/>
    <col min="4360" max="4360" width="11.125" style="0" customWidth="1"/>
    <col min="4361" max="4361" width="10.7539062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1.25390625" style="0" customWidth="1"/>
    <col min="4614" max="4614" width="10.875" style="0" customWidth="1"/>
    <col min="4615" max="4615" width="11.00390625" style="0" customWidth="1"/>
    <col min="4616" max="4616" width="11.125" style="0" customWidth="1"/>
    <col min="4617" max="4617" width="10.7539062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1.25390625" style="0" customWidth="1"/>
    <col min="4870" max="4870" width="10.875" style="0" customWidth="1"/>
    <col min="4871" max="4871" width="11.00390625" style="0" customWidth="1"/>
    <col min="4872" max="4872" width="11.125" style="0" customWidth="1"/>
    <col min="4873" max="4873" width="10.7539062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1.25390625" style="0" customWidth="1"/>
    <col min="5126" max="5126" width="10.875" style="0" customWidth="1"/>
    <col min="5127" max="5127" width="11.00390625" style="0" customWidth="1"/>
    <col min="5128" max="5128" width="11.125" style="0" customWidth="1"/>
    <col min="5129" max="5129" width="10.7539062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1.25390625" style="0" customWidth="1"/>
    <col min="5382" max="5382" width="10.875" style="0" customWidth="1"/>
    <col min="5383" max="5383" width="11.00390625" style="0" customWidth="1"/>
    <col min="5384" max="5384" width="11.125" style="0" customWidth="1"/>
    <col min="5385" max="5385" width="10.7539062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1.25390625" style="0" customWidth="1"/>
    <col min="5638" max="5638" width="10.875" style="0" customWidth="1"/>
    <col min="5639" max="5639" width="11.00390625" style="0" customWidth="1"/>
    <col min="5640" max="5640" width="11.125" style="0" customWidth="1"/>
    <col min="5641" max="5641" width="10.7539062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1.25390625" style="0" customWidth="1"/>
    <col min="5894" max="5894" width="10.875" style="0" customWidth="1"/>
    <col min="5895" max="5895" width="11.00390625" style="0" customWidth="1"/>
    <col min="5896" max="5896" width="11.125" style="0" customWidth="1"/>
    <col min="5897" max="5897" width="10.7539062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1.25390625" style="0" customWidth="1"/>
    <col min="6150" max="6150" width="10.875" style="0" customWidth="1"/>
    <col min="6151" max="6151" width="11.00390625" style="0" customWidth="1"/>
    <col min="6152" max="6152" width="11.125" style="0" customWidth="1"/>
    <col min="6153" max="6153" width="10.7539062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1.25390625" style="0" customWidth="1"/>
    <col min="6406" max="6406" width="10.875" style="0" customWidth="1"/>
    <col min="6407" max="6407" width="11.00390625" style="0" customWidth="1"/>
    <col min="6408" max="6408" width="11.125" style="0" customWidth="1"/>
    <col min="6409" max="6409" width="10.7539062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1.25390625" style="0" customWidth="1"/>
    <col min="6662" max="6662" width="10.875" style="0" customWidth="1"/>
    <col min="6663" max="6663" width="11.00390625" style="0" customWidth="1"/>
    <col min="6664" max="6664" width="11.125" style="0" customWidth="1"/>
    <col min="6665" max="6665" width="10.7539062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1.25390625" style="0" customWidth="1"/>
    <col min="6918" max="6918" width="10.875" style="0" customWidth="1"/>
    <col min="6919" max="6919" width="11.00390625" style="0" customWidth="1"/>
    <col min="6920" max="6920" width="11.125" style="0" customWidth="1"/>
    <col min="6921" max="6921" width="10.7539062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1.25390625" style="0" customWidth="1"/>
    <col min="7174" max="7174" width="10.875" style="0" customWidth="1"/>
    <col min="7175" max="7175" width="11.00390625" style="0" customWidth="1"/>
    <col min="7176" max="7176" width="11.125" style="0" customWidth="1"/>
    <col min="7177" max="7177" width="10.7539062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1.25390625" style="0" customWidth="1"/>
    <col min="7430" max="7430" width="10.875" style="0" customWidth="1"/>
    <col min="7431" max="7431" width="11.00390625" style="0" customWidth="1"/>
    <col min="7432" max="7432" width="11.125" style="0" customWidth="1"/>
    <col min="7433" max="7433" width="10.7539062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1.25390625" style="0" customWidth="1"/>
    <col min="7686" max="7686" width="10.875" style="0" customWidth="1"/>
    <col min="7687" max="7687" width="11.00390625" style="0" customWidth="1"/>
    <col min="7688" max="7688" width="11.125" style="0" customWidth="1"/>
    <col min="7689" max="7689" width="10.7539062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1.25390625" style="0" customWidth="1"/>
    <col min="7942" max="7942" width="10.875" style="0" customWidth="1"/>
    <col min="7943" max="7943" width="11.00390625" style="0" customWidth="1"/>
    <col min="7944" max="7944" width="11.125" style="0" customWidth="1"/>
    <col min="7945" max="7945" width="10.7539062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1.25390625" style="0" customWidth="1"/>
    <col min="8198" max="8198" width="10.875" style="0" customWidth="1"/>
    <col min="8199" max="8199" width="11.00390625" style="0" customWidth="1"/>
    <col min="8200" max="8200" width="11.125" style="0" customWidth="1"/>
    <col min="8201" max="8201" width="10.7539062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1.25390625" style="0" customWidth="1"/>
    <col min="8454" max="8454" width="10.875" style="0" customWidth="1"/>
    <col min="8455" max="8455" width="11.00390625" style="0" customWidth="1"/>
    <col min="8456" max="8456" width="11.125" style="0" customWidth="1"/>
    <col min="8457" max="8457" width="10.7539062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1.25390625" style="0" customWidth="1"/>
    <col min="8710" max="8710" width="10.875" style="0" customWidth="1"/>
    <col min="8711" max="8711" width="11.00390625" style="0" customWidth="1"/>
    <col min="8712" max="8712" width="11.125" style="0" customWidth="1"/>
    <col min="8713" max="8713" width="10.7539062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1.25390625" style="0" customWidth="1"/>
    <col min="8966" max="8966" width="10.875" style="0" customWidth="1"/>
    <col min="8967" max="8967" width="11.00390625" style="0" customWidth="1"/>
    <col min="8968" max="8968" width="11.125" style="0" customWidth="1"/>
    <col min="8969" max="8969" width="10.7539062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1.25390625" style="0" customWidth="1"/>
    <col min="9222" max="9222" width="10.875" style="0" customWidth="1"/>
    <col min="9223" max="9223" width="11.00390625" style="0" customWidth="1"/>
    <col min="9224" max="9224" width="11.125" style="0" customWidth="1"/>
    <col min="9225" max="9225" width="10.7539062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1.25390625" style="0" customWidth="1"/>
    <col min="9478" max="9478" width="10.875" style="0" customWidth="1"/>
    <col min="9479" max="9479" width="11.00390625" style="0" customWidth="1"/>
    <col min="9480" max="9480" width="11.125" style="0" customWidth="1"/>
    <col min="9481" max="9481" width="10.7539062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1.25390625" style="0" customWidth="1"/>
    <col min="9734" max="9734" width="10.875" style="0" customWidth="1"/>
    <col min="9735" max="9735" width="11.00390625" style="0" customWidth="1"/>
    <col min="9736" max="9736" width="11.125" style="0" customWidth="1"/>
    <col min="9737" max="9737" width="10.7539062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1.25390625" style="0" customWidth="1"/>
    <col min="9990" max="9990" width="10.875" style="0" customWidth="1"/>
    <col min="9991" max="9991" width="11.00390625" style="0" customWidth="1"/>
    <col min="9992" max="9992" width="11.125" style="0" customWidth="1"/>
    <col min="9993" max="9993" width="10.7539062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1.25390625" style="0" customWidth="1"/>
    <col min="10246" max="10246" width="10.875" style="0" customWidth="1"/>
    <col min="10247" max="10247" width="11.00390625" style="0" customWidth="1"/>
    <col min="10248" max="10248" width="11.125" style="0" customWidth="1"/>
    <col min="10249" max="10249" width="10.7539062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1.25390625" style="0" customWidth="1"/>
    <col min="10502" max="10502" width="10.875" style="0" customWidth="1"/>
    <col min="10503" max="10503" width="11.00390625" style="0" customWidth="1"/>
    <col min="10504" max="10504" width="11.125" style="0" customWidth="1"/>
    <col min="10505" max="10505" width="10.7539062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1.25390625" style="0" customWidth="1"/>
    <col min="10758" max="10758" width="10.875" style="0" customWidth="1"/>
    <col min="10759" max="10759" width="11.00390625" style="0" customWidth="1"/>
    <col min="10760" max="10760" width="11.125" style="0" customWidth="1"/>
    <col min="10761" max="10761" width="10.7539062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1.25390625" style="0" customWidth="1"/>
    <col min="11014" max="11014" width="10.875" style="0" customWidth="1"/>
    <col min="11015" max="11015" width="11.00390625" style="0" customWidth="1"/>
    <col min="11016" max="11016" width="11.125" style="0" customWidth="1"/>
    <col min="11017" max="11017" width="10.7539062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1.25390625" style="0" customWidth="1"/>
    <col min="11270" max="11270" width="10.875" style="0" customWidth="1"/>
    <col min="11271" max="11271" width="11.00390625" style="0" customWidth="1"/>
    <col min="11272" max="11272" width="11.125" style="0" customWidth="1"/>
    <col min="11273" max="11273" width="10.7539062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1.25390625" style="0" customWidth="1"/>
    <col min="11526" max="11526" width="10.875" style="0" customWidth="1"/>
    <col min="11527" max="11527" width="11.00390625" style="0" customWidth="1"/>
    <col min="11528" max="11528" width="11.125" style="0" customWidth="1"/>
    <col min="11529" max="11529" width="10.7539062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1.25390625" style="0" customWidth="1"/>
    <col min="11782" max="11782" width="10.875" style="0" customWidth="1"/>
    <col min="11783" max="11783" width="11.00390625" style="0" customWidth="1"/>
    <col min="11784" max="11784" width="11.125" style="0" customWidth="1"/>
    <col min="11785" max="11785" width="10.7539062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1.25390625" style="0" customWidth="1"/>
    <col min="12038" max="12038" width="10.875" style="0" customWidth="1"/>
    <col min="12039" max="12039" width="11.00390625" style="0" customWidth="1"/>
    <col min="12040" max="12040" width="11.125" style="0" customWidth="1"/>
    <col min="12041" max="12041" width="10.7539062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1.25390625" style="0" customWidth="1"/>
    <col min="12294" max="12294" width="10.875" style="0" customWidth="1"/>
    <col min="12295" max="12295" width="11.00390625" style="0" customWidth="1"/>
    <col min="12296" max="12296" width="11.125" style="0" customWidth="1"/>
    <col min="12297" max="12297" width="10.7539062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1.25390625" style="0" customWidth="1"/>
    <col min="12550" max="12550" width="10.875" style="0" customWidth="1"/>
    <col min="12551" max="12551" width="11.00390625" style="0" customWidth="1"/>
    <col min="12552" max="12552" width="11.125" style="0" customWidth="1"/>
    <col min="12553" max="12553" width="10.7539062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1.25390625" style="0" customWidth="1"/>
    <col min="12806" max="12806" width="10.875" style="0" customWidth="1"/>
    <col min="12807" max="12807" width="11.00390625" style="0" customWidth="1"/>
    <col min="12808" max="12808" width="11.125" style="0" customWidth="1"/>
    <col min="12809" max="12809" width="10.7539062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1.25390625" style="0" customWidth="1"/>
    <col min="13062" max="13062" width="10.875" style="0" customWidth="1"/>
    <col min="13063" max="13063" width="11.00390625" style="0" customWidth="1"/>
    <col min="13064" max="13064" width="11.125" style="0" customWidth="1"/>
    <col min="13065" max="13065" width="10.7539062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1.25390625" style="0" customWidth="1"/>
    <col min="13318" max="13318" width="10.875" style="0" customWidth="1"/>
    <col min="13319" max="13319" width="11.00390625" style="0" customWidth="1"/>
    <col min="13320" max="13320" width="11.125" style="0" customWidth="1"/>
    <col min="13321" max="13321" width="10.7539062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1.25390625" style="0" customWidth="1"/>
    <col min="13574" max="13574" width="10.875" style="0" customWidth="1"/>
    <col min="13575" max="13575" width="11.00390625" style="0" customWidth="1"/>
    <col min="13576" max="13576" width="11.125" style="0" customWidth="1"/>
    <col min="13577" max="13577" width="10.7539062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1.25390625" style="0" customWidth="1"/>
    <col min="13830" max="13830" width="10.875" style="0" customWidth="1"/>
    <col min="13831" max="13831" width="11.00390625" style="0" customWidth="1"/>
    <col min="13832" max="13832" width="11.125" style="0" customWidth="1"/>
    <col min="13833" max="13833" width="10.7539062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1.25390625" style="0" customWidth="1"/>
    <col min="14086" max="14086" width="10.875" style="0" customWidth="1"/>
    <col min="14087" max="14087" width="11.00390625" style="0" customWidth="1"/>
    <col min="14088" max="14088" width="11.125" style="0" customWidth="1"/>
    <col min="14089" max="14089" width="10.7539062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1.25390625" style="0" customWidth="1"/>
    <col min="14342" max="14342" width="10.875" style="0" customWidth="1"/>
    <col min="14343" max="14343" width="11.00390625" style="0" customWidth="1"/>
    <col min="14344" max="14344" width="11.125" style="0" customWidth="1"/>
    <col min="14345" max="14345" width="10.7539062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1.25390625" style="0" customWidth="1"/>
    <col min="14598" max="14598" width="10.875" style="0" customWidth="1"/>
    <col min="14599" max="14599" width="11.00390625" style="0" customWidth="1"/>
    <col min="14600" max="14600" width="11.125" style="0" customWidth="1"/>
    <col min="14601" max="14601" width="10.7539062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1.25390625" style="0" customWidth="1"/>
    <col min="14854" max="14854" width="10.875" style="0" customWidth="1"/>
    <col min="14855" max="14855" width="11.00390625" style="0" customWidth="1"/>
    <col min="14856" max="14856" width="11.125" style="0" customWidth="1"/>
    <col min="14857" max="14857" width="10.7539062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1.25390625" style="0" customWidth="1"/>
    <col min="15110" max="15110" width="10.875" style="0" customWidth="1"/>
    <col min="15111" max="15111" width="11.00390625" style="0" customWidth="1"/>
    <col min="15112" max="15112" width="11.125" style="0" customWidth="1"/>
    <col min="15113" max="15113" width="10.7539062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1.25390625" style="0" customWidth="1"/>
    <col min="15366" max="15366" width="10.875" style="0" customWidth="1"/>
    <col min="15367" max="15367" width="11.00390625" style="0" customWidth="1"/>
    <col min="15368" max="15368" width="11.125" style="0" customWidth="1"/>
    <col min="15369" max="15369" width="10.7539062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1.25390625" style="0" customWidth="1"/>
    <col min="15622" max="15622" width="10.875" style="0" customWidth="1"/>
    <col min="15623" max="15623" width="11.00390625" style="0" customWidth="1"/>
    <col min="15624" max="15624" width="11.125" style="0" customWidth="1"/>
    <col min="15625" max="15625" width="10.7539062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1.25390625" style="0" customWidth="1"/>
    <col min="15878" max="15878" width="10.875" style="0" customWidth="1"/>
    <col min="15879" max="15879" width="11.00390625" style="0" customWidth="1"/>
    <col min="15880" max="15880" width="11.125" style="0" customWidth="1"/>
    <col min="15881" max="15881" width="10.7539062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1.25390625" style="0" customWidth="1"/>
    <col min="16134" max="16134" width="10.875" style="0" customWidth="1"/>
    <col min="16135" max="16135" width="11.00390625" style="0" customWidth="1"/>
    <col min="16136" max="16136" width="11.125" style="0" customWidth="1"/>
    <col min="16137" max="16137" width="10.75390625" style="0" customWidth="1"/>
  </cols>
  <sheetData>
    <row r="1" spans="1:9" ht="13.5" thickTop="1">
      <c r="A1" s="222" t="s">
        <v>48</v>
      </c>
      <c r="B1" s="223"/>
      <c r="C1" s="97" t="str">
        <f>CONCATENATE(cislostavby," ",nazevstavby)</f>
        <v>VV2-2016 Vazební věznice Ostrava</v>
      </c>
      <c r="D1" s="98"/>
      <c r="E1" s="99"/>
      <c r="F1" s="98"/>
      <c r="G1" s="100" t="s">
        <v>49</v>
      </c>
      <c r="H1" s="101" t="s">
        <v>73</v>
      </c>
      <c r="I1" s="102"/>
    </row>
    <row r="2" spans="1:9" ht="13.5" thickBot="1">
      <c r="A2" s="224" t="s">
        <v>50</v>
      </c>
      <c r="B2" s="225"/>
      <c r="C2" s="103" t="str">
        <f>CONCATENATE(cisloobjektu," ",nazevobjektu)</f>
        <v>SO 01 Oprava strážní</v>
      </c>
      <c r="D2" s="104"/>
      <c r="E2" s="105"/>
      <c r="F2" s="104"/>
      <c r="G2" s="226" t="s">
        <v>81</v>
      </c>
      <c r="H2" s="227"/>
      <c r="I2" s="228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1" t="str">
        <f>Položky!B7</f>
        <v>3</v>
      </c>
      <c r="B7" s="115" t="str">
        <f>Položky!C7</f>
        <v>Svislé a kompletní konstrukce</v>
      </c>
      <c r="C7" s="66"/>
      <c r="D7" s="116"/>
      <c r="E7" s="202">
        <f>Položky!BA16</f>
        <v>0</v>
      </c>
      <c r="F7" s="203">
        <f>Položky!BB16</f>
        <v>0</v>
      </c>
      <c r="G7" s="203">
        <f>Položky!BC16</f>
        <v>0</v>
      </c>
      <c r="H7" s="203">
        <f>Položky!BD16</f>
        <v>0</v>
      </c>
      <c r="I7" s="204">
        <f>Položky!BE16</f>
        <v>0</v>
      </c>
    </row>
    <row r="8" spans="1:9" s="35" customFormat="1" ht="12.75">
      <c r="A8" s="201" t="str">
        <f>Položky!B17</f>
        <v>61</v>
      </c>
      <c r="B8" s="115" t="str">
        <f>Položky!C17</f>
        <v>Upravy povrchů vnitřní</v>
      </c>
      <c r="C8" s="66"/>
      <c r="D8" s="116"/>
      <c r="E8" s="202">
        <f>Položky!BA28</f>
        <v>0</v>
      </c>
      <c r="F8" s="203">
        <f>Položky!BB28</f>
        <v>0</v>
      </c>
      <c r="G8" s="203">
        <f>Položky!BC28</f>
        <v>0</v>
      </c>
      <c r="H8" s="203">
        <f>Položky!BD28</f>
        <v>0</v>
      </c>
      <c r="I8" s="204">
        <f>Položky!BE28</f>
        <v>0</v>
      </c>
    </row>
    <row r="9" spans="1:9" s="35" customFormat="1" ht="12.75">
      <c r="A9" s="201" t="str">
        <f>Položky!B29</f>
        <v>62</v>
      </c>
      <c r="B9" s="115" t="str">
        <f>Položky!C29</f>
        <v>Úpravy povrchů vnější</v>
      </c>
      <c r="C9" s="66"/>
      <c r="D9" s="116"/>
      <c r="E9" s="202">
        <f>Položky!BA32</f>
        <v>0</v>
      </c>
      <c r="F9" s="203">
        <f>Položky!BB32</f>
        <v>0</v>
      </c>
      <c r="G9" s="203">
        <f>Položky!BC32</f>
        <v>0</v>
      </c>
      <c r="H9" s="203">
        <f>Položky!BD32</f>
        <v>0</v>
      </c>
      <c r="I9" s="204">
        <f>Položky!BE32</f>
        <v>0</v>
      </c>
    </row>
    <row r="10" spans="1:9" s="35" customFormat="1" ht="12.75">
      <c r="A10" s="201" t="str">
        <f>Položky!B33</f>
        <v>63</v>
      </c>
      <c r="B10" s="115" t="str">
        <f>Položky!C33</f>
        <v>Podlahy a podlahové konstrukce</v>
      </c>
      <c r="C10" s="66"/>
      <c r="D10" s="116"/>
      <c r="E10" s="202">
        <f>Položky!BA40</f>
        <v>0</v>
      </c>
      <c r="F10" s="203">
        <f>Položky!BB40</f>
        <v>0</v>
      </c>
      <c r="G10" s="203">
        <f>Položky!BC40</f>
        <v>0</v>
      </c>
      <c r="H10" s="203">
        <f>Položky!BD40</f>
        <v>0</v>
      </c>
      <c r="I10" s="204">
        <f>Položky!BE40</f>
        <v>0</v>
      </c>
    </row>
    <row r="11" spans="1:9" s="35" customFormat="1" ht="12.75">
      <c r="A11" s="201" t="str">
        <f>Položky!B41</f>
        <v>64</v>
      </c>
      <c r="B11" s="115" t="str">
        <f>Položky!C41</f>
        <v>Výplně otvorů</v>
      </c>
      <c r="C11" s="66"/>
      <c r="D11" s="116"/>
      <c r="E11" s="202">
        <f>Položky!BA70</f>
        <v>0</v>
      </c>
      <c r="F11" s="203">
        <f>Položky!BB70</f>
        <v>0</v>
      </c>
      <c r="G11" s="203">
        <f>Položky!BC70</f>
        <v>0</v>
      </c>
      <c r="H11" s="203">
        <f>Položky!BD70</f>
        <v>0</v>
      </c>
      <c r="I11" s="204">
        <f>Položky!BE70</f>
        <v>0</v>
      </c>
    </row>
    <row r="12" spans="1:9" s="35" customFormat="1" ht="12.75">
      <c r="A12" s="201" t="str">
        <f>Položky!B71</f>
        <v>94</v>
      </c>
      <c r="B12" s="115" t="str">
        <f>Položky!C71</f>
        <v>Lešení a stavební výtahy</v>
      </c>
      <c r="C12" s="66"/>
      <c r="D12" s="116"/>
      <c r="E12" s="202">
        <f>Položky!BA73</f>
        <v>0</v>
      </c>
      <c r="F12" s="203">
        <f>Položky!BB73</f>
        <v>0</v>
      </c>
      <c r="G12" s="203">
        <f>Položky!BC73</f>
        <v>0</v>
      </c>
      <c r="H12" s="203">
        <f>Položky!BD73</f>
        <v>0</v>
      </c>
      <c r="I12" s="204">
        <f>Položky!BE73</f>
        <v>0</v>
      </c>
    </row>
    <row r="13" spans="1:9" s="35" customFormat="1" ht="12.75">
      <c r="A13" s="201" t="str">
        <f>Položky!B74</f>
        <v>95</v>
      </c>
      <c r="B13" s="115" t="str">
        <f>Položky!C74</f>
        <v>Dokončovací konstrukce na pozemních stavbách</v>
      </c>
      <c r="C13" s="66"/>
      <c r="D13" s="116"/>
      <c r="E13" s="202">
        <f>Položky!BA77</f>
        <v>0</v>
      </c>
      <c r="F13" s="203">
        <f>Položky!BB77</f>
        <v>0</v>
      </c>
      <c r="G13" s="203">
        <f>Položky!BC77</f>
        <v>0</v>
      </c>
      <c r="H13" s="203">
        <f>Položky!BD77</f>
        <v>0</v>
      </c>
      <c r="I13" s="204">
        <f>Položky!BE77</f>
        <v>0</v>
      </c>
    </row>
    <row r="14" spans="1:9" s="35" customFormat="1" ht="12.75">
      <c r="A14" s="201" t="str">
        <f>Položky!B78</f>
        <v>96</v>
      </c>
      <c r="B14" s="115" t="str">
        <f>Položky!C78</f>
        <v>Bourání konstrukcí</v>
      </c>
      <c r="C14" s="66"/>
      <c r="D14" s="116"/>
      <c r="E14" s="202">
        <f>Položky!BA103</f>
        <v>0</v>
      </c>
      <c r="F14" s="203">
        <f>Položky!BB103</f>
        <v>0</v>
      </c>
      <c r="G14" s="203">
        <f>Položky!BC103</f>
        <v>0</v>
      </c>
      <c r="H14" s="203">
        <f>Položky!BD103</f>
        <v>0</v>
      </c>
      <c r="I14" s="204">
        <f>Položky!BE103</f>
        <v>0</v>
      </c>
    </row>
    <row r="15" spans="1:9" s="35" customFormat="1" ht="12.75">
      <c r="A15" s="201" t="str">
        <f>Položky!B104</f>
        <v>97</v>
      </c>
      <c r="B15" s="115" t="str">
        <f>Položky!C104</f>
        <v>Prorážení otvorů</v>
      </c>
      <c r="C15" s="66"/>
      <c r="D15" s="116"/>
      <c r="E15" s="202">
        <f>Položky!BA107</f>
        <v>0</v>
      </c>
      <c r="F15" s="203">
        <f>Položky!BB107</f>
        <v>0</v>
      </c>
      <c r="G15" s="203">
        <f>Položky!BC107</f>
        <v>0</v>
      </c>
      <c r="H15" s="203">
        <f>Položky!BD107</f>
        <v>0</v>
      </c>
      <c r="I15" s="204">
        <f>Položky!BE107</f>
        <v>0</v>
      </c>
    </row>
    <row r="16" spans="1:9" s="35" customFormat="1" ht="12.75">
      <c r="A16" s="201" t="str">
        <f>Položky!B108</f>
        <v>99</v>
      </c>
      <c r="B16" s="115" t="str">
        <f>Položky!C108</f>
        <v>Staveništní přesun hmot</v>
      </c>
      <c r="C16" s="66"/>
      <c r="D16" s="116"/>
      <c r="E16" s="202">
        <f>Položky!BA110</f>
        <v>0</v>
      </c>
      <c r="F16" s="203">
        <f>Položky!BB110</f>
        <v>0</v>
      </c>
      <c r="G16" s="203">
        <f>Položky!BC110</f>
        <v>0</v>
      </c>
      <c r="H16" s="203">
        <f>Položky!BD110</f>
        <v>0</v>
      </c>
      <c r="I16" s="204">
        <f>Položky!BE110</f>
        <v>0</v>
      </c>
    </row>
    <row r="17" spans="1:9" s="35" customFormat="1" ht="12.75">
      <c r="A17" s="201" t="str">
        <f>Položky!B111</f>
        <v>720</v>
      </c>
      <c r="B17" s="115" t="str">
        <f>Položky!C111</f>
        <v>Zdravotechnická instalace</v>
      </c>
      <c r="C17" s="66"/>
      <c r="D17" s="116"/>
      <c r="E17" s="202">
        <f>Položky!BA115</f>
        <v>0</v>
      </c>
      <c r="F17" s="203">
        <f>Položky!BB115</f>
        <v>0</v>
      </c>
      <c r="G17" s="203">
        <f>Položky!BC115</f>
        <v>0</v>
      </c>
      <c r="H17" s="203">
        <f>Položky!BD115</f>
        <v>0</v>
      </c>
      <c r="I17" s="204">
        <f>Položky!BE115</f>
        <v>0</v>
      </c>
    </row>
    <row r="18" spans="1:9" s="35" customFormat="1" ht="12.75">
      <c r="A18" s="201" t="str">
        <f>Položky!B116</f>
        <v>725</v>
      </c>
      <c r="B18" s="115" t="str">
        <f>Položky!C116</f>
        <v>Zařizovací předměty</v>
      </c>
      <c r="C18" s="66"/>
      <c r="D18" s="116"/>
      <c r="E18" s="202">
        <f>Položky!BA134</f>
        <v>0</v>
      </c>
      <c r="F18" s="203">
        <f>Položky!BB134</f>
        <v>0</v>
      </c>
      <c r="G18" s="203">
        <f>Položky!BC134</f>
        <v>0</v>
      </c>
      <c r="H18" s="203">
        <f>Položky!BD134</f>
        <v>0</v>
      </c>
      <c r="I18" s="204">
        <f>Položky!BE134</f>
        <v>0</v>
      </c>
    </row>
    <row r="19" spans="1:9" s="35" customFormat="1" ht="12.75">
      <c r="A19" s="201" t="str">
        <f>Položky!B135</f>
        <v>735</v>
      </c>
      <c r="B19" s="115" t="str">
        <f>Položky!C135</f>
        <v>Otopná tělesa</v>
      </c>
      <c r="C19" s="66"/>
      <c r="D19" s="116"/>
      <c r="E19" s="202">
        <f>Položky!BA141</f>
        <v>0</v>
      </c>
      <c r="F19" s="203">
        <f>Položky!BB141</f>
        <v>0</v>
      </c>
      <c r="G19" s="203">
        <f>Položky!BC141</f>
        <v>0</v>
      </c>
      <c r="H19" s="203">
        <f>Položky!BD141</f>
        <v>0</v>
      </c>
      <c r="I19" s="204">
        <f>Položky!BE141</f>
        <v>0</v>
      </c>
    </row>
    <row r="20" spans="1:9" s="35" customFormat="1" ht="12.75">
      <c r="A20" s="201" t="str">
        <f>Položky!B142</f>
        <v>764</v>
      </c>
      <c r="B20" s="115" t="str">
        <f>Položky!C142</f>
        <v>Konstrukce klempířské</v>
      </c>
      <c r="C20" s="66"/>
      <c r="D20" s="116"/>
      <c r="E20" s="202">
        <f>Položky!BA150</f>
        <v>0</v>
      </c>
      <c r="F20" s="203">
        <f>Položky!BB150</f>
        <v>0</v>
      </c>
      <c r="G20" s="203">
        <f>Položky!BC150</f>
        <v>0</v>
      </c>
      <c r="H20" s="203">
        <f>Položky!BD150</f>
        <v>0</v>
      </c>
      <c r="I20" s="204">
        <f>Položky!BE150</f>
        <v>0</v>
      </c>
    </row>
    <row r="21" spans="1:9" s="35" customFormat="1" ht="12.75">
      <c r="A21" s="201" t="str">
        <f>Položky!B151</f>
        <v>766</v>
      </c>
      <c r="B21" s="115" t="str">
        <f>Položky!C151</f>
        <v>Konstrukce truhlářské</v>
      </c>
      <c r="C21" s="66"/>
      <c r="D21" s="116"/>
      <c r="E21" s="202">
        <f>Položky!BA156</f>
        <v>0</v>
      </c>
      <c r="F21" s="203">
        <f>Položky!BB156</f>
        <v>0</v>
      </c>
      <c r="G21" s="203">
        <f>Položky!BC156</f>
        <v>0</v>
      </c>
      <c r="H21" s="203">
        <f>Položky!BD156</f>
        <v>0</v>
      </c>
      <c r="I21" s="204">
        <f>Položky!BE156</f>
        <v>0</v>
      </c>
    </row>
    <row r="22" spans="1:9" s="35" customFormat="1" ht="12.75">
      <c r="A22" s="201" t="str">
        <f>Položky!B157</f>
        <v>767</v>
      </c>
      <c r="B22" s="115" t="str">
        <f>Položky!C157</f>
        <v>Konstrukce zámečnické</v>
      </c>
      <c r="C22" s="66"/>
      <c r="D22" s="116"/>
      <c r="E22" s="202">
        <f>Položky!BA161</f>
        <v>0</v>
      </c>
      <c r="F22" s="203">
        <f>Položky!BB161</f>
        <v>0</v>
      </c>
      <c r="G22" s="203">
        <f>Položky!BC161</f>
        <v>0</v>
      </c>
      <c r="H22" s="203">
        <f>Položky!BD161</f>
        <v>0</v>
      </c>
      <c r="I22" s="204">
        <f>Položky!BE161</f>
        <v>0</v>
      </c>
    </row>
    <row r="23" spans="1:9" s="35" customFormat="1" ht="12.75">
      <c r="A23" s="201" t="str">
        <f>Položky!B162</f>
        <v>771</v>
      </c>
      <c r="B23" s="115" t="str">
        <f>Položky!C162</f>
        <v>Podlahy z dlaždic a obklady</v>
      </c>
      <c r="C23" s="66"/>
      <c r="D23" s="116"/>
      <c r="E23" s="202">
        <f>Položky!BA176</f>
        <v>0</v>
      </c>
      <c r="F23" s="203">
        <f>Položky!BB176</f>
        <v>0</v>
      </c>
      <c r="G23" s="203">
        <f>Položky!BC176</f>
        <v>0</v>
      </c>
      <c r="H23" s="203">
        <f>Položky!BD176</f>
        <v>0</v>
      </c>
      <c r="I23" s="204">
        <f>Položky!BE176</f>
        <v>0</v>
      </c>
    </row>
    <row r="24" spans="1:9" s="35" customFormat="1" ht="12.75">
      <c r="A24" s="201" t="str">
        <f>Položky!B177</f>
        <v>781</v>
      </c>
      <c r="B24" s="115" t="str">
        <f>Položky!C177</f>
        <v>Obklady keramické</v>
      </c>
      <c r="C24" s="66"/>
      <c r="D24" s="116"/>
      <c r="E24" s="202">
        <f>Položky!BA184</f>
        <v>0</v>
      </c>
      <c r="F24" s="203">
        <f>Položky!BB184</f>
        <v>0</v>
      </c>
      <c r="G24" s="203">
        <f>Položky!BC184</f>
        <v>0</v>
      </c>
      <c r="H24" s="203">
        <f>Položky!BD184</f>
        <v>0</v>
      </c>
      <c r="I24" s="204">
        <f>Položky!BE184</f>
        <v>0</v>
      </c>
    </row>
    <row r="25" spans="1:9" s="35" customFormat="1" ht="12.75">
      <c r="A25" s="201" t="str">
        <f>Položky!B185</f>
        <v>783</v>
      </c>
      <c r="B25" s="115" t="str">
        <f>Položky!C185</f>
        <v>Nátěry</v>
      </c>
      <c r="C25" s="66"/>
      <c r="D25" s="116"/>
      <c r="E25" s="202">
        <f>Položky!BA188</f>
        <v>0</v>
      </c>
      <c r="F25" s="203">
        <f>Položky!BB188</f>
        <v>0</v>
      </c>
      <c r="G25" s="203">
        <f>Položky!BC188</f>
        <v>0</v>
      </c>
      <c r="H25" s="203">
        <f>Položky!BD188</f>
        <v>0</v>
      </c>
      <c r="I25" s="204">
        <f>Položky!BE188</f>
        <v>0</v>
      </c>
    </row>
    <row r="26" spans="1:9" s="35" customFormat="1" ht="12.75">
      <c r="A26" s="201" t="str">
        <f>Položky!B189</f>
        <v>784</v>
      </c>
      <c r="B26" s="115" t="str">
        <f>Položky!C189</f>
        <v>Malby</v>
      </c>
      <c r="C26" s="66"/>
      <c r="D26" s="116"/>
      <c r="E26" s="202">
        <f>Položky!BA196</f>
        <v>0</v>
      </c>
      <c r="F26" s="203">
        <f>Položky!BB196</f>
        <v>0</v>
      </c>
      <c r="G26" s="203">
        <f>Položky!BC196</f>
        <v>0</v>
      </c>
      <c r="H26" s="203">
        <f>Položky!BD196</f>
        <v>0</v>
      </c>
      <c r="I26" s="204">
        <f>Položky!BE196</f>
        <v>0</v>
      </c>
    </row>
    <row r="27" spans="1:9" s="35" customFormat="1" ht="12.75">
      <c r="A27" s="201" t="str">
        <f>Položky!B197</f>
        <v>M21</v>
      </c>
      <c r="B27" s="115" t="str">
        <f>Položky!C197</f>
        <v>Elektromontáže</v>
      </c>
      <c r="C27" s="66"/>
      <c r="D27" s="116"/>
      <c r="E27" s="202">
        <f>Položky!BA204</f>
        <v>0</v>
      </c>
      <c r="F27" s="203">
        <f>Položky!BB204</f>
        <v>0</v>
      </c>
      <c r="G27" s="203">
        <f>Položky!BC204</f>
        <v>0</v>
      </c>
      <c r="H27" s="203">
        <f>Položky!BD204</f>
        <v>0</v>
      </c>
      <c r="I27" s="204">
        <f>Položky!BE204</f>
        <v>0</v>
      </c>
    </row>
    <row r="28" spans="1:9" s="35" customFormat="1" ht="12.75">
      <c r="A28" s="201" t="str">
        <f>Položky!B205</f>
        <v>M24</v>
      </c>
      <c r="B28" s="115" t="str">
        <f>Položky!C205</f>
        <v>Montáže vzduchotechnických zařízení</v>
      </c>
      <c r="C28" s="66"/>
      <c r="D28" s="116"/>
      <c r="E28" s="202">
        <f>Položky!BA209</f>
        <v>0</v>
      </c>
      <c r="F28" s="203">
        <f>Položky!BB209</f>
        <v>0</v>
      </c>
      <c r="G28" s="203">
        <f>Položky!BC209</f>
        <v>0</v>
      </c>
      <c r="H28" s="203">
        <f>Položky!BD209</f>
        <v>0</v>
      </c>
      <c r="I28" s="204">
        <f>Položky!BE209</f>
        <v>0</v>
      </c>
    </row>
    <row r="29" spans="1:9" s="35" customFormat="1" ht="13.5" thickBot="1">
      <c r="A29" s="201" t="str">
        <f>Položky!B210</f>
        <v>D96</v>
      </c>
      <c r="B29" s="115" t="str">
        <f>Položky!C210</f>
        <v>Přesuny suti a vybouraných hmot</v>
      </c>
      <c r="C29" s="66"/>
      <c r="D29" s="116"/>
      <c r="E29" s="202">
        <f>Položky!BA217</f>
        <v>0</v>
      </c>
      <c r="F29" s="203">
        <f>Položky!BB217</f>
        <v>0</v>
      </c>
      <c r="G29" s="203">
        <f>Položky!BC217</f>
        <v>0</v>
      </c>
      <c r="H29" s="203">
        <f>Položky!BD217</f>
        <v>0</v>
      </c>
      <c r="I29" s="204">
        <f>Položky!BE217</f>
        <v>0</v>
      </c>
    </row>
    <row r="30" spans="1:256" ht="13.5" thickBot="1">
      <c r="A30" s="117"/>
      <c r="B30" s="118" t="s">
        <v>57</v>
      </c>
      <c r="C30" s="118"/>
      <c r="D30" s="119"/>
      <c r="E30" s="120">
        <f>SUM(E7:E29)</f>
        <v>0</v>
      </c>
      <c r="F30" s="121">
        <f>SUM(F7:F29)</f>
        <v>0</v>
      </c>
      <c r="G30" s="121">
        <f>SUM(G7:G29)</f>
        <v>0</v>
      </c>
      <c r="H30" s="121">
        <f>SUM(H7:H29)</f>
        <v>0</v>
      </c>
      <c r="I30" s="122">
        <f>SUM(I7:I29)</f>
        <v>0</v>
      </c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23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23"/>
      <c r="HR30" s="123"/>
      <c r="HS30" s="123"/>
      <c r="HT30" s="123"/>
      <c r="HU30" s="123"/>
      <c r="HV30" s="123"/>
      <c r="HW30" s="123"/>
      <c r="HX30" s="123"/>
      <c r="HY30" s="123"/>
      <c r="HZ30" s="123"/>
      <c r="IA30" s="123"/>
      <c r="IB30" s="123"/>
      <c r="IC30" s="123"/>
      <c r="ID30" s="123"/>
      <c r="IE30" s="123"/>
      <c r="IF30" s="123"/>
      <c r="IG30" s="123"/>
      <c r="IH30" s="123"/>
      <c r="II30" s="123"/>
      <c r="IJ30" s="123"/>
      <c r="IK30" s="123"/>
      <c r="IL30" s="123"/>
      <c r="IM30" s="123"/>
      <c r="IN30" s="123"/>
      <c r="IO30" s="123"/>
      <c r="IP30" s="123"/>
      <c r="IQ30" s="123"/>
      <c r="IR30" s="123"/>
      <c r="IS30" s="123"/>
      <c r="IT30" s="123"/>
      <c r="IU30" s="123"/>
      <c r="IV30" s="123"/>
    </row>
    <row r="31" spans="1:9" ht="12.75">
      <c r="A31" s="66"/>
      <c r="B31" s="66"/>
      <c r="C31" s="66"/>
      <c r="D31" s="66"/>
      <c r="E31" s="66"/>
      <c r="F31" s="66"/>
      <c r="G31" s="66"/>
      <c r="H31" s="66"/>
      <c r="I31" s="66"/>
    </row>
    <row r="32" spans="1:57" ht="18">
      <c r="A32" s="107" t="s">
        <v>58</v>
      </c>
      <c r="B32" s="107"/>
      <c r="C32" s="107"/>
      <c r="D32" s="107"/>
      <c r="E32" s="107"/>
      <c r="F32" s="107"/>
      <c r="G32" s="124"/>
      <c r="H32" s="107"/>
      <c r="I32" s="107"/>
      <c r="BA32" s="41"/>
      <c r="BB32" s="41"/>
      <c r="BC32" s="41"/>
      <c r="BD32" s="41"/>
      <c r="BE32" s="41"/>
    </row>
    <row r="33" spans="1:9" ht="13.5" thickBot="1">
      <c r="A33" s="77"/>
      <c r="B33" s="77"/>
      <c r="C33" s="77"/>
      <c r="D33" s="77"/>
      <c r="E33" s="77"/>
      <c r="F33" s="77"/>
      <c r="G33" s="77"/>
      <c r="H33" s="77"/>
      <c r="I33" s="77"/>
    </row>
    <row r="34" spans="1:9" ht="12.75">
      <c r="A34" s="71" t="s">
        <v>59</v>
      </c>
      <c r="B34" s="72"/>
      <c r="C34" s="72"/>
      <c r="D34" s="125"/>
      <c r="E34" s="126" t="s">
        <v>60</v>
      </c>
      <c r="F34" s="127" t="s">
        <v>61</v>
      </c>
      <c r="G34" s="128" t="s">
        <v>62</v>
      </c>
      <c r="H34" s="129"/>
      <c r="I34" s="130" t="s">
        <v>60</v>
      </c>
    </row>
    <row r="35" spans="1:53" ht="12.75">
      <c r="A35" s="64" t="s">
        <v>322</v>
      </c>
      <c r="B35" s="55"/>
      <c r="C35" s="55"/>
      <c r="D35" s="131"/>
      <c r="E35" s="132"/>
      <c r="F35" s="133"/>
      <c r="G35" s="134">
        <f>CHOOSE(BA35+1,HSV+PSV,HSV+PSV+Mont,HSV+PSV+Dodavka+Mont,HSV,PSV,Mont,Dodavka,Mont+Dodavka,0)</f>
        <v>0</v>
      </c>
      <c r="H35" s="135"/>
      <c r="I35" s="136">
        <f>E35+F35*G35/100</f>
        <v>0</v>
      </c>
      <c r="BA35">
        <v>0</v>
      </c>
    </row>
    <row r="36" spans="1:53" ht="12.75">
      <c r="A36" s="64" t="s">
        <v>323</v>
      </c>
      <c r="B36" s="55"/>
      <c r="C36" s="55"/>
      <c r="D36" s="131"/>
      <c r="E36" s="132"/>
      <c r="F36" s="133"/>
      <c r="G36" s="134">
        <f>CHOOSE(BA36+1,HSV+PSV,HSV+PSV+Mont,HSV+PSV+Dodavka+Mont,HSV,PSV,Mont,Dodavka,Mont+Dodavka,0)</f>
        <v>0</v>
      </c>
      <c r="H36" s="135"/>
      <c r="I36" s="136">
        <f>E36+F36*G36/100</f>
        <v>0</v>
      </c>
      <c r="BA36">
        <v>1</v>
      </c>
    </row>
    <row r="37" spans="1:53" ht="12.75">
      <c r="A37" s="64" t="s">
        <v>324</v>
      </c>
      <c r="B37" s="55"/>
      <c r="C37" s="55"/>
      <c r="D37" s="131"/>
      <c r="E37" s="132"/>
      <c r="F37" s="133"/>
      <c r="G37" s="134">
        <f>CHOOSE(BA37+1,HSV+PSV,HSV+PSV+Mont,HSV+PSV+Dodavka+Mont,HSV,PSV,Mont,Dodavka,Mont+Dodavka,0)</f>
        <v>0</v>
      </c>
      <c r="H37" s="135"/>
      <c r="I37" s="136">
        <f>E37+F37*G37/100</f>
        <v>0</v>
      </c>
      <c r="BA37">
        <v>2</v>
      </c>
    </row>
    <row r="38" spans="1:9" ht="13.5" thickBot="1">
      <c r="A38" s="137"/>
      <c r="B38" s="138" t="s">
        <v>63</v>
      </c>
      <c r="C38" s="139"/>
      <c r="D38" s="140"/>
      <c r="E38" s="141"/>
      <c r="F38" s="142"/>
      <c r="G38" s="142"/>
      <c r="H38" s="229">
        <f>SUM(I35:I37)</f>
        <v>0</v>
      </c>
      <c r="I38" s="230"/>
    </row>
    <row r="40" spans="2:9" ht="12.75">
      <c r="B40" s="123"/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  <row r="86" spans="6:9" ht="12.75">
      <c r="F86" s="143"/>
      <c r="G86" s="144"/>
      <c r="H86" s="144"/>
      <c r="I86" s="145"/>
    </row>
    <row r="87" spans="6:9" ht="12.75">
      <c r="F87" s="143"/>
      <c r="G87" s="144"/>
      <c r="H87" s="144"/>
      <c r="I87" s="145"/>
    </row>
    <row r="88" spans="6:9" ht="12.75">
      <c r="F88" s="143"/>
      <c r="G88" s="144"/>
      <c r="H88" s="144"/>
      <c r="I88" s="145"/>
    </row>
    <row r="89" spans="6:9" ht="12.75">
      <c r="F89" s="143"/>
      <c r="G89" s="144"/>
      <c r="H89" s="144"/>
      <c r="I89" s="145"/>
    </row>
  </sheetData>
  <mergeCells count="4">
    <mergeCell ref="A1:B1"/>
    <mergeCell ref="A2:B2"/>
    <mergeCell ref="G2:I2"/>
    <mergeCell ref="H38:I3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90"/>
  <sheetViews>
    <sheetView showGridLines="0" showZeros="0" tabSelected="1" workbookViewId="0" topLeftCell="A178">
      <selection activeCell="C201" sqref="C201:G201"/>
    </sheetView>
  </sheetViews>
  <sheetFormatPr defaultColWidth="9.1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5" customWidth="1"/>
    <col min="6" max="6" width="9.875" style="146" customWidth="1"/>
    <col min="7" max="7" width="13.875" style="146" customWidth="1"/>
    <col min="8" max="11" width="9.125" style="146" customWidth="1"/>
    <col min="12" max="12" width="75.25390625" style="146" customWidth="1"/>
    <col min="13" max="13" width="45.25390625" style="146" customWidth="1"/>
    <col min="14" max="256" width="9.125" style="146" customWidth="1"/>
    <col min="257" max="257" width="4.375" style="146" customWidth="1"/>
    <col min="258" max="258" width="11.625" style="146" customWidth="1"/>
    <col min="259" max="259" width="40.375" style="146" customWidth="1"/>
    <col min="260" max="260" width="5.625" style="146" customWidth="1"/>
    <col min="261" max="261" width="8.625" style="146" customWidth="1"/>
    <col min="262" max="262" width="9.875" style="146" customWidth="1"/>
    <col min="263" max="263" width="13.875" style="146" customWidth="1"/>
    <col min="264" max="267" width="9.125" style="146" customWidth="1"/>
    <col min="268" max="268" width="75.25390625" style="146" customWidth="1"/>
    <col min="269" max="269" width="45.25390625" style="146" customWidth="1"/>
    <col min="270" max="512" width="9.125" style="146" customWidth="1"/>
    <col min="513" max="513" width="4.375" style="146" customWidth="1"/>
    <col min="514" max="514" width="11.625" style="146" customWidth="1"/>
    <col min="515" max="515" width="40.375" style="146" customWidth="1"/>
    <col min="516" max="516" width="5.625" style="146" customWidth="1"/>
    <col min="517" max="517" width="8.625" style="146" customWidth="1"/>
    <col min="518" max="518" width="9.875" style="146" customWidth="1"/>
    <col min="519" max="519" width="13.875" style="146" customWidth="1"/>
    <col min="520" max="523" width="9.125" style="146" customWidth="1"/>
    <col min="524" max="524" width="75.25390625" style="146" customWidth="1"/>
    <col min="525" max="525" width="45.25390625" style="146" customWidth="1"/>
    <col min="526" max="768" width="9.125" style="146" customWidth="1"/>
    <col min="769" max="769" width="4.375" style="146" customWidth="1"/>
    <col min="770" max="770" width="11.625" style="146" customWidth="1"/>
    <col min="771" max="771" width="40.375" style="146" customWidth="1"/>
    <col min="772" max="772" width="5.625" style="146" customWidth="1"/>
    <col min="773" max="773" width="8.625" style="146" customWidth="1"/>
    <col min="774" max="774" width="9.875" style="146" customWidth="1"/>
    <col min="775" max="775" width="13.875" style="146" customWidth="1"/>
    <col min="776" max="779" width="9.125" style="146" customWidth="1"/>
    <col min="780" max="780" width="75.25390625" style="146" customWidth="1"/>
    <col min="781" max="781" width="45.25390625" style="146" customWidth="1"/>
    <col min="782" max="1024" width="9.125" style="146" customWidth="1"/>
    <col min="1025" max="1025" width="4.375" style="146" customWidth="1"/>
    <col min="1026" max="1026" width="11.625" style="146" customWidth="1"/>
    <col min="1027" max="1027" width="40.375" style="146" customWidth="1"/>
    <col min="1028" max="1028" width="5.625" style="146" customWidth="1"/>
    <col min="1029" max="1029" width="8.625" style="146" customWidth="1"/>
    <col min="1030" max="1030" width="9.875" style="146" customWidth="1"/>
    <col min="1031" max="1031" width="13.875" style="146" customWidth="1"/>
    <col min="1032" max="1035" width="9.125" style="146" customWidth="1"/>
    <col min="1036" max="1036" width="75.25390625" style="146" customWidth="1"/>
    <col min="1037" max="1037" width="45.25390625" style="146" customWidth="1"/>
    <col min="1038" max="1280" width="9.125" style="146" customWidth="1"/>
    <col min="1281" max="1281" width="4.375" style="146" customWidth="1"/>
    <col min="1282" max="1282" width="11.625" style="146" customWidth="1"/>
    <col min="1283" max="1283" width="40.375" style="146" customWidth="1"/>
    <col min="1284" max="1284" width="5.625" style="146" customWidth="1"/>
    <col min="1285" max="1285" width="8.625" style="146" customWidth="1"/>
    <col min="1286" max="1286" width="9.875" style="146" customWidth="1"/>
    <col min="1287" max="1287" width="13.875" style="146" customWidth="1"/>
    <col min="1288" max="1291" width="9.125" style="146" customWidth="1"/>
    <col min="1292" max="1292" width="75.25390625" style="146" customWidth="1"/>
    <col min="1293" max="1293" width="45.25390625" style="146" customWidth="1"/>
    <col min="1294" max="1536" width="9.125" style="146" customWidth="1"/>
    <col min="1537" max="1537" width="4.375" style="146" customWidth="1"/>
    <col min="1538" max="1538" width="11.625" style="146" customWidth="1"/>
    <col min="1539" max="1539" width="40.375" style="146" customWidth="1"/>
    <col min="1540" max="1540" width="5.625" style="146" customWidth="1"/>
    <col min="1541" max="1541" width="8.625" style="146" customWidth="1"/>
    <col min="1542" max="1542" width="9.875" style="146" customWidth="1"/>
    <col min="1543" max="1543" width="13.875" style="146" customWidth="1"/>
    <col min="1544" max="1547" width="9.125" style="146" customWidth="1"/>
    <col min="1548" max="1548" width="75.25390625" style="146" customWidth="1"/>
    <col min="1549" max="1549" width="45.25390625" style="146" customWidth="1"/>
    <col min="1550" max="1792" width="9.125" style="146" customWidth="1"/>
    <col min="1793" max="1793" width="4.375" style="146" customWidth="1"/>
    <col min="1794" max="1794" width="11.625" style="146" customWidth="1"/>
    <col min="1795" max="1795" width="40.375" style="146" customWidth="1"/>
    <col min="1796" max="1796" width="5.625" style="146" customWidth="1"/>
    <col min="1797" max="1797" width="8.625" style="146" customWidth="1"/>
    <col min="1798" max="1798" width="9.875" style="146" customWidth="1"/>
    <col min="1799" max="1799" width="13.875" style="146" customWidth="1"/>
    <col min="1800" max="1803" width="9.125" style="146" customWidth="1"/>
    <col min="1804" max="1804" width="75.25390625" style="146" customWidth="1"/>
    <col min="1805" max="1805" width="45.25390625" style="146" customWidth="1"/>
    <col min="1806" max="2048" width="9.125" style="146" customWidth="1"/>
    <col min="2049" max="2049" width="4.375" style="146" customWidth="1"/>
    <col min="2050" max="2050" width="11.625" style="146" customWidth="1"/>
    <col min="2051" max="2051" width="40.375" style="146" customWidth="1"/>
    <col min="2052" max="2052" width="5.625" style="146" customWidth="1"/>
    <col min="2053" max="2053" width="8.625" style="146" customWidth="1"/>
    <col min="2054" max="2054" width="9.875" style="146" customWidth="1"/>
    <col min="2055" max="2055" width="13.875" style="146" customWidth="1"/>
    <col min="2056" max="2059" width="9.125" style="146" customWidth="1"/>
    <col min="2060" max="2060" width="75.25390625" style="146" customWidth="1"/>
    <col min="2061" max="2061" width="45.25390625" style="146" customWidth="1"/>
    <col min="2062" max="2304" width="9.125" style="146" customWidth="1"/>
    <col min="2305" max="2305" width="4.375" style="146" customWidth="1"/>
    <col min="2306" max="2306" width="11.625" style="146" customWidth="1"/>
    <col min="2307" max="2307" width="40.375" style="146" customWidth="1"/>
    <col min="2308" max="2308" width="5.625" style="146" customWidth="1"/>
    <col min="2309" max="2309" width="8.625" style="146" customWidth="1"/>
    <col min="2310" max="2310" width="9.875" style="146" customWidth="1"/>
    <col min="2311" max="2311" width="13.875" style="146" customWidth="1"/>
    <col min="2312" max="2315" width="9.125" style="146" customWidth="1"/>
    <col min="2316" max="2316" width="75.25390625" style="146" customWidth="1"/>
    <col min="2317" max="2317" width="45.25390625" style="146" customWidth="1"/>
    <col min="2318" max="2560" width="9.125" style="146" customWidth="1"/>
    <col min="2561" max="2561" width="4.375" style="146" customWidth="1"/>
    <col min="2562" max="2562" width="11.625" style="146" customWidth="1"/>
    <col min="2563" max="2563" width="40.375" style="146" customWidth="1"/>
    <col min="2564" max="2564" width="5.625" style="146" customWidth="1"/>
    <col min="2565" max="2565" width="8.625" style="146" customWidth="1"/>
    <col min="2566" max="2566" width="9.875" style="146" customWidth="1"/>
    <col min="2567" max="2567" width="13.875" style="146" customWidth="1"/>
    <col min="2568" max="2571" width="9.125" style="146" customWidth="1"/>
    <col min="2572" max="2572" width="75.25390625" style="146" customWidth="1"/>
    <col min="2573" max="2573" width="45.25390625" style="146" customWidth="1"/>
    <col min="2574" max="2816" width="9.125" style="146" customWidth="1"/>
    <col min="2817" max="2817" width="4.375" style="146" customWidth="1"/>
    <col min="2818" max="2818" width="11.625" style="146" customWidth="1"/>
    <col min="2819" max="2819" width="40.375" style="146" customWidth="1"/>
    <col min="2820" max="2820" width="5.625" style="146" customWidth="1"/>
    <col min="2821" max="2821" width="8.625" style="146" customWidth="1"/>
    <col min="2822" max="2822" width="9.875" style="146" customWidth="1"/>
    <col min="2823" max="2823" width="13.875" style="146" customWidth="1"/>
    <col min="2824" max="2827" width="9.125" style="146" customWidth="1"/>
    <col min="2828" max="2828" width="75.25390625" style="146" customWidth="1"/>
    <col min="2829" max="2829" width="45.25390625" style="146" customWidth="1"/>
    <col min="2830" max="3072" width="9.125" style="146" customWidth="1"/>
    <col min="3073" max="3073" width="4.375" style="146" customWidth="1"/>
    <col min="3074" max="3074" width="11.625" style="146" customWidth="1"/>
    <col min="3075" max="3075" width="40.375" style="146" customWidth="1"/>
    <col min="3076" max="3076" width="5.625" style="146" customWidth="1"/>
    <col min="3077" max="3077" width="8.625" style="146" customWidth="1"/>
    <col min="3078" max="3078" width="9.875" style="146" customWidth="1"/>
    <col min="3079" max="3079" width="13.875" style="146" customWidth="1"/>
    <col min="3080" max="3083" width="9.125" style="146" customWidth="1"/>
    <col min="3084" max="3084" width="75.25390625" style="146" customWidth="1"/>
    <col min="3085" max="3085" width="45.25390625" style="146" customWidth="1"/>
    <col min="3086" max="3328" width="9.125" style="146" customWidth="1"/>
    <col min="3329" max="3329" width="4.375" style="146" customWidth="1"/>
    <col min="3330" max="3330" width="11.625" style="146" customWidth="1"/>
    <col min="3331" max="3331" width="40.375" style="146" customWidth="1"/>
    <col min="3332" max="3332" width="5.625" style="146" customWidth="1"/>
    <col min="3333" max="3333" width="8.625" style="146" customWidth="1"/>
    <col min="3334" max="3334" width="9.875" style="146" customWidth="1"/>
    <col min="3335" max="3335" width="13.875" style="146" customWidth="1"/>
    <col min="3336" max="3339" width="9.125" style="146" customWidth="1"/>
    <col min="3340" max="3340" width="75.25390625" style="146" customWidth="1"/>
    <col min="3341" max="3341" width="45.25390625" style="146" customWidth="1"/>
    <col min="3342" max="3584" width="9.125" style="146" customWidth="1"/>
    <col min="3585" max="3585" width="4.375" style="146" customWidth="1"/>
    <col min="3586" max="3586" width="11.625" style="146" customWidth="1"/>
    <col min="3587" max="3587" width="40.375" style="146" customWidth="1"/>
    <col min="3588" max="3588" width="5.625" style="146" customWidth="1"/>
    <col min="3589" max="3589" width="8.625" style="146" customWidth="1"/>
    <col min="3590" max="3590" width="9.875" style="146" customWidth="1"/>
    <col min="3591" max="3591" width="13.875" style="146" customWidth="1"/>
    <col min="3592" max="3595" width="9.125" style="146" customWidth="1"/>
    <col min="3596" max="3596" width="75.25390625" style="146" customWidth="1"/>
    <col min="3597" max="3597" width="45.25390625" style="146" customWidth="1"/>
    <col min="3598" max="3840" width="9.125" style="146" customWidth="1"/>
    <col min="3841" max="3841" width="4.375" style="146" customWidth="1"/>
    <col min="3842" max="3842" width="11.625" style="146" customWidth="1"/>
    <col min="3843" max="3843" width="40.375" style="146" customWidth="1"/>
    <col min="3844" max="3844" width="5.625" style="146" customWidth="1"/>
    <col min="3845" max="3845" width="8.625" style="146" customWidth="1"/>
    <col min="3846" max="3846" width="9.875" style="146" customWidth="1"/>
    <col min="3847" max="3847" width="13.875" style="146" customWidth="1"/>
    <col min="3848" max="3851" width="9.125" style="146" customWidth="1"/>
    <col min="3852" max="3852" width="75.25390625" style="146" customWidth="1"/>
    <col min="3853" max="3853" width="45.25390625" style="146" customWidth="1"/>
    <col min="3854" max="4096" width="9.125" style="146" customWidth="1"/>
    <col min="4097" max="4097" width="4.375" style="146" customWidth="1"/>
    <col min="4098" max="4098" width="11.625" style="146" customWidth="1"/>
    <col min="4099" max="4099" width="40.375" style="146" customWidth="1"/>
    <col min="4100" max="4100" width="5.625" style="146" customWidth="1"/>
    <col min="4101" max="4101" width="8.625" style="146" customWidth="1"/>
    <col min="4102" max="4102" width="9.875" style="146" customWidth="1"/>
    <col min="4103" max="4103" width="13.875" style="146" customWidth="1"/>
    <col min="4104" max="4107" width="9.125" style="146" customWidth="1"/>
    <col min="4108" max="4108" width="75.25390625" style="146" customWidth="1"/>
    <col min="4109" max="4109" width="45.25390625" style="146" customWidth="1"/>
    <col min="4110" max="4352" width="9.125" style="146" customWidth="1"/>
    <col min="4353" max="4353" width="4.375" style="146" customWidth="1"/>
    <col min="4354" max="4354" width="11.625" style="146" customWidth="1"/>
    <col min="4355" max="4355" width="40.375" style="146" customWidth="1"/>
    <col min="4356" max="4356" width="5.625" style="146" customWidth="1"/>
    <col min="4357" max="4357" width="8.625" style="146" customWidth="1"/>
    <col min="4358" max="4358" width="9.875" style="146" customWidth="1"/>
    <col min="4359" max="4359" width="13.875" style="146" customWidth="1"/>
    <col min="4360" max="4363" width="9.125" style="146" customWidth="1"/>
    <col min="4364" max="4364" width="75.25390625" style="146" customWidth="1"/>
    <col min="4365" max="4365" width="45.25390625" style="146" customWidth="1"/>
    <col min="4366" max="4608" width="9.125" style="146" customWidth="1"/>
    <col min="4609" max="4609" width="4.375" style="146" customWidth="1"/>
    <col min="4610" max="4610" width="11.625" style="146" customWidth="1"/>
    <col min="4611" max="4611" width="40.375" style="146" customWidth="1"/>
    <col min="4612" max="4612" width="5.625" style="146" customWidth="1"/>
    <col min="4613" max="4613" width="8.625" style="146" customWidth="1"/>
    <col min="4614" max="4614" width="9.875" style="146" customWidth="1"/>
    <col min="4615" max="4615" width="13.875" style="146" customWidth="1"/>
    <col min="4616" max="4619" width="9.125" style="146" customWidth="1"/>
    <col min="4620" max="4620" width="75.25390625" style="146" customWidth="1"/>
    <col min="4621" max="4621" width="45.25390625" style="146" customWidth="1"/>
    <col min="4622" max="4864" width="9.125" style="146" customWidth="1"/>
    <col min="4865" max="4865" width="4.375" style="146" customWidth="1"/>
    <col min="4866" max="4866" width="11.625" style="146" customWidth="1"/>
    <col min="4867" max="4867" width="40.375" style="146" customWidth="1"/>
    <col min="4868" max="4868" width="5.625" style="146" customWidth="1"/>
    <col min="4869" max="4869" width="8.625" style="146" customWidth="1"/>
    <col min="4870" max="4870" width="9.875" style="146" customWidth="1"/>
    <col min="4871" max="4871" width="13.875" style="146" customWidth="1"/>
    <col min="4872" max="4875" width="9.125" style="146" customWidth="1"/>
    <col min="4876" max="4876" width="75.25390625" style="146" customWidth="1"/>
    <col min="4877" max="4877" width="45.25390625" style="146" customWidth="1"/>
    <col min="4878" max="5120" width="9.125" style="146" customWidth="1"/>
    <col min="5121" max="5121" width="4.375" style="146" customWidth="1"/>
    <col min="5122" max="5122" width="11.625" style="146" customWidth="1"/>
    <col min="5123" max="5123" width="40.375" style="146" customWidth="1"/>
    <col min="5124" max="5124" width="5.625" style="146" customWidth="1"/>
    <col min="5125" max="5125" width="8.625" style="146" customWidth="1"/>
    <col min="5126" max="5126" width="9.875" style="146" customWidth="1"/>
    <col min="5127" max="5127" width="13.875" style="146" customWidth="1"/>
    <col min="5128" max="5131" width="9.125" style="146" customWidth="1"/>
    <col min="5132" max="5132" width="75.25390625" style="146" customWidth="1"/>
    <col min="5133" max="5133" width="45.25390625" style="146" customWidth="1"/>
    <col min="5134" max="5376" width="9.125" style="146" customWidth="1"/>
    <col min="5377" max="5377" width="4.375" style="146" customWidth="1"/>
    <col min="5378" max="5378" width="11.625" style="146" customWidth="1"/>
    <col min="5379" max="5379" width="40.375" style="146" customWidth="1"/>
    <col min="5380" max="5380" width="5.625" style="146" customWidth="1"/>
    <col min="5381" max="5381" width="8.625" style="146" customWidth="1"/>
    <col min="5382" max="5382" width="9.875" style="146" customWidth="1"/>
    <col min="5383" max="5383" width="13.875" style="146" customWidth="1"/>
    <col min="5384" max="5387" width="9.125" style="146" customWidth="1"/>
    <col min="5388" max="5388" width="75.25390625" style="146" customWidth="1"/>
    <col min="5389" max="5389" width="45.25390625" style="146" customWidth="1"/>
    <col min="5390" max="5632" width="9.125" style="146" customWidth="1"/>
    <col min="5633" max="5633" width="4.375" style="146" customWidth="1"/>
    <col min="5634" max="5634" width="11.625" style="146" customWidth="1"/>
    <col min="5635" max="5635" width="40.375" style="146" customWidth="1"/>
    <col min="5636" max="5636" width="5.625" style="146" customWidth="1"/>
    <col min="5637" max="5637" width="8.625" style="146" customWidth="1"/>
    <col min="5638" max="5638" width="9.875" style="146" customWidth="1"/>
    <col min="5639" max="5639" width="13.875" style="146" customWidth="1"/>
    <col min="5640" max="5643" width="9.125" style="146" customWidth="1"/>
    <col min="5644" max="5644" width="75.25390625" style="146" customWidth="1"/>
    <col min="5645" max="5645" width="45.25390625" style="146" customWidth="1"/>
    <col min="5646" max="5888" width="9.125" style="146" customWidth="1"/>
    <col min="5889" max="5889" width="4.375" style="146" customWidth="1"/>
    <col min="5890" max="5890" width="11.625" style="146" customWidth="1"/>
    <col min="5891" max="5891" width="40.375" style="146" customWidth="1"/>
    <col min="5892" max="5892" width="5.625" style="146" customWidth="1"/>
    <col min="5893" max="5893" width="8.625" style="146" customWidth="1"/>
    <col min="5894" max="5894" width="9.875" style="146" customWidth="1"/>
    <col min="5895" max="5895" width="13.875" style="146" customWidth="1"/>
    <col min="5896" max="5899" width="9.125" style="146" customWidth="1"/>
    <col min="5900" max="5900" width="75.25390625" style="146" customWidth="1"/>
    <col min="5901" max="5901" width="45.25390625" style="146" customWidth="1"/>
    <col min="5902" max="6144" width="9.125" style="146" customWidth="1"/>
    <col min="6145" max="6145" width="4.375" style="146" customWidth="1"/>
    <col min="6146" max="6146" width="11.625" style="146" customWidth="1"/>
    <col min="6147" max="6147" width="40.375" style="146" customWidth="1"/>
    <col min="6148" max="6148" width="5.625" style="146" customWidth="1"/>
    <col min="6149" max="6149" width="8.625" style="146" customWidth="1"/>
    <col min="6150" max="6150" width="9.875" style="146" customWidth="1"/>
    <col min="6151" max="6151" width="13.875" style="146" customWidth="1"/>
    <col min="6152" max="6155" width="9.125" style="146" customWidth="1"/>
    <col min="6156" max="6156" width="75.25390625" style="146" customWidth="1"/>
    <col min="6157" max="6157" width="45.25390625" style="146" customWidth="1"/>
    <col min="6158" max="6400" width="9.125" style="146" customWidth="1"/>
    <col min="6401" max="6401" width="4.375" style="146" customWidth="1"/>
    <col min="6402" max="6402" width="11.625" style="146" customWidth="1"/>
    <col min="6403" max="6403" width="40.375" style="146" customWidth="1"/>
    <col min="6404" max="6404" width="5.625" style="146" customWidth="1"/>
    <col min="6405" max="6405" width="8.625" style="146" customWidth="1"/>
    <col min="6406" max="6406" width="9.875" style="146" customWidth="1"/>
    <col min="6407" max="6407" width="13.875" style="146" customWidth="1"/>
    <col min="6408" max="6411" width="9.125" style="146" customWidth="1"/>
    <col min="6412" max="6412" width="75.25390625" style="146" customWidth="1"/>
    <col min="6413" max="6413" width="45.25390625" style="146" customWidth="1"/>
    <col min="6414" max="6656" width="9.125" style="146" customWidth="1"/>
    <col min="6657" max="6657" width="4.375" style="146" customWidth="1"/>
    <col min="6658" max="6658" width="11.625" style="146" customWidth="1"/>
    <col min="6659" max="6659" width="40.375" style="146" customWidth="1"/>
    <col min="6660" max="6660" width="5.625" style="146" customWidth="1"/>
    <col min="6661" max="6661" width="8.625" style="146" customWidth="1"/>
    <col min="6662" max="6662" width="9.875" style="146" customWidth="1"/>
    <col min="6663" max="6663" width="13.875" style="146" customWidth="1"/>
    <col min="6664" max="6667" width="9.125" style="146" customWidth="1"/>
    <col min="6668" max="6668" width="75.25390625" style="146" customWidth="1"/>
    <col min="6669" max="6669" width="45.25390625" style="146" customWidth="1"/>
    <col min="6670" max="6912" width="9.125" style="146" customWidth="1"/>
    <col min="6913" max="6913" width="4.375" style="146" customWidth="1"/>
    <col min="6914" max="6914" width="11.625" style="146" customWidth="1"/>
    <col min="6915" max="6915" width="40.375" style="146" customWidth="1"/>
    <col min="6916" max="6916" width="5.625" style="146" customWidth="1"/>
    <col min="6917" max="6917" width="8.625" style="146" customWidth="1"/>
    <col min="6918" max="6918" width="9.875" style="146" customWidth="1"/>
    <col min="6919" max="6919" width="13.875" style="146" customWidth="1"/>
    <col min="6920" max="6923" width="9.125" style="146" customWidth="1"/>
    <col min="6924" max="6924" width="75.25390625" style="146" customWidth="1"/>
    <col min="6925" max="6925" width="45.25390625" style="146" customWidth="1"/>
    <col min="6926" max="7168" width="9.125" style="146" customWidth="1"/>
    <col min="7169" max="7169" width="4.375" style="146" customWidth="1"/>
    <col min="7170" max="7170" width="11.625" style="146" customWidth="1"/>
    <col min="7171" max="7171" width="40.375" style="146" customWidth="1"/>
    <col min="7172" max="7172" width="5.625" style="146" customWidth="1"/>
    <col min="7173" max="7173" width="8.625" style="146" customWidth="1"/>
    <col min="7174" max="7174" width="9.875" style="146" customWidth="1"/>
    <col min="7175" max="7175" width="13.875" style="146" customWidth="1"/>
    <col min="7176" max="7179" width="9.125" style="146" customWidth="1"/>
    <col min="7180" max="7180" width="75.25390625" style="146" customWidth="1"/>
    <col min="7181" max="7181" width="45.25390625" style="146" customWidth="1"/>
    <col min="7182" max="7424" width="9.125" style="146" customWidth="1"/>
    <col min="7425" max="7425" width="4.375" style="146" customWidth="1"/>
    <col min="7426" max="7426" width="11.625" style="146" customWidth="1"/>
    <col min="7427" max="7427" width="40.375" style="146" customWidth="1"/>
    <col min="7428" max="7428" width="5.625" style="146" customWidth="1"/>
    <col min="7429" max="7429" width="8.625" style="146" customWidth="1"/>
    <col min="7430" max="7430" width="9.875" style="146" customWidth="1"/>
    <col min="7431" max="7431" width="13.875" style="146" customWidth="1"/>
    <col min="7432" max="7435" width="9.125" style="146" customWidth="1"/>
    <col min="7436" max="7436" width="75.25390625" style="146" customWidth="1"/>
    <col min="7437" max="7437" width="45.25390625" style="146" customWidth="1"/>
    <col min="7438" max="7680" width="9.125" style="146" customWidth="1"/>
    <col min="7681" max="7681" width="4.375" style="146" customWidth="1"/>
    <col min="7682" max="7682" width="11.625" style="146" customWidth="1"/>
    <col min="7683" max="7683" width="40.375" style="146" customWidth="1"/>
    <col min="7684" max="7684" width="5.625" style="146" customWidth="1"/>
    <col min="7685" max="7685" width="8.625" style="146" customWidth="1"/>
    <col min="7686" max="7686" width="9.875" style="146" customWidth="1"/>
    <col min="7687" max="7687" width="13.875" style="146" customWidth="1"/>
    <col min="7688" max="7691" width="9.125" style="146" customWidth="1"/>
    <col min="7692" max="7692" width="75.25390625" style="146" customWidth="1"/>
    <col min="7693" max="7693" width="45.25390625" style="146" customWidth="1"/>
    <col min="7694" max="7936" width="9.125" style="146" customWidth="1"/>
    <col min="7937" max="7937" width="4.375" style="146" customWidth="1"/>
    <col min="7938" max="7938" width="11.625" style="146" customWidth="1"/>
    <col min="7939" max="7939" width="40.375" style="146" customWidth="1"/>
    <col min="7940" max="7940" width="5.625" style="146" customWidth="1"/>
    <col min="7941" max="7941" width="8.625" style="146" customWidth="1"/>
    <col min="7942" max="7942" width="9.875" style="146" customWidth="1"/>
    <col min="7943" max="7943" width="13.875" style="146" customWidth="1"/>
    <col min="7944" max="7947" width="9.125" style="146" customWidth="1"/>
    <col min="7948" max="7948" width="75.25390625" style="146" customWidth="1"/>
    <col min="7949" max="7949" width="45.25390625" style="146" customWidth="1"/>
    <col min="7950" max="8192" width="9.125" style="146" customWidth="1"/>
    <col min="8193" max="8193" width="4.375" style="146" customWidth="1"/>
    <col min="8194" max="8194" width="11.625" style="146" customWidth="1"/>
    <col min="8195" max="8195" width="40.375" style="146" customWidth="1"/>
    <col min="8196" max="8196" width="5.625" style="146" customWidth="1"/>
    <col min="8197" max="8197" width="8.625" style="146" customWidth="1"/>
    <col min="8198" max="8198" width="9.875" style="146" customWidth="1"/>
    <col min="8199" max="8199" width="13.875" style="146" customWidth="1"/>
    <col min="8200" max="8203" width="9.125" style="146" customWidth="1"/>
    <col min="8204" max="8204" width="75.25390625" style="146" customWidth="1"/>
    <col min="8205" max="8205" width="45.25390625" style="146" customWidth="1"/>
    <col min="8206" max="8448" width="9.125" style="146" customWidth="1"/>
    <col min="8449" max="8449" width="4.375" style="146" customWidth="1"/>
    <col min="8450" max="8450" width="11.625" style="146" customWidth="1"/>
    <col min="8451" max="8451" width="40.375" style="146" customWidth="1"/>
    <col min="8452" max="8452" width="5.625" style="146" customWidth="1"/>
    <col min="8453" max="8453" width="8.625" style="146" customWidth="1"/>
    <col min="8454" max="8454" width="9.875" style="146" customWidth="1"/>
    <col min="8455" max="8455" width="13.875" style="146" customWidth="1"/>
    <col min="8456" max="8459" width="9.125" style="146" customWidth="1"/>
    <col min="8460" max="8460" width="75.25390625" style="146" customWidth="1"/>
    <col min="8461" max="8461" width="45.25390625" style="146" customWidth="1"/>
    <col min="8462" max="8704" width="9.125" style="146" customWidth="1"/>
    <col min="8705" max="8705" width="4.375" style="146" customWidth="1"/>
    <col min="8706" max="8706" width="11.625" style="146" customWidth="1"/>
    <col min="8707" max="8707" width="40.375" style="146" customWidth="1"/>
    <col min="8708" max="8708" width="5.625" style="146" customWidth="1"/>
    <col min="8709" max="8709" width="8.625" style="146" customWidth="1"/>
    <col min="8710" max="8710" width="9.875" style="146" customWidth="1"/>
    <col min="8711" max="8711" width="13.875" style="146" customWidth="1"/>
    <col min="8712" max="8715" width="9.125" style="146" customWidth="1"/>
    <col min="8716" max="8716" width="75.25390625" style="146" customWidth="1"/>
    <col min="8717" max="8717" width="45.25390625" style="146" customWidth="1"/>
    <col min="8718" max="8960" width="9.125" style="146" customWidth="1"/>
    <col min="8961" max="8961" width="4.375" style="146" customWidth="1"/>
    <col min="8962" max="8962" width="11.625" style="146" customWidth="1"/>
    <col min="8963" max="8963" width="40.375" style="146" customWidth="1"/>
    <col min="8964" max="8964" width="5.625" style="146" customWidth="1"/>
    <col min="8965" max="8965" width="8.625" style="146" customWidth="1"/>
    <col min="8966" max="8966" width="9.875" style="146" customWidth="1"/>
    <col min="8967" max="8967" width="13.875" style="146" customWidth="1"/>
    <col min="8968" max="8971" width="9.125" style="146" customWidth="1"/>
    <col min="8972" max="8972" width="75.25390625" style="146" customWidth="1"/>
    <col min="8973" max="8973" width="45.25390625" style="146" customWidth="1"/>
    <col min="8974" max="9216" width="9.125" style="146" customWidth="1"/>
    <col min="9217" max="9217" width="4.375" style="146" customWidth="1"/>
    <col min="9218" max="9218" width="11.625" style="146" customWidth="1"/>
    <col min="9219" max="9219" width="40.375" style="146" customWidth="1"/>
    <col min="9220" max="9220" width="5.625" style="146" customWidth="1"/>
    <col min="9221" max="9221" width="8.625" style="146" customWidth="1"/>
    <col min="9222" max="9222" width="9.875" style="146" customWidth="1"/>
    <col min="9223" max="9223" width="13.875" style="146" customWidth="1"/>
    <col min="9224" max="9227" width="9.125" style="146" customWidth="1"/>
    <col min="9228" max="9228" width="75.25390625" style="146" customWidth="1"/>
    <col min="9229" max="9229" width="45.25390625" style="146" customWidth="1"/>
    <col min="9230" max="9472" width="9.125" style="146" customWidth="1"/>
    <col min="9473" max="9473" width="4.375" style="146" customWidth="1"/>
    <col min="9474" max="9474" width="11.625" style="146" customWidth="1"/>
    <col min="9475" max="9475" width="40.375" style="146" customWidth="1"/>
    <col min="9476" max="9476" width="5.625" style="146" customWidth="1"/>
    <col min="9477" max="9477" width="8.625" style="146" customWidth="1"/>
    <col min="9478" max="9478" width="9.875" style="146" customWidth="1"/>
    <col min="9479" max="9479" width="13.875" style="146" customWidth="1"/>
    <col min="9480" max="9483" width="9.125" style="146" customWidth="1"/>
    <col min="9484" max="9484" width="75.25390625" style="146" customWidth="1"/>
    <col min="9485" max="9485" width="45.25390625" style="146" customWidth="1"/>
    <col min="9486" max="9728" width="9.125" style="146" customWidth="1"/>
    <col min="9729" max="9729" width="4.375" style="146" customWidth="1"/>
    <col min="9730" max="9730" width="11.625" style="146" customWidth="1"/>
    <col min="9731" max="9731" width="40.375" style="146" customWidth="1"/>
    <col min="9732" max="9732" width="5.625" style="146" customWidth="1"/>
    <col min="9733" max="9733" width="8.625" style="146" customWidth="1"/>
    <col min="9734" max="9734" width="9.875" style="146" customWidth="1"/>
    <col min="9735" max="9735" width="13.875" style="146" customWidth="1"/>
    <col min="9736" max="9739" width="9.125" style="146" customWidth="1"/>
    <col min="9740" max="9740" width="75.25390625" style="146" customWidth="1"/>
    <col min="9741" max="9741" width="45.25390625" style="146" customWidth="1"/>
    <col min="9742" max="9984" width="9.125" style="146" customWidth="1"/>
    <col min="9985" max="9985" width="4.375" style="146" customWidth="1"/>
    <col min="9986" max="9986" width="11.625" style="146" customWidth="1"/>
    <col min="9987" max="9987" width="40.375" style="146" customWidth="1"/>
    <col min="9988" max="9988" width="5.625" style="146" customWidth="1"/>
    <col min="9989" max="9989" width="8.625" style="146" customWidth="1"/>
    <col min="9990" max="9990" width="9.875" style="146" customWidth="1"/>
    <col min="9991" max="9991" width="13.875" style="146" customWidth="1"/>
    <col min="9992" max="9995" width="9.125" style="146" customWidth="1"/>
    <col min="9996" max="9996" width="75.25390625" style="146" customWidth="1"/>
    <col min="9997" max="9997" width="45.25390625" style="146" customWidth="1"/>
    <col min="9998" max="10240" width="9.125" style="146" customWidth="1"/>
    <col min="10241" max="10241" width="4.375" style="146" customWidth="1"/>
    <col min="10242" max="10242" width="11.625" style="146" customWidth="1"/>
    <col min="10243" max="10243" width="40.375" style="146" customWidth="1"/>
    <col min="10244" max="10244" width="5.625" style="146" customWidth="1"/>
    <col min="10245" max="10245" width="8.625" style="146" customWidth="1"/>
    <col min="10246" max="10246" width="9.875" style="146" customWidth="1"/>
    <col min="10247" max="10247" width="13.875" style="146" customWidth="1"/>
    <col min="10248" max="10251" width="9.125" style="146" customWidth="1"/>
    <col min="10252" max="10252" width="75.25390625" style="146" customWidth="1"/>
    <col min="10253" max="10253" width="45.25390625" style="146" customWidth="1"/>
    <col min="10254" max="10496" width="9.125" style="146" customWidth="1"/>
    <col min="10497" max="10497" width="4.375" style="146" customWidth="1"/>
    <col min="10498" max="10498" width="11.625" style="146" customWidth="1"/>
    <col min="10499" max="10499" width="40.375" style="146" customWidth="1"/>
    <col min="10500" max="10500" width="5.625" style="146" customWidth="1"/>
    <col min="10501" max="10501" width="8.625" style="146" customWidth="1"/>
    <col min="10502" max="10502" width="9.875" style="146" customWidth="1"/>
    <col min="10503" max="10503" width="13.875" style="146" customWidth="1"/>
    <col min="10504" max="10507" width="9.125" style="146" customWidth="1"/>
    <col min="10508" max="10508" width="75.25390625" style="146" customWidth="1"/>
    <col min="10509" max="10509" width="45.25390625" style="146" customWidth="1"/>
    <col min="10510" max="10752" width="9.125" style="146" customWidth="1"/>
    <col min="10753" max="10753" width="4.375" style="146" customWidth="1"/>
    <col min="10754" max="10754" width="11.625" style="146" customWidth="1"/>
    <col min="10755" max="10755" width="40.375" style="146" customWidth="1"/>
    <col min="10756" max="10756" width="5.625" style="146" customWidth="1"/>
    <col min="10757" max="10757" width="8.625" style="146" customWidth="1"/>
    <col min="10758" max="10758" width="9.875" style="146" customWidth="1"/>
    <col min="10759" max="10759" width="13.875" style="146" customWidth="1"/>
    <col min="10760" max="10763" width="9.125" style="146" customWidth="1"/>
    <col min="10764" max="10764" width="75.25390625" style="146" customWidth="1"/>
    <col min="10765" max="10765" width="45.25390625" style="146" customWidth="1"/>
    <col min="10766" max="11008" width="9.125" style="146" customWidth="1"/>
    <col min="11009" max="11009" width="4.375" style="146" customWidth="1"/>
    <col min="11010" max="11010" width="11.625" style="146" customWidth="1"/>
    <col min="11011" max="11011" width="40.375" style="146" customWidth="1"/>
    <col min="11012" max="11012" width="5.625" style="146" customWidth="1"/>
    <col min="11013" max="11013" width="8.625" style="146" customWidth="1"/>
    <col min="11014" max="11014" width="9.875" style="146" customWidth="1"/>
    <col min="11015" max="11015" width="13.875" style="146" customWidth="1"/>
    <col min="11016" max="11019" width="9.125" style="146" customWidth="1"/>
    <col min="11020" max="11020" width="75.25390625" style="146" customWidth="1"/>
    <col min="11021" max="11021" width="45.25390625" style="146" customWidth="1"/>
    <col min="11022" max="11264" width="9.125" style="146" customWidth="1"/>
    <col min="11265" max="11265" width="4.375" style="146" customWidth="1"/>
    <col min="11266" max="11266" width="11.625" style="146" customWidth="1"/>
    <col min="11267" max="11267" width="40.375" style="146" customWidth="1"/>
    <col min="11268" max="11268" width="5.625" style="146" customWidth="1"/>
    <col min="11269" max="11269" width="8.625" style="146" customWidth="1"/>
    <col min="11270" max="11270" width="9.875" style="146" customWidth="1"/>
    <col min="11271" max="11271" width="13.875" style="146" customWidth="1"/>
    <col min="11272" max="11275" width="9.125" style="146" customWidth="1"/>
    <col min="11276" max="11276" width="75.25390625" style="146" customWidth="1"/>
    <col min="11277" max="11277" width="45.25390625" style="146" customWidth="1"/>
    <col min="11278" max="11520" width="9.125" style="146" customWidth="1"/>
    <col min="11521" max="11521" width="4.375" style="146" customWidth="1"/>
    <col min="11522" max="11522" width="11.625" style="146" customWidth="1"/>
    <col min="11523" max="11523" width="40.375" style="146" customWidth="1"/>
    <col min="11524" max="11524" width="5.625" style="146" customWidth="1"/>
    <col min="11525" max="11525" width="8.625" style="146" customWidth="1"/>
    <col min="11526" max="11526" width="9.875" style="146" customWidth="1"/>
    <col min="11527" max="11527" width="13.875" style="146" customWidth="1"/>
    <col min="11528" max="11531" width="9.125" style="146" customWidth="1"/>
    <col min="11532" max="11532" width="75.25390625" style="146" customWidth="1"/>
    <col min="11533" max="11533" width="45.25390625" style="146" customWidth="1"/>
    <col min="11534" max="11776" width="9.125" style="146" customWidth="1"/>
    <col min="11777" max="11777" width="4.375" style="146" customWidth="1"/>
    <col min="11778" max="11778" width="11.625" style="146" customWidth="1"/>
    <col min="11779" max="11779" width="40.375" style="146" customWidth="1"/>
    <col min="11780" max="11780" width="5.625" style="146" customWidth="1"/>
    <col min="11781" max="11781" width="8.625" style="146" customWidth="1"/>
    <col min="11782" max="11782" width="9.875" style="146" customWidth="1"/>
    <col min="11783" max="11783" width="13.875" style="146" customWidth="1"/>
    <col min="11784" max="11787" width="9.125" style="146" customWidth="1"/>
    <col min="11788" max="11788" width="75.25390625" style="146" customWidth="1"/>
    <col min="11789" max="11789" width="45.25390625" style="146" customWidth="1"/>
    <col min="11790" max="12032" width="9.125" style="146" customWidth="1"/>
    <col min="12033" max="12033" width="4.375" style="146" customWidth="1"/>
    <col min="12034" max="12034" width="11.625" style="146" customWidth="1"/>
    <col min="12035" max="12035" width="40.375" style="146" customWidth="1"/>
    <col min="12036" max="12036" width="5.625" style="146" customWidth="1"/>
    <col min="12037" max="12037" width="8.625" style="146" customWidth="1"/>
    <col min="12038" max="12038" width="9.875" style="146" customWidth="1"/>
    <col min="12039" max="12039" width="13.875" style="146" customWidth="1"/>
    <col min="12040" max="12043" width="9.125" style="146" customWidth="1"/>
    <col min="12044" max="12044" width="75.25390625" style="146" customWidth="1"/>
    <col min="12045" max="12045" width="45.25390625" style="146" customWidth="1"/>
    <col min="12046" max="12288" width="9.125" style="146" customWidth="1"/>
    <col min="12289" max="12289" width="4.375" style="146" customWidth="1"/>
    <col min="12290" max="12290" width="11.625" style="146" customWidth="1"/>
    <col min="12291" max="12291" width="40.375" style="146" customWidth="1"/>
    <col min="12292" max="12292" width="5.625" style="146" customWidth="1"/>
    <col min="12293" max="12293" width="8.625" style="146" customWidth="1"/>
    <col min="12294" max="12294" width="9.875" style="146" customWidth="1"/>
    <col min="12295" max="12295" width="13.875" style="146" customWidth="1"/>
    <col min="12296" max="12299" width="9.125" style="146" customWidth="1"/>
    <col min="12300" max="12300" width="75.25390625" style="146" customWidth="1"/>
    <col min="12301" max="12301" width="45.25390625" style="146" customWidth="1"/>
    <col min="12302" max="12544" width="9.125" style="146" customWidth="1"/>
    <col min="12545" max="12545" width="4.375" style="146" customWidth="1"/>
    <col min="12546" max="12546" width="11.625" style="146" customWidth="1"/>
    <col min="12547" max="12547" width="40.375" style="146" customWidth="1"/>
    <col min="12548" max="12548" width="5.625" style="146" customWidth="1"/>
    <col min="12549" max="12549" width="8.625" style="146" customWidth="1"/>
    <col min="12550" max="12550" width="9.875" style="146" customWidth="1"/>
    <col min="12551" max="12551" width="13.875" style="146" customWidth="1"/>
    <col min="12552" max="12555" width="9.125" style="146" customWidth="1"/>
    <col min="12556" max="12556" width="75.25390625" style="146" customWidth="1"/>
    <col min="12557" max="12557" width="45.25390625" style="146" customWidth="1"/>
    <col min="12558" max="12800" width="9.125" style="146" customWidth="1"/>
    <col min="12801" max="12801" width="4.375" style="146" customWidth="1"/>
    <col min="12802" max="12802" width="11.625" style="146" customWidth="1"/>
    <col min="12803" max="12803" width="40.375" style="146" customWidth="1"/>
    <col min="12804" max="12804" width="5.625" style="146" customWidth="1"/>
    <col min="12805" max="12805" width="8.625" style="146" customWidth="1"/>
    <col min="12806" max="12806" width="9.875" style="146" customWidth="1"/>
    <col min="12807" max="12807" width="13.875" style="146" customWidth="1"/>
    <col min="12808" max="12811" width="9.125" style="146" customWidth="1"/>
    <col min="12812" max="12812" width="75.25390625" style="146" customWidth="1"/>
    <col min="12813" max="12813" width="45.25390625" style="146" customWidth="1"/>
    <col min="12814" max="13056" width="9.125" style="146" customWidth="1"/>
    <col min="13057" max="13057" width="4.375" style="146" customWidth="1"/>
    <col min="13058" max="13058" width="11.625" style="146" customWidth="1"/>
    <col min="13059" max="13059" width="40.375" style="146" customWidth="1"/>
    <col min="13060" max="13060" width="5.625" style="146" customWidth="1"/>
    <col min="13061" max="13061" width="8.625" style="146" customWidth="1"/>
    <col min="13062" max="13062" width="9.875" style="146" customWidth="1"/>
    <col min="13063" max="13063" width="13.875" style="146" customWidth="1"/>
    <col min="13064" max="13067" width="9.125" style="146" customWidth="1"/>
    <col min="13068" max="13068" width="75.25390625" style="146" customWidth="1"/>
    <col min="13069" max="13069" width="45.25390625" style="146" customWidth="1"/>
    <col min="13070" max="13312" width="9.125" style="146" customWidth="1"/>
    <col min="13313" max="13313" width="4.375" style="146" customWidth="1"/>
    <col min="13314" max="13314" width="11.625" style="146" customWidth="1"/>
    <col min="13315" max="13315" width="40.375" style="146" customWidth="1"/>
    <col min="13316" max="13316" width="5.625" style="146" customWidth="1"/>
    <col min="13317" max="13317" width="8.625" style="146" customWidth="1"/>
    <col min="13318" max="13318" width="9.875" style="146" customWidth="1"/>
    <col min="13319" max="13319" width="13.875" style="146" customWidth="1"/>
    <col min="13320" max="13323" width="9.125" style="146" customWidth="1"/>
    <col min="13324" max="13324" width="75.25390625" style="146" customWidth="1"/>
    <col min="13325" max="13325" width="45.25390625" style="146" customWidth="1"/>
    <col min="13326" max="13568" width="9.125" style="146" customWidth="1"/>
    <col min="13569" max="13569" width="4.375" style="146" customWidth="1"/>
    <col min="13570" max="13570" width="11.625" style="146" customWidth="1"/>
    <col min="13571" max="13571" width="40.375" style="146" customWidth="1"/>
    <col min="13572" max="13572" width="5.625" style="146" customWidth="1"/>
    <col min="13573" max="13573" width="8.625" style="146" customWidth="1"/>
    <col min="13574" max="13574" width="9.875" style="146" customWidth="1"/>
    <col min="13575" max="13575" width="13.875" style="146" customWidth="1"/>
    <col min="13576" max="13579" width="9.125" style="146" customWidth="1"/>
    <col min="13580" max="13580" width="75.25390625" style="146" customWidth="1"/>
    <col min="13581" max="13581" width="45.25390625" style="146" customWidth="1"/>
    <col min="13582" max="13824" width="9.125" style="146" customWidth="1"/>
    <col min="13825" max="13825" width="4.375" style="146" customWidth="1"/>
    <col min="13826" max="13826" width="11.625" style="146" customWidth="1"/>
    <col min="13827" max="13827" width="40.375" style="146" customWidth="1"/>
    <col min="13828" max="13828" width="5.625" style="146" customWidth="1"/>
    <col min="13829" max="13829" width="8.625" style="146" customWidth="1"/>
    <col min="13830" max="13830" width="9.875" style="146" customWidth="1"/>
    <col min="13831" max="13831" width="13.875" style="146" customWidth="1"/>
    <col min="13832" max="13835" width="9.125" style="146" customWidth="1"/>
    <col min="13836" max="13836" width="75.25390625" style="146" customWidth="1"/>
    <col min="13837" max="13837" width="45.25390625" style="146" customWidth="1"/>
    <col min="13838" max="14080" width="9.125" style="146" customWidth="1"/>
    <col min="14081" max="14081" width="4.375" style="146" customWidth="1"/>
    <col min="14082" max="14082" width="11.625" style="146" customWidth="1"/>
    <col min="14083" max="14083" width="40.375" style="146" customWidth="1"/>
    <col min="14084" max="14084" width="5.625" style="146" customWidth="1"/>
    <col min="14085" max="14085" width="8.625" style="146" customWidth="1"/>
    <col min="14086" max="14086" width="9.875" style="146" customWidth="1"/>
    <col min="14087" max="14087" width="13.875" style="146" customWidth="1"/>
    <col min="14088" max="14091" width="9.125" style="146" customWidth="1"/>
    <col min="14092" max="14092" width="75.25390625" style="146" customWidth="1"/>
    <col min="14093" max="14093" width="45.25390625" style="146" customWidth="1"/>
    <col min="14094" max="14336" width="9.125" style="146" customWidth="1"/>
    <col min="14337" max="14337" width="4.375" style="146" customWidth="1"/>
    <col min="14338" max="14338" width="11.625" style="146" customWidth="1"/>
    <col min="14339" max="14339" width="40.375" style="146" customWidth="1"/>
    <col min="14340" max="14340" width="5.625" style="146" customWidth="1"/>
    <col min="14341" max="14341" width="8.625" style="146" customWidth="1"/>
    <col min="14342" max="14342" width="9.875" style="146" customWidth="1"/>
    <col min="14343" max="14343" width="13.875" style="146" customWidth="1"/>
    <col min="14344" max="14347" width="9.125" style="146" customWidth="1"/>
    <col min="14348" max="14348" width="75.25390625" style="146" customWidth="1"/>
    <col min="14349" max="14349" width="45.25390625" style="146" customWidth="1"/>
    <col min="14350" max="14592" width="9.125" style="146" customWidth="1"/>
    <col min="14593" max="14593" width="4.375" style="146" customWidth="1"/>
    <col min="14594" max="14594" width="11.625" style="146" customWidth="1"/>
    <col min="14595" max="14595" width="40.375" style="146" customWidth="1"/>
    <col min="14596" max="14596" width="5.625" style="146" customWidth="1"/>
    <col min="14597" max="14597" width="8.625" style="146" customWidth="1"/>
    <col min="14598" max="14598" width="9.875" style="146" customWidth="1"/>
    <col min="14599" max="14599" width="13.875" style="146" customWidth="1"/>
    <col min="14600" max="14603" width="9.125" style="146" customWidth="1"/>
    <col min="14604" max="14604" width="75.25390625" style="146" customWidth="1"/>
    <col min="14605" max="14605" width="45.25390625" style="146" customWidth="1"/>
    <col min="14606" max="14848" width="9.125" style="146" customWidth="1"/>
    <col min="14849" max="14849" width="4.375" style="146" customWidth="1"/>
    <col min="14850" max="14850" width="11.625" style="146" customWidth="1"/>
    <col min="14851" max="14851" width="40.375" style="146" customWidth="1"/>
    <col min="14852" max="14852" width="5.625" style="146" customWidth="1"/>
    <col min="14853" max="14853" width="8.625" style="146" customWidth="1"/>
    <col min="14854" max="14854" width="9.875" style="146" customWidth="1"/>
    <col min="14855" max="14855" width="13.875" style="146" customWidth="1"/>
    <col min="14856" max="14859" width="9.125" style="146" customWidth="1"/>
    <col min="14860" max="14860" width="75.25390625" style="146" customWidth="1"/>
    <col min="14861" max="14861" width="45.25390625" style="146" customWidth="1"/>
    <col min="14862" max="15104" width="9.125" style="146" customWidth="1"/>
    <col min="15105" max="15105" width="4.375" style="146" customWidth="1"/>
    <col min="15106" max="15106" width="11.625" style="146" customWidth="1"/>
    <col min="15107" max="15107" width="40.375" style="146" customWidth="1"/>
    <col min="15108" max="15108" width="5.625" style="146" customWidth="1"/>
    <col min="15109" max="15109" width="8.625" style="146" customWidth="1"/>
    <col min="15110" max="15110" width="9.875" style="146" customWidth="1"/>
    <col min="15111" max="15111" width="13.875" style="146" customWidth="1"/>
    <col min="15112" max="15115" width="9.125" style="146" customWidth="1"/>
    <col min="15116" max="15116" width="75.25390625" style="146" customWidth="1"/>
    <col min="15117" max="15117" width="45.25390625" style="146" customWidth="1"/>
    <col min="15118" max="15360" width="9.125" style="146" customWidth="1"/>
    <col min="15361" max="15361" width="4.375" style="146" customWidth="1"/>
    <col min="15362" max="15362" width="11.625" style="146" customWidth="1"/>
    <col min="15363" max="15363" width="40.375" style="146" customWidth="1"/>
    <col min="15364" max="15364" width="5.625" style="146" customWidth="1"/>
    <col min="15365" max="15365" width="8.625" style="146" customWidth="1"/>
    <col min="15366" max="15366" width="9.875" style="146" customWidth="1"/>
    <col min="15367" max="15367" width="13.875" style="146" customWidth="1"/>
    <col min="15368" max="15371" width="9.125" style="146" customWidth="1"/>
    <col min="15372" max="15372" width="75.25390625" style="146" customWidth="1"/>
    <col min="15373" max="15373" width="45.25390625" style="146" customWidth="1"/>
    <col min="15374" max="15616" width="9.125" style="146" customWidth="1"/>
    <col min="15617" max="15617" width="4.375" style="146" customWidth="1"/>
    <col min="15618" max="15618" width="11.625" style="146" customWidth="1"/>
    <col min="15619" max="15619" width="40.375" style="146" customWidth="1"/>
    <col min="15620" max="15620" width="5.625" style="146" customWidth="1"/>
    <col min="15621" max="15621" width="8.625" style="146" customWidth="1"/>
    <col min="15622" max="15622" width="9.875" style="146" customWidth="1"/>
    <col min="15623" max="15623" width="13.875" style="146" customWidth="1"/>
    <col min="15624" max="15627" width="9.125" style="146" customWidth="1"/>
    <col min="15628" max="15628" width="75.25390625" style="146" customWidth="1"/>
    <col min="15629" max="15629" width="45.25390625" style="146" customWidth="1"/>
    <col min="15630" max="15872" width="9.125" style="146" customWidth="1"/>
    <col min="15873" max="15873" width="4.375" style="146" customWidth="1"/>
    <col min="15874" max="15874" width="11.625" style="146" customWidth="1"/>
    <col min="15875" max="15875" width="40.375" style="146" customWidth="1"/>
    <col min="15876" max="15876" width="5.625" style="146" customWidth="1"/>
    <col min="15877" max="15877" width="8.625" style="146" customWidth="1"/>
    <col min="15878" max="15878" width="9.875" style="146" customWidth="1"/>
    <col min="15879" max="15879" width="13.875" style="146" customWidth="1"/>
    <col min="15880" max="15883" width="9.125" style="146" customWidth="1"/>
    <col min="15884" max="15884" width="75.25390625" style="146" customWidth="1"/>
    <col min="15885" max="15885" width="45.25390625" style="146" customWidth="1"/>
    <col min="15886" max="16128" width="9.125" style="146" customWidth="1"/>
    <col min="16129" max="16129" width="4.375" style="146" customWidth="1"/>
    <col min="16130" max="16130" width="11.625" style="146" customWidth="1"/>
    <col min="16131" max="16131" width="40.375" style="146" customWidth="1"/>
    <col min="16132" max="16132" width="5.625" style="146" customWidth="1"/>
    <col min="16133" max="16133" width="8.625" style="146" customWidth="1"/>
    <col min="16134" max="16134" width="9.875" style="146" customWidth="1"/>
    <col min="16135" max="16135" width="13.875" style="146" customWidth="1"/>
    <col min="16136" max="16139" width="9.125" style="146" customWidth="1"/>
    <col min="16140" max="16140" width="75.25390625" style="146" customWidth="1"/>
    <col min="16141" max="16141" width="45.25390625" style="146" customWidth="1"/>
    <col min="16142" max="16384" width="9.125" style="146" customWidth="1"/>
  </cols>
  <sheetData>
    <row r="1" spans="1:7" ht="15.75">
      <c r="A1" s="233" t="s">
        <v>76</v>
      </c>
      <c r="B1" s="233"/>
      <c r="C1" s="233"/>
      <c r="D1" s="233"/>
      <c r="E1" s="233"/>
      <c r="F1" s="233"/>
      <c r="G1" s="233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22" t="s">
        <v>48</v>
      </c>
      <c r="B3" s="223"/>
      <c r="C3" s="97" t="str">
        <f>CONCATENATE(cislostavby," ",nazevstavby)</f>
        <v>VV2-2016 Vazební věznice Ostrava</v>
      </c>
      <c r="D3" s="151"/>
      <c r="E3" s="152" t="s">
        <v>64</v>
      </c>
      <c r="F3" s="153" t="str">
        <f>Rekapitulace!H1</f>
        <v>1</v>
      </c>
      <c r="G3" s="154"/>
    </row>
    <row r="4" spans="1:7" ht="13.5" thickBot="1">
      <c r="A4" s="234" t="s">
        <v>50</v>
      </c>
      <c r="B4" s="225"/>
      <c r="C4" s="103" t="str">
        <f>CONCATENATE(cisloobjektu," ",nazevobjektu)</f>
        <v>SO 01 Oprava strážní</v>
      </c>
      <c r="D4" s="155"/>
      <c r="E4" s="235" t="str">
        <f>Rekapitulace!G2</f>
        <v>Strážní stanoviště 2</v>
      </c>
      <c r="F4" s="236"/>
      <c r="G4" s="237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82</v>
      </c>
      <c r="C7" s="165" t="s">
        <v>83</v>
      </c>
      <c r="D7" s="166"/>
      <c r="E7" s="167"/>
      <c r="F7" s="167"/>
      <c r="G7" s="168"/>
      <c r="H7" s="169"/>
      <c r="I7" s="169"/>
      <c r="O7" s="170">
        <v>1</v>
      </c>
    </row>
    <row r="8" spans="1:104" ht="22.5">
      <c r="A8" s="171">
        <v>1</v>
      </c>
      <c r="B8" s="172" t="s">
        <v>84</v>
      </c>
      <c r="C8" s="173" t="s">
        <v>85</v>
      </c>
      <c r="D8" s="174" t="s">
        <v>86</v>
      </c>
      <c r="E8" s="175">
        <v>1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0.04842</v>
      </c>
    </row>
    <row r="9" spans="1:15" ht="12.75">
      <c r="A9" s="178"/>
      <c r="B9" s="181"/>
      <c r="C9" s="231" t="s">
        <v>87</v>
      </c>
      <c r="D9" s="232"/>
      <c r="E9" s="182">
        <v>1</v>
      </c>
      <c r="F9" s="183"/>
      <c r="G9" s="184"/>
      <c r="M9" s="180" t="s">
        <v>87</v>
      </c>
      <c r="O9" s="170"/>
    </row>
    <row r="10" spans="1:104" ht="22.5">
      <c r="A10" s="171">
        <v>2</v>
      </c>
      <c r="B10" s="172" t="s">
        <v>88</v>
      </c>
      <c r="C10" s="173" t="s">
        <v>89</v>
      </c>
      <c r="D10" s="174" t="s">
        <v>90</v>
      </c>
      <c r="E10" s="175">
        <v>4.2</v>
      </c>
      <c r="F10" s="175">
        <v>0</v>
      </c>
      <c r="G10" s="176">
        <f>E10*F10</f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</v>
      </c>
      <c r="CB10" s="177">
        <v>1</v>
      </c>
      <c r="CZ10" s="146">
        <v>0.0186</v>
      </c>
    </row>
    <row r="11" spans="1:15" ht="12.75">
      <c r="A11" s="178"/>
      <c r="B11" s="181"/>
      <c r="C11" s="231" t="s">
        <v>91</v>
      </c>
      <c r="D11" s="232"/>
      <c r="E11" s="182">
        <v>4.2</v>
      </c>
      <c r="F11" s="183"/>
      <c r="G11" s="184"/>
      <c r="M11" s="180" t="s">
        <v>91</v>
      </c>
      <c r="O11" s="170"/>
    </row>
    <row r="12" spans="1:104" ht="22.5">
      <c r="A12" s="171">
        <v>3</v>
      </c>
      <c r="B12" s="172" t="s">
        <v>92</v>
      </c>
      <c r="C12" s="173" t="s">
        <v>93</v>
      </c>
      <c r="D12" s="174" t="s">
        <v>90</v>
      </c>
      <c r="E12" s="175">
        <v>2.47</v>
      </c>
      <c r="F12" s="175">
        <v>0</v>
      </c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</v>
      </c>
      <c r="CB12" s="177">
        <v>1</v>
      </c>
      <c r="CZ12" s="146">
        <v>0.0186</v>
      </c>
    </row>
    <row r="13" spans="1:15" ht="12.75">
      <c r="A13" s="178"/>
      <c r="B13" s="181"/>
      <c r="C13" s="231" t="s">
        <v>94</v>
      </c>
      <c r="D13" s="232"/>
      <c r="E13" s="182">
        <v>2.47</v>
      </c>
      <c r="F13" s="183"/>
      <c r="G13" s="184"/>
      <c r="M13" s="180" t="s">
        <v>94</v>
      </c>
      <c r="O13" s="170"/>
    </row>
    <row r="14" spans="1:104" ht="22.5">
      <c r="A14" s="171">
        <v>4</v>
      </c>
      <c r="B14" s="172" t="s">
        <v>95</v>
      </c>
      <c r="C14" s="173" t="s">
        <v>96</v>
      </c>
      <c r="D14" s="174" t="s">
        <v>90</v>
      </c>
      <c r="E14" s="175">
        <v>18.45</v>
      </c>
      <c r="F14" s="175">
        <v>0</v>
      </c>
      <c r="G14" s="176">
        <f>E14*F14</f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7">
        <v>1</v>
      </c>
      <c r="CB14" s="177">
        <v>1</v>
      </c>
      <c r="CZ14" s="146">
        <v>0.01572</v>
      </c>
    </row>
    <row r="15" spans="1:15" ht="12.75">
      <c r="A15" s="178"/>
      <c r="B15" s="181"/>
      <c r="C15" s="231" t="s">
        <v>97</v>
      </c>
      <c r="D15" s="232"/>
      <c r="E15" s="182">
        <v>18.45</v>
      </c>
      <c r="F15" s="183"/>
      <c r="G15" s="184"/>
      <c r="M15" s="180" t="s">
        <v>97</v>
      </c>
      <c r="O15" s="170"/>
    </row>
    <row r="16" spans="1:57" ht="12.75">
      <c r="A16" s="185"/>
      <c r="B16" s="186" t="s">
        <v>74</v>
      </c>
      <c r="C16" s="187" t="str">
        <f>CONCATENATE(B7," ",C7)</f>
        <v>3 Svislé a kompletní konstrukce</v>
      </c>
      <c r="D16" s="188"/>
      <c r="E16" s="189"/>
      <c r="F16" s="190"/>
      <c r="G16" s="191">
        <f>SUM(G7:G15)</f>
        <v>0</v>
      </c>
      <c r="O16" s="170">
        <v>4</v>
      </c>
      <c r="BA16" s="192">
        <f>SUM(BA7:BA15)</f>
        <v>0</v>
      </c>
      <c r="BB16" s="192">
        <f>SUM(BB7:BB15)</f>
        <v>0</v>
      </c>
      <c r="BC16" s="192">
        <f>SUM(BC7:BC15)</f>
        <v>0</v>
      </c>
      <c r="BD16" s="192">
        <f>SUM(BD7:BD15)</f>
        <v>0</v>
      </c>
      <c r="BE16" s="192">
        <f>SUM(BE7:BE15)</f>
        <v>0</v>
      </c>
    </row>
    <row r="17" spans="1:15" ht="12.75">
      <c r="A17" s="163" t="s">
        <v>72</v>
      </c>
      <c r="B17" s="164" t="s">
        <v>98</v>
      </c>
      <c r="C17" s="165" t="s">
        <v>99</v>
      </c>
      <c r="D17" s="166"/>
      <c r="E17" s="167"/>
      <c r="F17" s="167"/>
      <c r="G17" s="168"/>
      <c r="H17" s="169"/>
      <c r="I17" s="169"/>
      <c r="O17" s="170">
        <v>1</v>
      </c>
    </row>
    <row r="18" spans="1:104" ht="12.75">
      <c r="A18" s="171">
        <v>5</v>
      </c>
      <c r="B18" s="172" t="s">
        <v>100</v>
      </c>
      <c r="C18" s="173" t="s">
        <v>101</v>
      </c>
      <c r="D18" s="174" t="s">
        <v>90</v>
      </c>
      <c r="E18" s="175">
        <v>14.14</v>
      </c>
      <c r="F18" s="175">
        <v>0</v>
      </c>
      <c r="G18" s="176">
        <f>E18*F18</f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>IF(AZ18=1,G18,0)</f>
        <v>0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7">
        <v>1</v>
      </c>
      <c r="CB18" s="177">
        <v>1</v>
      </c>
      <c r="CZ18" s="146">
        <v>0.00016</v>
      </c>
    </row>
    <row r="19" spans="1:15" ht="12.75">
      <c r="A19" s="178"/>
      <c r="B19" s="181"/>
      <c r="C19" s="231" t="s">
        <v>102</v>
      </c>
      <c r="D19" s="232"/>
      <c r="E19" s="182">
        <v>5.44</v>
      </c>
      <c r="F19" s="183"/>
      <c r="G19" s="184"/>
      <c r="M19" s="180" t="s">
        <v>102</v>
      </c>
      <c r="O19" s="170"/>
    </row>
    <row r="20" spans="1:15" ht="12.75">
      <c r="A20" s="178"/>
      <c r="B20" s="181"/>
      <c r="C20" s="231" t="s">
        <v>103</v>
      </c>
      <c r="D20" s="232"/>
      <c r="E20" s="182">
        <v>8.7</v>
      </c>
      <c r="F20" s="183"/>
      <c r="G20" s="184"/>
      <c r="M20" s="180" t="s">
        <v>103</v>
      </c>
      <c r="O20" s="170"/>
    </row>
    <row r="21" spans="1:104" ht="12.75">
      <c r="A21" s="171">
        <v>6</v>
      </c>
      <c r="B21" s="172" t="s">
        <v>104</v>
      </c>
      <c r="C21" s="173" t="s">
        <v>105</v>
      </c>
      <c r="D21" s="174" t="s">
        <v>90</v>
      </c>
      <c r="E21" s="175">
        <v>8.7</v>
      </c>
      <c r="F21" s="175">
        <v>0</v>
      </c>
      <c r="G21" s="176">
        <f>E21*F21</f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7">
        <v>1</v>
      </c>
      <c r="CB21" s="177">
        <v>1</v>
      </c>
      <c r="CZ21" s="146">
        <v>0.03921</v>
      </c>
    </row>
    <row r="22" spans="1:15" ht="12.75">
      <c r="A22" s="178"/>
      <c r="B22" s="181"/>
      <c r="C22" s="231" t="s">
        <v>106</v>
      </c>
      <c r="D22" s="232"/>
      <c r="E22" s="182">
        <v>8.7</v>
      </c>
      <c r="F22" s="183"/>
      <c r="G22" s="184"/>
      <c r="M22" s="180" t="s">
        <v>106</v>
      </c>
      <c r="O22" s="170"/>
    </row>
    <row r="23" spans="1:104" ht="12.75">
      <c r="A23" s="171">
        <v>7</v>
      </c>
      <c r="B23" s="172" t="s">
        <v>107</v>
      </c>
      <c r="C23" s="173" t="s">
        <v>108</v>
      </c>
      <c r="D23" s="174" t="s">
        <v>90</v>
      </c>
      <c r="E23" s="175">
        <v>5.44</v>
      </c>
      <c r="F23" s="175">
        <v>0</v>
      </c>
      <c r="G23" s="176">
        <f>E23*F23</f>
        <v>0</v>
      </c>
      <c r="O23" s="170">
        <v>2</v>
      </c>
      <c r="AA23" s="146">
        <v>1</v>
      </c>
      <c r="AB23" s="146">
        <v>0</v>
      </c>
      <c r="AC23" s="146">
        <v>0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0</v>
      </c>
      <c r="CZ23" s="146">
        <v>0.0357</v>
      </c>
    </row>
    <row r="24" spans="1:15" ht="12.75">
      <c r="A24" s="178"/>
      <c r="B24" s="181"/>
      <c r="C24" s="231" t="s">
        <v>102</v>
      </c>
      <c r="D24" s="232"/>
      <c r="E24" s="182">
        <v>5.44</v>
      </c>
      <c r="F24" s="183"/>
      <c r="G24" s="184"/>
      <c r="M24" s="180" t="s">
        <v>102</v>
      </c>
      <c r="O24" s="170"/>
    </row>
    <row r="25" spans="1:104" ht="12.75">
      <c r="A25" s="171">
        <v>8</v>
      </c>
      <c r="B25" s="172" t="s">
        <v>109</v>
      </c>
      <c r="C25" s="173" t="s">
        <v>110</v>
      </c>
      <c r="D25" s="174" t="s">
        <v>90</v>
      </c>
      <c r="E25" s="175">
        <v>14.14</v>
      </c>
      <c r="F25" s="175">
        <v>0</v>
      </c>
      <c r="G25" s="176">
        <f>E25*F25</f>
        <v>0</v>
      </c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7">
        <v>1</v>
      </c>
      <c r="CB25" s="177">
        <v>1</v>
      </c>
      <c r="CZ25" s="146">
        <v>8E-05</v>
      </c>
    </row>
    <row r="26" spans="1:15" ht="12.75">
      <c r="A26" s="178"/>
      <c r="B26" s="181"/>
      <c r="C26" s="231" t="s">
        <v>102</v>
      </c>
      <c r="D26" s="232"/>
      <c r="E26" s="182">
        <v>5.44</v>
      </c>
      <c r="F26" s="183"/>
      <c r="G26" s="184"/>
      <c r="M26" s="180" t="s">
        <v>102</v>
      </c>
      <c r="O26" s="170"/>
    </row>
    <row r="27" spans="1:15" ht="12.75">
      <c r="A27" s="178"/>
      <c r="B27" s="181"/>
      <c r="C27" s="231" t="s">
        <v>103</v>
      </c>
      <c r="D27" s="232"/>
      <c r="E27" s="182">
        <v>8.7</v>
      </c>
      <c r="F27" s="183"/>
      <c r="G27" s="184"/>
      <c r="M27" s="180" t="s">
        <v>103</v>
      </c>
      <c r="O27" s="170"/>
    </row>
    <row r="28" spans="1:57" ht="12.75">
      <c r="A28" s="185"/>
      <c r="B28" s="186" t="s">
        <v>74</v>
      </c>
      <c r="C28" s="187" t="str">
        <f>CONCATENATE(B17," ",C17)</f>
        <v>61 Upravy povrchů vnitřní</v>
      </c>
      <c r="D28" s="188"/>
      <c r="E28" s="189"/>
      <c r="F28" s="190"/>
      <c r="G28" s="191">
        <f>SUM(G17:G27)</f>
        <v>0</v>
      </c>
      <c r="O28" s="170">
        <v>4</v>
      </c>
      <c r="BA28" s="192">
        <f>SUM(BA17:BA27)</f>
        <v>0</v>
      </c>
      <c r="BB28" s="192">
        <f>SUM(BB17:BB27)</f>
        <v>0</v>
      </c>
      <c r="BC28" s="192">
        <f>SUM(BC17:BC27)</f>
        <v>0</v>
      </c>
      <c r="BD28" s="192">
        <f>SUM(BD17:BD27)</f>
        <v>0</v>
      </c>
      <c r="BE28" s="192">
        <f>SUM(BE17:BE27)</f>
        <v>0</v>
      </c>
    </row>
    <row r="29" spans="1:15" ht="12.75">
      <c r="A29" s="163" t="s">
        <v>72</v>
      </c>
      <c r="B29" s="164" t="s">
        <v>111</v>
      </c>
      <c r="C29" s="165" t="s">
        <v>112</v>
      </c>
      <c r="D29" s="166"/>
      <c r="E29" s="167"/>
      <c r="F29" s="167"/>
      <c r="G29" s="168"/>
      <c r="H29" s="169"/>
      <c r="I29" s="169"/>
      <c r="O29" s="170">
        <v>1</v>
      </c>
    </row>
    <row r="30" spans="1:104" ht="22.5">
      <c r="A30" s="171">
        <v>9</v>
      </c>
      <c r="B30" s="172" t="s">
        <v>113</v>
      </c>
      <c r="C30" s="173" t="s">
        <v>114</v>
      </c>
      <c r="D30" s="174" t="s">
        <v>90</v>
      </c>
      <c r="E30" s="175">
        <v>3</v>
      </c>
      <c r="F30" s="175">
        <v>0</v>
      </c>
      <c r="G30" s="176">
        <f>E30*F30</f>
        <v>0</v>
      </c>
      <c r="O30" s="170">
        <v>2</v>
      </c>
      <c r="AA30" s="146">
        <v>1</v>
      </c>
      <c r="AB30" s="146">
        <v>0</v>
      </c>
      <c r="AC30" s="146">
        <v>0</v>
      </c>
      <c r="AZ30" s="146">
        <v>1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7">
        <v>1</v>
      </c>
      <c r="CB30" s="177">
        <v>0</v>
      </c>
      <c r="CZ30" s="146">
        <v>0.07702</v>
      </c>
    </row>
    <row r="31" spans="1:15" ht="12.75">
      <c r="A31" s="178"/>
      <c r="B31" s="181"/>
      <c r="C31" s="231" t="s">
        <v>115</v>
      </c>
      <c r="D31" s="232"/>
      <c r="E31" s="182">
        <v>3</v>
      </c>
      <c r="F31" s="183"/>
      <c r="G31" s="184"/>
      <c r="M31" s="180" t="s">
        <v>115</v>
      </c>
      <c r="O31" s="170"/>
    </row>
    <row r="32" spans="1:57" ht="12.75">
      <c r="A32" s="185"/>
      <c r="B32" s="186" t="s">
        <v>74</v>
      </c>
      <c r="C32" s="187" t="str">
        <f>CONCATENATE(B29," ",C29)</f>
        <v>62 Úpravy povrchů vnější</v>
      </c>
      <c r="D32" s="188"/>
      <c r="E32" s="189"/>
      <c r="F32" s="190"/>
      <c r="G32" s="191">
        <f>SUM(G29:G31)</f>
        <v>0</v>
      </c>
      <c r="O32" s="170">
        <v>4</v>
      </c>
      <c r="BA32" s="192">
        <f>SUM(BA29:BA31)</f>
        <v>0</v>
      </c>
      <c r="BB32" s="192">
        <f>SUM(BB29:BB31)</f>
        <v>0</v>
      </c>
      <c r="BC32" s="192">
        <f>SUM(BC29:BC31)</f>
        <v>0</v>
      </c>
      <c r="BD32" s="192">
        <f>SUM(BD29:BD31)</f>
        <v>0</v>
      </c>
      <c r="BE32" s="192">
        <f>SUM(BE29:BE31)</f>
        <v>0</v>
      </c>
    </row>
    <row r="33" spans="1:15" ht="12.75">
      <c r="A33" s="163" t="s">
        <v>72</v>
      </c>
      <c r="B33" s="164" t="s">
        <v>116</v>
      </c>
      <c r="C33" s="165" t="s">
        <v>117</v>
      </c>
      <c r="D33" s="166"/>
      <c r="E33" s="167"/>
      <c r="F33" s="167"/>
      <c r="G33" s="168"/>
      <c r="H33" s="169"/>
      <c r="I33" s="169"/>
      <c r="O33" s="170">
        <v>1</v>
      </c>
    </row>
    <row r="34" spans="1:104" ht="12.75">
      <c r="A34" s="171">
        <v>10</v>
      </c>
      <c r="B34" s="172" t="s">
        <v>118</v>
      </c>
      <c r="C34" s="173" t="s">
        <v>119</v>
      </c>
      <c r="D34" s="174" t="s">
        <v>90</v>
      </c>
      <c r="E34" s="175">
        <v>6.67</v>
      </c>
      <c r="F34" s="175">
        <v>0</v>
      </c>
      <c r="G34" s="176">
        <f>E34*F34</f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7">
        <v>1</v>
      </c>
      <c r="CB34" s="177">
        <v>1</v>
      </c>
      <c r="CZ34" s="146">
        <v>0.007</v>
      </c>
    </row>
    <row r="35" spans="1:15" ht="12.75">
      <c r="A35" s="178"/>
      <c r="B35" s="181"/>
      <c r="C35" s="231" t="s">
        <v>94</v>
      </c>
      <c r="D35" s="232"/>
      <c r="E35" s="182">
        <v>2.47</v>
      </c>
      <c r="F35" s="183"/>
      <c r="G35" s="184"/>
      <c r="M35" s="180" t="s">
        <v>94</v>
      </c>
      <c r="O35" s="170"/>
    </row>
    <row r="36" spans="1:15" ht="12.75">
      <c r="A36" s="178"/>
      <c r="B36" s="181"/>
      <c r="C36" s="231" t="s">
        <v>120</v>
      </c>
      <c r="D36" s="232"/>
      <c r="E36" s="182">
        <v>4.2</v>
      </c>
      <c r="F36" s="183"/>
      <c r="G36" s="184"/>
      <c r="M36" s="180" t="s">
        <v>120</v>
      </c>
      <c r="O36" s="170"/>
    </row>
    <row r="37" spans="1:104" ht="12.75">
      <c r="A37" s="171">
        <v>11</v>
      </c>
      <c r="B37" s="172" t="s">
        <v>121</v>
      </c>
      <c r="C37" s="173" t="s">
        <v>122</v>
      </c>
      <c r="D37" s="174" t="s">
        <v>90</v>
      </c>
      <c r="E37" s="175">
        <v>6.67</v>
      </c>
      <c r="F37" s="175">
        <v>0</v>
      </c>
      <c r="G37" s="176">
        <f>E37*F37</f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1</v>
      </c>
      <c r="CB37" s="177">
        <v>1</v>
      </c>
      <c r="CZ37" s="146">
        <v>0.00028</v>
      </c>
    </row>
    <row r="38" spans="1:15" ht="12.75">
      <c r="A38" s="178"/>
      <c r="B38" s="181"/>
      <c r="C38" s="231" t="s">
        <v>94</v>
      </c>
      <c r="D38" s="232"/>
      <c r="E38" s="182">
        <v>2.47</v>
      </c>
      <c r="F38" s="183"/>
      <c r="G38" s="184"/>
      <c r="M38" s="180" t="s">
        <v>94</v>
      </c>
      <c r="O38" s="170"/>
    </row>
    <row r="39" spans="1:15" ht="12.75">
      <c r="A39" s="178"/>
      <c r="B39" s="181"/>
      <c r="C39" s="231" t="s">
        <v>120</v>
      </c>
      <c r="D39" s="232"/>
      <c r="E39" s="182">
        <v>4.2</v>
      </c>
      <c r="F39" s="183"/>
      <c r="G39" s="184"/>
      <c r="M39" s="180" t="s">
        <v>120</v>
      </c>
      <c r="O39" s="170"/>
    </row>
    <row r="40" spans="1:57" ht="12.75">
      <c r="A40" s="185"/>
      <c r="B40" s="186" t="s">
        <v>74</v>
      </c>
      <c r="C40" s="187" t="str">
        <f>CONCATENATE(B33," ",C33)</f>
        <v>63 Podlahy a podlahové konstrukce</v>
      </c>
      <c r="D40" s="188"/>
      <c r="E40" s="189"/>
      <c r="F40" s="190"/>
      <c r="G40" s="191">
        <f>SUM(G33:G39)</f>
        <v>0</v>
      </c>
      <c r="O40" s="170">
        <v>4</v>
      </c>
      <c r="BA40" s="192">
        <f>SUM(BA33:BA39)</f>
        <v>0</v>
      </c>
      <c r="BB40" s="192">
        <f>SUM(BB33:BB39)</f>
        <v>0</v>
      </c>
      <c r="BC40" s="192">
        <f>SUM(BC33:BC39)</f>
        <v>0</v>
      </c>
      <c r="BD40" s="192">
        <f>SUM(BD33:BD39)</f>
        <v>0</v>
      </c>
      <c r="BE40" s="192">
        <f>SUM(BE33:BE39)</f>
        <v>0</v>
      </c>
    </row>
    <row r="41" spans="1:15" ht="12.75">
      <c r="A41" s="163" t="s">
        <v>72</v>
      </c>
      <c r="B41" s="164" t="s">
        <v>123</v>
      </c>
      <c r="C41" s="165" t="s">
        <v>124</v>
      </c>
      <c r="D41" s="166"/>
      <c r="E41" s="167"/>
      <c r="F41" s="167"/>
      <c r="G41" s="168"/>
      <c r="H41" s="169"/>
      <c r="I41" s="169"/>
      <c r="O41" s="170">
        <v>1</v>
      </c>
    </row>
    <row r="42" spans="1:104" ht="22.5">
      <c r="A42" s="171">
        <v>12</v>
      </c>
      <c r="B42" s="172" t="s">
        <v>125</v>
      </c>
      <c r="C42" s="173" t="s">
        <v>126</v>
      </c>
      <c r="D42" s="174" t="s">
        <v>86</v>
      </c>
      <c r="E42" s="175">
        <v>1</v>
      </c>
      <c r="F42" s="175">
        <v>0</v>
      </c>
      <c r="G42" s="176">
        <f>E42*F42</f>
        <v>0</v>
      </c>
      <c r="O42" s="170">
        <v>2</v>
      </c>
      <c r="AA42" s="146">
        <v>1</v>
      </c>
      <c r="AB42" s="146">
        <v>1</v>
      </c>
      <c r="AC42" s="146">
        <v>1</v>
      </c>
      <c r="AZ42" s="146">
        <v>1</v>
      </c>
      <c r="BA42" s="146">
        <f>IF(AZ42=1,G42,0)</f>
        <v>0</v>
      </c>
      <c r="BB42" s="146">
        <f>IF(AZ42=2,G42,0)</f>
        <v>0</v>
      </c>
      <c r="BC42" s="146">
        <f>IF(AZ42=3,G42,0)</f>
        <v>0</v>
      </c>
      <c r="BD42" s="146">
        <f>IF(AZ42=4,G42,0)</f>
        <v>0</v>
      </c>
      <c r="BE42" s="146">
        <f>IF(AZ42=5,G42,0)</f>
        <v>0</v>
      </c>
      <c r="CA42" s="177">
        <v>1</v>
      </c>
      <c r="CB42" s="177">
        <v>1</v>
      </c>
      <c r="CZ42" s="146">
        <v>0.06559</v>
      </c>
    </row>
    <row r="43" spans="1:15" ht="12.75">
      <c r="A43" s="178"/>
      <c r="B43" s="181"/>
      <c r="C43" s="231" t="s">
        <v>87</v>
      </c>
      <c r="D43" s="232"/>
      <c r="E43" s="182">
        <v>1</v>
      </c>
      <c r="F43" s="183"/>
      <c r="G43" s="184"/>
      <c r="M43" s="180" t="s">
        <v>87</v>
      </c>
      <c r="O43" s="170"/>
    </row>
    <row r="44" spans="1:104" ht="12.75">
      <c r="A44" s="171">
        <v>13</v>
      </c>
      <c r="B44" s="172" t="s">
        <v>127</v>
      </c>
      <c r="C44" s="173" t="s">
        <v>128</v>
      </c>
      <c r="D44" s="174" t="s">
        <v>86</v>
      </c>
      <c r="E44" s="175">
        <v>1</v>
      </c>
      <c r="F44" s="175">
        <v>0</v>
      </c>
      <c r="G44" s="176">
        <f>E44*F44</f>
        <v>0</v>
      </c>
      <c r="O44" s="170">
        <v>2</v>
      </c>
      <c r="AA44" s="146">
        <v>12</v>
      </c>
      <c r="AB44" s="146">
        <v>0</v>
      </c>
      <c r="AC44" s="146">
        <v>89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12</v>
      </c>
      <c r="CB44" s="177">
        <v>0</v>
      </c>
      <c r="CZ44" s="146">
        <v>0</v>
      </c>
    </row>
    <row r="45" spans="1:15" ht="12.75">
      <c r="A45" s="178"/>
      <c r="B45" s="179"/>
      <c r="C45" s="238" t="s">
        <v>129</v>
      </c>
      <c r="D45" s="239"/>
      <c r="E45" s="239"/>
      <c r="F45" s="239"/>
      <c r="G45" s="240"/>
      <c r="L45" s="180" t="s">
        <v>129</v>
      </c>
      <c r="O45" s="170">
        <v>3</v>
      </c>
    </row>
    <row r="46" spans="1:15" ht="12.75">
      <c r="A46" s="178"/>
      <c r="B46" s="179"/>
      <c r="C46" s="238"/>
      <c r="D46" s="239"/>
      <c r="E46" s="239"/>
      <c r="F46" s="239"/>
      <c r="G46" s="240"/>
      <c r="L46" s="180"/>
      <c r="O46" s="170">
        <v>3</v>
      </c>
    </row>
    <row r="47" spans="1:15" ht="12.75">
      <c r="A47" s="178"/>
      <c r="B47" s="179"/>
      <c r="C47" s="238" t="s">
        <v>130</v>
      </c>
      <c r="D47" s="239"/>
      <c r="E47" s="239"/>
      <c r="F47" s="239"/>
      <c r="G47" s="240"/>
      <c r="L47" s="180" t="s">
        <v>130</v>
      </c>
      <c r="O47" s="170">
        <v>3</v>
      </c>
    </row>
    <row r="48" spans="1:15" ht="12.75">
      <c r="A48" s="178"/>
      <c r="B48" s="179"/>
      <c r="C48" s="238" t="s">
        <v>131</v>
      </c>
      <c r="D48" s="239"/>
      <c r="E48" s="239"/>
      <c r="F48" s="239"/>
      <c r="G48" s="240"/>
      <c r="L48" s="180" t="s">
        <v>131</v>
      </c>
      <c r="O48" s="170">
        <v>3</v>
      </c>
    </row>
    <row r="49" spans="1:15" ht="12.75">
      <c r="A49" s="178"/>
      <c r="B49" s="179"/>
      <c r="C49" s="238" t="s">
        <v>132</v>
      </c>
      <c r="D49" s="239"/>
      <c r="E49" s="239"/>
      <c r="F49" s="239"/>
      <c r="G49" s="240"/>
      <c r="L49" s="180" t="s">
        <v>132</v>
      </c>
      <c r="O49" s="170">
        <v>3</v>
      </c>
    </row>
    <row r="50" spans="1:15" ht="12.75">
      <c r="A50" s="178"/>
      <c r="B50" s="179"/>
      <c r="C50" s="238" t="s">
        <v>133</v>
      </c>
      <c r="D50" s="239"/>
      <c r="E50" s="239"/>
      <c r="F50" s="239"/>
      <c r="G50" s="240"/>
      <c r="L50" s="180" t="s">
        <v>133</v>
      </c>
      <c r="O50" s="170">
        <v>3</v>
      </c>
    </row>
    <row r="51" spans="1:15" ht="12.75">
      <c r="A51" s="178"/>
      <c r="B51" s="179"/>
      <c r="C51" s="238" t="s">
        <v>134</v>
      </c>
      <c r="D51" s="239"/>
      <c r="E51" s="239"/>
      <c r="F51" s="239"/>
      <c r="G51" s="240"/>
      <c r="L51" s="180" t="s">
        <v>134</v>
      </c>
      <c r="O51" s="170">
        <v>3</v>
      </c>
    </row>
    <row r="52" spans="1:15" ht="12.75">
      <c r="A52" s="178"/>
      <c r="B52" s="181"/>
      <c r="C52" s="231" t="s">
        <v>87</v>
      </c>
      <c r="D52" s="232"/>
      <c r="E52" s="182">
        <v>1</v>
      </c>
      <c r="F52" s="183"/>
      <c r="G52" s="184"/>
      <c r="M52" s="180" t="s">
        <v>87</v>
      </c>
      <c r="O52" s="170"/>
    </row>
    <row r="53" spans="1:104" ht="22.5">
      <c r="A53" s="171">
        <v>14</v>
      </c>
      <c r="B53" s="172" t="s">
        <v>135</v>
      </c>
      <c r="C53" s="173" t="s">
        <v>136</v>
      </c>
      <c r="D53" s="174" t="s">
        <v>86</v>
      </c>
      <c r="E53" s="175">
        <v>2</v>
      </c>
      <c r="F53" s="175">
        <v>0</v>
      </c>
      <c r="G53" s="176">
        <f>E53*F53</f>
        <v>0</v>
      </c>
      <c r="O53" s="170">
        <v>2</v>
      </c>
      <c r="AA53" s="146">
        <v>12</v>
      </c>
      <c r="AB53" s="146">
        <v>0</v>
      </c>
      <c r="AC53" s="146">
        <v>98</v>
      </c>
      <c r="AZ53" s="146">
        <v>1</v>
      </c>
      <c r="BA53" s="146">
        <f>IF(AZ53=1,G53,0)</f>
        <v>0</v>
      </c>
      <c r="BB53" s="146">
        <f>IF(AZ53=2,G53,0)</f>
        <v>0</v>
      </c>
      <c r="BC53" s="146">
        <f>IF(AZ53=3,G53,0)</f>
        <v>0</v>
      </c>
      <c r="BD53" s="146">
        <f>IF(AZ53=4,G53,0)</f>
        <v>0</v>
      </c>
      <c r="BE53" s="146">
        <f>IF(AZ53=5,G53,0)</f>
        <v>0</v>
      </c>
      <c r="CA53" s="177">
        <v>12</v>
      </c>
      <c r="CB53" s="177">
        <v>0</v>
      </c>
      <c r="CZ53" s="146">
        <v>0</v>
      </c>
    </row>
    <row r="54" spans="1:15" ht="12.75">
      <c r="A54" s="178"/>
      <c r="B54" s="179"/>
      <c r="C54" s="238" t="s">
        <v>129</v>
      </c>
      <c r="D54" s="239"/>
      <c r="E54" s="239"/>
      <c r="F54" s="239"/>
      <c r="G54" s="240"/>
      <c r="L54" s="180" t="s">
        <v>129</v>
      </c>
      <c r="O54" s="170">
        <v>3</v>
      </c>
    </row>
    <row r="55" spans="1:15" ht="12.75">
      <c r="A55" s="178"/>
      <c r="B55" s="179"/>
      <c r="C55" s="238"/>
      <c r="D55" s="239"/>
      <c r="E55" s="239"/>
      <c r="F55" s="239"/>
      <c r="G55" s="240"/>
      <c r="L55" s="180"/>
      <c r="O55" s="170">
        <v>3</v>
      </c>
    </row>
    <row r="56" spans="1:15" ht="12.75">
      <c r="A56" s="178"/>
      <c r="B56" s="179"/>
      <c r="C56" s="238" t="s">
        <v>137</v>
      </c>
      <c r="D56" s="239"/>
      <c r="E56" s="239"/>
      <c r="F56" s="239"/>
      <c r="G56" s="240"/>
      <c r="L56" s="180" t="s">
        <v>137</v>
      </c>
      <c r="O56" s="170">
        <v>3</v>
      </c>
    </row>
    <row r="57" spans="1:15" ht="12.75">
      <c r="A57" s="178"/>
      <c r="B57" s="179"/>
      <c r="C57" s="238" t="s">
        <v>138</v>
      </c>
      <c r="D57" s="239"/>
      <c r="E57" s="239"/>
      <c r="F57" s="239"/>
      <c r="G57" s="240"/>
      <c r="L57" s="180" t="s">
        <v>138</v>
      </c>
      <c r="O57" s="170">
        <v>3</v>
      </c>
    </row>
    <row r="58" spans="1:15" ht="12.75">
      <c r="A58" s="178"/>
      <c r="B58" s="179"/>
      <c r="C58" s="238" t="s">
        <v>139</v>
      </c>
      <c r="D58" s="239"/>
      <c r="E58" s="239"/>
      <c r="F58" s="239"/>
      <c r="G58" s="240"/>
      <c r="L58" s="180" t="s">
        <v>139</v>
      </c>
      <c r="O58" s="170">
        <v>3</v>
      </c>
    </row>
    <row r="59" spans="1:15" ht="12.75">
      <c r="A59" s="178"/>
      <c r="B59" s="179"/>
      <c r="C59" s="238" t="s">
        <v>140</v>
      </c>
      <c r="D59" s="239"/>
      <c r="E59" s="239"/>
      <c r="F59" s="239"/>
      <c r="G59" s="240"/>
      <c r="L59" s="180" t="s">
        <v>140</v>
      </c>
      <c r="O59" s="170">
        <v>3</v>
      </c>
    </row>
    <row r="60" spans="1:15" ht="12.75">
      <c r="A60" s="178"/>
      <c r="B60" s="179"/>
      <c r="C60" s="238" t="s">
        <v>141</v>
      </c>
      <c r="D60" s="239"/>
      <c r="E60" s="239"/>
      <c r="F60" s="239"/>
      <c r="G60" s="240"/>
      <c r="L60" s="180" t="s">
        <v>141</v>
      </c>
      <c r="O60" s="170">
        <v>3</v>
      </c>
    </row>
    <row r="61" spans="1:15" ht="12.75">
      <c r="A61" s="178"/>
      <c r="B61" s="181"/>
      <c r="C61" s="231" t="s">
        <v>142</v>
      </c>
      <c r="D61" s="232"/>
      <c r="E61" s="182">
        <v>2</v>
      </c>
      <c r="F61" s="183"/>
      <c r="G61" s="184"/>
      <c r="M61" s="180" t="s">
        <v>142</v>
      </c>
      <c r="O61" s="170"/>
    </row>
    <row r="62" spans="1:104" ht="12.75">
      <c r="A62" s="171">
        <v>15</v>
      </c>
      <c r="B62" s="172" t="s">
        <v>143</v>
      </c>
      <c r="C62" s="173" t="s">
        <v>144</v>
      </c>
      <c r="D62" s="174" t="s">
        <v>86</v>
      </c>
      <c r="E62" s="175">
        <v>1</v>
      </c>
      <c r="F62" s="175">
        <v>0</v>
      </c>
      <c r="G62" s="176">
        <f>E62*F62</f>
        <v>0</v>
      </c>
      <c r="O62" s="170">
        <v>2</v>
      </c>
      <c r="AA62" s="146">
        <v>12</v>
      </c>
      <c r="AB62" s="146">
        <v>0</v>
      </c>
      <c r="AC62" s="146">
        <v>99</v>
      </c>
      <c r="AZ62" s="146">
        <v>1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A62" s="177">
        <v>12</v>
      </c>
      <c r="CB62" s="177">
        <v>0</v>
      </c>
      <c r="CZ62" s="146">
        <v>0</v>
      </c>
    </row>
    <row r="63" spans="1:15" ht="12.75">
      <c r="A63" s="178"/>
      <c r="B63" s="179"/>
      <c r="C63" s="238" t="s">
        <v>129</v>
      </c>
      <c r="D63" s="239"/>
      <c r="E63" s="239"/>
      <c r="F63" s="239"/>
      <c r="G63" s="240"/>
      <c r="L63" s="180" t="s">
        <v>129</v>
      </c>
      <c r="O63" s="170">
        <v>3</v>
      </c>
    </row>
    <row r="64" spans="1:15" ht="12.75">
      <c r="A64" s="178"/>
      <c r="B64" s="179"/>
      <c r="C64" s="238"/>
      <c r="D64" s="239"/>
      <c r="E64" s="239"/>
      <c r="F64" s="239"/>
      <c r="G64" s="240"/>
      <c r="L64" s="180"/>
      <c r="O64" s="170">
        <v>3</v>
      </c>
    </row>
    <row r="65" spans="1:15" ht="12.75">
      <c r="A65" s="178"/>
      <c r="B65" s="179"/>
      <c r="C65" s="238" t="s">
        <v>131</v>
      </c>
      <c r="D65" s="239"/>
      <c r="E65" s="239"/>
      <c r="F65" s="239"/>
      <c r="G65" s="240"/>
      <c r="L65" s="180" t="s">
        <v>131</v>
      </c>
      <c r="O65" s="170">
        <v>3</v>
      </c>
    </row>
    <row r="66" spans="1:15" ht="12.75">
      <c r="A66" s="178"/>
      <c r="B66" s="179"/>
      <c r="C66" s="238" t="s">
        <v>132</v>
      </c>
      <c r="D66" s="239"/>
      <c r="E66" s="239"/>
      <c r="F66" s="239"/>
      <c r="G66" s="240"/>
      <c r="L66" s="180" t="s">
        <v>132</v>
      </c>
      <c r="O66" s="170">
        <v>3</v>
      </c>
    </row>
    <row r="67" spans="1:15" ht="12.75">
      <c r="A67" s="178"/>
      <c r="B67" s="179"/>
      <c r="C67" s="238" t="s">
        <v>133</v>
      </c>
      <c r="D67" s="239"/>
      <c r="E67" s="239"/>
      <c r="F67" s="239"/>
      <c r="G67" s="240"/>
      <c r="L67" s="180" t="s">
        <v>133</v>
      </c>
      <c r="O67" s="170">
        <v>3</v>
      </c>
    </row>
    <row r="68" spans="1:15" ht="12.75">
      <c r="A68" s="178"/>
      <c r="B68" s="179"/>
      <c r="C68" s="238" t="s">
        <v>145</v>
      </c>
      <c r="D68" s="239"/>
      <c r="E68" s="239"/>
      <c r="F68" s="239"/>
      <c r="G68" s="240"/>
      <c r="L68" s="180" t="s">
        <v>145</v>
      </c>
      <c r="O68" s="170">
        <v>3</v>
      </c>
    </row>
    <row r="69" spans="1:15" ht="12.75">
      <c r="A69" s="178"/>
      <c r="B69" s="181"/>
      <c r="C69" s="231" t="s">
        <v>87</v>
      </c>
      <c r="D69" s="232"/>
      <c r="E69" s="182">
        <v>1</v>
      </c>
      <c r="F69" s="183"/>
      <c r="G69" s="184"/>
      <c r="M69" s="180" t="s">
        <v>87</v>
      </c>
      <c r="O69" s="170"/>
    </row>
    <row r="70" spans="1:57" ht="12.75">
      <c r="A70" s="185"/>
      <c r="B70" s="186" t="s">
        <v>74</v>
      </c>
      <c r="C70" s="187" t="str">
        <f>CONCATENATE(B41," ",C41)</f>
        <v>64 Výplně otvorů</v>
      </c>
      <c r="D70" s="188"/>
      <c r="E70" s="189"/>
      <c r="F70" s="190"/>
      <c r="G70" s="191">
        <f>SUM(G41:G69)</f>
        <v>0</v>
      </c>
      <c r="O70" s="170">
        <v>4</v>
      </c>
      <c r="BA70" s="192">
        <f>SUM(BA41:BA69)</f>
        <v>0</v>
      </c>
      <c r="BB70" s="192">
        <f>SUM(BB41:BB69)</f>
        <v>0</v>
      </c>
      <c r="BC70" s="192">
        <f>SUM(BC41:BC69)</f>
        <v>0</v>
      </c>
      <c r="BD70" s="192">
        <f>SUM(BD41:BD69)</f>
        <v>0</v>
      </c>
      <c r="BE70" s="192">
        <f>SUM(BE41:BE69)</f>
        <v>0</v>
      </c>
    </row>
    <row r="71" spans="1:15" ht="12.75">
      <c r="A71" s="163" t="s">
        <v>72</v>
      </c>
      <c r="B71" s="164" t="s">
        <v>146</v>
      </c>
      <c r="C71" s="165" t="s">
        <v>147</v>
      </c>
      <c r="D71" s="166"/>
      <c r="E71" s="167"/>
      <c r="F71" s="167"/>
      <c r="G71" s="168"/>
      <c r="H71" s="169"/>
      <c r="I71" s="169"/>
      <c r="O71" s="170">
        <v>1</v>
      </c>
    </row>
    <row r="72" spans="1:104" ht="12.75">
      <c r="A72" s="171">
        <v>16</v>
      </c>
      <c r="B72" s="172" t="s">
        <v>148</v>
      </c>
      <c r="C72" s="173" t="s">
        <v>149</v>
      </c>
      <c r="D72" s="174" t="s">
        <v>150</v>
      </c>
      <c r="E72" s="175">
        <v>1</v>
      </c>
      <c r="F72" s="175">
        <v>0</v>
      </c>
      <c r="G72" s="176">
        <f>E72*F72</f>
        <v>0</v>
      </c>
      <c r="O72" s="170">
        <v>2</v>
      </c>
      <c r="AA72" s="146">
        <v>1</v>
      </c>
      <c r="AB72" s="146">
        <v>1</v>
      </c>
      <c r="AC72" s="146">
        <v>1</v>
      </c>
      <c r="AZ72" s="146">
        <v>1</v>
      </c>
      <c r="BA72" s="146">
        <f>IF(AZ72=1,G72,0)</f>
        <v>0</v>
      </c>
      <c r="BB72" s="146">
        <f>IF(AZ72=2,G72,0)</f>
        <v>0</v>
      </c>
      <c r="BC72" s="146">
        <f>IF(AZ72=3,G72,0)</f>
        <v>0</v>
      </c>
      <c r="BD72" s="146">
        <f>IF(AZ72=4,G72,0)</f>
        <v>0</v>
      </c>
      <c r="BE72" s="146">
        <f>IF(AZ72=5,G72,0)</f>
        <v>0</v>
      </c>
      <c r="CA72" s="177">
        <v>1</v>
      </c>
      <c r="CB72" s="177">
        <v>1</v>
      </c>
      <c r="CZ72" s="146">
        <v>0.00592</v>
      </c>
    </row>
    <row r="73" spans="1:57" ht="12.75">
      <c r="A73" s="185"/>
      <c r="B73" s="186" t="s">
        <v>74</v>
      </c>
      <c r="C73" s="187" t="str">
        <f>CONCATENATE(B71," ",C71)</f>
        <v>94 Lešení a stavební výtahy</v>
      </c>
      <c r="D73" s="188"/>
      <c r="E73" s="189"/>
      <c r="F73" s="190"/>
      <c r="G73" s="191">
        <f>SUM(G71:G72)</f>
        <v>0</v>
      </c>
      <c r="O73" s="170">
        <v>4</v>
      </c>
      <c r="BA73" s="192">
        <f>SUM(BA71:BA72)</f>
        <v>0</v>
      </c>
      <c r="BB73" s="192">
        <f>SUM(BB71:BB72)</f>
        <v>0</v>
      </c>
      <c r="BC73" s="192">
        <f>SUM(BC71:BC72)</f>
        <v>0</v>
      </c>
      <c r="BD73" s="192">
        <f>SUM(BD71:BD72)</f>
        <v>0</v>
      </c>
      <c r="BE73" s="192">
        <f>SUM(BE71:BE72)</f>
        <v>0</v>
      </c>
    </row>
    <row r="74" spans="1:15" ht="12.75">
      <c r="A74" s="163" t="s">
        <v>72</v>
      </c>
      <c r="B74" s="164" t="s">
        <v>151</v>
      </c>
      <c r="C74" s="165" t="s">
        <v>152</v>
      </c>
      <c r="D74" s="166"/>
      <c r="E74" s="167"/>
      <c r="F74" s="167"/>
      <c r="G74" s="168"/>
      <c r="H74" s="169"/>
      <c r="I74" s="169"/>
      <c r="O74" s="170">
        <v>1</v>
      </c>
    </row>
    <row r="75" spans="1:104" ht="12.75">
      <c r="A75" s="171">
        <v>17</v>
      </c>
      <c r="B75" s="172" t="s">
        <v>153</v>
      </c>
      <c r="C75" s="173" t="s">
        <v>154</v>
      </c>
      <c r="D75" s="174" t="s">
        <v>150</v>
      </c>
      <c r="E75" s="175">
        <v>1</v>
      </c>
      <c r="F75" s="175">
        <v>0</v>
      </c>
      <c r="G75" s="176">
        <f>E75*F75</f>
        <v>0</v>
      </c>
      <c r="O75" s="170">
        <v>2</v>
      </c>
      <c r="AA75" s="146">
        <v>12</v>
      </c>
      <c r="AB75" s="146">
        <v>0</v>
      </c>
      <c r="AC75" s="146">
        <v>115</v>
      </c>
      <c r="AZ75" s="146">
        <v>1</v>
      </c>
      <c r="BA75" s="146">
        <f>IF(AZ75=1,G75,0)</f>
        <v>0</v>
      </c>
      <c r="BB75" s="146">
        <f>IF(AZ75=2,G75,0)</f>
        <v>0</v>
      </c>
      <c r="BC75" s="146">
        <f>IF(AZ75=3,G75,0)</f>
        <v>0</v>
      </c>
      <c r="BD75" s="146">
        <f>IF(AZ75=4,G75,0)</f>
        <v>0</v>
      </c>
      <c r="BE75" s="146">
        <f>IF(AZ75=5,G75,0)</f>
        <v>0</v>
      </c>
      <c r="CA75" s="177">
        <v>12</v>
      </c>
      <c r="CB75" s="177">
        <v>0</v>
      </c>
      <c r="CZ75" s="146">
        <v>4E-05</v>
      </c>
    </row>
    <row r="76" spans="1:104" ht="12.75">
      <c r="A76" s="171">
        <v>18</v>
      </c>
      <c r="B76" s="172" t="s">
        <v>155</v>
      </c>
      <c r="C76" s="173" t="s">
        <v>156</v>
      </c>
      <c r="D76" s="174" t="s">
        <v>150</v>
      </c>
      <c r="E76" s="175">
        <v>1</v>
      </c>
      <c r="F76" s="175">
        <v>0</v>
      </c>
      <c r="G76" s="176">
        <f>E76*F76</f>
        <v>0</v>
      </c>
      <c r="O76" s="170">
        <v>2</v>
      </c>
      <c r="AA76" s="146">
        <v>12</v>
      </c>
      <c r="AB76" s="146">
        <v>0</v>
      </c>
      <c r="AC76" s="146">
        <v>116</v>
      </c>
      <c r="AZ76" s="146">
        <v>1</v>
      </c>
      <c r="BA76" s="146">
        <f>IF(AZ76=1,G76,0)</f>
        <v>0</v>
      </c>
      <c r="BB76" s="146">
        <f>IF(AZ76=2,G76,0)</f>
        <v>0</v>
      </c>
      <c r="BC76" s="146">
        <f>IF(AZ76=3,G76,0)</f>
        <v>0</v>
      </c>
      <c r="BD76" s="146">
        <f>IF(AZ76=4,G76,0)</f>
        <v>0</v>
      </c>
      <c r="BE76" s="146">
        <f>IF(AZ76=5,G76,0)</f>
        <v>0</v>
      </c>
      <c r="CA76" s="177">
        <v>12</v>
      </c>
      <c r="CB76" s="177">
        <v>0</v>
      </c>
      <c r="CZ76" s="146">
        <v>4E-05</v>
      </c>
    </row>
    <row r="77" spans="1:57" ht="12.75">
      <c r="A77" s="185"/>
      <c r="B77" s="186" t="s">
        <v>74</v>
      </c>
      <c r="C77" s="187" t="str">
        <f>CONCATENATE(B74," ",C74)</f>
        <v>95 Dokončovací konstrukce na pozemních stavbách</v>
      </c>
      <c r="D77" s="188"/>
      <c r="E77" s="189"/>
      <c r="F77" s="190"/>
      <c r="G77" s="191">
        <f>SUM(G74:G76)</f>
        <v>0</v>
      </c>
      <c r="O77" s="170">
        <v>4</v>
      </c>
      <c r="BA77" s="192">
        <f>SUM(BA74:BA76)</f>
        <v>0</v>
      </c>
      <c r="BB77" s="192">
        <f>SUM(BB74:BB76)</f>
        <v>0</v>
      </c>
      <c r="BC77" s="192">
        <f>SUM(BC74:BC76)</f>
        <v>0</v>
      </c>
      <c r="BD77" s="192">
        <f>SUM(BD74:BD76)</f>
        <v>0</v>
      </c>
      <c r="BE77" s="192">
        <f>SUM(BE74:BE76)</f>
        <v>0</v>
      </c>
    </row>
    <row r="78" spans="1:15" ht="12.75">
      <c r="A78" s="163" t="s">
        <v>72</v>
      </c>
      <c r="B78" s="164" t="s">
        <v>157</v>
      </c>
      <c r="C78" s="165" t="s">
        <v>158</v>
      </c>
      <c r="D78" s="166"/>
      <c r="E78" s="167"/>
      <c r="F78" s="167"/>
      <c r="G78" s="168"/>
      <c r="H78" s="169"/>
      <c r="I78" s="169"/>
      <c r="O78" s="170">
        <v>1</v>
      </c>
    </row>
    <row r="79" spans="1:104" ht="12.75">
      <c r="A79" s="171">
        <v>19</v>
      </c>
      <c r="B79" s="172" t="s">
        <v>159</v>
      </c>
      <c r="C79" s="173" t="s">
        <v>160</v>
      </c>
      <c r="D79" s="174" t="s">
        <v>161</v>
      </c>
      <c r="E79" s="175">
        <v>0.04</v>
      </c>
      <c r="F79" s="175">
        <v>0</v>
      </c>
      <c r="G79" s="176">
        <f>E79*F79</f>
        <v>0</v>
      </c>
      <c r="O79" s="170">
        <v>2</v>
      </c>
      <c r="AA79" s="146">
        <v>1</v>
      </c>
      <c r="AB79" s="146">
        <v>1</v>
      </c>
      <c r="AC79" s="146">
        <v>1</v>
      </c>
      <c r="AZ79" s="146">
        <v>1</v>
      </c>
      <c r="BA79" s="146">
        <f>IF(AZ79=1,G79,0)</f>
        <v>0</v>
      </c>
      <c r="BB79" s="146">
        <f>IF(AZ79=2,G79,0)</f>
        <v>0</v>
      </c>
      <c r="BC79" s="146">
        <f>IF(AZ79=3,G79,0)</f>
        <v>0</v>
      </c>
      <c r="BD79" s="146">
        <f>IF(AZ79=4,G79,0)</f>
        <v>0</v>
      </c>
      <c r="BE79" s="146">
        <f>IF(AZ79=5,G79,0)</f>
        <v>0</v>
      </c>
      <c r="CA79" s="177">
        <v>1</v>
      </c>
      <c r="CB79" s="177">
        <v>1</v>
      </c>
      <c r="CZ79" s="146">
        <v>0.00128</v>
      </c>
    </row>
    <row r="80" spans="1:15" ht="12.75">
      <c r="A80" s="178"/>
      <c r="B80" s="181"/>
      <c r="C80" s="231" t="s">
        <v>162</v>
      </c>
      <c r="D80" s="232"/>
      <c r="E80" s="182">
        <v>0.04</v>
      </c>
      <c r="F80" s="183"/>
      <c r="G80" s="184"/>
      <c r="M80" s="180" t="s">
        <v>162</v>
      </c>
      <c r="O80" s="170"/>
    </row>
    <row r="81" spans="1:104" ht="12.75">
      <c r="A81" s="171">
        <v>20</v>
      </c>
      <c r="B81" s="172" t="s">
        <v>163</v>
      </c>
      <c r="C81" s="173" t="s">
        <v>164</v>
      </c>
      <c r="D81" s="174" t="s">
        <v>90</v>
      </c>
      <c r="E81" s="175">
        <v>6.67</v>
      </c>
      <c r="F81" s="175">
        <v>0</v>
      </c>
      <c r="G81" s="176">
        <f>E81*F81</f>
        <v>0</v>
      </c>
      <c r="O81" s="170">
        <v>2</v>
      </c>
      <c r="AA81" s="146">
        <v>1</v>
      </c>
      <c r="AB81" s="146">
        <v>1</v>
      </c>
      <c r="AC81" s="146">
        <v>1</v>
      </c>
      <c r="AZ81" s="146">
        <v>1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7">
        <v>1</v>
      </c>
      <c r="CB81" s="177">
        <v>1</v>
      </c>
      <c r="CZ81" s="146">
        <v>0.00033</v>
      </c>
    </row>
    <row r="82" spans="1:15" ht="12.75">
      <c r="A82" s="178"/>
      <c r="B82" s="181"/>
      <c r="C82" s="231" t="s">
        <v>94</v>
      </c>
      <c r="D82" s="232"/>
      <c r="E82" s="182">
        <v>2.47</v>
      </c>
      <c r="F82" s="183"/>
      <c r="G82" s="184"/>
      <c r="M82" s="180" t="s">
        <v>94</v>
      </c>
      <c r="O82" s="170"/>
    </row>
    <row r="83" spans="1:15" ht="12.75">
      <c r="A83" s="178"/>
      <c r="B83" s="181"/>
      <c r="C83" s="231" t="s">
        <v>165</v>
      </c>
      <c r="D83" s="232"/>
      <c r="E83" s="182">
        <v>4.2</v>
      </c>
      <c r="F83" s="183"/>
      <c r="G83" s="184"/>
      <c r="M83" s="180" t="s">
        <v>165</v>
      </c>
      <c r="O83" s="170"/>
    </row>
    <row r="84" spans="1:104" ht="12.75">
      <c r="A84" s="171">
        <v>21</v>
      </c>
      <c r="B84" s="172" t="s">
        <v>166</v>
      </c>
      <c r="C84" s="173" t="s">
        <v>167</v>
      </c>
      <c r="D84" s="174" t="s">
        <v>90</v>
      </c>
      <c r="E84" s="175">
        <v>6.67</v>
      </c>
      <c r="F84" s="175">
        <v>0</v>
      </c>
      <c r="G84" s="176">
        <f>E84*F84</f>
        <v>0</v>
      </c>
      <c r="O84" s="170">
        <v>2</v>
      </c>
      <c r="AA84" s="146">
        <v>1</v>
      </c>
      <c r="AB84" s="146">
        <v>1</v>
      </c>
      <c r="AC84" s="146">
        <v>1</v>
      </c>
      <c r="AZ84" s="146">
        <v>1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7">
        <v>1</v>
      </c>
      <c r="CB84" s="177">
        <v>1</v>
      </c>
      <c r="CZ84" s="146">
        <v>0</v>
      </c>
    </row>
    <row r="85" spans="1:15" ht="12.75">
      <c r="A85" s="178"/>
      <c r="B85" s="181"/>
      <c r="C85" s="231" t="s">
        <v>94</v>
      </c>
      <c r="D85" s="232"/>
      <c r="E85" s="182">
        <v>2.47</v>
      </c>
      <c r="F85" s="183"/>
      <c r="G85" s="184"/>
      <c r="M85" s="180" t="s">
        <v>94</v>
      </c>
      <c r="O85" s="170"/>
    </row>
    <row r="86" spans="1:15" ht="12.75">
      <c r="A86" s="178"/>
      <c r="B86" s="181"/>
      <c r="C86" s="231" t="s">
        <v>168</v>
      </c>
      <c r="D86" s="232"/>
      <c r="E86" s="182">
        <v>4.2</v>
      </c>
      <c r="F86" s="183"/>
      <c r="G86" s="184"/>
      <c r="M86" s="180" t="s">
        <v>168</v>
      </c>
      <c r="O86" s="170"/>
    </row>
    <row r="87" spans="1:104" ht="12.75">
      <c r="A87" s="171">
        <v>22</v>
      </c>
      <c r="B87" s="172" t="s">
        <v>169</v>
      </c>
      <c r="C87" s="173" t="s">
        <v>170</v>
      </c>
      <c r="D87" s="174" t="s">
        <v>86</v>
      </c>
      <c r="E87" s="175">
        <v>4</v>
      </c>
      <c r="F87" s="175">
        <v>0</v>
      </c>
      <c r="G87" s="176">
        <f>E87*F87</f>
        <v>0</v>
      </c>
      <c r="O87" s="170">
        <v>2</v>
      </c>
      <c r="AA87" s="146">
        <v>1</v>
      </c>
      <c r="AB87" s="146">
        <v>1</v>
      </c>
      <c r="AC87" s="146">
        <v>1</v>
      </c>
      <c r="AZ87" s="146">
        <v>1</v>
      </c>
      <c r="BA87" s="146">
        <f>IF(AZ87=1,G87,0)</f>
        <v>0</v>
      </c>
      <c r="BB87" s="146">
        <f>IF(AZ87=2,G87,0)</f>
        <v>0</v>
      </c>
      <c r="BC87" s="146">
        <f>IF(AZ87=3,G87,0)</f>
        <v>0</v>
      </c>
      <c r="BD87" s="146">
        <f>IF(AZ87=4,G87,0)</f>
        <v>0</v>
      </c>
      <c r="BE87" s="146">
        <f>IF(AZ87=5,G87,0)</f>
        <v>0</v>
      </c>
      <c r="CA87" s="177">
        <v>1</v>
      </c>
      <c r="CB87" s="177">
        <v>1</v>
      </c>
      <c r="CZ87" s="146">
        <v>0</v>
      </c>
    </row>
    <row r="88" spans="1:15" ht="12.75">
      <c r="A88" s="178"/>
      <c r="B88" s="181"/>
      <c r="C88" s="231" t="s">
        <v>171</v>
      </c>
      <c r="D88" s="232"/>
      <c r="E88" s="182">
        <v>4</v>
      </c>
      <c r="F88" s="183"/>
      <c r="G88" s="184"/>
      <c r="M88" s="180" t="s">
        <v>171</v>
      </c>
      <c r="O88" s="170"/>
    </row>
    <row r="89" spans="1:104" ht="12.75">
      <c r="A89" s="171">
        <v>23</v>
      </c>
      <c r="B89" s="172" t="s">
        <v>172</v>
      </c>
      <c r="C89" s="173" t="s">
        <v>173</v>
      </c>
      <c r="D89" s="174" t="s">
        <v>86</v>
      </c>
      <c r="E89" s="175">
        <v>2</v>
      </c>
      <c r="F89" s="175">
        <v>0</v>
      </c>
      <c r="G89" s="176">
        <f>E89*F89</f>
        <v>0</v>
      </c>
      <c r="O89" s="170">
        <v>2</v>
      </c>
      <c r="AA89" s="146">
        <v>1</v>
      </c>
      <c r="AB89" s="146">
        <v>1</v>
      </c>
      <c r="AC89" s="146">
        <v>1</v>
      </c>
      <c r="AZ89" s="146">
        <v>1</v>
      </c>
      <c r="BA89" s="146">
        <f>IF(AZ89=1,G89,0)</f>
        <v>0</v>
      </c>
      <c r="BB89" s="146">
        <f>IF(AZ89=2,G89,0)</f>
        <v>0</v>
      </c>
      <c r="BC89" s="146">
        <f>IF(AZ89=3,G89,0)</f>
        <v>0</v>
      </c>
      <c r="BD89" s="146">
        <f>IF(AZ89=4,G89,0)</f>
        <v>0</v>
      </c>
      <c r="BE89" s="146">
        <f>IF(AZ89=5,G89,0)</f>
        <v>0</v>
      </c>
      <c r="CA89" s="177">
        <v>1</v>
      </c>
      <c r="CB89" s="177">
        <v>1</v>
      </c>
      <c r="CZ89" s="146">
        <v>0</v>
      </c>
    </row>
    <row r="90" spans="1:15" ht="12.75">
      <c r="A90" s="178"/>
      <c r="B90" s="181"/>
      <c r="C90" s="231" t="s">
        <v>87</v>
      </c>
      <c r="D90" s="232"/>
      <c r="E90" s="182">
        <v>1</v>
      </c>
      <c r="F90" s="183"/>
      <c r="G90" s="184"/>
      <c r="M90" s="180" t="s">
        <v>87</v>
      </c>
      <c r="O90" s="170"/>
    </row>
    <row r="91" spans="1:15" ht="12.75">
      <c r="A91" s="178"/>
      <c r="B91" s="181"/>
      <c r="C91" s="231" t="s">
        <v>87</v>
      </c>
      <c r="D91" s="232"/>
      <c r="E91" s="182">
        <v>1</v>
      </c>
      <c r="F91" s="183"/>
      <c r="G91" s="184"/>
      <c r="M91" s="180" t="s">
        <v>87</v>
      </c>
      <c r="O91" s="170"/>
    </row>
    <row r="92" spans="1:104" ht="12.75">
      <c r="A92" s="171">
        <v>24</v>
      </c>
      <c r="B92" s="172" t="s">
        <v>174</v>
      </c>
      <c r="C92" s="173" t="s">
        <v>175</v>
      </c>
      <c r="D92" s="174" t="s">
        <v>90</v>
      </c>
      <c r="E92" s="175">
        <v>2.88</v>
      </c>
      <c r="F92" s="175">
        <v>0</v>
      </c>
      <c r="G92" s="176">
        <f>E92*F92</f>
        <v>0</v>
      </c>
      <c r="O92" s="170">
        <v>2</v>
      </c>
      <c r="AA92" s="146">
        <v>1</v>
      </c>
      <c r="AB92" s="146">
        <v>1</v>
      </c>
      <c r="AC92" s="146">
        <v>1</v>
      </c>
      <c r="AZ92" s="146">
        <v>1</v>
      </c>
      <c r="BA92" s="146">
        <f>IF(AZ92=1,G92,0)</f>
        <v>0</v>
      </c>
      <c r="BB92" s="146">
        <f>IF(AZ92=2,G92,0)</f>
        <v>0</v>
      </c>
      <c r="BC92" s="146">
        <f>IF(AZ92=3,G92,0)</f>
        <v>0</v>
      </c>
      <c r="BD92" s="146">
        <f>IF(AZ92=4,G92,0)</f>
        <v>0</v>
      </c>
      <c r="BE92" s="146">
        <f>IF(AZ92=5,G92,0)</f>
        <v>0</v>
      </c>
      <c r="CA92" s="177">
        <v>1</v>
      </c>
      <c r="CB92" s="177">
        <v>1</v>
      </c>
      <c r="CZ92" s="146">
        <v>0.00219</v>
      </c>
    </row>
    <row r="93" spans="1:15" ht="12.75">
      <c r="A93" s="178"/>
      <c r="B93" s="179"/>
      <c r="C93" s="238" t="s">
        <v>176</v>
      </c>
      <c r="D93" s="239"/>
      <c r="E93" s="239"/>
      <c r="F93" s="239"/>
      <c r="G93" s="240"/>
      <c r="L93" s="180" t="s">
        <v>176</v>
      </c>
      <c r="O93" s="170">
        <v>3</v>
      </c>
    </row>
    <row r="94" spans="1:15" ht="12.75">
      <c r="A94" s="178"/>
      <c r="B94" s="181"/>
      <c r="C94" s="231" t="s">
        <v>177</v>
      </c>
      <c r="D94" s="232"/>
      <c r="E94" s="182">
        <v>2.88</v>
      </c>
      <c r="F94" s="183"/>
      <c r="G94" s="184"/>
      <c r="M94" s="180" t="s">
        <v>177</v>
      </c>
      <c r="O94" s="170"/>
    </row>
    <row r="95" spans="1:104" ht="12.75">
      <c r="A95" s="171">
        <v>25</v>
      </c>
      <c r="B95" s="172" t="s">
        <v>178</v>
      </c>
      <c r="C95" s="173" t="s">
        <v>179</v>
      </c>
      <c r="D95" s="174" t="s">
        <v>90</v>
      </c>
      <c r="E95" s="175">
        <v>1.2</v>
      </c>
      <c r="F95" s="175">
        <v>0</v>
      </c>
      <c r="G95" s="176">
        <f>E95*F95</f>
        <v>0</v>
      </c>
      <c r="O95" s="170">
        <v>2</v>
      </c>
      <c r="AA95" s="146">
        <v>1</v>
      </c>
      <c r="AB95" s="146">
        <v>1</v>
      </c>
      <c r="AC95" s="146">
        <v>1</v>
      </c>
      <c r="AZ95" s="146">
        <v>1</v>
      </c>
      <c r="BA95" s="146">
        <f>IF(AZ95=1,G95,0)</f>
        <v>0</v>
      </c>
      <c r="BB95" s="146">
        <f>IF(AZ95=2,G95,0)</f>
        <v>0</v>
      </c>
      <c r="BC95" s="146">
        <f>IF(AZ95=3,G95,0)</f>
        <v>0</v>
      </c>
      <c r="BD95" s="146">
        <f>IF(AZ95=4,G95,0)</f>
        <v>0</v>
      </c>
      <c r="BE95" s="146">
        <f>IF(AZ95=5,G95,0)</f>
        <v>0</v>
      </c>
      <c r="CA95" s="177">
        <v>1</v>
      </c>
      <c r="CB95" s="177">
        <v>1</v>
      </c>
      <c r="CZ95" s="146">
        <v>0.00117</v>
      </c>
    </row>
    <row r="96" spans="1:15" ht="12.75">
      <c r="A96" s="178"/>
      <c r="B96" s="181"/>
      <c r="C96" s="231" t="s">
        <v>180</v>
      </c>
      <c r="D96" s="232"/>
      <c r="E96" s="182">
        <v>1.2</v>
      </c>
      <c r="F96" s="183"/>
      <c r="G96" s="184"/>
      <c r="M96" s="180" t="s">
        <v>180</v>
      </c>
      <c r="O96" s="170"/>
    </row>
    <row r="97" spans="1:104" ht="12.75">
      <c r="A97" s="171">
        <v>26</v>
      </c>
      <c r="B97" s="172" t="s">
        <v>181</v>
      </c>
      <c r="C97" s="173" t="s">
        <v>182</v>
      </c>
      <c r="D97" s="174" t="s">
        <v>90</v>
      </c>
      <c r="E97" s="175">
        <v>1.2</v>
      </c>
      <c r="F97" s="175">
        <v>0</v>
      </c>
      <c r="G97" s="176">
        <f>E97*F97</f>
        <v>0</v>
      </c>
      <c r="O97" s="170">
        <v>2</v>
      </c>
      <c r="AA97" s="146">
        <v>1</v>
      </c>
      <c r="AB97" s="146">
        <v>1</v>
      </c>
      <c r="AC97" s="146">
        <v>1</v>
      </c>
      <c r="AZ97" s="146">
        <v>1</v>
      </c>
      <c r="BA97" s="146">
        <f>IF(AZ97=1,G97,0)</f>
        <v>0</v>
      </c>
      <c r="BB97" s="146">
        <f>IF(AZ97=2,G97,0)</f>
        <v>0</v>
      </c>
      <c r="BC97" s="146">
        <f>IF(AZ97=3,G97,0)</f>
        <v>0</v>
      </c>
      <c r="BD97" s="146">
        <f>IF(AZ97=4,G97,0)</f>
        <v>0</v>
      </c>
      <c r="BE97" s="146">
        <f>IF(AZ97=5,G97,0)</f>
        <v>0</v>
      </c>
      <c r="CA97" s="177">
        <v>1</v>
      </c>
      <c r="CB97" s="177">
        <v>1</v>
      </c>
      <c r="CZ97" s="146">
        <v>0.00117</v>
      </c>
    </row>
    <row r="98" spans="1:15" ht="12.75">
      <c r="A98" s="178"/>
      <c r="B98" s="181"/>
      <c r="C98" s="231" t="s">
        <v>180</v>
      </c>
      <c r="D98" s="232"/>
      <c r="E98" s="182">
        <v>1.2</v>
      </c>
      <c r="F98" s="183"/>
      <c r="G98" s="184"/>
      <c r="M98" s="180" t="s">
        <v>180</v>
      </c>
      <c r="O98" s="170"/>
    </row>
    <row r="99" spans="1:104" ht="12.75">
      <c r="A99" s="171">
        <v>27</v>
      </c>
      <c r="B99" s="172" t="s">
        <v>183</v>
      </c>
      <c r="C99" s="173" t="s">
        <v>184</v>
      </c>
      <c r="D99" s="174" t="s">
        <v>86</v>
      </c>
      <c r="E99" s="175">
        <v>2</v>
      </c>
      <c r="F99" s="175">
        <v>0</v>
      </c>
      <c r="G99" s="176">
        <f>E99*F99</f>
        <v>0</v>
      </c>
      <c r="O99" s="170">
        <v>2</v>
      </c>
      <c r="AA99" s="146">
        <v>12</v>
      </c>
      <c r="AB99" s="146">
        <v>0</v>
      </c>
      <c r="AC99" s="146">
        <v>86</v>
      </c>
      <c r="AZ99" s="146">
        <v>1</v>
      </c>
      <c r="BA99" s="146">
        <f>IF(AZ99=1,G99,0)</f>
        <v>0</v>
      </c>
      <c r="BB99" s="146">
        <f>IF(AZ99=2,G99,0)</f>
        <v>0</v>
      </c>
      <c r="BC99" s="146">
        <f>IF(AZ99=3,G99,0)</f>
        <v>0</v>
      </c>
      <c r="BD99" s="146">
        <f>IF(AZ99=4,G99,0)</f>
        <v>0</v>
      </c>
      <c r="BE99" s="146">
        <f>IF(AZ99=5,G99,0)</f>
        <v>0</v>
      </c>
      <c r="CA99" s="177">
        <v>12</v>
      </c>
      <c r="CB99" s="177">
        <v>0</v>
      </c>
      <c r="CZ99" s="146">
        <v>0</v>
      </c>
    </row>
    <row r="100" spans="1:15" ht="12.75">
      <c r="A100" s="178"/>
      <c r="B100" s="181"/>
      <c r="C100" s="231" t="s">
        <v>142</v>
      </c>
      <c r="D100" s="232"/>
      <c r="E100" s="182">
        <v>2</v>
      </c>
      <c r="F100" s="183"/>
      <c r="G100" s="184"/>
      <c r="M100" s="180" t="s">
        <v>142</v>
      </c>
      <c r="O100" s="170"/>
    </row>
    <row r="101" spans="1:104" ht="12.75">
      <c r="A101" s="171">
        <v>28</v>
      </c>
      <c r="B101" s="172" t="s">
        <v>185</v>
      </c>
      <c r="C101" s="173" t="s">
        <v>186</v>
      </c>
      <c r="D101" s="174" t="s">
        <v>90</v>
      </c>
      <c r="E101" s="175">
        <v>3.92</v>
      </c>
      <c r="F101" s="175">
        <v>0</v>
      </c>
      <c r="G101" s="176">
        <f>E101*F101</f>
        <v>0</v>
      </c>
      <c r="O101" s="170">
        <v>2</v>
      </c>
      <c r="AA101" s="146">
        <v>12</v>
      </c>
      <c r="AB101" s="146">
        <v>0</v>
      </c>
      <c r="AC101" s="146">
        <v>97</v>
      </c>
      <c r="AZ101" s="146">
        <v>1</v>
      </c>
      <c r="BA101" s="146">
        <f>IF(AZ101=1,G101,0)</f>
        <v>0</v>
      </c>
      <c r="BB101" s="146">
        <f>IF(AZ101=2,G101,0)</f>
        <v>0</v>
      </c>
      <c r="BC101" s="146">
        <f>IF(AZ101=3,G101,0)</f>
        <v>0</v>
      </c>
      <c r="BD101" s="146">
        <f>IF(AZ101=4,G101,0)</f>
        <v>0</v>
      </c>
      <c r="BE101" s="146">
        <f>IF(AZ101=5,G101,0)</f>
        <v>0</v>
      </c>
      <c r="CA101" s="177">
        <v>12</v>
      </c>
      <c r="CB101" s="177">
        <v>0</v>
      </c>
      <c r="CZ101" s="146">
        <v>0</v>
      </c>
    </row>
    <row r="102" spans="1:15" ht="12.75">
      <c r="A102" s="178"/>
      <c r="B102" s="181"/>
      <c r="C102" s="231" t="s">
        <v>187</v>
      </c>
      <c r="D102" s="232"/>
      <c r="E102" s="182">
        <v>3.92</v>
      </c>
      <c r="F102" s="183"/>
      <c r="G102" s="184"/>
      <c r="M102" s="180" t="s">
        <v>187</v>
      </c>
      <c r="O102" s="170"/>
    </row>
    <row r="103" spans="1:57" ht="12.75">
      <c r="A103" s="185"/>
      <c r="B103" s="186" t="s">
        <v>74</v>
      </c>
      <c r="C103" s="187" t="str">
        <f>CONCATENATE(B78," ",C78)</f>
        <v>96 Bourání konstrukcí</v>
      </c>
      <c r="D103" s="188"/>
      <c r="E103" s="189"/>
      <c r="F103" s="190"/>
      <c r="G103" s="191">
        <f>SUM(G78:G102)</f>
        <v>0</v>
      </c>
      <c r="O103" s="170">
        <v>4</v>
      </c>
      <c r="BA103" s="192">
        <f>SUM(BA78:BA102)</f>
        <v>0</v>
      </c>
      <c r="BB103" s="192">
        <f>SUM(BB78:BB102)</f>
        <v>0</v>
      </c>
      <c r="BC103" s="192">
        <f>SUM(BC78:BC102)</f>
        <v>0</v>
      </c>
      <c r="BD103" s="192">
        <f>SUM(BD78:BD102)</f>
        <v>0</v>
      </c>
      <c r="BE103" s="192">
        <f>SUM(BE78:BE102)</f>
        <v>0</v>
      </c>
    </row>
    <row r="104" spans="1:15" ht="12.75">
      <c r="A104" s="163" t="s">
        <v>72</v>
      </c>
      <c r="B104" s="164" t="s">
        <v>188</v>
      </c>
      <c r="C104" s="165" t="s">
        <v>189</v>
      </c>
      <c r="D104" s="166"/>
      <c r="E104" s="167"/>
      <c r="F104" s="167"/>
      <c r="G104" s="168"/>
      <c r="H104" s="169"/>
      <c r="I104" s="169"/>
      <c r="O104" s="170">
        <v>1</v>
      </c>
    </row>
    <row r="105" spans="1:104" ht="12.75">
      <c r="A105" s="171">
        <v>29</v>
      </c>
      <c r="B105" s="172" t="s">
        <v>190</v>
      </c>
      <c r="C105" s="173" t="s">
        <v>191</v>
      </c>
      <c r="D105" s="174" t="s">
        <v>90</v>
      </c>
      <c r="E105" s="175">
        <v>13.84</v>
      </c>
      <c r="F105" s="175">
        <v>0</v>
      </c>
      <c r="G105" s="176">
        <f>E105*F105</f>
        <v>0</v>
      </c>
      <c r="O105" s="170">
        <v>2</v>
      </c>
      <c r="AA105" s="146">
        <v>1</v>
      </c>
      <c r="AB105" s="146">
        <v>1</v>
      </c>
      <c r="AC105" s="146">
        <v>1</v>
      </c>
      <c r="AZ105" s="146">
        <v>1</v>
      </c>
      <c r="BA105" s="146">
        <f>IF(AZ105=1,G105,0)</f>
        <v>0</v>
      </c>
      <c r="BB105" s="146">
        <f>IF(AZ105=2,G105,0)</f>
        <v>0</v>
      </c>
      <c r="BC105" s="146">
        <f>IF(AZ105=3,G105,0)</f>
        <v>0</v>
      </c>
      <c r="BD105" s="146">
        <f>IF(AZ105=4,G105,0)</f>
        <v>0</v>
      </c>
      <c r="BE105" s="146">
        <f>IF(AZ105=5,G105,0)</f>
        <v>0</v>
      </c>
      <c r="CA105" s="177">
        <v>1</v>
      </c>
      <c r="CB105" s="177">
        <v>1</v>
      </c>
      <c r="CZ105" s="146">
        <v>0</v>
      </c>
    </row>
    <row r="106" spans="1:15" ht="12.75">
      <c r="A106" s="178"/>
      <c r="B106" s="181"/>
      <c r="C106" s="231" t="s">
        <v>192</v>
      </c>
      <c r="D106" s="232"/>
      <c r="E106" s="182">
        <v>13.84</v>
      </c>
      <c r="F106" s="183"/>
      <c r="G106" s="184"/>
      <c r="M106" s="180" t="s">
        <v>192</v>
      </c>
      <c r="O106" s="170"/>
    </row>
    <row r="107" spans="1:57" ht="12.75">
      <c r="A107" s="185"/>
      <c r="B107" s="186" t="s">
        <v>74</v>
      </c>
      <c r="C107" s="187" t="str">
        <f>CONCATENATE(B104," ",C104)</f>
        <v>97 Prorážení otvorů</v>
      </c>
      <c r="D107" s="188"/>
      <c r="E107" s="189"/>
      <c r="F107" s="190"/>
      <c r="G107" s="191">
        <f>SUM(G104:G106)</f>
        <v>0</v>
      </c>
      <c r="O107" s="170">
        <v>4</v>
      </c>
      <c r="BA107" s="192">
        <f>SUM(BA104:BA106)</f>
        <v>0</v>
      </c>
      <c r="BB107" s="192">
        <f>SUM(BB104:BB106)</f>
        <v>0</v>
      </c>
      <c r="BC107" s="192">
        <f>SUM(BC104:BC106)</f>
        <v>0</v>
      </c>
      <c r="BD107" s="192">
        <f>SUM(BD104:BD106)</f>
        <v>0</v>
      </c>
      <c r="BE107" s="192">
        <f>SUM(BE104:BE106)</f>
        <v>0</v>
      </c>
    </row>
    <row r="108" spans="1:15" ht="12.75">
      <c r="A108" s="163" t="s">
        <v>72</v>
      </c>
      <c r="B108" s="164" t="s">
        <v>193</v>
      </c>
      <c r="C108" s="165" t="s">
        <v>194</v>
      </c>
      <c r="D108" s="166"/>
      <c r="E108" s="167"/>
      <c r="F108" s="167"/>
      <c r="G108" s="168"/>
      <c r="H108" s="169"/>
      <c r="I108" s="169"/>
      <c r="O108" s="170">
        <v>1</v>
      </c>
    </row>
    <row r="109" spans="1:104" ht="12.75">
      <c r="A109" s="171">
        <v>30</v>
      </c>
      <c r="B109" s="172" t="s">
        <v>195</v>
      </c>
      <c r="C109" s="173" t="s">
        <v>196</v>
      </c>
      <c r="D109" s="174" t="s">
        <v>197</v>
      </c>
      <c r="E109" s="175">
        <v>1.3638197</v>
      </c>
      <c r="F109" s="175">
        <v>0</v>
      </c>
      <c r="G109" s="176">
        <f>E109*F109</f>
        <v>0</v>
      </c>
      <c r="O109" s="170">
        <v>2</v>
      </c>
      <c r="AA109" s="146">
        <v>7</v>
      </c>
      <c r="AB109" s="146">
        <v>1</v>
      </c>
      <c r="AC109" s="146">
        <v>2</v>
      </c>
      <c r="AZ109" s="146">
        <v>1</v>
      </c>
      <c r="BA109" s="146">
        <f>IF(AZ109=1,G109,0)</f>
        <v>0</v>
      </c>
      <c r="BB109" s="146">
        <f>IF(AZ109=2,G109,0)</f>
        <v>0</v>
      </c>
      <c r="BC109" s="146">
        <f>IF(AZ109=3,G109,0)</f>
        <v>0</v>
      </c>
      <c r="BD109" s="146">
        <f>IF(AZ109=4,G109,0)</f>
        <v>0</v>
      </c>
      <c r="BE109" s="146">
        <f>IF(AZ109=5,G109,0)</f>
        <v>0</v>
      </c>
      <c r="CA109" s="177">
        <v>7</v>
      </c>
      <c r="CB109" s="177">
        <v>1</v>
      </c>
      <c r="CZ109" s="146">
        <v>0</v>
      </c>
    </row>
    <row r="110" spans="1:57" ht="12.75">
      <c r="A110" s="185"/>
      <c r="B110" s="186" t="s">
        <v>74</v>
      </c>
      <c r="C110" s="187" t="str">
        <f>CONCATENATE(B108," ",C108)</f>
        <v>99 Staveništní přesun hmot</v>
      </c>
      <c r="D110" s="188"/>
      <c r="E110" s="189"/>
      <c r="F110" s="190"/>
      <c r="G110" s="191">
        <f>SUM(G108:G109)</f>
        <v>0</v>
      </c>
      <c r="O110" s="170">
        <v>4</v>
      </c>
      <c r="BA110" s="192">
        <f>SUM(BA108:BA109)</f>
        <v>0</v>
      </c>
      <c r="BB110" s="192">
        <f>SUM(BB108:BB109)</f>
        <v>0</v>
      </c>
      <c r="BC110" s="192">
        <f>SUM(BC108:BC109)</f>
        <v>0</v>
      </c>
      <c r="BD110" s="192">
        <f>SUM(BD108:BD109)</f>
        <v>0</v>
      </c>
      <c r="BE110" s="192">
        <f>SUM(BE108:BE109)</f>
        <v>0</v>
      </c>
    </row>
    <row r="111" spans="1:15" ht="12.75">
      <c r="A111" s="163" t="s">
        <v>72</v>
      </c>
      <c r="B111" s="164" t="s">
        <v>198</v>
      </c>
      <c r="C111" s="165" t="s">
        <v>199</v>
      </c>
      <c r="D111" s="166"/>
      <c r="E111" s="167"/>
      <c r="F111" s="167"/>
      <c r="G111" s="168"/>
      <c r="H111" s="169"/>
      <c r="I111" s="169"/>
      <c r="O111" s="170">
        <v>1</v>
      </c>
    </row>
    <row r="112" spans="1:104" ht="22.5">
      <c r="A112" s="171">
        <v>31</v>
      </c>
      <c r="B112" s="172" t="s">
        <v>200</v>
      </c>
      <c r="C112" s="173" t="s">
        <v>201</v>
      </c>
      <c r="D112" s="174" t="s">
        <v>150</v>
      </c>
      <c r="E112" s="175">
        <v>1</v>
      </c>
      <c r="F112" s="175">
        <v>0</v>
      </c>
      <c r="G112" s="176">
        <f>E112*F112</f>
        <v>0</v>
      </c>
      <c r="O112" s="170">
        <v>2</v>
      </c>
      <c r="AA112" s="146">
        <v>12</v>
      </c>
      <c r="AB112" s="146">
        <v>0</v>
      </c>
      <c r="AC112" s="146">
        <v>84</v>
      </c>
      <c r="AZ112" s="146">
        <v>2</v>
      </c>
      <c r="BA112" s="146">
        <f>IF(AZ112=1,G112,0)</f>
        <v>0</v>
      </c>
      <c r="BB112" s="146">
        <f>IF(AZ112=2,G112,0)</f>
        <v>0</v>
      </c>
      <c r="BC112" s="146">
        <f>IF(AZ112=3,G112,0)</f>
        <v>0</v>
      </c>
      <c r="BD112" s="146">
        <f>IF(AZ112=4,G112,0)</f>
        <v>0</v>
      </c>
      <c r="BE112" s="146">
        <f>IF(AZ112=5,G112,0)</f>
        <v>0</v>
      </c>
      <c r="CA112" s="177">
        <v>12</v>
      </c>
      <c r="CB112" s="177">
        <v>0</v>
      </c>
      <c r="CZ112" s="146">
        <v>0</v>
      </c>
    </row>
    <row r="113" spans="1:15" ht="12.75">
      <c r="A113" s="178"/>
      <c r="B113" s="179"/>
      <c r="C113" s="238" t="s">
        <v>202</v>
      </c>
      <c r="D113" s="239"/>
      <c r="E113" s="239"/>
      <c r="F113" s="239"/>
      <c r="G113" s="240"/>
      <c r="L113" s="180" t="s">
        <v>202</v>
      </c>
      <c r="O113" s="170">
        <v>3</v>
      </c>
    </row>
    <row r="114" spans="1:15" ht="12.75">
      <c r="A114" s="178"/>
      <c r="B114" s="181"/>
      <c r="C114" s="231" t="s">
        <v>87</v>
      </c>
      <c r="D114" s="232"/>
      <c r="E114" s="182">
        <v>1</v>
      </c>
      <c r="F114" s="183"/>
      <c r="G114" s="184"/>
      <c r="M114" s="180" t="s">
        <v>87</v>
      </c>
      <c r="O114" s="170"/>
    </row>
    <row r="115" spans="1:57" ht="12.75">
      <c r="A115" s="185"/>
      <c r="B115" s="186" t="s">
        <v>74</v>
      </c>
      <c r="C115" s="187" t="str">
        <f>CONCATENATE(B111," ",C111)</f>
        <v>720 Zdravotechnická instalace</v>
      </c>
      <c r="D115" s="188"/>
      <c r="E115" s="189"/>
      <c r="F115" s="190"/>
      <c r="G115" s="191">
        <f>SUM(G111:G114)</f>
        <v>0</v>
      </c>
      <c r="O115" s="170">
        <v>4</v>
      </c>
      <c r="BA115" s="192">
        <f>SUM(BA111:BA114)</f>
        <v>0</v>
      </c>
      <c r="BB115" s="192">
        <f>SUM(BB111:BB114)</f>
        <v>0</v>
      </c>
      <c r="BC115" s="192">
        <f>SUM(BC111:BC114)</f>
        <v>0</v>
      </c>
      <c r="BD115" s="192">
        <f>SUM(BD111:BD114)</f>
        <v>0</v>
      </c>
      <c r="BE115" s="192">
        <f>SUM(BE111:BE114)</f>
        <v>0</v>
      </c>
    </row>
    <row r="116" spans="1:15" ht="12.75">
      <c r="A116" s="163" t="s">
        <v>72</v>
      </c>
      <c r="B116" s="164" t="s">
        <v>203</v>
      </c>
      <c r="C116" s="165" t="s">
        <v>204</v>
      </c>
      <c r="D116" s="166"/>
      <c r="E116" s="167"/>
      <c r="F116" s="167"/>
      <c r="G116" s="168"/>
      <c r="H116" s="169"/>
      <c r="I116" s="169"/>
      <c r="O116" s="170">
        <v>1</v>
      </c>
    </row>
    <row r="117" spans="1:104" ht="12.75">
      <c r="A117" s="171">
        <v>32</v>
      </c>
      <c r="B117" s="172" t="s">
        <v>205</v>
      </c>
      <c r="C117" s="173" t="s">
        <v>206</v>
      </c>
      <c r="D117" s="174" t="s">
        <v>207</v>
      </c>
      <c r="E117" s="175">
        <v>1</v>
      </c>
      <c r="F117" s="175">
        <v>0</v>
      </c>
      <c r="G117" s="176">
        <f>E117*F117</f>
        <v>0</v>
      </c>
      <c r="O117" s="170">
        <v>2</v>
      </c>
      <c r="AA117" s="146">
        <v>1</v>
      </c>
      <c r="AB117" s="146">
        <v>7</v>
      </c>
      <c r="AC117" s="146">
        <v>7</v>
      </c>
      <c r="AZ117" s="146">
        <v>2</v>
      </c>
      <c r="BA117" s="146">
        <f>IF(AZ117=1,G117,0)</f>
        <v>0</v>
      </c>
      <c r="BB117" s="146">
        <f>IF(AZ117=2,G117,0)</f>
        <v>0</v>
      </c>
      <c r="BC117" s="146">
        <f>IF(AZ117=3,G117,0)</f>
        <v>0</v>
      </c>
      <c r="BD117" s="146">
        <f>IF(AZ117=4,G117,0)</f>
        <v>0</v>
      </c>
      <c r="BE117" s="146">
        <f>IF(AZ117=5,G117,0)</f>
        <v>0</v>
      </c>
      <c r="CA117" s="177">
        <v>1</v>
      </c>
      <c r="CB117" s="177">
        <v>7</v>
      </c>
      <c r="CZ117" s="146">
        <v>0</v>
      </c>
    </row>
    <row r="118" spans="1:15" ht="12.75">
      <c r="A118" s="178"/>
      <c r="B118" s="181"/>
      <c r="C118" s="231" t="s">
        <v>87</v>
      </c>
      <c r="D118" s="232"/>
      <c r="E118" s="182">
        <v>1</v>
      </c>
      <c r="F118" s="183"/>
      <c r="G118" s="184"/>
      <c r="M118" s="180" t="s">
        <v>87</v>
      </c>
      <c r="O118" s="170"/>
    </row>
    <row r="119" spans="1:104" ht="12.75">
      <c r="A119" s="171">
        <v>33</v>
      </c>
      <c r="B119" s="172" t="s">
        <v>208</v>
      </c>
      <c r="C119" s="173" t="s">
        <v>209</v>
      </c>
      <c r="D119" s="174" t="s">
        <v>207</v>
      </c>
      <c r="E119" s="175">
        <v>1</v>
      </c>
      <c r="F119" s="175">
        <v>0</v>
      </c>
      <c r="G119" s="176">
        <f>E119*F119</f>
        <v>0</v>
      </c>
      <c r="O119" s="170">
        <v>2</v>
      </c>
      <c r="AA119" s="146">
        <v>1</v>
      </c>
      <c r="AB119" s="146">
        <v>7</v>
      </c>
      <c r="AC119" s="146">
        <v>7</v>
      </c>
      <c r="AZ119" s="146">
        <v>2</v>
      </c>
      <c r="BA119" s="146">
        <f>IF(AZ119=1,G119,0)</f>
        <v>0</v>
      </c>
      <c r="BB119" s="146">
        <f>IF(AZ119=2,G119,0)</f>
        <v>0</v>
      </c>
      <c r="BC119" s="146">
        <f>IF(AZ119=3,G119,0)</f>
        <v>0</v>
      </c>
      <c r="BD119" s="146">
        <f>IF(AZ119=4,G119,0)</f>
        <v>0</v>
      </c>
      <c r="BE119" s="146">
        <f>IF(AZ119=5,G119,0)</f>
        <v>0</v>
      </c>
      <c r="CA119" s="177">
        <v>1</v>
      </c>
      <c r="CB119" s="177">
        <v>7</v>
      </c>
      <c r="CZ119" s="146">
        <v>0</v>
      </c>
    </row>
    <row r="120" spans="1:15" ht="12.75">
      <c r="A120" s="178"/>
      <c r="B120" s="181"/>
      <c r="C120" s="231" t="s">
        <v>87</v>
      </c>
      <c r="D120" s="232"/>
      <c r="E120" s="182">
        <v>1</v>
      </c>
      <c r="F120" s="183"/>
      <c r="G120" s="184"/>
      <c r="M120" s="180" t="s">
        <v>87</v>
      </c>
      <c r="O120" s="170"/>
    </row>
    <row r="121" spans="1:104" ht="12.75">
      <c r="A121" s="171">
        <v>34</v>
      </c>
      <c r="B121" s="172" t="s">
        <v>210</v>
      </c>
      <c r="C121" s="173" t="s">
        <v>211</v>
      </c>
      <c r="D121" s="174" t="s">
        <v>207</v>
      </c>
      <c r="E121" s="175">
        <v>1</v>
      </c>
      <c r="F121" s="175">
        <v>0</v>
      </c>
      <c r="G121" s="176">
        <f>E121*F121</f>
        <v>0</v>
      </c>
      <c r="O121" s="170">
        <v>2</v>
      </c>
      <c r="AA121" s="146">
        <v>1</v>
      </c>
      <c r="AB121" s="146">
        <v>7</v>
      </c>
      <c r="AC121" s="146">
        <v>7</v>
      </c>
      <c r="AZ121" s="146">
        <v>2</v>
      </c>
      <c r="BA121" s="146">
        <f>IF(AZ121=1,G121,0)</f>
        <v>0</v>
      </c>
      <c r="BB121" s="146">
        <f>IF(AZ121=2,G121,0)</f>
        <v>0</v>
      </c>
      <c r="BC121" s="146">
        <f>IF(AZ121=3,G121,0)</f>
        <v>0</v>
      </c>
      <c r="BD121" s="146">
        <f>IF(AZ121=4,G121,0)</f>
        <v>0</v>
      </c>
      <c r="BE121" s="146">
        <f>IF(AZ121=5,G121,0)</f>
        <v>0</v>
      </c>
      <c r="CA121" s="177">
        <v>1</v>
      </c>
      <c r="CB121" s="177">
        <v>7</v>
      </c>
      <c r="CZ121" s="146">
        <v>0</v>
      </c>
    </row>
    <row r="122" spans="1:15" ht="12.75">
      <c r="A122" s="178"/>
      <c r="B122" s="181"/>
      <c r="C122" s="231" t="s">
        <v>87</v>
      </c>
      <c r="D122" s="232"/>
      <c r="E122" s="182">
        <v>1</v>
      </c>
      <c r="F122" s="183"/>
      <c r="G122" s="184"/>
      <c r="M122" s="180" t="s">
        <v>87</v>
      </c>
      <c r="O122" s="170"/>
    </row>
    <row r="123" spans="1:104" ht="12.75">
      <c r="A123" s="171">
        <v>35</v>
      </c>
      <c r="B123" s="172" t="s">
        <v>212</v>
      </c>
      <c r="C123" s="173" t="s">
        <v>213</v>
      </c>
      <c r="D123" s="174" t="s">
        <v>86</v>
      </c>
      <c r="E123" s="175">
        <v>1</v>
      </c>
      <c r="F123" s="175">
        <v>0</v>
      </c>
      <c r="G123" s="176">
        <f>E123*F123</f>
        <v>0</v>
      </c>
      <c r="O123" s="170">
        <v>2</v>
      </c>
      <c r="AA123" s="146">
        <v>1</v>
      </c>
      <c r="AB123" s="146">
        <v>7</v>
      </c>
      <c r="AC123" s="146">
        <v>7</v>
      </c>
      <c r="AZ123" s="146">
        <v>2</v>
      </c>
      <c r="BA123" s="146">
        <f>IF(AZ123=1,G123,0)</f>
        <v>0</v>
      </c>
      <c r="BB123" s="146">
        <f>IF(AZ123=2,G123,0)</f>
        <v>0</v>
      </c>
      <c r="BC123" s="146">
        <f>IF(AZ123=3,G123,0)</f>
        <v>0</v>
      </c>
      <c r="BD123" s="146">
        <f>IF(AZ123=4,G123,0)</f>
        <v>0</v>
      </c>
      <c r="BE123" s="146">
        <f>IF(AZ123=5,G123,0)</f>
        <v>0</v>
      </c>
      <c r="CA123" s="177">
        <v>1</v>
      </c>
      <c r="CB123" s="177">
        <v>7</v>
      </c>
      <c r="CZ123" s="146">
        <v>0</v>
      </c>
    </row>
    <row r="124" spans="1:15" ht="12.75">
      <c r="A124" s="178"/>
      <c r="B124" s="181"/>
      <c r="C124" s="231" t="s">
        <v>87</v>
      </c>
      <c r="D124" s="232"/>
      <c r="E124" s="182">
        <v>1</v>
      </c>
      <c r="F124" s="183"/>
      <c r="G124" s="184"/>
      <c r="M124" s="180" t="s">
        <v>87</v>
      </c>
      <c r="O124" s="170"/>
    </row>
    <row r="125" spans="1:104" ht="12.75">
      <c r="A125" s="171">
        <v>36</v>
      </c>
      <c r="B125" s="172" t="s">
        <v>214</v>
      </c>
      <c r="C125" s="173" t="s">
        <v>215</v>
      </c>
      <c r="D125" s="174" t="s">
        <v>86</v>
      </c>
      <c r="E125" s="175">
        <v>1</v>
      </c>
      <c r="F125" s="175">
        <v>0</v>
      </c>
      <c r="G125" s="176">
        <f>E125*F125</f>
        <v>0</v>
      </c>
      <c r="O125" s="170">
        <v>2</v>
      </c>
      <c r="AA125" s="146">
        <v>1</v>
      </c>
      <c r="AB125" s="146">
        <v>7</v>
      </c>
      <c r="AC125" s="146">
        <v>7</v>
      </c>
      <c r="AZ125" s="146">
        <v>2</v>
      </c>
      <c r="BA125" s="146">
        <f>IF(AZ125=1,G125,0)</f>
        <v>0</v>
      </c>
      <c r="BB125" s="146">
        <f>IF(AZ125=2,G125,0)</f>
        <v>0</v>
      </c>
      <c r="BC125" s="146">
        <f>IF(AZ125=3,G125,0)</f>
        <v>0</v>
      </c>
      <c r="BD125" s="146">
        <f>IF(AZ125=4,G125,0)</f>
        <v>0</v>
      </c>
      <c r="BE125" s="146">
        <f>IF(AZ125=5,G125,0)</f>
        <v>0</v>
      </c>
      <c r="CA125" s="177">
        <v>1</v>
      </c>
      <c r="CB125" s="177">
        <v>7</v>
      </c>
      <c r="CZ125" s="146">
        <v>0</v>
      </c>
    </row>
    <row r="126" spans="1:15" ht="12.75">
      <c r="A126" s="178"/>
      <c r="B126" s="181"/>
      <c r="C126" s="231" t="s">
        <v>87</v>
      </c>
      <c r="D126" s="232"/>
      <c r="E126" s="182">
        <v>1</v>
      </c>
      <c r="F126" s="183"/>
      <c r="G126" s="184"/>
      <c r="M126" s="180" t="s">
        <v>87</v>
      </c>
      <c r="O126" s="170"/>
    </row>
    <row r="127" spans="1:104" ht="12.75">
      <c r="A127" s="171">
        <v>37</v>
      </c>
      <c r="B127" s="172" t="s">
        <v>216</v>
      </c>
      <c r="C127" s="173" t="s">
        <v>217</v>
      </c>
      <c r="D127" s="174" t="s">
        <v>86</v>
      </c>
      <c r="E127" s="175">
        <v>1</v>
      </c>
      <c r="F127" s="175">
        <v>0</v>
      </c>
      <c r="G127" s="176">
        <f>E127*F127</f>
        <v>0</v>
      </c>
      <c r="O127" s="170">
        <v>2</v>
      </c>
      <c r="AA127" s="146">
        <v>2</v>
      </c>
      <c r="AB127" s="146">
        <v>7</v>
      </c>
      <c r="AC127" s="146">
        <v>7</v>
      </c>
      <c r="AZ127" s="146">
        <v>2</v>
      </c>
      <c r="BA127" s="146">
        <f>IF(AZ127=1,G127,0)</f>
        <v>0</v>
      </c>
      <c r="BB127" s="146">
        <f>IF(AZ127=2,G127,0)</f>
        <v>0</v>
      </c>
      <c r="BC127" s="146">
        <f>IF(AZ127=3,G127,0)</f>
        <v>0</v>
      </c>
      <c r="BD127" s="146">
        <f>IF(AZ127=4,G127,0)</f>
        <v>0</v>
      </c>
      <c r="BE127" s="146">
        <f>IF(AZ127=5,G127,0)</f>
        <v>0</v>
      </c>
      <c r="CA127" s="177">
        <v>2</v>
      </c>
      <c r="CB127" s="177">
        <v>7</v>
      </c>
      <c r="CZ127" s="146">
        <v>0.01867</v>
      </c>
    </row>
    <row r="128" spans="1:15" ht="12.75">
      <c r="A128" s="178"/>
      <c r="B128" s="179"/>
      <c r="C128" s="238" t="s">
        <v>218</v>
      </c>
      <c r="D128" s="239"/>
      <c r="E128" s="239"/>
      <c r="F128" s="239"/>
      <c r="G128" s="240"/>
      <c r="L128" s="180" t="s">
        <v>218</v>
      </c>
      <c r="O128" s="170">
        <v>3</v>
      </c>
    </row>
    <row r="129" spans="1:15" ht="12.75">
      <c r="A129" s="178"/>
      <c r="B129" s="181"/>
      <c r="C129" s="231" t="s">
        <v>87</v>
      </c>
      <c r="D129" s="232"/>
      <c r="E129" s="182">
        <v>1</v>
      </c>
      <c r="F129" s="183"/>
      <c r="G129" s="184"/>
      <c r="M129" s="180" t="s">
        <v>87</v>
      </c>
      <c r="O129" s="170"/>
    </row>
    <row r="130" spans="1:104" ht="12.75">
      <c r="A130" s="171">
        <v>38</v>
      </c>
      <c r="B130" s="172" t="s">
        <v>219</v>
      </c>
      <c r="C130" s="173" t="s">
        <v>220</v>
      </c>
      <c r="D130" s="174" t="s">
        <v>86</v>
      </c>
      <c r="E130" s="175">
        <v>1</v>
      </c>
      <c r="F130" s="175">
        <v>0</v>
      </c>
      <c r="G130" s="176">
        <f>E130*F130</f>
        <v>0</v>
      </c>
      <c r="O130" s="170">
        <v>2</v>
      </c>
      <c r="AA130" s="146">
        <v>2</v>
      </c>
      <c r="AB130" s="146">
        <v>7</v>
      </c>
      <c r="AC130" s="146">
        <v>7</v>
      </c>
      <c r="AZ130" s="146">
        <v>2</v>
      </c>
      <c r="BA130" s="146">
        <f>IF(AZ130=1,G130,0)</f>
        <v>0</v>
      </c>
      <c r="BB130" s="146">
        <f>IF(AZ130=2,G130,0)</f>
        <v>0</v>
      </c>
      <c r="BC130" s="146">
        <f>IF(AZ130=3,G130,0)</f>
        <v>0</v>
      </c>
      <c r="BD130" s="146">
        <f>IF(AZ130=4,G130,0)</f>
        <v>0</v>
      </c>
      <c r="BE130" s="146">
        <f>IF(AZ130=5,G130,0)</f>
        <v>0</v>
      </c>
      <c r="CA130" s="177">
        <v>2</v>
      </c>
      <c r="CB130" s="177">
        <v>7</v>
      </c>
      <c r="CZ130" s="146">
        <v>0.02962</v>
      </c>
    </row>
    <row r="131" spans="1:15" ht="12.75">
      <c r="A131" s="178"/>
      <c r="B131" s="179"/>
      <c r="C131" s="238" t="s">
        <v>218</v>
      </c>
      <c r="D131" s="239"/>
      <c r="E131" s="239"/>
      <c r="F131" s="239"/>
      <c r="G131" s="240"/>
      <c r="L131" s="180" t="s">
        <v>218</v>
      </c>
      <c r="O131" s="170">
        <v>3</v>
      </c>
    </row>
    <row r="132" spans="1:15" ht="12.75">
      <c r="A132" s="178"/>
      <c r="B132" s="181"/>
      <c r="C132" s="231" t="s">
        <v>87</v>
      </c>
      <c r="D132" s="232"/>
      <c r="E132" s="182">
        <v>1</v>
      </c>
      <c r="F132" s="183"/>
      <c r="G132" s="184"/>
      <c r="M132" s="180" t="s">
        <v>87</v>
      </c>
      <c r="O132" s="170"/>
    </row>
    <row r="133" spans="1:104" ht="12.75">
      <c r="A133" s="171">
        <v>39</v>
      </c>
      <c r="B133" s="172" t="s">
        <v>221</v>
      </c>
      <c r="C133" s="173" t="s">
        <v>222</v>
      </c>
      <c r="D133" s="174" t="s">
        <v>61</v>
      </c>
      <c r="E133" s="175"/>
      <c r="F133" s="175">
        <v>0</v>
      </c>
      <c r="G133" s="176">
        <f>E133*F133</f>
        <v>0</v>
      </c>
      <c r="O133" s="170">
        <v>2</v>
      </c>
      <c r="AA133" s="146">
        <v>7</v>
      </c>
      <c r="AB133" s="146">
        <v>1002</v>
      </c>
      <c r="AC133" s="146">
        <v>5</v>
      </c>
      <c r="AZ133" s="146">
        <v>2</v>
      </c>
      <c r="BA133" s="146">
        <f>IF(AZ133=1,G133,0)</f>
        <v>0</v>
      </c>
      <c r="BB133" s="146">
        <f>IF(AZ133=2,G133,0)</f>
        <v>0</v>
      </c>
      <c r="BC133" s="146">
        <f>IF(AZ133=3,G133,0)</f>
        <v>0</v>
      </c>
      <c r="BD133" s="146">
        <f>IF(AZ133=4,G133,0)</f>
        <v>0</v>
      </c>
      <c r="BE133" s="146">
        <f>IF(AZ133=5,G133,0)</f>
        <v>0</v>
      </c>
      <c r="CA133" s="177">
        <v>7</v>
      </c>
      <c r="CB133" s="177">
        <v>1002</v>
      </c>
      <c r="CZ133" s="146">
        <v>0</v>
      </c>
    </row>
    <row r="134" spans="1:57" ht="12.75">
      <c r="A134" s="185"/>
      <c r="B134" s="186" t="s">
        <v>74</v>
      </c>
      <c r="C134" s="187" t="str">
        <f>CONCATENATE(B116," ",C116)</f>
        <v>725 Zařizovací předměty</v>
      </c>
      <c r="D134" s="188"/>
      <c r="E134" s="189"/>
      <c r="F134" s="190"/>
      <c r="G134" s="191">
        <f>SUM(G116:G133)</f>
        <v>0</v>
      </c>
      <c r="O134" s="170">
        <v>4</v>
      </c>
      <c r="BA134" s="192">
        <f>SUM(BA116:BA133)</f>
        <v>0</v>
      </c>
      <c r="BB134" s="192">
        <f>SUM(BB116:BB133)</f>
        <v>0</v>
      </c>
      <c r="BC134" s="192">
        <f>SUM(BC116:BC133)</f>
        <v>0</v>
      </c>
      <c r="BD134" s="192">
        <f>SUM(BD116:BD133)</f>
        <v>0</v>
      </c>
      <c r="BE134" s="192">
        <f>SUM(BE116:BE133)</f>
        <v>0</v>
      </c>
    </row>
    <row r="135" spans="1:15" ht="12.75">
      <c r="A135" s="163" t="s">
        <v>72</v>
      </c>
      <c r="B135" s="164" t="s">
        <v>223</v>
      </c>
      <c r="C135" s="165" t="s">
        <v>224</v>
      </c>
      <c r="D135" s="166"/>
      <c r="E135" s="167"/>
      <c r="F135" s="167"/>
      <c r="G135" s="168"/>
      <c r="H135" s="169"/>
      <c r="I135" s="169"/>
      <c r="O135" s="170">
        <v>1</v>
      </c>
    </row>
    <row r="136" spans="1:104" ht="22.5">
      <c r="A136" s="171">
        <v>40</v>
      </c>
      <c r="B136" s="172" t="s">
        <v>225</v>
      </c>
      <c r="C136" s="173" t="s">
        <v>325</v>
      </c>
      <c r="D136" s="174" t="s">
        <v>150</v>
      </c>
      <c r="E136" s="175">
        <v>1</v>
      </c>
      <c r="F136" s="175">
        <v>0</v>
      </c>
      <c r="G136" s="176">
        <f>E136*F136</f>
        <v>0</v>
      </c>
      <c r="O136" s="170">
        <v>2</v>
      </c>
      <c r="AA136" s="146">
        <v>12</v>
      </c>
      <c r="AB136" s="146">
        <v>0</v>
      </c>
      <c r="AC136" s="146">
        <v>102</v>
      </c>
      <c r="AZ136" s="146">
        <v>2</v>
      </c>
      <c r="BA136" s="146">
        <f>IF(AZ136=1,G136,0)</f>
        <v>0</v>
      </c>
      <c r="BB136" s="146">
        <f>IF(AZ136=2,G136,0)</f>
        <v>0</v>
      </c>
      <c r="BC136" s="146">
        <f>IF(AZ136=3,G136,0)</f>
        <v>0</v>
      </c>
      <c r="BD136" s="146">
        <f>IF(AZ136=4,G136,0)</f>
        <v>0</v>
      </c>
      <c r="BE136" s="146">
        <f>IF(AZ136=5,G136,0)</f>
        <v>0</v>
      </c>
      <c r="CA136" s="177">
        <v>12</v>
      </c>
      <c r="CB136" s="177">
        <v>0</v>
      </c>
      <c r="CZ136" s="146">
        <v>0</v>
      </c>
    </row>
    <row r="137" spans="1:15" ht="12.75">
      <c r="A137" s="178"/>
      <c r="B137" s="179"/>
      <c r="C137" s="238" t="s">
        <v>226</v>
      </c>
      <c r="D137" s="239"/>
      <c r="E137" s="239"/>
      <c r="F137" s="239"/>
      <c r="G137" s="240"/>
      <c r="L137" s="180" t="s">
        <v>226</v>
      </c>
      <c r="O137" s="170">
        <v>3</v>
      </c>
    </row>
    <row r="138" spans="1:15" ht="12.75">
      <c r="A138" s="178"/>
      <c r="B138" s="179"/>
      <c r="C138" s="238"/>
      <c r="D138" s="239"/>
      <c r="E138" s="239"/>
      <c r="F138" s="239"/>
      <c r="G138" s="240"/>
      <c r="L138" s="180"/>
      <c r="O138" s="170">
        <v>3</v>
      </c>
    </row>
    <row r="139" spans="1:15" ht="12.75">
      <c r="A139" s="178"/>
      <c r="B139" s="181"/>
      <c r="C139" s="231" t="s">
        <v>87</v>
      </c>
      <c r="D139" s="232"/>
      <c r="E139" s="182">
        <v>1</v>
      </c>
      <c r="F139" s="183"/>
      <c r="G139" s="184"/>
      <c r="M139" s="180" t="s">
        <v>87</v>
      </c>
      <c r="O139" s="170"/>
    </row>
    <row r="140" spans="1:104" ht="12.75">
      <c r="A140" s="171">
        <v>41</v>
      </c>
      <c r="B140" s="172" t="s">
        <v>227</v>
      </c>
      <c r="C140" s="173" t="s">
        <v>228</v>
      </c>
      <c r="D140" s="174" t="s">
        <v>61</v>
      </c>
      <c r="E140" s="175"/>
      <c r="F140" s="175">
        <v>0</v>
      </c>
      <c r="G140" s="176">
        <f>E140*F140</f>
        <v>0</v>
      </c>
      <c r="O140" s="170">
        <v>2</v>
      </c>
      <c r="AA140" s="146">
        <v>7</v>
      </c>
      <c r="AB140" s="146">
        <v>1002</v>
      </c>
      <c r="AC140" s="146">
        <v>5</v>
      </c>
      <c r="AZ140" s="146">
        <v>2</v>
      </c>
      <c r="BA140" s="146">
        <f>IF(AZ140=1,G140,0)</f>
        <v>0</v>
      </c>
      <c r="BB140" s="146">
        <f>IF(AZ140=2,G140,0)</f>
        <v>0</v>
      </c>
      <c r="BC140" s="146">
        <f>IF(AZ140=3,G140,0)</f>
        <v>0</v>
      </c>
      <c r="BD140" s="146">
        <f>IF(AZ140=4,G140,0)</f>
        <v>0</v>
      </c>
      <c r="BE140" s="146">
        <f>IF(AZ140=5,G140,0)</f>
        <v>0</v>
      </c>
      <c r="CA140" s="177">
        <v>7</v>
      </c>
      <c r="CB140" s="177">
        <v>1002</v>
      </c>
      <c r="CZ140" s="146">
        <v>0</v>
      </c>
    </row>
    <row r="141" spans="1:57" ht="12.75">
      <c r="A141" s="185"/>
      <c r="B141" s="186" t="s">
        <v>74</v>
      </c>
      <c r="C141" s="187" t="str">
        <f>CONCATENATE(B135," ",C135)</f>
        <v>735 Otopná tělesa</v>
      </c>
      <c r="D141" s="188"/>
      <c r="E141" s="189"/>
      <c r="F141" s="190"/>
      <c r="G141" s="191">
        <f>SUM(G135:G140)</f>
        <v>0</v>
      </c>
      <c r="O141" s="170">
        <v>4</v>
      </c>
      <c r="BA141" s="192">
        <f>SUM(BA135:BA140)</f>
        <v>0</v>
      </c>
      <c r="BB141" s="192">
        <f>SUM(BB135:BB140)</f>
        <v>0</v>
      </c>
      <c r="BC141" s="192">
        <f>SUM(BC135:BC140)</f>
        <v>0</v>
      </c>
      <c r="BD141" s="192">
        <f>SUM(BD135:BD140)</f>
        <v>0</v>
      </c>
      <c r="BE141" s="192">
        <f>SUM(BE135:BE140)</f>
        <v>0</v>
      </c>
    </row>
    <row r="142" spans="1:15" ht="12.75">
      <c r="A142" s="163" t="s">
        <v>72</v>
      </c>
      <c r="B142" s="164" t="s">
        <v>229</v>
      </c>
      <c r="C142" s="165" t="s">
        <v>230</v>
      </c>
      <c r="D142" s="166"/>
      <c r="E142" s="167"/>
      <c r="F142" s="167"/>
      <c r="G142" s="168"/>
      <c r="H142" s="169"/>
      <c r="I142" s="169"/>
      <c r="O142" s="170">
        <v>1</v>
      </c>
    </row>
    <row r="143" spans="1:104" ht="12.75">
      <c r="A143" s="171">
        <v>42</v>
      </c>
      <c r="B143" s="172" t="s">
        <v>231</v>
      </c>
      <c r="C143" s="173" t="s">
        <v>326</v>
      </c>
      <c r="D143" s="174" t="s">
        <v>232</v>
      </c>
      <c r="E143" s="175">
        <v>7</v>
      </c>
      <c r="F143" s="175">
        <v>0</v>
      </c>
      <c r="G143" s="176">
        <f aca="true" t="shared" si="0" ref="G143:G149">E143*F143</f>
        <v>0</v>
      </c>
      <c r="O143" s="170">
        <v>2</v>
      </c>
      <c r="AA143" s="146">
        <v>1</v>
      </c>
      <c r="AB143" s="146">
        <v>7</v>
      </c>
      <c r="AC143" s="146">
        <v>7</v>
      </c>
      <c r="AZ143" s="146">
        <v>2</v>
      </c>
      <c r="BA143" s="146">
        <f aca="true" t="shared" si="1" ref="BA143:BA149">IF(AZ143=1,G143,0)</f>
        <v>0</v>
      </c>
      <c r="BB143" s="146">
        <f aca="true" t="shared" si="2" ref="BB143:BB149">IF(AZ143=2,G143,0)</f>
        <v>0</v>
      </c>
      <c r="BC143" s="146">
        <f aca="true" t="shared" si="3" ref="BC143:BC149">IF(AZ143=3,G143,0)</f>
        <v>0</v>
      </c>
      <c r="BD143" s="146">
        <f aca="true" t="shared" si="4" ref="BD143:BD149">IF(AZ143=4,G143,0)</f>
        <v>0</v>
      </c>
      <c r="BE143" s="146">
        <f aca="true" t="shared" si="5" ref="BE143:BE149">IF(AZ143=5,G143,0)</f>
        <v>0</v>
      </c>
      <c r="CA143" s="177">
        <v>1</v>
      </c>
      <c r="CB143" s="177">
        <v>7</v>
      </c>
      <c r="CZ143" s="146">
        <v>0</v>
      </c>
    </row>
    <row r="144" spans="1:104" ht="12.75">
      <c r="A144" s="171">
        <v>43</v>
      </c>
      <c r="B144" s="172" t="s">
        <v>233</v>
      </c>
      <c r="C144" s="173" t="s">
        <v>234</v>
      </c>
      <c r="D144" s="174" t="s">
        <v>86</v>
      </c>
      <c r="E144" s="175">
        <v>1</v>
      </c>
      <c r="F144" s="175">
        <v>0</v>
      </c>
      <c r="G144" s="176">
        <f t="shared" si="0"/>
        <v>0</v>
      </c>
      <c r="O144" s="170">
        <v>2</v>
      </c>
      <c r="AA144" s="146">
        <v>1</v>
      </c>
      <c r="AB144" s="146">
        <v>7</v>
      </c>
      <c r="AC144" s="146">
        <v>7</v>
      </c>
      <c r="AZ144" s="146">
        <v>2</v>
      </c>
      <c r="BA144" s="146">
        <f t="shared" si="1"/>
        <v>0</v>
      </c>
      <c r="BB144" s="146">
        <f t="shared" si="2"/>
        <v>0</v>
      </c>
      <c r="BC144" s="146">
        <f t="shared" si="3"/>
        <v>0</v>
      </c>
      <c r="BD144" s="146">
        <f t="shared" si="4"/>
        <v>0</v>
      </c>
      <c r="BE144" s="146">
        <f t="shared" si="5"/>
        <v>0</v>
      </c>
      <c r="CA144" s="177">
        <v>1</v>
      </c>
      <c r="CB144" s="177">
        <v>7</v>
      </c>
      <c r="CZ144" s="146">
        <v>0</v>
      </c>
    </row>
    <row r="145" spans="1:104" ht="12.75">
      <c r="A145" s="171">
        <v>44</v>
      </c>
      <c r="B145" s="172" t="s">
        <v>235</v>
      </c>
      <c r="C145" s="173" t="s">
        <v>327</v>
      </c>
      <c r="D145" s="174" t="s">
        <v>232</v>
      </c>
      <c r="E145" s="175">
        <v>4</v>
      </c>
      <c r="F145" s="175">
        <v>0</v>
      </c>
      <c r="G145" s="176">
        <f t="shared" si="0"/>
        <v>0</v>
      </c>
      <c r="O145" s="170">
        <v>2</v>
      </c>
      <c r="AA145" s="146">
        <v>1</v>
      </c>
      <c r="AB145" s="146">
        <v>7</v>
      </c>
      <c r="AC145" s="146">
        <v>7</v>
      </c>
      <c r="AZ145" s="146">
        <v>2</v>
      </c>
      <c r="BA145" s="146">
        <f t="shared" si="1"/>
        <v>0</v>
      </c>
      <c r="BB145" s="146">
        <f t="shared" si="2"/>
        <v>0</v>
      </c>
      <c r="BC145" s="146">
        <f t="shared" si="3"/>
        <v>0</v>
      </c>
      <c r="BD145" s="146">
        <f t="shared" si="4"/>
        <v>0</v>
      </c>
      <c r="BE145" s="146">
        <f t="shared" si="5"/>
        <v>0</v>
      </c>
      <c r="CA145" s="177">
        <v>1</v>
      </c>
      <c r="CB145" s="177">
        <v>7</v>
      </c>
      <c r="CZ145" s="146">
        <v>0</v>
      </c>
    </row>
    <row r="146" spans="1:104" ht="12.75">
      <c r="A146" s="171">
        <v>45</v>
      </c>
      <c r="B146" s="172" t="s">
        <v>236</v>
      </c>
      <c r="C146" s="173" t="s">
        <v>237</v>
      </c>
      <c r="D146" s="174" t="s">
        <v>86</v>
      </c>
      <c r="E146" s="175">
        <v>1</v>
      </c>
      <c r="F146" s="175">
        <v>0</v>
      </c>
      <c r="G146" s="176">
        <f t="shared" si="0"/>
        <v>0</v>
      </c>
      <c r="O146" s="170">
        <v>2</v>
      </c>
      <c r="AA146" s="146">
        <v>1</v>
      </c>
      <c r="AB146" s="146">
        <v>7</v>
      </c>
      <c r="AC146" s="146">
        <v>7</v>
      </c>
      <c r="AZ146" s="146">
        <v>2</v>
      </c>
      <c r="BA146" s="146">
        <f t="shared" si="1"/>
        <v>0</v>
      </c>
      <c r="BB146" s="146">
        <f t="shared" si="2"/>
        <v>0</v>
      </c>
      <c r="BC146" s="146">
        <f t="shared" si="3"/>
        <v>0</v>
      </c>
      <c r="BD146" s="146">
        <f t="shared" si="4"/>
        <v>0</v>
      </c>
      <c r="BE146" s="146">
        <f t="shared" si="5"/>
        <v>0</v>
      </c>
      <c r="CA146" s="177">
        <v>1</v>
      </c>
      <c r="CB146" s="177">
        <v>7</v>
      </c>
      <c r="CZ146" s="146">
        <v>0.00034</v>
      </c>
    </row>
    <row r="147" spans="1:104" ht="12.75">
      <c r="A147" s="171">
        <v>46</v>
      </c>
      <c r="B147" s="172" t="s">
        <v>238</v>
      </c>
      <c r="C147" s="173" t="s">
        <v>239</v>
      </c>
      <c r="D147" s="174" t="s">
        <v>232</v>
      </c>
      <c r="E147" s="175">
        <v>7</v>
      </c>
      <c r="F147" s="175">
        <v>0</v>
      </c>
      <c r="G147" s="176">
        <f t="shared" si="0"/>
        <v>0</v>
      </c>
      <c r="O147" s="170">
        <v>2</v>
      </c>
      <c r="AA147" s="146">
        <v>1</v>
      </c>
      <c r="AB147" s="146">
        <v>7</v>
      </c>
      <c r="AC147" s="146">
        <v>7</v>
      </c>
      <c r="AZ147" s="146">
        <v>2</v>
      </c>
      <c r="BA147" s="146">
        <f t="shared" si="1"/>
        <v>0</v>
      </c>
      <c r="BB147" s="146">
        <f t="shared" si="2"/>
        <v>0</v>
      </c>
      <c r="BC147" s="146">
        <f t="shared" si="3"/>
        <v>0</v>
      </c>
      <c r="BD147" s="146">
        <f t="shared" si="4"/>
        <v>0</v>
      </c>
      <c r="BE147" s="146">
        <f t="shared" si="5"/>
        <v>0</v>
      </c>
      <c r="CA147" s="177">
        <v>1</v>
      </c>
      <c r="CB147" s="177">
        <v>7</v>
      </c>
      <c r="CZ147" s="146">
        <v>0.00205</v>
      </c>
    </row>
    <row r="148" spans="1:104" ht="12.75">
      <c r="A148" s="171">
        <v>47</v>
      </c>
      <c r="B148" s="172" t="s">
        <v>240</v>
      </c>
      <c r="C148" s="173" t="s">
        <v>241</v>
      </c>
      <c r="D148" s="174" t="s">
        <v>232</v>
      </c>
      <c r="E148" s="175">
        <v>4</v>
      </c>
      <c r="F148" s="175">
        <v>0</v>
      </c>
      <c r="G148" s="176">
        <f t="shared" si="0"/>
        <v>0</v>
      </c>
      <c r="O148" s="170">
        <v>2</v>
      </c>
      <c r="AA148" s="146">
        <v>1</v>
      </c>
      <c r="AB148" s="146">
        <v>7</v>
      </c>
      <c r="AC148" s="146">
        <v>7</v>
      </c>
      <c r="AZ148" s="146">
        <v>2</v>
      </c>
      <c r="BA148" s="146">
        <f t="shared" si="1"/>
        <v>0</v>
      </c>
      <c r="BB148" s="146">
        <f t="shared" si="2"/>
        <v>0</v>
      </c>
      <c r="BC148" s="146">
        <f t="shared" si="3"/>
        <v>0</v>
      </c>
      <c r="BD148" s="146">
        <f t="shared" si="4"/>
        <v>0</v>
      </c>
      <c r="BE148" s="146">
        <f t="shared" si="5"/>
        <v>0</v>
      </c>
      <c r="CA148" s="177">
        <v>1</v>
      </c>
      <c r="CB148" s="177">
        <v>7</v>
      </c>
      <c r="CZ148" s="146">
        <v>0.00312</v>
      </c>
    </row>
    <row r="149" spans="1:104" ht="12.75">
      <c r="A149" s="171">
        <v>48</v>
      </c>
      <c r="B149" s="172" t="s">
        <v>242</v>
      </c>
      <c r="C149" s="173" t="s">
        <v>243</v>
      </c>
      <c r="D149" s="174" t="s">
        <v>61</v>
      </c>
      <c r="E149" s="175"/>
      <c r="F149" s="175">
        <v>0</v>
      </c>
      <c r="G149" s="176">
        <f t="shared" si="0"/>
        <v>0</v>
      </c>
      <c r="O149" s="170">
        <v>2</v>
      </c>
      <c r="AA149" s="146">
        <v>7</v>
      </c>
      <c r="AB149" s="146">
        <v>1002</v>
      </c>
      <c r="AC149" s="146">
        <v>5</v>
      </c>
      <c r="AZ149" s="146">
        <v>2</v>
      </c>
      <c r="BA149" s="146">
        <f t="shared" si="1"/>
        <v>0</v>
      </c>
      <c r="BB149" s="146">
        <f t="shared" si="2"/>
        <v>0</v>
      </c>
      <c r="BC149" s="146">
        <f t="shared" si="3"/>
        <v>0</v>
      </c>
      <c r="BD149" s="146">
        <f t="shared" si="4"/>
        <v>0</v>
      </c>
      <c r="BE149" s="146">
        <f t="shared" si="5"/>
        <v>0</v>
      </c>
      <c r="CA149" s="177">
        <v>7</v>
      </c>
      <c r="CB149" s="177">
        <v>1002</v>
      </c>
      <c r="CZ149" s="146">
        <v>0</v>
      </c>
    </row>
    <row r="150" spans="1:57" ht="12.75">
      <c r="A150" s="185"/>
      <c r="B150" s="186" t="s">
        <v>74</v>
      </c>
      <c r="C150" s="187" t="str">
        <f>CONCATENATE(B142," ",C142)</f>
        <v>764 Konstrukce klempířské</v>
      </c>
      <c r="D150" s="188"/>
      <c r="E150" s="189"/>
      <c r="F150" s="190"/>
      <c r="G150" s="191">
        <f>SUM(G142:G149)</f>
        <v>0</v>
      </c>
      <c r="O150" s="170">
        <v>4</v>
      </c>
      <c r="BA150" s="192">
        <f>SUM(BA142:BA149)</f>
        <v>0</v>
      </c>
      <c r="BB150" s="192">
        <f>SUM(BB142:BB149)</f>
        <v>0</v>
      </c>
      <c r="BC150" s="192">
        <f>SUM(BC142:BC149)</f>
        <v>0</v>
      </c>
      <c r="BD150" s="192">
        <f>SUM(BD142:BD149)</f>
        <v>0</v>
      </c>
      <c r="BE150" s="192">
        <f>SUM(BE142:BE149)</f>
        <v>0</v>
      </c>
    </row>
    <row r="151" spans="1:15" ht="12.75">
      <c r="A151" s="163" t="s">
        <v>72</v>
      </c>
      <c r="B151" s="164" t="s">
        <v>244</v>
      </c>
      <c r="C151" s="165" t="s">
        <v>245</v>
      </c>
      <c r="D151" s="166"/>
      <c r="E151" s="167"/>
      <c r="F151" s="167"/>
      <c r="G151" s="168"/>
      <c r="H151" s="169"/>
      <c r="I151" s="169"/>
      <c r="O151" s="170">
        <v>1</v>
      </c>
    </row>
    <row r="152" spans="1:104" ht="12.75">
      <c r="A152" s="171">
        <v>49</v>
      </c>
      <c r="B152" s="172" t="s">
        <v>246</v>
      </c>
      <c r="C152" s="173" t="s">
        <v>247</v>
      </c>
      <c r="D152" s="174" t="s">
        <v>90</v>
      </c>
      <c r="E152" s="175">
        <v>18.45</v>
      </c>
      <c r="F152" s="175">
        <v>0</v>
      </c>
      <c r="G152" s="176">
        <f>E152*F152</f>
        <v>0</v>
      </c>
      <c r="O152" s="170">
        <v>2</v>
      </c>
      <c r="AA152" s="146">
        <v>1</v>
      </c>
      <c r="AB152" s="146">
        <v>7</v>
      </c>
      <c r="AC152" s="146">
        <v>7</v>
      </c>
      <c r="AZ152" s="146">
        <v>2</v>
      </c>
      <c r="BA152" s="146">
        <f>IF(AZ152=1,G152,0)</f>
        <v>0</v>
      </c>
      <c r="BB152" s="146">
        <f>IF(AZ152=2,G152,0)</f>
        <v>0</v>
      </c>
      <c r="BC152" s="146">
        <f>IF(AZ152=3,G152,0)</f>
        <v>0</v>
      </c>
      <c r="BD152" s="146">
        <f>IF(AZ152=4,G152,0)</f>
        <v>0</v>
      </c>
      <c r="BE152" s="146">
        <f>IF(AZ152=5,G152,0)</f>
        <v>0</v>
      </c>
      <c r="CA152" s="177">
        <v>1</v>
      </c>
      <c r="CB152" s="177">
        <v>7</v>
      </c>
      <c r="CZ152" s="146">
        <v>0</v>
      </c>
    </row>
    <row r="153" spans="1:15" ht="12.75">
      <c r="A153" s="178"/>
      <c r="B153" s="181"/>
      <c r="C153" s="231" t="s">
        <v>97</v>
      </c>
      <c r="D153" s="232"/>
      <c r="E153" s="182">
        <v>18.45</v>
      </c>
      <c r="F153" s="183"/>
      <c r="G153" s="184"/>
      <c r="M153" s="180" t="s">
        <v>97</v>
      </c>
      <c r="O153" s="170"/>
    </row>
    <row r="154" spans="1:104" ht="12.75">
      <c r="A154" s="171">
        <v>50</v>
      </c>
      <c r="B154" s="172" t="s">
        <v>248</v>
      </c>
      <c r="C154" s="173" t="s">
        <v>249</v>
      </c>
      <c r="D154" s="174" t="s">
        <v>90</v>
      </c>
      <c r="E154" s="175">
        <v>18.45</v>
      </c>
      <c r="F154" s="175">
        <v>0</v>
      </c>
      <c r="G154" s="176">
        <f>E154*F154</f>
        <v>0</v>
      </c>
      <c r="O154" s="170">
        <v>2</v>
      </c>
      <c r="AA154" s="146">
        <v>1</v>
      </c>
      <c r="AB154" s="146">
        <v>7</v>
      </c>
      <c r="AC154" s="146">
        <v>7</v>
      </c>
      <c r="AZ154" s="146">
        <v>2</v>
      </c>
      <c r="BA154" s="146">
        <f>IF(AZ154=1,G154,0)</f>
        <v>0</v>
      </c>
      <c r="BB154" s="146">
        <f>IF(AZ154=2,G154,0)</f>
        <v>0</v>
      </c>
      <c r="BC154" s="146">
        <f>IF(AZ154=3,G154,0)</f>
        <v>0</v>
      </c>
      <c r="BD154" s="146">
        <f>IF(AZ154=4,G154,0)</f>
        <v>0</v>
      </c>
      <c r="BE154" s="146">
        <f>IF(AZ154=5,G154,0)</f>
        <v>0</v>
      </c>
      <c r="CA154" s="177">
        <v>1</v>
      </c>
      <c r="CB154" s="177">
        <v>7</v>
      </c>
      <c r="CZ154" s="146">
        <v>0</v>
      </c>
    </row>
    <row r="155" spans="1:15" ht="12.75">
      <c r="A155" s="178"/>
      <c r="B155" s="181"/>
      <c r="C155" s="231" t="s">
        <v>250</v>
      </c>
      <c r="D155" s="232"/>
      <c r="E155" s="182">
        <v>18.45</v>
      </c>
      <c r="F155" s="183"/>
      <c r="G155" s="184"/>
      <c r="M155" s="180" t="s">
        <v>250</v>
      </c>
      <c r="O155" s="170"/>
    </row>
    <row r="156" spans="1:57" ht="12.75">
      <c r="A156" s="185"/>
      <c r="B156" s="186" t="s">
        <v>74</v>
      </c>
      <c r="C156" s="187" t="str">
        <f>CONCATENATE(B151," ",C151)</f>
        <v>766 Konstrukce truhlářské</v>
      </c>
      <c r="D156" s="188"/>
      <c r="E156" s="189"/>
      <c r="F156" s="190"/>
      <c r="G156" s="191">
        <f>SUM(G151:G155)</f>
        <v>0</v>
      </c>
      <c r="O156" s="170">
        <v>4</v>
      </c>
      <c r="BA156" s="192">
        <f>SUM(BA151:BA155)</f>
        <v>0</v>
      </c>
      <c r="BB156" s="192">
        <f>SUM(BB151:BB155)</f>
        <v>0</v>
      </c>
      <c r="BC156" s="192">
        <f>SUM(BC151:BC155)</f>
        <v>0</v>
      </c>
      <c r="BD156" s="192">
        <f>SUM(BD151:BD155)</f>
        <v>0</v>
      </c>
      <c r="BE156" s="192">
        <f>SUM(BE151:BE155)</f>
        <v>0</v>
      </c>
    </row>
    <row r="157" spans="1:15" ht="12.75">
      <c r="A157" s="163" t="s">
        <v>72</v>
      </c>
      <c r="B157" s="164" t="s">
        <v>251</v>
      </c>
      <c r="C157" s="165" t="s">
        <v>252</v>
      </c>
      <c r="D157" s="166"/>
      <c r="E157" s="167"/>
      <c r="F157" s="167"/>
      <c r="G157" s="168"/>
      <c r="H157" s="169"/>
      <c r="I157" s="169"/>
      <c r="O157" s="170">
        <v>1</v>
      </c>
    </row>
    <row r="158" spans="1:104" ht="22.5">
      <c r="A158" s="171">
        <v>51</v>
      </c>
      <c r="B158" s="172" t="s">
        <v>253</v>
      </c>
      <c r="C158" s="173" t="s">
        <v>254</v>
      </c>
      <c r="D158" s="174" t="s">
        <v>86</v>
      </c>
      <c r="E158" s="175">
        <v>2</v>
      </c>
      <c r="F158" s="175">
        <v>0</v>
      </c>
      <c r="G158" s="176">
        <f>E158*F158</f>
        <v>0</v>
      </c>
      <c r="O158" s="170">
        <v>2</v>
      </c>
      <c r="AA158" s="146">
        <v>12</v>
      </c>
      <c r="AB158" s="146">
        <v>0</v>
      </c>
      <c r="AC158" s="146">
        <v>100</v>
      </c>
      <c r="AZ158" s="146">
        <v>2</v>
      </c>
      <c r="BA158" s="146">
        <f>IF(AZ158=1,G158,0)</f>
        <v>0</v>
      </c>
      <c r="BB158" s="146">
        <f>IF(AZ158=2,G158,0)</f>
        <v>0</v>
      </c>
      <c r="BC158" s="146">
        <f>IF(AZ158=3,G158,0)</f>
        <v>0</v>
      </c>
      <c r="BD158" s="146">
        <f>IF(AZ158=4,G158,0)</f>
        <v>0</v>
      </c>
      <c r="BE158" s="146">
        <f>IF(AZ158=5,G158,0)</f>
        <v>0</v>
      </c>
      <c r="CA158" s="177">
        <v>12</v>
      </c>
      <c r="CB158" s="177">
        <v>0</v>
      </c>
      <c r="CZ158" s="146">
        <v>0</v>
      </c>
    </row>
    <row r="159" spans="1:15" ht="12.75">
      <c r="A159" s="178"/>
      <c r="B159" s="181"/>
      <c r="C159" s="231" t="s">
        <v>142</v>
      </c>
      <c r="D159" s="232"/>
      <c r="E159" s="182">
        <v>2</v>
      </c>
      <c r="F159" s="183"/>
      <c r="G159" s="184"/>
      <c r="M159" s="180" t="s">
        <v>142</v>
      </c>
      <c r="O159" s="170"/>
    </row>
    <row r="160" spans="1:104" ht="12.75">
      <c r="A160" s="171">
        <v>52</v>
      </c>
      <c r="B160" s="172" t="s">
        <v>255</v>
      </c>
      <c r="C160" s="173" t="s">
        <v>256</v>
      </c>
      <c r="D160" s="174" t="s">
        <v>61</v>
      </c>
      <c r="E160" s="175"/>
      <c r="F160" s="175">
        <v>0</v>
      </c>
      <c r="G160" s="176">
        <f>E160*F160</f>
        <v>0</v>
      </c>
      <c r="O160" s="170">
        <v>2</v>
      </c>
      <c r="AA160" s="146">
        <v>7</v>
      </c>
      <c r="AB160" s="146">
        <v>1002</v>
      </c>
      <c r="AC160" s="146">
        <v>5</v>
      </c>
      <c r="AZ160" s="146">
        <v>2</v>
      </c>
      <c r="BA160" s="146">
        <f>IF(AZ160=1,G160,0)</f>
        <v>0</v>
      </c>
      <c r="BB160" s="146">
        <f>IF(AZ160=2,G160,0)</f>
        <v>0</v>
      </c>
      <c r="BC160" s="146">
        <f>IF(AZ160=3,G160,0)</f>
        <v>0</v>
      </c>
      <c r="BD160" s="146">
        <f>IF(AZ160=4,G160,0)</f>
        <v>0</v>
      </c>
      <c r="BE160" s="146">
        <f>IF(AZ160=5,G160,0)</f>
        <v>0</v>
      </c>
      <c r="CA160" s="177">
        <v>7</v>
      </c>
      <c r="CB160" s="177">
        <v>1002</v>
      </c>
      <c r="CZ160" s="146">
        <v>0</v>
      </c>
    </row>
    <row r="161" spans="1:57" ht="12.75">
      <c r="A161" s="185"/>
      <c r="B161" s="186" t="s">
        <v>74</v>
      </c>
      <c r="C161" s="187" t="str">
        <f>CONCATENATE(B157," ",C157)</f>
        <v>767 Konstrukce zámečnické</v>
      </c>
      <c r="D161" s="188"/>
      <c r="E161" s="189"/>
      <c r="F161" s="190"/>
      <c r="G161" s="191">
        <f>SUM(G157:G160)</f>
        <v>0</v>
      </c>
      <c r="O161" s="170">
        <v>4</v>
      </c>
      <c r="BA161" s="192">
        <f>SUM(BA157:BA160)</f>
        <v>0</v>
      </c>
      <c r="BB161" s="192">
        <f>SUM(BB157:BB160)</f>
        <v>0</v>
      </c>
      <c r="BC161" s="192">
        <f>SUM(BC157:BC160)</f>
        <v>0</v>
      </c>
      <c r="BD161" s="192">
        <f>SUM(BD157:BD160)</f>
        <v>0</v>
      </c>
      <c r="BE161" s="192">
        <f>SUM(BE157:BE160)</f>
        <v>0</v>
      </c>
    </row>
    <row r="162" spans="1:15" ht="12.75">
      <c r="A162" s="163" t="s">
        <v>72</v>
      </c>
      <c r="B162" s="164" t="s">
        <v>257</v>
      </c>
      <c r="C162" s="165" t="s">
        <v>258</v>
      </c>
      <c r="D162" s="166"/>
      <c r="E162" s="167"/>
      <c r="F162" s="167"/>
      <c r="G162" s="168"/>
      <c r="H162" s="169"/>
      <c r="I162" s="169"/>
      <c r="O162" s="170">
        <v>1</v>
      </c>
    </row>
    <row r="163" spans="1:104" ht="12.75">
      <c r="A163" s="171">
        <v>53</v>
      </c>
      <c r="B163" s="172" t="s">
        <v>259</v>
      </c>
      <c r="C163" s="173" t="s">
        <v>260</v>
      </c>
      <c r="D163" s="174" t="s">
        <v>232</v>
      </c>
      <c r="E163" s="175">
        <v>6.9</v>
      </c>
      <c r="F163" s="175">
        <v>0</v>
      </c>
      <c r="G163" s="176">
        <f>E163*F163</f>
        <v>0</v>
      </c>
      <c r="O163" s="170">
        <v>2</v>
      </c>
      <c r="AA163" s="146">
        <v>1</v>
      </c>
      <c r="AB163" s="146">
        <v>7</v>
      </c>
      <c r="AC163" s="146">
        <v>7</v>
      </c>
      <c r="AZ163" s="146">
        <v>2</v>
      </c>
      <c r="BA163" s="146">
        <f>IF(AZ163=1,G163,0)</f>
        <v>0</v>
      </c>
      <c r="BB163" s="146">
        <f>IF(AZ163=2,G163,0)</f>
        <v>0</v>
      </c>
      <c r="BC163" s="146">
        <f>IF(AZ163=3,G163,0)</f>
        <v>0</v>
      </c>
      <c r="BD163" s="146">
        <f>IF(AZ163=4,G163,0)</f>
        <v>0</v>
      </c>
      <c r="BE163" s="146">
        <f>IF(AZ163=5,G163,0)</f>
        <v>0</v>
      </c>
      <c r="CA163" s="177">
        <v>1</v>
      </c>
      <c r="CB163" s="177">
        <v>7</v>
      </c>
      <c r="CZ163" s="146">
        <v>0.00032</v>
      </c>
    </row>
    <row r="164" spans="1:15" ht="12.75">
      <c r="A164" s="178"/>
      <c r="B164" s="179"/>
      <c r="C164" s="238" t="s">
        <v>261</v>
      </c>
      <c r="D164" s="239"/>
      <c r="E164" s="239"/>
      <c r="F164" s="239"/>
      <c r="G164" s="240"/>
      <c r="L164" s="180" t="s">
        <v>261</v>
      </c>
      <c r="O164" s="170">
        <v>3</v>
      </c>
    </row>
    <row r="165" spans="1:15" ht="12.75">
      <c r="A165" s="178"/>
      <c r="B165" s="181"/>
      <c r="C165" s="231" t="s">
        <v>262</v>
      </c>
      <c r="D165" s="232"/>
      <c r="E165" s="182">
        <v>6.9</v>
      </c>
      <c r="F165" s="183"/>
      <c r="G165" s="184"/>
      <c r="M165" s="180" t="s">
        <v>262</v>
      </c>
      <c r="O165" s="170"/>
    </row>
    <row r="166" spans="1:104" ht="12.75">
      <c r="A166" s="171">
        <v>54</v>
      </c>
      <c r="B166" s="172" t="s">
        <v>263</v>
      </c>
      <c r="C166" s="173" t="s">
        <v>264</v>
      </c>
      <c r="D166" s="174" t="s">
        <v>232</v>
      </c>
      <c r="E166" s="175">
        <v>6.9</v>
      </c>
      <c r="F166" s="175">
        <v>0</v>
      </c>
      <c r="G166" s="176">
        <f>E166*F166</f>
        <v>0</v>
      </c>
      <c r="O166" s="170">
        <v>2</v>
      </c>
      <c r="AA166" s="146">
        <v>1</v>
      </c>
      <c r="AB166" s="146">
        <v>7</v>
      </c>
      <c r="AC166" s="146">
        <v>7</v>
      </c>
      <c r="AZ166" s="146">
        <v>2</v>
      </c>
      <c r="BA166" s="146">
        <f>IF(AZ166=1,G166,0)</f>
        <v>0</v>
      </c>
      <c r="BB166" s="146">
        <f>IF(AZ166=2,G166,0)</f>
        <v>0</v>
      </c>
      <c r="BC166" s="146">
        <f>IF(AZ166=3,G166,0)</f>
        <v>0</v>
      </c>
      <c r="BD166" s="146">
        <f>IF(AZ166=4,G166,0)</f>
        <v>0</v>
      </c>
      <c r="BE166" s="146">
        <f>IF(AZ166=5,G166,0)</f>
        <v>0</v>
      </c>
      <c r="CA166" s="177">
        <v>1</v>
      </c>
      <c r="CB166" s="177">
        <v>7</v>
      </c>
      <c r="CZ166" s="146">
        <v>0</v>
      </c>
    </row>
    <row r="167" spans="1:15" ht="12.75">
      <c r="A167" s="178"/>
      <c r="B167" s="181"/>
      <c r="C167" s="231" t="s">
        <v>265</v>
      </c>
      <c r="D167" s="232"/>
      <c r="E167" s="182">
        <v>6.9</v>
      </c>
      <c r="F167" s="183"/>
      <c r="G167" s="184"/>
      <c r="M167" s="180" t="s">
        <v>265</v>
      </c>
      <c r="O167" s="170"/>
    </row>
    <row r="168" spans="1:104" ht="12.75">
      <c r="A168" s="171">
        <v>55</v>
      </c>
      <c r="B168" s="172" t="s">
        <v>266</v>
      </c>
      <c r="C168" s="173" t="s">
        <v>267</v>
      </c>
      <c r="D168" s="174" t="s">
        <v>90</v>
      </c>
      <c r="E168" s="175">
        <v>6.67</v>
      </c>
      <c r="F168" s="175">
        <v>0</v>
      </c>
      <c r="G168" s="176">
        <f>E168*F168</f>
        <v>0</v>
      </c>
      <c r="O168" s="170">
        <v>2</v>
      </c>
      <c r="AA168" s="146">
        <v>1</v>
      </c>
      <c r="AB168" s="146">
        <v>7</v>
      </c>
      <c r="AC168" s="146">
        <v>7</v>
      </c>
      <c r="AZ168" s="146">
        <v>2</v>
      </c>
      <c r="BA168" s="146">
        <f>IF(AZ168=1,G168,0)</f>
        <v>0</v>
      </c>
      <c r="BB168" s="146">
        <f>IF(AZ168=2,G168,0)</f>
        <v>0</v>
      </c>
      <c r="BC168" s="146">
        <f>IF(AZ168=3,G168,0)</f>
        <v>0</v>
      </c>
      <c r="BD168" s="146">
        <f>IF(AZ168=4,G168,0)</f>
        <v>0</v>
      </c>
      <c r="BE168" s="146">
        <f>IF(AZ168=5,G168,0)</f>
        <v>0</v>
      </c>
      <c r="CA168" s="177">
        <v>1</v>
      </c>
      <c r="CB168" s="177">
        <v>7</v>
      </c>
      <c r="CZ168" s="146">
        <v>0.00475</v>
      </c>
    </row>
    <row r="169" spans="1:15" ht="12.75">
      <c r="A169" s="178"/>
      <c r="B169" s="181"/>
      <c r="C169" s="231" t="s">
        <v>94</v>
      </c>
      <c r="D169" s="232"/>
      <c r="E169" s="182">
        <v>2.47</v>
      </c>
      <c r="F169" s="183"/>
      <c r="G169" s="184"/>
      <c r="M169" s="180" t="s">
        <v>94</v>
      </c>
      <c r="O169" s="170"/>
    </row>
    <row r="170" spans="1:15" ht="12.75">
      <c r="A170" s="178"/>
      <c r="B170" s="181"/>
      <c r="C170" s="231" t="s">
        <v>120</v>
      </c>
      <c r="D170" s="232"/>
      <c r="E170" s="182">
        <v>4.2</v>
      </c>
      <c r="F170" s="183"/>
      <c r="G170" s="184"/>
      <c r="M170" s="180" t="s">
        <v>120</v>
      </c>
      <c r="O170" s="170"/>
    </row>
    <row r="171" spans="1:104" ht="12.75">
      <c r="A171" s="171">
        <v>56</v>
      </c>
      <c r="B171" s="172" t="s">
        <v>268</v>
      </c>
      <c r="C171" s="173" t="s">
        <v>328</v>
      </c>
      <c r="D171" s="174" t="s">
        <v>90</v>
      </c>
      <c r="E171" s="175">
        <v>8.2432</v>
      </c>
      <c r="F171" s="175">
        <v>0</v>
      </c>
      <c r="G171" s="176">
        <f>E171*F171</f>
        <v>0</v>
      </c>
      <c r="O171" s="170">
        <v>2</v>
      </c>
      <c r="AA171" s="146">
        <v>3</v>
      </c>
      <c r="AB171" s="146">
        <v>7</v>
      </c>
      <c r="AC171" s="146">
        <v>59764203</v>
      </c>
      <c r="AZ171" s="146">
        <v>2</v>
      </c>
      <c r="BA171" s="146">
        <f>IF(AZ171=1,G171,0)</f>
        <v>0</v>
      </c>
      <c r="BB171" s="146">
        <f>IF(AZ171=2,G171,0)</f>
        <v>0</v>
      </c>
      <c r="BC171" s="146">
        <f>IF(AZ171=3,G171,0)</f>
        <v>0</v>
      </c>
      <c r="BD171" s="146">
        <f>IF(AZ171=4,G171,0)</f>
        <v>0</v>
      </c>
      <c r="BE171" s="146">
        <f>IF(AZ171=5,G171,0)</f>
        <v>0</v>
      </c>
      <c r="CA171" s="177">
        <v>3</v>
      </c>
      <c r="CB171" s="177">
        <v>7</v>
      </c>
      <c r="CZ171" s="146">
        <v>0.0192</v>
      </c>
    </row>
    <row r="172" spans="1:15" ht="12.75">
      <c r="A172" s="178"/>
      <c r="B172" s="181"/>
      <c r="C172" s="231" t="s">
        <v>269</v>
      </c>
      <c r="D172" s="232"/>
      <c r="E172" s="182">
        <v>2.7664</v>
      </c>
      <c r="F172" s="183"/>
      <c r="G172" s="184"/>
      <c r="M172" s="180" t="s">
        <v>269</v>
      </c>
      <c r="O172" s="170"/>
    </row>
    <row r="173" spans="1:15" ht="12.75">
      <c r="A173" s="178"/>
      <c r="B173" s="181"/>
      <c r="C173" s="231" t="s">
        <v>270</v>
      </c>
      <c r="D173" s="232"/>
      <c r="E173" s="182">
        <v>4.704</v>
      </c>
      <c r="F173" s="183"/>
      <c r="G173" s="184"/>
      <c r="M173" s="180" t="s">
        <v>270</v>
      </c>
      <c r="O173" s="170"/>
    </row>
    <row r="174" spans="1:15" ht="12.75">
      <c r="A174" s="178"/>
      <c r="B174" s="181"/>
      <c r="C174" s="231" t="s">
        <v>271</v>
      </c>
      <c r="D174" s="232"/>
      <c r="E174" s="182">
        <v>0.7728</v>
      </c>
      <c r="F174" s="183"/>
      <c r="G174" s="184"/>
      <c r="M174" s="180" t="s">
        <v>271</v>
      </c>
      <c r="O174" s="170"/>
    </row>
    <row r="175" spans="1:104" ht="12.75">
      <c r="A175" s="171">
        <v>57</v>
      </c>
      <c r="B175" s="172" t="s">
        <v>272</v>
      </c>
      <c r="C175" s="173" t="s">
        <v>273</v>
      </c>
      <c r="D175" s="174" t="s">
        <v>61</v>
      </c>
      <c r="E175" s="175"/>
      <c r="F175" s="175">
        <v>0</v>
      </c>
      <c r="G175" s="176">
        <f>E175*F175</f>
        <v>0</v>
      </c>
      <c r="O175" s="170">
        <v>2</v>
      </c>
      <c r="AA175" s="146">
        <v>7</v>
      </c>
      <c r="AB175" s="146">
        <v>1002</v>
      </c>
      <c r="AC175" s="146">
        <v>5</v>
      </c>
      <c r="AZ175" s="146">
        <v>2</v>
      </c>
      <c r="BA175" s="146">
        <f>IF(AZ175=1,G175,0)</f>
        <v>0</v>
      </c>
      <c r="BB175" s="146">
        <f>IF(AZ175=2,G175,0)</f>
        <v>0</v>
      </c>
      <c r="BC175" s="146">
        <f>IF(AZ175=3,G175,0)</f>
        <v>0</v>
      </c>
      <c r="BD175" s="146">
        <f>IF(AZ175=4,G175,0)</f>
        <v>0</v>
      </c>
      <c r="BE175" s="146">
        <f>IF(AZ175=5,G175,0)</f>
        <v>0</v>
      </c>
      <c r="CA175" s="177">
        <v>7</v>
      </c>
      <c r="CB175" s="177">
        <v>1002</v>
      </c>
      <c r="CZ175" s="146">
        <v>0</v>
      </c>
    </row>
    <row r="176" spans="1:57" ht="12.75">
      <c r="A176" s="185"/>
      <c r="B176" s="186" t="s">
        <v>74</v>
      </c>
      <c r="C176" s="187" t="str">
        <f>CONCATENATE(B162," ",C162)</f>
        <v>771 Podlahy z dlaždic a obklady</v>
      </c>
      <c r="D176" s="188"/>
      <c r="E176" s="189"/>
      <c r="F176" s="190"/>
      <c r="G176" s="191">
        <f>SUM(G162:G175)</f>
        <v>0</v>
      </c>
      <c r="O176" s="170">
        <v>4</v>
      </c>
      <c r="BA176" s="192">
        <f>SUM(BA162:BA175)</f>
        <v>0</v>
      </c>
      <c r="BB176" s="192">
        <f>SUM(BB162:BB175)</f>
        <v>0</v>
      </c>
      <c r="BC176" s="192">
        <f>SUM(BC162:BC175)</f>
        <v>0</v>
      </c>
      <c r="BD176" s="192">
        <f>SUM(BD162:BD175)</f>
        <v>0</v>
      </c>
      <c r="BE176" s="192">
        <f>SUM(BE162:BE175)</f>
        <v>0</v>
      </c>
    </row>
    <row r="177" spans="1:15" ht="12.75">
      <c r="A177" s="163" t="s">
        <v>72</v>
      </c>
      <c r="B177" s="164" t="s">
        <v>274</v>
      </c>
      <c r="C177" s="165" t="s">
        <v>275</v>
      </c>
      <c r="D177" s="166"/>
      <c r="E177" s="167"/>
      <c r="F177" s="167"/>
      <c r="G177" s="168"/>
      <c r="H177" s="169"/>
      <c r="I177" s="169"/>
      <c r="O177" s="170">
        <v>1</v>
      </c>
    </row>
    <row r="178" spans="1:104" ht="12.75">
      <c r="A178" s="171">
        <v>58</v>
      </c>
      <c r="B178" s="172" t="s">
        <v>276</v>
      </c>
      <c r="C178" s="173" t="s">
        <v>277</v>
      </c>
      <c r="D178" s="174" t="s">
        <v>90</v>
      </c>
      <c r="E178" s="175">
        <v>8.7</v>
      </c>
      <c r="F178" s="175">
        <v>0</v>
      </c>
      <c r="G178" s="176">
        <f>E178*F178</f>
        <v>0</v>
      </c>
      <c r="O178" s="170">
        <v>2</v>
      </c>
      <c r="AA178" s="146">
        <v>1</v>
      </c>
      <c r="AB178" s="146">
        <v>7</v>
      </c>
      <c r="AC178" s="146">
        <v>7</v>
      </c>
      <c r="AZ178" s="146">
        <v>2</v>
      </c>
      <c r="BA178" s="146">
        <f>IF(AZ178=1,G178,0)</f>
        <v>0</v>
      </c>
      <c r="BB178" s="146">
        <f>IF(AZ178=2,G178,0)</f>
        <v>0</v>
      </c>
      <c r="BC178" s="146">
        <f>IF(AZ178=3,G178,0)</f>
        <v>0</v>
      </c>
      <c r="BD178" s="146">
        <f>IF(AZ178=4,G178,0)</f>
        <v>0</v>
      </c>
      <c r="BE178" s="146">
        <f>IF(AZ178=5,G178,0)</f>
        <v>0</v>
      </c>
      <c r="CA178" s="177">
        <v>1</v>
      </c>
      <c r="CB178" s="177">
        <v>7</v>
      </c>
      <c r="CZ178" s="146">
        <v>0.00475</v>
      </c>
    </row>
    <row r="179" spans="1:15" ht="12.75">
      <c r="A179" s="178"/>
      <c r="B179" s="179"/>
      <c r="C179" s="238" t="s">
        <v>261</v>
      </c>
      <c r="D179" s="239"/>
      <c r="E179" s="239"/>
      <c r="F179" s="239"/>
      <c r="G179" s="240"/>
      <c r="L179" s="180" t="s">
        <v>261</v>
      </c>
      <c r="O179" s="170">
        <v>3</v>
      </c>
    </row>
    <row r="180" spans="1:15" ht="12.75">
      <c r="A180" s="178"/>
      <c r="B180" s="181"/>
      <c r="C180" s="231" t="s">
        <v>278</v>
      </c>
      <c r="D180" s="232"/>
      <c r="E180" s="182">
        <v>8.7</v>
      </c>
      <c r="F180" s="183"/>
      <c r="G180" s="184"/>
      <c r="M180" s="180" t="s">
        <v>278</v>
      </c>
      <c r="O180" s="170"/>
    </row>
    <row r="181" spans="1:104" ht="12.75">
      <c r="A181" s="171">
        <v>59</v>
      </c>
      <c r="B181" s="172" t="s">
        <v>279</v>
      </c>
      <c r="C181" s="173" t="s">
        <v>280</v>
      </c>
      <c r="D181" s="174" t="s">
        <v>90</v>
      </c>
      <c r="E181" s="175">
        <v>9.744</v>
      </c>
      <c r="F181" s="175">
        <v>0</v>
      </c>
      <c r="G181" s="176">
        <f>E181*F181</f>
        <v>0</v>
      </c>
      <c r="O181" s="170">
        <v>2</v>
      </c>
      <c r="AA181" s="146">
        <v>3</v>
      </c>
      <c r="AB181" s="146">
        <v>7</v>
      </c>
      <c r="AC181" s="146">
        <v>597813626</v>
      </c>
      <c r="AZ181" s="146">
        <v>2</v>
      </c>
      <c r="BA181" s="146">
        <f>IF(AZ181=1,G181,0)</f>
        <v>0</v>
      </c>
      <c r="BB181" s="146">
        <f>IF(AZ181=2,G181,0)</f>
        <v>0</v>
      </c>
      <c r="BC181" s="146">
        <f>IF(AZ181=3,G181,0)</f>
        <v>0</v>
      </c>
      <c r="BD181" s="146">
        <f>IF(AZ181=4,G181,0)</f>
        <v>0</v>
      </c>
      <c r="BE181" s="146">
        <f>IF(AZ181=5,G181,0)</f>
        <v>0</v>
      </c>
      <c r="CA181" s="177">
        <v>3</v>
      </c>
      <c r="CB181" s="177">
        <v>7</v>
      </c>
      <c r="CZ181" s="146">
        <v>0.0122</v>
      </c>
    </row>
    <row r="182" spans="1:15" ht="12.75">
      <c r="A182" s="178"/>
      <c r="B182" s="181"/>
      <c r="C182" s="231" t="s">
        <v>281</v>
      </c>
      <c r="D182" s="232"/>
      <c r="E182" s="182">
        <v>9.744</v>
      </c>
      <c r="F182" s="183"/>
      <c r="G182" s="184"/>
      <c r="M182" s="180" t="s">
        <v>281</v>
      </c>
      <c r="O182" s="170"/>
    </row>
    <row r="183" spans="1:104" ht="12.75">
      <c r="A183" s="171">
        <v>60</v>
      </c>
      <c r="B183" s="172" t="s">
        <v>282</v>
      </c>
      <c r="C183" s="173" t="s">
        <v>283</v>
      </c>
      <c r="D183" s="174" t="s">
        <v>61</v>
      </c>
      <c r="E183" s="175"/>
      <c r="F183" s="175">
        <v>0</v>
      </c>
      <c r="G183" s="176">
        <f>E183*F183</f>
        <v>0</v>
      </c>
      <c r="O183" s="170">
        <v>2</v>
      </c>
      <c r="AA183" s="146">
        <v>7</v>
      </c>
      <c r="AB183" s="146">
        <v>1002</v>
      </c>
      <c r="AC183" s="146">
        <v>5</v>
      </c>
      <c r="AZ183" s="146">
        <v>2</v>
      </c>
      <c r="BA183" s="146">
        <f>IF(AZ183=1,G183,0)</f>
        <v>0</v>
      </c>
      <c r="BB183" s="146">
        <f>IF(AZ183=2,G183,0)</f>
        <v>0</v>
      </c>
      <c r="BC183" s="146">
        <f>IF(AZ183=3,G183,0)</f>
        <v>0</v>
      </c>
      <c r="BD183" s="146">
        <f>IF(AZ183=4,G183,0)</f>
        <v>0</v>
      </c>
      <c r="BE183" s="146">
        <f>IF(AZ183=5,G183,0)</f>
        <v>0</v>
      </c>
      <c r="CA183" s="177">
        <v>7</v>
      </c>
      <c r="CB183" s="177">
        <v>1002</v>
      </c>
      <c r="CZ183" s="146">
        <v>0</v>
      </c>
    </row>
    <row r="184" spans="1:57" ht="12.75">
      <c r="A184" s="185"/>
      <c r="B184" s="186" t="s">
        <v>74</v>
      </c>
      <c r="C184" s="187" t="str">
        <f>CONCATENATE(B177," ",C177)</f>
        <v>781 Obklady keramické</v>
      </c>
      <c r="D184" s="188"/>
      <c r="E184" s="189"/>
      <c r="F184" s="190"/>
      <c r="G184" s="191">
        <f>SUM(G177:G183)</f>
        <v>0</v>
      </c>
      <c r="O184" s="170">
        <v>4</v>
      </c>
      <c r="BA184" s="192">
        <f>SUM(BA177:BA183)</f>
        <v>0</v>
      </c>
      <c r="BB184" s="192">
        <f>SUM(BB177:BB183)</f>
        <v>0</v>
      </c>
      <c r="BC184" s="192">
        <f>SUM(BC177:BC183)</f>
        <v>0</v>
      </c>
      <c r="BD184" s="192">
        <f>SUM(BD177:BD183)</f>
        <v>0</v>
      </c>
      <c r="BE184" s="192">
        <f>SUM(BE177:BE183)</f>
        <v>0</v>
      </c>
    </row>
    <row r="185" spans="1:15" ht="12.75">
      <c r="A185" s="163" t="s">
        <v>72</v>
      </c>
      <c r="B185" s="164" t="s">
        <v>284</v>
      </c>
      <c r="C185" s="165" t="s">
        <v>285</v>
      </c>
      <c r="D185" s="166"/>
      <c r="E185" s="167"/>
      <c r="F185" s="167"/>
      <c r="G185" s="168"/>
      <c r="H185" s="169"/>
      <c r="I185" s="169"/>
      <c r="O185" s="170">
        <v>1</v>
      </c>
    </row>
    <row r="186" spans="1:104" ht="45">
      <c r="A186" s="171">
        <v>61</v>
      </c>
      <c r="B186" s="172" t="s">
        <v>286</v>
      </c>
      <c r="C186" s="173" t="s">
        <v>330</v>
      </c>
      <c r="D186" s="174" t="s">
        <v>90</v>
      </c>
      <c r="E186" s="175">
        <v>5</v>
      </c>
      <c r="F186" s="175">
        <v>0</v>
      </c>
      <c r="G186" s="176">
        <f>E186*F186</f>
        <v>0</v>
      </c>
      <c r="O186" s="170">
        <v>2</v>
      </c>
      <c r="AA186" s="146">
        <v>2</v>
      </c>
      <c r="AB186" s="146">
        <v>7</v>
      </c>
      <c r="AC186" s="146">
        <v>7</v>
      </c>
      <c r="AZ186" s="146">
        <v>2</v>
      </c>
      <c r="BA186" s="146">
        <f>IF(AZ186=1,G186,0)</f>
        <v>0</v>
      </c>
      <c r="BB186" s="146">
        <f>IF(AZ186=2,G186,0)</f>
        <v>0</v>
      </c>
      <c r="BC186" s="146">
        <f>IF(AZ186=3,G186,0)</f>
        <v>0</v>
      </c>
      <c r="BD186" s="146">
        <f>IF(AZ186=4,G186,0)</f>
        <v>0</v>
      </c>
      <c r="BE186" s="146">
        <f>IF(AZ186=5,G186,0)</f>
        <v>0</v>
      </c>
      <c r="CA186" s="177">
        <v>2</v>
      </c>
      <c r="CB186" s="177">
        <v>7</v>
      </c>
      <c r="CZ186" s="146">
        <v>0.00032</v>
      </c>
    </row>
    <row r="187" spans="1:15" ht="12.75">
      <c r="A187" s="178"/>
      <c r="B187" s="181"/>
      <c r="C187" s="231" t="s">
        <v>287</v>
      </c>
      <c r="D187" s="232"/>
      <c r="E187" s="182">
        <v>5</v>
      </c>
      <c r="F187" s="183"/>
      <c r="G187" s="184"/>
      <c r="M187" s="180" t="s">
        <v>287</v>
      </c>
      <c r="O187" s="170"/>
    </row>
    <row r="188" spans="1:57" ht="12.75">
      <c r="A188" s="185"/>
      <c r="B188" s="186" t="s">
        <v>74</v>
      </c>
      <c r="C188" s="187" t="str">
        <f>CONCATENATE(B185," ",C185)</f>
        <v>783 Nátěry</v>
      </c>
      <c r="D188" s="188"/>
      <c r="E188" s="189"/>
      <c r="F188" s="190"/>
      <c r="G188" s="191">
        <f>SUM(G185:G187)</f>
        <v>0</v>
      </c>
      <c r="O188" s="170">
        <v>4</v>
      </c>
      <c r="BA188" s="192">
        <f>SUM(BA185:BA187)</f>
        <v>0</v>
      </c>
      <c r="BB188" s="192">
        <f>SUM(BB185:BB187)</f>
        <v>0</v>
      </c>
      <c r="BC188" s="192">
        <f>SUM(BC185:BC187)</f>
        <v>0</v>
      </c>
      <c r="BD188" s="192">
        <f>SUM(BD185:BD187)</f>
        <v>0</v>
      </c>
      <c r="BE188" s="192">
        <f>SUM(BE185:BE187)</f>
        <v>0</v>
      </c>
    </row>
    <row r="189" spans="1:15" ht="12.75">
      <c r="A189" s="163" t="s">
        <v>72</v>
      </c>
      <c r="B189" s="164" t="s">
        <v>288</v>
      </c>
      <c r="C189" s="165" t="s">
        <v>289</v>
      </c>
      <c r="D189" s="166"/>
      <c r="E189" s="167"/>
      <c r="F189" s="167"/>
      <c r="G189" s="168"/>
      <c r="H189" s="169"/>
      <c r="I189" s="169"/>
      <c r="O189" s="170">
        <v>1</v>
      </c>
    </row>
    <row r="190" spans="1:104" ht="12.75">
      <c r="A190" s="171">
        <v>62</v>
      </c>
      <c r="B190" s="172" t="s">
        <v>290</v>
      </c>
      <c r="C190" s="173" t="s">
        <v>291</v>
      </c>
      <c r="D190" s="174" t="s">
        <v>90</v>
      </c>
      <c r="E190" s="175">
        <v>25.12</v>
      </c>
      <c r="F190" s="175">
        <v>0</v>
      </c>
      <c r="G190" s="176">
        <f>E190*F190</f>
        <v>0</v>
      </c>
      <c r="O190" s="170">
        <v>2</v>
      </c>
      <c r="AA190" s="146">
        <v>1</v>
      </c>
      <c r="AB190" s="146">
        <v>7</v>
      </c>
      <c r="AC190" s="146">
        <v>7</v>
      </c>
      <c r="AZ190" s="146">
        <v>2</v>
      </c>
      <c r="BA190" s="146">
        <f>IF(AZ190=1,G190,0)</f>
        <v>0</v>
      </c>
      <c r="BB190" s="146">
        <f>IF(AZ190=2,G190,0)</f>
        <v>0</v>
      </c>
      <c r="BC190" s="146">
        <f>IF(AZ190=3,G190,0)</f>
        <v>0</v>
      </c>
      <c r="BD190" s="146">
        <f>IF(AZ190=4,G190,0)</f>
        <v>0</v>
      </c>
      <c r="BE190" s="146">
        <f>IF(AZ190=5,G190,0)</f>
        <v>0</v>
      </c>
      <c r="CA190" s="177">
        <v>1</v>
      </c>
      <c r="CB190" s="177">
        <v>7</v>
      </c>
      <c r="CZ190" s="146">
        <v>5E-05</v>
      </c>
    </row>
    <row r="191" spans="1:15" ht="12.75">
      <c r="A191" s="178"/>
      <c r="B191" s="181"/>
      <c r="C191" s="231" t="s">
        <v>292</v>
      </c>
      <c r="D191" s="232"/>
      <c r="E191" s="182">
        <v>25.12</v>
      </c>
      <c r="F191" s="183"/>
      <c r="G191" s="184"/>
      <c r="M191" s="180" t="s">
        <v>292</v>
      </c>
      <c r="O191" s="170"/>
    </row>
    <row r="192" spans="1:104" ht="12.75">
      <c r="A192" s="171">
        <v>63</v>
      </c>
      <c r="B192" s="172" t="s">
        <v>293</v>
      </c>
      <c r="C192" s="173" t="s">
        <v>294</v>
      </c>
      <c r="D192" s="174" t="s">
        <v>90</v>
      </c>
      <c r="E192" s="175">
        <v>25.12</v>
      </c>
      <c r="F192" s="175">
        <v>0</v>
      </c>
      <c r="G192" s="176">
        <f>E192*F192</f>
        <v>0</v>
      </c>
      <c r="O192" s="170">
        <v>2</v>
      </c>
      <c r="AA192" s="146">
        <v>1</v>
      </c>
      <c r="AB192" s="146">
        <v>7</v>
      </c>
      <c r="AC192" s="146">
        <v>7</v>
      </c>
      <c r="AZ192" s="146">
        <v>2</v>
      </c>
      <c r="BA192" s="146">
        <f>IF(AZ192=1,G192,0)</f>
        <v>0</v>
      </c>
      <c r="BB192" s="146">
        <f>IF(AZ192=2,G192,0)</f>
        <v>0</v>
      </c>
      <c r="BC192" s="146">
        <f>IF(AZ192=3,G192,0)</f>
        <v>0</v>
      </c>
      <c r="BD192" s="146">
        <f>IF(AZ192=4,G192,0)</f>
        <v>0</v>
      </c>
      <c r="BE192" s="146">
        <f>IF(AZ192=5,G192,0)</f>
        <v>0</v>
      </c>
      <c r="CA192" s="177">
        <v>1</v>
      </c>
      <c r="CB192" s="177">
        <v>7</v>
      </c>
      <c r="CZ192" s="146">
        <v>0.0003</v>
      </c>
    </row>
    <row r="193" spans="1:15" ht="12.75">
      <c r="A193" s="178"/>
      <c r="B193" s="181"/>
      <c r="C193" s="231" t="s">
        <v>292</v>
      </c>
      <c r="D193" s="232"/>
      <c r="E193" s="182">
        <v>25.12</v>
      </c>
      <c r="F193" s="183"/>
      <c r="G193" s="184"/>
      <c r="M193" s="180" t="s">
        <v>292</v>
      </c>
      <c r="O193" s="170"/>
    </row>
    <row r="194" spans="1:104" ht="12.75">
      <c r="A194" s="171">
        <v>64</v>
      </c>
      <c r="B194" s="172" t="s">
        <v>295</v>
      </c>
      <c r="C194" s="173" t="s">
        <v>296</v>
      </c>
      <c r="D194" s="174" t="s">
        <v>90</v>
      </c>
      <c r="E194" s="175">
        <v>5.44</v>
      </c>
      <c r="F194" s="175">
        <v>0</v>
      </c>
      <c r="G194" s="176">
        <f>E194*F194</f>
        <v>0</v>
      </c>
      <c r="O194" s="170">
        <v>2</v>
      </c>
      <c r="AA194" s="146">
        <v>1</v>
      </c>
      <c r="AB194" s="146">
        <v>7</v>
      </c>
      <c r="AC194" s="146">
        <v>7</v>
      </c>
      <c r="AZ194" s="146">
        <v>2</v>
      </c>
      <c r="BA194" s="146">
        <f>IF(AZ194=1,G194,0)</f>
        <v>0</v>
      </c>
      <c r="BB194" s="146">
        <f>IF(AZ194=2,G194,0)</f>
        <v>0</v>
      </c>
      <c r="BC194" s="146">
        <f>IF(AZ194=3,G194,0)</f>
        <v>0</v>
      </c>
      <c r="BD194" s="146">
        <f>IF(AZ194=4,G194,0)</f>
        <v>0</v>
      </c>
      <c r="BE194" s="146">
        <f>IF(AZ194=5,G194,0)</f>
        <v>0</v>
      </c>
      <c r="CA194" s="177">
        <v>1</v>
      </c>
      <c r="CB194" s="177">
        <v>7</v>
      </c>
      <c r="CZ194" s="146">
        <v>0.00015</v>
      </c>
    </row>
    <row r="195" spans="1:15" ht="12.75">
      <c r="A195" s="178"/>
      <c r="B195" s="181"/>
      <c r="C195" s="231" t="s">
        <v>297</v>
      </c>
      <c r="D195" s="232"/>
      <c r="E195" s="182">
        <v>5.44</v>
      </c>
      <c r="F195" s="183"/>
      <c r="G195" s="184"/>
      <c r="M195" s="180" t="s">
        <v>297</v>
      </c>
      <c r="O195" s="170"/>
    </row>
    <row r="196" spans="1:57" ht="12.75">
      <c r="A196" s="185"/>
      <c r="B196" s="186" t="s">
        <v>74</v>
      </c>
      <c r="C196" s="187" t="str">
        <f>CONCATENATE(B189," ",C189)</f>
        <v>784 Malby</v>
      </c>
      <c r="D196" s="188"/>
      <c r="E196" s="189"/>
      <c r="F196" s="190"/>
      <c r="G196" s="191">
        <f>SUM(G189:G195)</f>
        <v>0</v>
      </c>
      <c r="O196" s="170">
        <v>4</v>
      </c>
      <c r="BA196" s="192">
        <f>SUM(BA189:BA195)</f>
        <v>0</v>
      </c>
      <c r="BB196" s="192">
        <f>SUM(BB189:BB195)</f>
        <v>0</v>
      </c>
      <c r="BC196" s="192">
        <f>SUM(BC189:BC195)</f>
        <v>0</v>
      </c>
      <c r="BD196" s="192">
        <f>SUM(BD189:BD195)</f>
        <v>0</v>
      </c>
      <c r="BE196" s="192">
        <f>SUM(BE189:BE195)</f>
        <v>0</v>
      </c>
    </row>
    <row r="197" spans="1:15" ht="12.75">
      <c r="A197" s="163" t="s">
        <v>72</v>
      </c>
      <c r="B197" s="164" t="s">
        <v>298</v>
      </c>
      <c r="C197" s="165" t="s">
        <v>299</v>
      </c>
      <c r="D197" s="166"/>
      <c r="E197" s="167"/>
      <c r="F197" s="167"/>
      <c r="G197" s="168"/>
      <c r="H197" s="169"/>
      <c r="I197" s="169"/>
      <c r="O197" s="170">
        <v>1</v>
      </c>
    </row>
    <row r="198" spans="1:104" ht="168.75">
      <c r="A198" s="171">
        <v>65</v>
      </c>
      <c r="B198" s="172" t="s">
        <v>300</v>
      </c>
      <c r="C198" s="173" t="s">
        <v>329</v>
      </c>
      <c r="D198" s="174" t="s">
        <v>150</v>
      </c>
      <c r="E198" s="175">
        <v>1</v>
      </c>
      <c r="F198" s="175">
        <v>0</v>
      </c>
      <c r="G198" s="176">
        <f>E198*F198</f>
        <v>0</v>
      </c>
      <c r="O198" s="170">
        <v>2</v>
      </c>
      <c r="AA198" s="146">
        <v>12</v>
      </c>
      <c r="AB198" s="146">
        <v>0</v>
      </c>
      <c r="AC198" s="146">
        <v>103</v>
      </c>
      <c r="AZ198" s="146">
        <v>4</v>
      </c>
      <c r="BA198" s="146">
        <f>IF(AZ198=1,G198,0)</f>
        <v>0</v>
      </c>
      <c r="BB198" s="146">
        <f>IF(AZ198=2,G198,0)</f>
        <v>0</v>
      </c>
      <c r="BC198" s="146">
        <f>IF(AZ198=3,G198,0)</f>
        <v>0</v>
      </c>
      <c r="BD198" s="146">
        <f>IF(AZ198=4,G198,0)</f>
        <v>0</v>
      </c>
      <c r="BE198" s="146">
        <f>IF(AZ198=5,G198,0)</f>
        <v>0</v>
      </c>
      <c r="CA198" s="177">
        <v>12</v>
      </c>
      <c r="CB198" s="177">
        <v>0</v>
      </c>
      <c r="CZ198" s="146">
        <v>0</v>
      </c>
    </row>
    <row r="199" spans="1:80" ht="33.75">
      <c r="A199" s="205"/>
      <c r="B199" s="206"/>
      <c r="C199" s="207" t="s">
        <v>331</v>
      </c>
      <c r="D199" s="208"/>
      <c r="E199" s="209"/>
      <c r="F199" s="209"/>
      <c r="G199" s="210"/>
      <c r="O199" s="170"/>
      <c r="CA199" s="177"/>
      <c r="CB199" s="177"/>
    </row>
    <row r="200" spans="1:15" ht="12.75">
      <c r="A200" s="178"/>
      <c r="B200" s="179"/>
      <c r="C200" s="238" t="s">
        <v>333</v>
      </c>
      <c r="D200" s="239"/>
      <c r="E200" s="239"/>
      <c r="F200" s="239"/>
      <c r="G200" s="240"/>
      <c r="L200" s="180" t="s">
        <v>301</v>
      </c>
      <c r="O200" s="170">
        <v>3</v>
      </c>
    </row>
    <row r="201" spans="1:15" ht="12.75">
      <c r="A201" s="178"/>
      <c r="B201" s="179"/>
      <c r="C201" s="238" t="s">
        <v>332</v>
      </c>
      <c r="D201" s="239"/>
      <c r="E201" s="239"/>
      <c r="F201" s="239"/>
      <c r="G201" s="240"/>
      <c r="L201" s="180" t="s">
        <v>302</v>
      </c>
      <c r="O201" s="170">
        <v>3</v>
      </c>
    </row>
    <row r="202" spans="1:15" ht="12.75">
      <c r="A202" s="178"/>
      <c r="B202" s="179"/>
      <c r="C202" s="238" t="s">
        <v>303</v>
      </c>
      <c r="D202" s="239"/>
      <c r="E202" s="239"/>
      <c r="F202" s="239"/>
      <c r="G202" s="240"/>
      <c r="L202" s="180" t="s">
        <v>303</v>
      </c>
      <c r="O202" s="170">
        <v>3</v>
      </c>
    </row>
    <row r="203" spans="1:15" ht="12.75">
      <c r="A203" s="178"/>
      <c r="B203" s="181"/>
      <c r="C203" s="231" t="s">
        <v>87</v>
      </c>
      <c r="D203" s="232"/>
      <c r="E203" s="182">
        <v>1</v>
      </c>
      <c r="F203" s="183"/>
      <c r="G203" s="184"/>
      <c r="M203" s="180" t="s">
        <v>87</v>
      </c>
      <c r="O203" s="170"/>
    </row>
    <row r="204" spans="1:57" ht="12.75">
      <c r="A204" s="185"/>
      <c r="B204" s="186" t="s">
        <v>74</v>
      </c>
      <c r="C204" s="187" t="str">
        <f>CONCATENATE(B197," ",C197)</f>
        <v>M21 Elektromontáže</v>
      </c>
      <c r="D204" s="188"/>
      <c r="E204" s="189"/>
      <c r="F204" s="190"/>
      <c r="G204" s="191">
        <f>SUM(G197:G203)</f>
        <v>0</v>
      </c>
      <c r="O204" s="170">
        <v>4</v>
      </c>
      <c r="BA204" s="192">
        <f>SUM(BA197:BA203)</f>
        <v>0</v>
      </c>
      <c r="BB204" s="192">
        <f>SUM(BB197:BB203)</f>
        <v>0</v>
      </c>
      <c r="BC204" s="192">
        <f>SUM(BC197:BC203)</f>
        <v>0</v>
      </c>
      <c r="BD204" s="192">
        <f>SUM(BD197:BD203)</f>
        <v>0</v>
      </c>
      <c r="BE204" s="192">
        <f>SUM(BE197:BE203)</f>
        <v>0</v>
      </c>
    </row>
    <row r="205" spans="1:15" ht="12.75">
      <c r="A205" s="163" t="s">
        <v>72</v>
      </c>
      <c r="B205" s="164" t="s">
        <v>304</v>
      </c>
      <c r="C205" s="165" t="s">
        <v>305</v>
      </c>
      <c r="D205" s="166"/>
      <c r="E205" s="167"/>
      <c r="F205" s="167"/>
      <c r="G205" s="168"/>
      <c r="H205" s="169"/>
      <c r="I205" s="169"/>
      <c r="O205" s="170">
        <v>1</v>
      </c>
    </row>
    <row r="206" spans="1:104" ht="12.75">
      <c r="A206" s="171">
        <v>66</v>
      </c>
      <c r="B206" s="172" t="s">
        <v>306</v>
      </c>
      <c r="C206" s="173" t="s">
        <v>307</v>
      </c>
      <c r="D206" s="174" t="s">
        <v>150</v>
      </c>
      <c r="E206" s="175">
        <v>1</v>
      </c>
      <c r="F206" s="175">
        <v>0</v>
      </c>
      <c r="G206" s="176">
        <f>E206*F206</f>
        <v>0</v>
      </c>
      <c r="O206" s="170">
        <v>2</v>
      </c>
      <c r="AA206" s="146">
        <v>12</v>
      </c>
      <c r="AB206" s="146">
        <v>0</v>
      </c>
      <c r="AC206" s="146">
        <v>85</v>
      </c>
      <c r="AZ206" s="146">
        <v>4</v>
      </c>
      <c r="BA206" s="146">
        <f>IF(AZ206=1,G206,0)</f>
        <v>0</v>
      </c>
      <c r="BB206" s="146">
        <f>IF(AZ206=2,G206,0)</f>
        <v>0</v>
      </c>
      <c r="BC206" s="146">
        <f>IF(AZ206=3,G206,0)</f>
        <v>0</v>
      </c>
      <c r="BD206" s="146">
        <f>IF(AZ206=4,G206,0)</f>
        <v>0</v>
      </c>
      <c r="BE206" s="146">
        <f>IF(AZ206=5,G206,0)</f>
        <v>0</v>
      </c>
      <c r="CA206" s="177">
        <v>12</v>
      </c>
      <c r="CB206" s="177">
        <v>0</v>
      </c>
      <c r="CZ206" s="146">
        <v>0</v>
      </c>
    </row>
    <row r="207" spans="1:15" ht="12.75">
      <c r="A207" s="178"/>
      <c r="B207" s="179"/>
      <c r="C207" s="238" t="s">
        <v>226</v>
      </c>
      <c r="D207" s="239"/>
      <c r="E207" s="239"/>
      <c r="F207" s="239"/>
      <c r="G207" s="240"/>
      <c r="L207" s="180" t="s">
        <v>226</v>
      </c>
      <c r="O207" s="170">
        <v>3</v>
      </c>
    </row>
    <row r="208" spans="1:15" ht="12.75">
      <c r="A208" s="178"/>
      <c r="B208" s="181"/>
      <c r="C208" s="231" t="s">
        <v>87</v>
      </c>
      <c r="D208" s="232"/>
      <c r="E208" s="182">
        <v>1</v>
      </c>
      <c r="F208" s="183"/>
      <c r="G208" s="184"/>
      <c r="M208" s="180" t="s">
        <v>87</v>
      </c>
      <c r="O208" s="170"/>
    </row>
    <row r="209" spans="1:57" ht="12.75">
      <c r="A209" s="185"/>
      <c r="B209" s="186" t="s">
        <v>74</v>
      </c>
      <c r="C209" s="187" t="str">
        <f>CONCATENATE(B205," ",C205)</f>
        <v>M24 Montáže vzduchotechnických zařízení</v>
      </c>
      <c r="D209" s="188"/>
      <c r="E209" s="189"/>
      <c r="F209" s="190"/>
      <c r="G209" s="191">
        <f>SUM(G205:G208)</f>
        <v>0</v>
      </c>
      <c r="O209" s="170">
        <v>4</v>
      </c>
      <c r="BA209" s="192">
        <f>SUM(BA205:BA208)</f>
        <v>0</v>
      </c>
      <c r="BB209" s="192">
        <f>SUM(BB205:BB208)</f>
        <v>0</v>
      </c>
      <c r="BC209" s="192">
        <f>SUM(BC205:BC208)</f>
        <v>0</v>
      </c>
      <c r="BD209" s="192">
        <f>SUM(BD205:BD208)</f>
        <v>0</v>
      </c>
      <c r="BE209" s="192">
        <f>SUM(BE205:BE208)</f>
        <v>0</v>
      </c>
    </row>
    <row r="210" spans="1:15" ht="12.75">
      <c r="A210" s="163" t="s">
        <v>72</v>
      </c>
      <c r="B210" s="164" t="s">
        <v>308</v>
      </c>
      <c r="C210" s="165" t="s">
        <v>309</v>
      </c>
      <c r="D210" s="166"/>
      <c r="E210" s="167"/>
      <c r="F210" s="167"/>
      <c r="G210" s="168"/>
      <c r="H210" s="169"/>
      <c r="I210" s="169"/>
      <c r="O210" s="170">
        <v>1</v>
      </c>
    </row>
    <row r="211" spans="1:104" ht="12.75">
      <c r="A211" s="171">
        <v>67</v>
      </c>
      <c r="B211" s="172" t="s">
        <v>310</v>
      </c>
      <c r="C211" s="173" t="s">
        <v>311</v>
      </c>
      <c r="D211" s="174" t="s">
        <v>197</v>
      </c>
      <c r="E211" s="175">
        <v>1.9711681</v>
      </c>
      <c r="F211" s="175">
        <v>0</v>
      </c>
      <c r="G211" s="176">
        <f aca="true" t="shared" si="6" ref="G211:G216">E211*F211</f>
        <v>0</v>
      </c>
      <c r="O211" s="170">
        <v>2</v>
      </c>
      <c r="AA211" s="146">
        <v>8</v>
      </c>
      <c r="AB211" s="146">
        <v>0</v>
      </c>
      <c r="AC211" s="146">
        <v>3</v>
      </c>
      <c r="AZ211" s="146">
        <v>1</v>
      </c>
      <c r="BA211" s="146">
        <f aca="true" t="shared" si="7" ref="BA211:BA216">IF(AZ211=1,G211,0)</f>
        <v>0</v>
      </c>
      <c r="BB211" s="146">
        <f aca="true" t="shared" si="8" ref="BB211:BB216">IF(AZ211=2,G211,0)</f>
        <v>0</v>
      </c>
      <c r="BC211" s="146">
        <f aca="true" t="shared" si="9" ref="BC211:BC216">IF(AZ211=3,G211,0)</f>
        <v>0</v>
      </c>
      <c r="BD211" s="146">
        <f aca="true" t="shared" si="10" ref="BD211:BD216">IF(AZ211=4,G211,0)</f>
        <v>0</v>
      </c>
      <c r="BE211" s="146">
        <f aca="true" t="shared" si="11" ref="BE211:BE216">IF(AZ211=5,G211,0)</f>
        <v>0</v>
      </c>
      <c r="CA211" s="177">
        <v>8</v>
      </c>
      <c r="CB211" s="177">
        <v>0</v>
      </c>
      <c r="CZ211" s="146">
        <v>0</v>
      </c>
    </row>
    <row r="212" spans="1:104" ht="12.75">
      <c r="A212" s="171">
        <v>68</v>
      </c>
      <c r="B212" s="172" t="s">
        <v>312</v>
      </c>
      <c r="C212" s="173" t="s">
        <v>313</v>
      </c>
      <c r="D212" s="174" t="s">
        <v>197</v>
      </c>
      <c r="E212" s="175">
        <v>37.4521939</v>
      </c>
      <c r="F212" s="175">
        <v>0</v>
      </c>
      <c r="G212" s="176">
        <f t="shared" si="6"/>
        <v>0</v>
      </c>
      <c r="O212" s="170">
        <v>2</v>
      </c>
      <c r="AA212" s="146">
        <v>8</v>
      </c>
      <c r="AB212" s="146">
        <v>0</v>
      </c>
      <c r="AC212" s="146">
        <v>3</v>
      </c>
      <c r="AZ212" s="146">
        <v>1</v>
      </c>
      <c r="BA212" s="146">
        <f t="shared" si="7"/>
        <v>0</v>
      </c>
      <c r="BB212" s="146">
        <f t="shared" si="8"/>
        <v>0</v>
      </c>
      <c r="BC212" s="146">
        <f t="shared" si="9"/>
        <v>0</v>
      </c>
      <c r="BD212" s="146">
        <f t="shared" si="10"/>
        <v>0</v>
      </c>
      <c r="BE212" s="146">
        <f t="shared" si="11"/>
        <v>0</v>
      </c>
      <c r="CA212" s="177">
        <v>8</v>
      </c>
      <c r="CB212" s="177">
        <v>0</v>
      </c>
      <c r="CZ212" s="146">
        <v>0</v>
      </c>
    </row>
    <row r="213" spans="1:104" ht="12.75">
      <c r="A213" s="171">
        <v>69</v>
      </c>
      <c r="B213" s="172" t="s">
        <v>314</v>
      </c>
      <c r="C213" s="173" t="s">
        <v>315</v>
      </c>
      <c r="D213" s="174" t="s">
        <v>197</v>
      </c>
      <c r="E213" s="175">
        <v>1.9711681</v>
      </c>
      <c r="F213" s="175">
        <v>0</v>
      </c>
      <c r="G213" s="176">
        <f t="shared" si="6"/>
        <v>0</v>
      </c>
      <c r="O213" s="170">
        <v>2</v>
      </c>
      <c r="AA213" s="146">
        <v>8</v>
      </c>
      <c r="AB213" s="146">
        <v>0</v>
      </c>
      <c r="AC213" s="146">
        <v>3</v>
      </c>
      <c r="AZ213" s="146">
        <v>1</v>
      </c>
      <c r="BA213" s="146">
        <f t="shared" si="7"/>
        <v>0</v>
      </c>
      <c r="BB213" s="146">
        <f t="shared" si="8"/>
        <v>0</v>
      </c>
      <c r="BC213" s="146">
        <f t="shared" si="9"/>
        <v>0</v>
      </c>
      <c r="BD213" s="146">
        <f t="shared" si="10"/>
        <v>0</v>
      </c>
      <c r="BE213" s="146">
        <f t="shared" si="11"/>
        <v>0</v>
      </c>
      <c r="CA213" s="177">
        <v>8</v>
      </c>
      <c r="CB213" s="177">
        <v>0</v>
      </c>
      <c r="CZ213" s="146">
        <v>0</v>
      </c>
    </row>
    <row r="214" spans="1:104" ht="12.75">
      <c r="A214" s="171">
        <v>70</v>
      </c>
      <c r="B214" s="172" t="s">
        <v>316</v>
      </c>
      <c r="C214" s="173" t="s">
        <v>317</v>
      </c>
      <c r="D214" s="174" t="s">
        <v>197</v>
      </c>
      <c r="E214" s="175">
        <v>59.135043</v>
      </c>
      <c r="F214" s="175">
        <v>0</v>
      </c>
      <c r="G214" s="176">
        <f t="shared" si="6"/>
        <v>0</v>
      </c>
      <c r="O214" s="170">
        <v>2</v>
      </c>
      <c r="AA214" s="146">
        <v>8</v>
      </c>
      <c r="AB214" s="146">
        <v>0</v>
      </c>
      <c r="AC214" s="146">
        <v>3</v>
      </c>
      <c r="AZ214" s="146">
        <v>1</v>
      </c>
      <c r="BA214" s="146">
        <f t="shared" si="7"/>
        <v>0</v>
      </c>
      <c r="BB214" s="146">
        <f t="shared" si="8"/>
        <v>0</v>
      </c>
      <c r="BC214" s="146">
        <f t="shared" si="9"/>
        <v>0</v>
      </c>
      <c r="BD214" s="146">
        <f t="shared" si="10"/>
        <v>0</v>
      </c>
      <c r="BE214" s="146">
        <f t="shared" si="11"/>
        <v>0</v>
      </c>
      <c r="CA214" s="177">
        <v>8</v>
      </c>
      <c r="CB214" s="177">
        <v>0</v>
      </c>
      <c r="CZ214" s="146">
        <v>0</v>
      </c>
    </row>
    <row r="215" spans="1:104" ht="12.75">
      <c r="A215" s="171">
        <v>71</v>
      </c>
      <c r="B215" s="172" t="s">
        <v>318</v>
      </c>
      <c r="C215" s="173" t="s">
        <v>319</v>
      </c>
      <c r="D215" s="174" t="s">
        <v>197</v>
      </c>
      <c r="E215" s="175">
        <v>1.9711681</v>
      </c>
      <c r="F215" s="175">
        <v>0</v>
      </c>
      <c r="G215" s="176">
        <f t="shared" si="6"/>
        <v>0</v>
      </c>
      <c r="O215" s="170">
        <v>2</v>
      </c>
      <c r="AA215" s="146">
        <v>8</v>
      </c>
      <c r="AB215" s="146">
        <v>0</v>
      </c>
      <c r="AC215" s="146">
        <v>3</v>
      </c>
      <c r="AZ215" s="146">
        <v>1</v>
      </c>
      <c r="BA215" s="146">
        <f t="shared" si="7"/>
        <v>0</v>
      </c>
      <c r="BB215" s="146">
        <f t="shared" si="8"/>
        <v>0</v>
      </c>
      <c r="BC215" s="146">
        <f t="shared" si="9"/>
        <v>0</v>
      </c>
      <c r="BD215" s="146">
        <f t="shared" si="10"/>
        <v>0</v>
      </c>
      <c r="BE215" s="146">
        <f t="shared" si="11"/>
        <v>0</v>
      </c>
      <c r="CA215" s="177">
        <v>8</v>
      </c>
      <c r="CB215" s="177">
        <v>0</v>
      </c>
      <c r="CZ215" s="146">
        <v>0</v>
      </c>
    </row>
    <row r="216" spans="1:104" ht="12.75">
      <c r="A216" s="171">
        <v>72</v>
      </c>
      <c r="B216" s="172" t="s">
        <v>320</v>
      </c>
      <c r="C216" s="173" t="s">
        <v>321</v>
      </c>
      <c r="D216" s="174" t="s">
        <v>197</v>
      </c>
      <c r="E216" s="175">
        <v>1.9711681</v>
      </c>
      <c r="F216" s="175">
        <v>0</v>
      </c>
      <c r="G216" s="176">
        <f t="shared" si="6"/>
        <v>0</v>
      </c>
      <c r="O216" s="170">
        <v>2</v>
      </c>
      <c r="AA216" s="146">
        <v>8</v>
      </c>
      <c r="AB216" s="146">
        <v>0</v>
      </c>
      <c r="AC216" s="146">
        <v>3</v>
      </c>
      <c r="AZ216" s="146">
        <v>1</v>
      </c>
      <c r="BA216" s="146">
        <f t="shared" si="7"/>
        <v>0</v>
      </c>
      <c r="BB216" s="146">
        <f t="shared" si="8"/>
        <v>0</v>
      </c>
      <c r="BC216" s="146">
        <f t="shared" si="9"/>
        <v>0</v>
      </c>
      <c r="BD216" s="146">
        <f t="shared" si="10"/>
        <v>0</v>
      </c>
      <c r="BE216" s="146">
        <f t="shared" si="11"/>
        <v>0</v>
      </c>
      <c r="CA216" s="177">
        <v>8</v>
      </c>
      <c r="CB216" s="177">
        <v>0</v>
      </c>
      <c r="CZ216" s="146">
        <v>0</v>
      </c>
    </row>
    <row r="217" spans="1:57" ht="12.75">
      <c r="A217" s="185"/>
      <c r="B217" s="186" t="s">
        <v>74</v>
      </c>
      <c r="C217" s="187" t="str">
        <f>CONCATENATE(B210," ",C210)</f>
        <v>D96 Přesuny suti a vybouraných hmot</v>
      </c>
      <c r="D217" s="188"/>
      <c r="E217" s="189"/>
      <c r="F217" s="190"/>
      <c r="G217" s="191">
        <f>SUM(G210:G216)</f>
        <v>0</v>
      </c>
      <c r="O217" s="170">
        <v>4</v>
      </c>
      <c r="BA217" s="192">
        <f>SUM(BA210:BA216)</f>
        <v>0</v>
      </c>
      <c r="BB217" s="192">
        <f>SUM(BB210:BB216)</f>
        <v>0</v>
      </c>
      <c r="BC217" s="192">
        <f>SUM(BC210:BC216)</f>
        <v>0</v>
      </c>
      <c r="BD217" s="192">
        <f>SUM(BD210:BD216)</f>
        <v>0</v>
      </c>
      <c r="BE217" s="192">
        <f>SUM(BE210:BE216)</f>
        <v>0</v>
      </c>
    </row>
    <row r="218" ht="12.75">
      <c r="E218" s="146"/>
    </row>
    <row r="219" ht="12.75">
      <c r="E219" s="146"/>
    </row>
    <row r="220" ht="12.75">
      <c r="E220" s="146"/>
    </row>
    <row r="221" ht="12.75">
      <c r="E221" s="146"/>
    </row>
    <row r="222" ht="12.75">
      <c r="E222" s="146"/>
    </row>
    <row r="223" ht="12.75">
      <c r="E223" s="146"/>
    </row>
    <row r="224" ht="12.75">
      <c r="E224" s="146"/>
    </row>
    <row r="225" ht="12.75">
      <c r="E225" s="146"/>
    </row>
    <row r="226" ht="12.75">
      <c r="E226" s="146"/>
    </row>
    <row r="227" ht="12.75">
      <c r="E227" s="146"/>
    </row>
    <row r="228" ht="12.75">
      <c r="E228" s="146"/>
    </row>
    <row r="229" ht="12.75">
      <c r="E229" s="146"/>
    </row>
    <row r="230" ht="12.75">
      <c r="E230" s="146"/>
    </row>
    <row r="231" ht="12.75">
      <c r="E231" s="146"/>
    </row>
    <row r="232" ht="12.75">
      <c r="E232" s="146"/>
    </row>
    <row r="233" ht="12.75">
      <c r="E233" s="146"/>
    </row>
    <row r="234" ht="12.75">
      <c r="E234" s="146"/>
    </row>
    <row r="235" ht="12.75">
      <c r="E235" s="146"/>
    </row>
    <row r="236" ht="12.75">
      <c r="E236" s="146"/>
    </row>
    <row r="237" ht="12.75">
      <c r="E237" s="146"/>
    </row>
    <row r="238" ht="12.75">
      <c r="E238" s="146"/>
    </row>
    <row r="239" ht="12.75">
      <c r="E239" s="146"/>
    </row>
    <row r="240" ht="12.75">
      <c r="E240" s="146"/>
    </row>
    <row r="241" spans="1:7" ht="12.75">
      <c r="A241" s="193"/>
      <c r="B241" s="193"/>
      <c r="C241" s="193"/>
      <c r="D241" s="193"/>
      <c r="E241" s="193"/>
      <c r="F241" s="193"/>
      <c r="G241" s="193"/>
    </row>
    <row r="242" spans="1:7" ht="12.75">
      <c r="A242" s="193"/>
      <c r="B242" s="193"/>
      <c r="C242" s="193"/>
      <c r="D242" s="193"/>
      <c r="E242" s="193"/>
      <c r="F242" s="193"/>
      <c r="G242" s="193"/>
    </row>
    <row r="243" spans="1:7" ht="12.75">
      <c r="A243" s="193"/>
      <c r="B243" s="193"/>
      <c r="C243" s="193"/>
      <c r="D243" s="193"/>
      <c r="E243" s="193"/>
      <c r="F243" s="193"/>
      <c r="G243" s="193"/>
    </row>
    <row r="244" spans="1:7" ht="12.75">
      <c r="A244" s="193"/>
      <c r="B244" s="193"/>
      <c r="C244" s="193"/>
      <c r="D244" s="193"/>
      <c r="E244" s="193"/>
      <c r="F244" s="193"/>
      <c r="G244" s="193"/>
    </row>
    <row r="245" ht="12.75">
      <c r="E245" s="146"/>
    </row>
    <row r="246" ht="12.75">
      <c r="E246" s="146"/>
    </row>
    <row r="247" ht="12.75">
      <c r="E247" s="146"/>
    </row>
    <row r="248" ht="12.75">
      <c r="E248" s="146"/>
    </row>
    <row r="249" ht="12.75">
      <c r="E249" s="146"/>
    </row>
    <row r="250" ht="12.75">
      <c r="E250" s="146"/>
    </row>
    <row r="251" ht="12.75">
      <c r="E251" s="146"/>
    </row>
    <row r="252" ht="12.75">
      <c r="E252" s="146"/>
    </row>
    <row r="253" ht="12.75">
      <c r="E253" s="146"/>
    </row>
    <row r="254" ht="12.75">
      <c r="E254" s="146"/>
    </row>
    <row r="255" ht="12.75">
      <c r="E255" s="146"/>
    </row>
    <row r="256" ht="12.75">
      <c r="E256" s="146"/>
    </row>
    <row r="257" ht="12.75">
      <c r="E257" s="146"/>
    </row>
    <row r="258" ht="12.75">
      <c r="E258" s="146"/>
    </row>
    <row r="259" ht="12.75">
      <c r="E259" s="146"/>
    </row>
    <row r="260" ht="12.75">
      <c r="E260" s="146"/>
    </row>
    <row r="261" ht="12.75">
      <c r="E261" s="146"/>
    </row>
    <row r="262" ht="12.75">
      <c r="E262" s="146"/>
    </row>
    <row r="263" ht="12.75">
      <c r="E263" s="146"/>
    </row>
    <row r="264" ht="12.75">
      <c r="E264" s="146"/>
    </row>
    <row r="265" ht="12.75">
      <c r="E265" s="146"/>
    </row>
    <row r="266" ht="12.75">
      <c r="E266" s="146"/>
    </row>
    <row r="267" ht="12.75">
      <c r="E267" s="146"/>
    </row>
    <row r="268" ht="12.75">
      <c r="E268" s="146"/>
    </row>
    <row r="269" ht="12.75">
      <c r="E269" s="146"/>
    </row>
    <row r="270" ht="12.75">
      <c r="E270" s="146"/>
    </row>
    <row r="271" ht="12.75">
      <c r="E271" s="146"/>
    </row>
    <row r="272" ht="12.75">
      <c r="E272" s="146"/>
    </row>
    <row r="273" ht="12.75">
      <c r="E273" s="146"/>
    </row>
    <row r="274" ht="12.75">
      <c r="E274" s="146"/>
    </row>
    <row r="275" ht="12.75">
      <c r="E275" s="146"/>
    </row>
    <row r="276" spans="1:2" ht="12.75">
      <c r="A276" s="194"/>
      <c r="B276" s="194"/>
    </row>
    <row r="277" spans="1:7" ht="12.75">
      <c r="A277" s="193"/>
      <c r="B277" s="193"/>
      <c r="C277" s="196"/>
      <c r="D277" s="196"/>
      <c r="E277" s="197"/>
      <c r="F277" s="196"/>
      <c r="G277" s="198"/>
    </row>
    <row r="278" spans="1:7" ht="12.75">
      <c r="A278" s="199"/>
      <c r="B278" s="199"/>
      <c r="C278" s="193"/>
      <c r="D278" s="193"/>
      <c r="E278" s="200"/>
      <c r="F278" s="193"/>
      <c r="G278" s="193"/>
    </row>
    <row r="279" spans="1:7" ht="12.75">
      <c r="A279" s="193"/>
      <c r="B279" s="193"/>
      <c r="C279" s="193"/>
      <c r="D279" s="193"/>
      <c r="E279" s="200"/>
      <c r="F279" s="193"/>
      <c r="G279" s="193"/>
    </row>
    <row r="280" spans="1:7" ht="12.75">
      <c r="A280" s="193"/>
      <c r="B280" s="193"/>
      <c r="C280" s="193"/>
      <c r="D280" s="193"/>
      <c r="E280" s="200"/>
      <c r="F280" s="193"/>
      <c r="G280" s="193"/>
    </row>
    <row r="281" spans="1:7" ht="12.75">
      <c r="A281" s="193"/>
      <c r="B281" s="193"/>
      <c r="C281" s="193"/>
      <c r="D281" s="193"/>
      <c r="E281" s="200"/>
      <c r="F281" s="193"/>
      <c r="G281" s="193"/>
    </row>
    <row r="282" spans="1:7" ht="12.75">
      <c r="A282" s="193"/>
      <c r="B282" s="193"/>
      <c r="C282" s="193"/>
      <c r="D282" s="193"/>
      <c r="E282" s="200"/>
      <c r="F282" s="193"/>
      <c r="G282" s="193"/>
    </row>
    <row r="283" spans="1:7" ht="12.75">
      <c r="A283" s="193"/>
      <c r="B283" s="193"/>
      <c r="C283" s="193"/>
      <c r="D283" s="193"/>
      <c r="E283" s="200"/>
      <c r="F283" s="193"/>
      <c r="G283" s="193"/>
    </row>
    <row r="284" spans="1:7" ht="12.75">
      <c r="A284" s="193"/>
      <c r="B284" s="193"/>
      <c r="C284" s="193"/>
      <c r="D284" s="193"/>
      <c r="E284" s="200"/>
      <c r="F284" s="193"/>
      <c r="G284" s="193"/>
    </row>
    <row r="285" spans="1:7" ht="12.75">
      <c r="A285" s="193"/>
      <c r="B285" s="193"/>
      <c r="C285" s="193"/>
      <c r="D285" s="193"/>
      <c r="E285" s="200"/>
      <c r="F285" s="193"/>
      <c r="G285" s="193"/>
    </row>
    <row r="286" spans="1:7" ht="12.75">
      <c r="A286" s="193"/>
      <c r="B286" s="193"/>
      <c r="C286" s="193"/>
      <c r="D286" s="193"/>
      <c r="E286" s="200"/>
      <c r="F286" s="193"/>
      <c r="G286" s="193"/>
    </row>
    <row r="287" spans="1:7" ht="12.75">
      <c r="A287" s="193"/>
      <c r="B287" s="193"/>
      <c r="C287" s="193"/>
      <c r="D287" s="193"/>
      <c r="E287" s="200"/>
      <c r="F287" s="193"/>
      <c r="G287" s="193"/>
    </row>
    <row r="288" spans="1:7" ht="12.75">
      <c r="A288" s="193"/>
      <c r="B288" s="193"/>
      <c r="C288" s="193"/>
      <c r="D288" s="193"/>
      <c r="E288" s="200"/>
      <c r="F288" s="193"/>
      <c r="G288" s="193"/>
    </row>
    <row r="289" spans="1:7" ht="12.75">
      <c r="A289" s="193"/>
      <c r="B289" s="193"/>
      <c r="C289" s="193"/>
      <c r="D289" s="193"/>
      <c r="E289" s="200"/>
      <c r="F289" s="193"/>
      <c r="G289" s="193"/>
    </row>
    <row r="290" spans="1:7" ht="12.75">
      <c r="A290" s="193"/>
      <c r="B290" s="193"/>
      <c r="C290" s="193"/>
      <c r="D290" s="193"/>
      <c r="E290" s="200"/>
      <c r="F290" s="193"/>
      <c r="G290" s="193"/>
    </row>
  </sheetData>
  <mergeCells count="96">
    <mergeCell ref="C207:G207"/>
    <mergeCell ref="C208:D208"/>
    <mergeCell ref="C200:G200"/>
    <mergeCell ref="C201:G201"/>
    <mergeCell ref="C202:G202"/>
    <mergeCell ref="C203:D203"/>
    <mergeCell ref="C187:D187"/>
    <mergeCell ref="C191:D191"/>
    <mergeCell ref="C193:D193"/>
    <mergeCell ref="C195:D195"/>
    <mergeCell ref="C173:D173"/>
    <mergeCell ref="C174:D174"/>
    <mergeCell ref="C179:G179"/>
    <mergeCell ref="C180:D180"/>
    <mergeCell ref="C182:D182"/>
    <mergeCell ref="C170:D170"/>
    <mergeCell ref="C172:D172"/>
    <mergeCell ref="C153:D153"/>
    <mergeCell ref="C155:D155"/>
    <mergeCell ref="C137:G137"/>
    <mergeCell ref="C138:G138"/>
    <mergeCell ref="C139:D139"/>
    <mergeCell ref="C159:D159"/>
    <mergeCell ref="C164:G164"/>
    <mergeCell ref="C165:D165"/>
    <mergeCell ref="C167:D167"/>
    <mergeCell ref="C169:D169"/>
    <mergeCell ref="C128:G128"/>
    <mergeCell ref="C129:D129"/>
    <mergeCell ref="C131:G131"/>
    <mergeCell ref="C132:D132"/>
    <mergeCell ref="C113:G113"/>
    <mergeCell ref="C114:D114"/>
    <mergeCell ref="C118:D118"/>
    <mergeCell ref="C120:D120"/>
    <mergeCell ref="C122:D122"/>
    <mergeCell ref="C124:D124"/>
    <mergeCell ref="C126:D126"/>
    <mergeCell ref="C100:D100"/>
    <mergeCell ref="C102:D102"/>
    <mergeCell ref="C106:D106"/>
    <mergeCell ref="C90:D90"/>
    <mergeCell ref="C91:D91"/>
    <mergeCell ref="C93:G93"/>
    <mergeCell ref="C94:D94"/>
    <mergeCell ref="C96:D96"/>
    <mergeCell ref="C98:D98"/>
    <mergeCell ref="C88:D88"/>
    <mergeCell ref="C66:G66"/>
    <mergeCell ref="C67:G67"/>
    <mergeCell ref="C68:G68"/>
    <mergeCell ref="C69:D69"/>
    <mergeCell ref="C80:D80"/>
    <mergeCell ref="C82:D82"/>
    <mergeCell ref="C83:D83"/>
    <mergeCell ref="C85:D85"/>
    <mergeCell ref="C86:D86"/>
    <mergeCell ref="C65:G65"/>
    <mergeCell ref="C52:D52"/>
    <mergeCell ref="C54:G54"/>
    <mergeCell ref="C55:G55"/>
    <mergeCell ref="C56:G56"/>
    <mergeCell ref="C57:G57"/>
    <mergeCell ref="C58:G58"/>
    <mergeCell ref="C59:G59"/>
    <mergeCell ref="C60:G60"/>
    <mergeCell ref="C61:D61"/>
    <mergeCell ref="C63:G63"/>
    <mergeCell ref="C64:G64"/>
    <mergeCell ref="C49:G49"/>
    <mergeCell ref="C50:G50"/>
    <mergeCell ref="C51:G51"/>
    <mergeCell ref="C31:D31"/>
    <mergeCell ref="C35:D35"/>
    <mergeCell ref="C36:D36"/>
    <mergeCell ref="C38:D38"/>
    <mergeCell ref="C39:D39"/>
    <mergeCell ref="C43:D43"/>
    <mergeCell ref="C45:G45"/>
    <mergeCell ref="C46:G46"/>
    <mergeCell ref="C47:G47"/>
    <mergeCell ref="C48:G48"/>
    <mergeCell ref="C27:D27"/>
    <mergeCell ref="A1:G1"/>
    <mergeCell ref="A3:B3"/>
    <mergeCell ref="A4:B4"/>
    <mergeCell ref="E4:G4"/>
    <mergeCell ref="C9:D9"/>
    <mergeCell ref="C11:D11"/>
    <mergeCell ref="C13:D13"/>
    <mergeCell ref="C15:D15"/>
    <mergeCell ref="C19:D19"/>
    <mergeCell ref="C20:D20"/>
    <mergeCell ref="C22:D22"/>
    <mergeCell ref="C24:D24"/>
    <mergeCell ref="C26:D26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Dabrowská Michaela</cp:lastModifiedBy>
  <cp:lastPrinted>2017-09-01T07:12:35Z</cp:lastPrinted>
  <dcterms:created xsi:type="dcterms:W3CDTF">2017-08-31T13:32:17Z</dcterms:created>
  <dcterms:modified xsi:type="dcterms:W3CDTF">2017-09-20T10:15:07Z</dcterms:modified>
  <cp:category/>
  <cp:version/>
  <cp:contentType/>
  <cp:contentStatus/>
</cp:coreProperties>
</file>