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Krycí list rozpočtu" sheetId="2" r:id="rId1"/>
    <sheet name="Stavební rozpočet" sheetId="1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26" i="1" l="1"/>
  <c r="L44" i="1"/>
  <c r="I44" i="1"/>
  <c r="L35" i="1"/>
  <c r="I35" i="1"/>
  <c r="C25" i="2"/>
  <c r="F25" i="2" s="1"/>
  <c r="C24" i="2"/>
  <c r="I22" i="2"/>
  <c r="F22" i="2"/>
  <c r="L62" i="1"/>
  <c r="I62" i="1"/>
  <c r="L60" i="1"/>
  <c r="I60" i="1"/>
  <c r="L59" i="1"/>
  <c r="I59" i="1"/>
  <c r="L58" i="1"/>
  <c r="I58" i="1"/>
  <c r="L56" i="1"/>
  <c r="I56" i="1"/>
  <c r="L55" i="1"/>
  <c r="I55" i="1"/>
  <c r="L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I46" i="1" s="1"/>
  <c r="L46" i="1"/>
  <c r="L45" i="1"/>
  <c r="I45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L36" i="1"/>
  <c r="I36" i="1"/>
  <c r="L34" i="1"/>
  <c r="I34" i="1"/>
  <c r="L33" i="1"/>
  <c r="I33" i="1"/>
  <c r="L32" i="1"/>
  <c r="I32" i="1"/>
  <c r="L31" i="1"/>
  <c r="I31" i="1"/>
  <c r="L30" i="1"/>
  <c r="I30" i="1"/>
  <c r="L28" i="1"/>
  <c r="L27" i="1" s="1"/>
  <c r="I28" i="1"/>
  <c r="I27" i="1" s="1"/>
  <c r="L25" i="1"/>
  <c r="I26" i="1"/>
  <c r="I25" i="1" s="1"/>
  <c r="L21" i="1"/>
  <c r="L20" i="1" s="1"/>
  <c r="I21" i="1"/>
  <c r="I20" i="1" s="1"/>
  <c r="L19" i="1"/>
  <c r="L18" i="1" s="1"/>
  <c r="I19" i="1"/>
  <c r="I18" i="1" s="1"/>
  <c r="L16" i="1"/>
  <c r="L15" i="1" s="1"/>
  <c r="I16" i="1"/>
  <c r="I15" i="1" s="1"/>
  <c r="L14" i="1"/>
  <c r="I14" i="1"/>
  <c r="L13" i="1"/>
  <c r="I13" i="1"/>
  <c r="I12" i="1" s="1"/>
  <c r="L12" i="1"/>
  <c r="I54" i="1" l="1"/>
  <c r="I37" i="1"/>
  <c r="C15" i="2"/>
  <c r="L29" i="1"/>
  <c r="I29" i="1"/>
  <c r="L64" i="1"/>
  <c r="L61" i="1" s="1"/>
  <c r="L65" i="1" s="1"/>
  <c r="I64" i="1"/>
  <c r="I61" i="1" s="1"/>
  <c r="J65" i="1" l="1"/>
  <c r="C17" i="2"/>
  <c r="C22" i="2" s="1"/>
  <c r="C26" i="2" s="1"/>
  <c r="F26" i="2" l="1"/>
  <c r="I25" i="2"/>
  <c r="I26" i="2" l="1"/>
</calcChain>
</file>

<file path=xl/sharedStrings.xml><?xml version="1.0" encoding="utf-8"?>
<sst xmlns="http://schemas.openxmlformats.org/spreadsheetml/2006/main" count="264" uniqueCount="205">
  <si>
    <t>Stavební rozpočet</t>
  </si>
  <si>
    <t>Název stavby:</t>
  </si>
  <si>
    <t>Doba výstavby:</t>
  </si>
  <si>
    <t>Objednatel:</t>
  </si>
  <si>
    <t>Druh stavby:</t>
  </si>
  <si>
    <t>Začátek výstavby:</t>
  </si>
  <si>
    <t>Projektant:</t>
  </si>
  <si>
    <t>Lokalita:</t>
  </si>
  <si>
    <t>Stráž pod Ralskem</t>
  </si>
  <si>
    <t>Konec výstavby:</t>
  </si>
  <si>
    <t>Zhotovitel:</t>
  </si>
  <si>
    <t xml:space="preserve">vyplň údaj </t>
  </si>
  <si>
    <t>JKSO:</t>
  </si>
  <si>
    <t>Zpracováno dne:</t>
  </si>
  <si>
    <t>Zpracoval:</t>
  </si>
  <si>
    <t xml:space="preserve"> </t>
  </si>
  <si>
    <t>Jednot.</t>
  </si>
  <si>
    <t>Náklady (Kč)</t>
  </si>
  <si>
    <t>Hmotnost (t)</t>
  </si>
  <si>
    <t>Č</t>
  </si>
  <si>
    <t>Objekt</t>
  </si>
  <si>
    <t>Kód</t>
  </si>
  <si>
    <t>Zkrácený popis / Varianta</t>
  </si>
  <si>
    <t>M.j.</t>
  </si>
  <si>
    <t>Množství</t>
  </si>
  <si>
    <t>cena (Kč)</t>
  </si>
  <si>
    <t>Celkem</t>
  </si>
  <si>
    <t>34</t>
  </si>
  <si>
    <t>Stěny a příčky</t>
  </si>
  <si>
    <t>1</t>
  </si>
  <si>
    <t>342263420R00</t>
  </si>
  <si>
    <t>Osazení revizních dvířek do SDK příček - plastová 500 x 500 mm</t>
  </si>
  <si>
    <t>kus</t>
  </si>
  <si>
    <t>2</t>
  </si>
  <si>
    <t>342012224R00</t>
  </si>
  <si>
    <t>Příčka SDK,ocel.kce,1x oplášť. tl.100mm,RBI 12,5mm</t>
  </si>
  <si>
    <t>m2</t>
  </si>
  <si>
    <t>64</t>
  </si>
  <si>
    <t>Výplně otvorů</t>
  </si>
  <si>
    <t>3</t>
  </si>
  <si>
    <t>642942111RT3</t>
  </si>
  <si>
    <t>Osazení zárubní dveřních ocelových, pl. do 2,5 m2</t>
  </si>
  <si>
    <t>včetně dodávky zárubně  70 x 197 x 11 cm</t>
  </si>
  <si>
    <t>711</t>
  </si>
  <si>
    <t>Izolace proti vodě</t>
  </si>
  <si>
    <t>4</t>
  </si>
  <si>
    <t>711212002RT1</t>
  </si>
  <si>
    <t xml:space="preserve">Stěrka hydroizolační těsnicí hmotou vč. materiálu a těsnící pásky </t>
  </si>
  <si>
    <t>721</t>
  </si>
  <si>
    <t>Vnitřní kanalizace</t>
  </si>
  <si>
    <t>5</t>
  </si>
  <si>
    <t>721100902R00</t>
  </si>
  <si>
    <t xml:space="preserve">ZTI-dmtž zař. předmětů, rozvodů vody a kanalizace, mtž rozvodů vody a kanalizace, </t>
  </si>
  <si>
    <t>kpl</t>
  </si>
  <si>
    <t>dodávka a mtž zařizovacích předmětů - WC, umyvadlo, sprch. kout, odvětrání+armatury, dokumentace skutečného provedení, revize</t>
  </si>
  <si>
    <t xml:space="preserve">WC+sedátko+nádržka+armatury </t>
  </si>
  <si>
    <t>766</t>
  </si>
  <si>
    <t>Konstrukce truhlářské</t>
  </si>
  <si>
    <t>6</t>
  </si>
  <si>
    <t>766661112R00</t>
  </si>
  <si>
    <t>Montáž dveří do zárubně,otevíravých 1kř. vč. dodávky, dřevěné 700x1970 vč. prahů</t>
  </si>
  <si>
    <t>767</t>
  </si>
  <si>
    <t>Konstrukce doplňkové stavební</t>
  </si>
  <si>
    <t>7</t>
  </si>
  <si>
    <t>767586201RT4</t>
  </si>
  <si>
    <t>Podhled minerální proti vlhkosti tl. 15 mm, kazety 600 x 600 mm</t>
  </si>
  <si>
    <t>771</t>
  </si>
  <si>
    <t>Podlahy z dlaždic</t>
  </si>
  <si>
    <t>8</t>
  </si>
  <si>
    <t>771101210R00</t>
  </si>
  <si>
    <t>Penetrace podkladu pod dlažby vč. materiálu</t>
  </si>
  <si>
    <t>9</t>
  </si>
  <si>
    <t>771575109RT2</t>
  </si>
  <si>
    <t>Montáž podlah keram.,hladké, tmel, 30x30 cm</t>
  </si>
  <si>
    <t>10</t>
  </si>
  <si>
    <t>59764210</t>
  </si>
  <si>
    <t>11</t>
  </si>
  <si>
    <t>58556630</t>
  </si>
  <si>
    <t>Flexibilní lepící malta C2TE</t>
  </si>
  <si>
    <t>kg</t>
  </si>
  <si>
    <t>12</t>
  </si>
  <si>
    <t>585566787273</t>
  </si>
  <si>
    <t>Spárovací hmota</t>
  </si>
  <si>
    <t>13</t>
  </si>
  <si>
    <t>771101116R00</t>
  </si>
  <si>
    <t>Vyrovnání podkladů samonivel. hmotou tl. do 30 mm</t>
  </si>
  <si>
    <t>781</t>
  </si>
  <si>
    <t>Obklady (keramické)</t>
  </si>
  <si>
    <t>14</t>
  </si>
  <si>
    <t>781475114R00</t>
  </si>
  <si>
    <t>15</t>
  </si>
  <si>
    <t>16</t>
  </si>
  <si>
    <t>17</t>
  </si>
  <si>
    <t>597813660</t>
  </si>
  <si>
    <t>Obkládačka keramická, dle výběru investora ( 300,-/m2 )</t>
  </si>
  <si>
    <t>18</t>
  </si>
  <si>
    <t>781101210R00</t>
  </si>
  <si>
    <t>Penetrace podkladu pod obklady</t>
  </si>
  <si>
    <t>19</t>
  </si>
  <si>
    <t>781111121R00</t>
  </si>
  <si>
    <t>Montáž lišt rohových, ukončovacích</t>
  </si>
  <si>
    <t>m</t>
  </si>
  <si>
    <t>20</t>
  </si>
  <si>
    <t>59760104.A</t>
  </si>
  <si>
    <t>Lišta rohová plastová na obklad a ukončovací</t>
  </si>
  <si>
    <t>784</t>
  </si>
  <si>
    <t>Malby</t>
  </si>
  <si>
    <t>21</t>
  </si>
  <si>
    <t>784195212R00</t>
  </si>
  <si>
    <t>Malba tekutá Primalex Plus, bílá, 2 x</t>
  </si>
  <si>
    <t>90</t>
  </si>
  <si>
    <t>Hodinové zúčtovací sazby (HZS)</t>
  </si>
  <si>
    <t>22</t>
  </si>
  <si>
    <t>900      R00</t>
  </si>
  <si>
    <t>Hzs - drobné nezmeřitelné práce</t>
  </si>
  <si>
    <t>94</t>
  </si>
  <si>
    <t>Lešení a stavební výtahy</t>
  </si>
  <si>
    <t>23</t>
  </si>
  <si>
    <t>941955002R00</t>
  </si>
  <si>
    <t>Lešení lehké pomocné, výška podlahy do 1,9 m</t>
  </si>
  <si>
    <t>95</t>
  </si>
  <si>
    <t>Různé dokončovací konstrukce a práce na pozemních stavbách</t>
  </si>
  <si>
    <t>24</t>
  </si>
  <si>
    <t>952901114R00</t>
  </si>
  <si>
    <t>Vyčištění budov o výšce podlaží nad 4 m</t>
  </si>
  <si>
    <t>96</t>
  </si>
  <si>
    <t>Bourání konstrukcí</t>
  </si>
  <si>
    <t>25</t>
  </si>
  <si>
    <t>978059531R00</t>
  </si>
  <si>
    <t>Odsekání vnitřních obkladů stěn nad 2 m2</t>
  </si>
  <si>
    <t>26</t>
  </si>
  <si>
    <t>965081713RT1</t>
  </si>
  <si>
    <t>Bourání dlaždic keramických tl. 1 cm, nad 1 m2</t>
  </si>
  <si>
    <t>ručně, dlaždice keramické</t>
  </si>
  <si>
    <t>27</t>
  </si>
  <si>
    <t>966068001R00</t>
  </si>
  <si>
    <t>Demontáž umakartového jádra</t>
  </si>
  <si>
    <t>28</t>
  </si>
  <si>
    <t>968072455R00</t>
  </si>
  <si>
    <t>Vybourání kovových dveřních zárubní pl. do 2 m2</t>
  </si>
  <si>
    <t>29</t>
  </si>
  <si>
    <t>979981101R00</t>
  </si>
  <si>
    <t xml:space="preserve">Odvoz a likvidace odpadů vč. skládkovného </t>
  </si>
  <si>
    <t>t</t>
  </si>
  <si>
    <t>M21</t>
  </si>
  <si>
    <t>Elektromontáže</t>
  </si>
  <si>
    <t>30</t>
  </si>
  <si>
    <t>210010001R00</t>
  </si>
  <si>
    <t>Elektromontáže - dmtž světel, zásuvek, vypínačů, rozvodů, odvětrání</t>
  </si>
  <si>
    <t>Dodávka a mtž rozvaděče, rozvodů, světel 3ks, zásuvek 3ks, vypínačů 4ks, odvětrání, dokumentace skutečného provedení, revize</t>
  </si>
  <si>
    <t>998011034R00</t>
  </si>
  <si>
    <t>Přesun hmot pro budovy z bloků výšky do 36 m</t>
  </si>
  <si>
    <t>Celkem:</t>
  </si>
  <si>
    <t>Krycí list rozpočtu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</si>
  <si>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</si>
  <si>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</si>
  <si>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</si>
  <si>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</si>
  <si>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</si>
  <si>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</si>
  <si>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</si>
  <si>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</si>
  <si>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</si>
  <si>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</si>
  <si>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</si>
  <si>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</si>
  <si>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</si>
  <si>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</si>
  <si>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</si>
  <si>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Montáž</t>
  </si>
  <si>
    <t>Oprava devíti koupelen ubytovny</t>
  </si>
  <si>
    <t>B</t>
  </si>
  <si>
    <t>Práce přesčas</t>
  </si>
  <si>
    <t>Bez pevné podl.</t>
  </si>
  <si>
    <t>Kulturní památka</t>
  </si>
  <si>
    <t>DN celkem</t>
  </si>
  <si>
    <t>DPH 15%</t>
  </si>
  <si>
    <t>DPH 21%</t>
  </si>
  <si>
    <t>Objednatel</t>
  </si>
  <si>
    <t>Doplňkové náklady</t>
  </si>
  <si>
    <t>Akademie VS ČR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</si>
  <si>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</si>
  <si>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</si>
  <si>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</si>
  <si>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</si>
  <si>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</si>
  <si>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</si>
  <si>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</si>
  <si>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</si>
  <si>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</si>
  <si>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</si>
  <si>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</si>
  <si>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</si>
  <si>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</si>
  <si>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</si>
  <si>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</si>
  <si>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Obklad vnitřní stěn keramický, do tmele, 25x20 cm</t>
  </si>
  <si>
    <t>Sprchová zástěna pneumatická + nerezový odtokový žlab + rošt pro dlažbu + držák sprchy + sprchová baterie + hadice + armatury - 650 - 1060 x 1820 mm
Umyvadlo + umyvadlová baterie + armatury - max. rozměr 450 x 350 mm</t>
  </si>
  <si>
    <t>Zednické práce, vybudování zděných sprchových koutů včetně materiálu</t>
  </si>
  <si>
    <t>ks</t>
  </si>
  <si>
    <t>31</t>
  </si>
  <si>
    <t>32</t>
  </si>
  <si>
    <t>Lišta rohová nerezová na dlažbu a ukončovací čtvercová/oblouk 10 - 12 mm</t>
  </si>
  <si>
    <t>Dlažba protiskluzná dle ČSN EN 13 451-1, DIN 51 097, GUV 26.18, tř. za mokra R11/B,  300x300x9 mm - dle výběru investora (do 350,-/m2 )</t>
  </si>
  <si>
    <t>Oprava devíti koupelen ubytovny Energetiků 321, 7.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</si>
</sst>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8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24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49" fontId="2" fillId="0" borderId="10" xfId="0" applyNumberFormat="1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9" fontId="2" fillId="2" borderId="23" xfId="0" applyNumberFormat="1" applyFont="1" applyFill="1" applyBorder="1" applyAlignment="1" applyProtection="1">
      <alignment horizontal="left" vertical="center"/>
    </xf>
    <xf numFmtId="49" fontId="2" fillId="2" borderId="24" xfId="0" applyNumberFormat="1" applyFont="1" applyFill="1" applyBorder="1" applyAlignment="1" applyProtection="1">
      <alignment horizontal="left" vertical="center"/>
    </xf>
    <xf numFmtId="49" fontId="3" fillId="2" borderId="24" xfId="0" applyNumberFormat="1" applyFont="1" applyFill="1" applyBorder="1" applyAlignment="1" applyProtection="1">
      <alignment horizontal="left" vertical="center"/>
    </xf>
    <xf numFmtId="4" fontId="3" fillId="2" borderId="24" xfId="0" applyNumberFormat="1" applyFont="1" applyFill="1" applyBorder="1" applyAlignment="1" applyProtection="1">
      <alignment horizontal="right" vertical="center"/>
    </xf>
    <xf numFmtId="49" fontId="3" fillId="2" borderId="24" xfId="0" applyNumberFormat="1" applyFont="1" applyFill="1" applyBorder="1" applyAlignment="1" applyProtection="1">
      <alignment horizontal="right" vertical="center"/>
    </xf>
    <xf numFmtId="4" fontId="3" fillId="2" borderId="25" xfId="0" applyNumberFormat="1" applyFont="1" applyFill="1" applyBorder="1" applyAlignment="1" applyProtection="1">
      <alignment horizontal="right" vertical="center"/>
    </xf>
    <xf numFmtId="49" fontId="6" fillId="2" borderId="32" xfId="0" applyNumberFormat="1" applyFont="1" applyFill="1" applyBorder="1" applyAlignment="1" applyProtection="1">
      <alignment horizontal="center" vertical="center"/>
    </xf>
    <xf numFmtId="49" fontId="7" fillId="0" borderId="33" xfId="0" applyNumberFormat="1" applyFont="1" applyFill="1" applyBorder="1" applyAlignment="1" applyProtection="1">
      <alignment horizontal="left" vertical="center"/>
    </xf>
    <xf numFmtId="49" fontId="7" fillId="0" borderId="34" xfId="0" applyNumberFormat="1" applyFont="1" applyFill="1" applyBorder="1" applyAlignment="1" applyProtection="1">
      <alignment horizontal="left" vertical="center"/>
    </xf>
    <xf numFmtId="0" fontId="2" fillId="0" borderId="31" xfId="0" applyNumberFormat="1" applyFont="1" applyFill="1" applyBorder="1" applyAlignment="1" applyProtection="1">
      <alignment vertical="center"/>
    </xf>
    <xf numFmtId="0" fontId="2" fillId="0" borderId="36" xfId="0" applyNumberFormat="1" applyFont="1" applyFill="1" applyBorder="1" applyAlignment="1" applyProtection="1">
      <alignment vertical="center"/>
    </xf>
    <xf numFmtId="49" fontId="8" fillId="0" borderId="32" xfId="0" applyNumberFormat="1" applyFont="1" applyFill="1" applyBorder="1" applyAlignment="1" applyProtection="1">
      <alignment horizontal="left" vertical="center"/>
    </xf>
    <xf numFmtId="4" fontId="8" fillId="0" borderId="32" xfId="0" applyNumberFormat="1" applyFont="1" applyFill="1" applyBorder="1" applyAlignment="1" applyProtection="1">
      <alignment horizontal="right" vertical="center"/>
    </xf>
    <xf numFmtId="4" fontId="7" fillId="2" borderId="37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49" fontId="8" fillId="0" borderId="32" xfId="0" applyNumberFormat="1" applyFont="1" applyFill="1" applyBorder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9" fontId="10" fillId="0" borderId="8" xfId="0" applyNumberFormat="1" applyFont="1" applyFill="1" applyBorder="1" applyAlignment="1" applyProtection="1">
      <alignment horizontal="left" vertical="center"/>
    </xf>
    <xf numFmtId="4" fontId="10" fillId="0" borderId="8" xfId="0" applyNumberFormat="1" applyFont="1" applyFill="1" applyBorder="1" applyAlignment="1" applyProtection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49" fontId="11" fillId="2" borderId="24" xfId="0" applyNumberFormat="1" applyFont="1" applyFill="1" applyBorder="1" applyAlignment="1" applyProtection="1">
      <alignment horizontal="left" vertical="center"/>
    </xf>
    <xf numFmtId="4" fontId="10" fillId="0" borderId="27" xfId="0" applyNumberFormat="1" applyFont="1" applyFill="1" applyBorder="1" applyAlignment="1" applyProtection="1">
      <alignment horizontal="right" vertical="center"/>
    </xf>
    <xf numFmtId="0" fontId="12" fillId="0" borderId="0" xfId="0" applyFont="1"/>
    <xf numFmtId="4" fontId="10" fillId="0" borderId="29" xfId="0" applyNumberFormat="1" applyFont="1" applyFill="1" applyBorder="1" applyAlignment="1" applyProtection="1">
      <alignment horizontal="right" vertical="center"/>
    </xf>
    <xf numFmtId="49" fontId="11" fillId="2" borderId="0" xfId="0" applyNumberFormat="1" applyFont="1" applyFill="1" applyBorder="1" applyAlignment="1" applyProtection="1">
      <alignment horizontal="right" vertical="center"/>
    </xf>
    <xf numFmtId="4" fontId="11" fillId="2" borderId="27" xfId="0" applyNumberFormat="1" applyFont="1" applyFill="1" applyBorder="1" applyAlignment="1" applyProtection="1">
      <alignment horizontal="right" vertical="center"/>
    </xf>
    <xf numFmtId="0" fontId="10" fillId="0" borderId="27" xfId="0" applyFont="1" applyBorder="1" applyAlignment="1">
      <alignment vertical="center"/>
    </xf>
    <xf numFmtId="49" fontId="11" fillId="2" borderId="24" xfId="0" applyNumberFormat="1" applyFont="1" applyFill="1" applyBorder="1" applyAlignment="1" applyProtection="1">
      <alignment horizontal="right" vertical="center"/>
    </xf>
    <xf numFmtId="4" fontId="11" fillId="2" borderId="25" xfId="0" applyNumberFormat="1" applyFont="1" applyFill="1" applyBorder="1" applyAlignment="1" applyProtection="1">
      <alignment horizontal="right" vertical="center"/>
    </xf>
    <xf numFmtId="49" fontId="10" fillId="0" borderId="26" xfId="0" applyNumberFormat="1" applyFont="1" applyFill="1" applyBorder="1" applyAlignment="1" applyProtection="1">
      <alignment horizontal="left" vertical="center"/>
    </xf>
    <xf numFmtId="49" fontId="10" fillId="0" borderId="28" xfId="0" applyNumberFormat="1" applyFont="1" applyFill="1" applyBorder="1" applyAlignment="1" applyProtection="1">
      <alignment horizontal="left" vertical="center"/>
    </xf>
    <xf numFmtId="49" fontId="10" fillId="2" borderId="26" xfId="0" applyNumberFormat="1" applyFont="1" applyFill="1" applyBorder="1" applyAlignment="1" applyProtection="1">
      <alignment horizontal="left" vertical="center"/>
    </xf>
    <xf numFmtId="49" fontId="10" fillId="2" borderId="0" xfId="0" applyNumberFormat="1" applyFont="1" applyFill="1" applyBorder="1" applyAlignment="1" applyProtection="1">
      <alignment horizontal="left" vertical="center"/>
    </xf>
    <xf numFmtId="4" fontId="11" fillId="2" borderId="0" xfId="0" applyNumberFormat="1" applyFont="1" applyFill="1" applyBorder="1" applyAlignment="1" applyProtection="1">
      <alignment horizontal="right" vertical="center"/>
    </xf>
    <xf numFmtId="0" fontId="10" fillId="0" borderId="26" xfId="0" applyFont="1" applyBorder="1" applyAlignment="1">
      <alignment vertical="center"/>
    </xf>
    <xf numFmtId="49" fontId="10" fillId="2" borderId="23" xfId="0" applyNumberFormat="1" applyFont="1" applyFill="1" applyBorder="1" applyAlignment="1" applyProtection="1">
      <alignment horizontal="left" vertical="center"/>
    </xf>
    <xf numFmtId="49" fontId="10" fillId="2" borderId="24" xfId="0" applyNumberFormat="1" applyFont="1" applyFill="1" applyBorder="1" applyAlignment="1" applyProtection="1">
      <alignment horizontal="left" vertical="center"/>
    </xf>
    <xf numFmtId="4" fontId="11" fillId="2" borderId="24" xfId="0" applyNumberFormat="1" applyFont="1" applyFill="1" applyBorder="1" applyAlignment="1" applyProtection="1">
      <alignment horizontal="right" vertical="center"/>
    </xf>
    <xf numFmtId="0" fontId="10" fillId="0" borderId="28" xfId="0" applyNumberFormat="1" applyFont="1" applyFill="1" applyBorder="1" applyAlignment="1" applyProtection="1">
      <alignment horizontal="left" vertical="center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4" fontId="11" fillId="0" borderId="0" xfId="0" applyNumberFormat="1" applyFont="1" applyFill="1" applyBorder="1" applyAlignment="1" applyProtection="1">
      <alignment horizontal="right" vertical="center"/>
    </xf>
    <xf numFmtId="4" fontId="10" fillId="3" borderId="0" xfId="0" applyNumberFormat="1" applyFont="1" applyFill="1" applyBorder="1" applyAlignment="1" applyProtection="1">
      <alignment horizontal="right" vertical="center"/>
    </xf>
    <xf numFmtId="4" fontId="10" fillId="3" borderId="8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 applyProtection="1">
      <alignment vertical="center"/>
    </xf>
    <xf numFmtId="49" fontId="8" fillId="0" borderId="28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49" fontId="8" fillId="0" borderId="26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49" fontId="8" fillId="0" borderId="23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5" xfId="0" applyNumberFormat="1" applyFont="1" applyFill="1" applyBorder="1" applyAlignment="1" applyProtection="1">
      <alignment horizontal="left" vertical="center"/>
    </xf>
    <xf numFmtId="49" fontId="7" fillId="2" borderId="35" xfId="0" applyNumberFormat="1" applyFont="1" applyFill="1" applyBorder="1" applyAlignment="1" applyProtection="1">
      <alignment horizontal="left" vertical="center"/>
    </xf>
    <xf numFmtId="0" fontId="7" fillId="2" borderId="31" xfId="0" applyNumberFormat="1" applyFont="1" applyFill="1" applyBorder="1" applyAlignment="1" applyProtection="1">
      <alignment horizontal="left" vertical="center"/>
    </xf>
    <xf numFmtId="49" fontId="7" fillId="0" borderId="35" xfId="0" applyNumberFormat="1" applyFont="1" applyFill="1" applyBorder="1" applyAlignment="1" applyProtection="1">
      <alignment horizontal="left" vertical="center"/>
    </xf>
    <xf numFmtId="0" fontId="7" fillId="0" borderId="37" xfId="0" applyNumberFormat="1" applyFont="1" applyFill="1" applyBorder="1" applyAlignment="1" applyProtection="1">
      <alignment horizontal="left" vertical="center"/>
    </xf>
    <xf numFmtId="49" fontId="8" fillId="0" borderId="35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49" fontId="5" fillId="0" borderId="31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</xf>
    <xf numFmtId="49" fontId="9" fillId="0" borderId="35" xfId="0" applyNumberFormat="1" applyFont="1" applyFill="1" applyBorder="1" applyAlignment="1" applyProtection="1">
      <alignment horizontal="left" vertical="center"/>
    </xf>
    <xf numFmtId="0" fontId="9" fillId="0" borderId="37" xfId="0" applyNumberFormat="1" applyFont="1" applyFill="1" applyBorder="1" applyAlignment="1" applyProtection="1">
      <alignment horizontal="left" vertical="center"/>
    </xf>
    <xf numFmtId="14" fontId="2" fillId="3" borderId="6" xfId="0" applyNumberFormat="1" applyFont="1" applyFill="1" applyBorder="1" applyAlignment="1" applyProtection="1">
      <alignment horizontal="left" vertical="center"/>
    </xf>
    <xf numFmtId="0" fontId="2" fillId="3" borderId="38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14" fontId="2" fillId="3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" fontId="10" fillId="0" borderId="8" xfId="0" applyNumberFormat="1" applyFont="1" applyFill="1" applyBorder="1" applyAlignment="1" applyProtection="1">
      <alignment horizontal="righ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0" fontId="11" fillId="2" borderId="0" xfId="0" applyNumberFormat="1" applyFont="1" applyFill="1" applyBorder="1" applyAlignment="1" applyProtection="1">
      <alignment horizontal="left" vertical="center"/>
    </xf>
    <xf numFmtId="4" fontId="11" fillId="2" borderId="24" xfId="0" applyNumberFormat="1" applyFont="1" applyFill="1" applyBorder="1" applyAlignment="1" applyProtection="1">
      <alignment horizontal="right" vertical="center"/>
    </xf>
    <xf numFmtId="49" fontId="11" fillId="2" borderId="24" xfId="0" applyNumberFormat="1" applyFont="1" applyFill="1" applyBorder="1" applyAlignment="1" applyProtection="1">
      <alignment horizontal="left" vertical="center"/>
    </xf>
    <xf numFmtId="0" fontId="11" fillId="2" borderId="24" xfId="0" applyNumberFormat="1" applyFont="1" applyFill="1" applyBorder="1" applyAlignment="1" applyProtection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0" fontId="2" fillId="3" borderId="8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right" vertical="center"/>
    </xf>
    <xf numFmtId="49" fontId="3" fillId="0" borderId="21" xfId="0" applyNumberFormat="1" applyFont="1" applyFill="1" applyBorder="1" applyAlignment="1" applyProtection="1">
      <alignment horizontal="right" vertical="center"/>
    </xf>
    <xf numFmtId="49" fontId="3" fillId="2" borderId="24" xfId="0" applyNumberFormat="1" applyFont="1" applyFill="1" applyBorder="1" applyAlignment="1" applyProtection="1">
      <alignment horizontal="left" vertical="center"/>
    </xf>
    <xf numFmtId="0" fontId="3" fillId="2" borderId="24" xfId="0" applyNumberFormat="1" applyFont="1" applyFill="1" applyBorder="1" applyAlignment="1" applyProtection="1">
      <alignment horizontal="left" vertical="center"/>
    </xf>
    <xf numFmtId="4" fontId="3" fillId="2" borderId="24" xfId="0" applyNumberFormat="1" applyFont="1" applyFill="1" applyBorder="1" applyAlignment="1" applyProtection="1">
      <alignment horizontal="right" vertical="center"/>
    </xf>
    <xf numFmtId="0" fontId="2" fillId="3" borderId="6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2" fillId="3" borderId="3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5060156</xdr:colOff>
      <xdr:row>4</xdr:row>
      <xdr:rowOff>154782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536531" y="1023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loha%20&#269;.%202%20V&#253;kaz%20v&#253;m&#283;r%20-%20oprava%20dev&#237;ti%20koupelen%206.%20pat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rozpočtu"/>
      <sheetName val="Stavební rozpočet"/>
    </sheetNames>
    <sheetDataSet>
      <sheetData sheetId="0"/>
      <sheetData sheetId="1">
        <row r="13">
          <cell r="Z13">
            <v>0</v>
          </cell>
          <cell r="AA13">
            <v>0</v>
          </cell>
        </row>
        <row r="14">
          <cell r="Z14">
            <v>0</v>
          </cell>
          <cell r="AA14">
            <v>0</v>
          </cell>
        </row>
        <row r="16">
          <cell r="Z16">
            <v>0</v>
          </cell>
          <cell r="AA16">
            <v>0</v>
          </cell>
        </row>
        <row r="19">
          <cell r="Z19">
            <v>0</v>
          </cell>
          <cell r="AA19">
            <v>0</v>
          </cell>
        </row>
        <row r="21">
          <cell r="Z21">
            <v>0</v>
          </cell>
          <cell r="AA21">
            <v>0</v>
          </cell>
        </row>
        <row r="26">
          <cell r="Z26">
            <v>0</v>
          </cell>
          <cell r="AA26">
            <v>0</v>
          </cell>
        </row>
        <row r="28">
          <cell r="Z28">
            <v>0</v>
          </cell>
          <cell r="AA28">
            <v>0</v>
          </cell>
        </row>
        <row r="30">
          <cell r="Z30">
            <v>0</v>
          </cell>
          <cell r="AA30">
            <v>0</v>
          </cell>
        </row>
        <row r="31">
          <cell r="Z31">
            <v>0</v>
          </cell>
          <cell r="AA31">
            <v>0</v>
          </cell>
        </row>
        <row r="32">
          <cell r="Z32">
            <v>0</v>
          </cell>
          <cell r="AA32">
            <v>0</v>
          </cell>
        </row>
        <row r="33">
          <cell r="Z33">
            <v>0</v>
          </cell>
          <cell r="AA33">
            <v>0</v>
          </cell>
        </row>
        <row r="34">
          <cell r="Z34">
            <v>0</v>
          </cell>
          <cell r="AA34">
            <v>0</v>
          </cell>
        </row>
        <row r="35">
          <cell r="Z35">
            <v>0</v>
          </cell>
          <cell r="AA35">
            <v>0</v>
          </cell>
        </row>
        <row r="37">
          <cell r="Z37">
            <v>0</v>
          </cell>
          <cell r="AA37">
            <v>0</v>
          </cell>
        </row>
        <row r="38">
          <cell r="Z38">
            <v>0</v>
          </cell>
          <cell r="AA38">
            <v>0</v>
          </cell>
        </row>
        <row r="39">
          <cell r="Z39">
            <v>0</v>
          </cell>
          <cell r="AA39">
            <v>0</v>
          </cell>
        </row>
        <row r="40">
          <cell r="Z40">
            <v>0</v>
          </cell>
          <cell r="AA40">
            <v>0</v>
          </cell>
        </row>
        <row r="41">
          <cell r="Z41">
            <v>0</v>
          </cell>
          <cell r="AA41">
            <v>0</v>
          </cell>
        </row>
        <row r="42">
          <cell r="Z42">
            <v>0</v>
          </cell>
          <cell r="AA42">
            <v>0</v>
          </cell>
        </row>
        <row r="43">
          <cell r="Z43">
            <v>0</v>
          </cell>
          <cell r="AA43">
            <v>0</v>
          </cell>
        </row>
        <row r="45">
          <cell r="Z45">
            <v>0</v>
          </cell>
          <cell r="AA45">
            <v>0</v>
          </cell>
        </row>
        <row r="47">
          <cell r="Z47">
            <v>0</v>
          </cell>
          <cell r="AA47">
            <v>0</v>
          </cell>
        </row>
        <row r="49">
          <cell r="Z49">
            <v>0</v>
          </cell>
          <cell r="AA49">
            <v>0</v>
          </cell>
        </row>
        <row r="51">
          <cell r="Z51">
            <v>0</v>
          </cell>
          <cell r="AA51">
            <v>0</v>
          </cell>
        </row>
        <row r="53">
          <cell r="Z53">
            <v>0</v>
          </cell>
          <cell r="AA53">
            <v>0</v>
          </cell>
        </row>
        <row r="54">
          <cell r="Z54">
            <v>0</v>
          </cell>
          <cell r="AA54">
            <v>0</v>
          </cell>
        </row>
        <row r="56">
          <cell r="Z56">
            <v>0</v>
          </cell>
          <cell r="AA56">
            <v>0</v>
          </cell>
        </row>
        <row r="57">
          <cell r="Z57">
            <v>0</v>
          </cell>
          <cell r="AA57">
            <v>0</v>
          </cell>
        </row>
        <row r="58">
          <cell r="Z58">
            <v>0</v>
          </cell>
          <cell r="AA58">
            <v>0</v>
          </cell>
        </row>
        <row r="60">
          <cell r="Z60">
            <v>0</v>
          </cell>
          <cell r="AA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RowColHeaders="0" tabSelected="1" view="pageLayout" zoomScaleNormal="100" workbookViewId="0">
      <selection activeCell="J1" sqref="J1:O13"/>
    </sheetView>
  </sheetViews>
  <sheetFormatPr defaultRowHeight="15" x14ac:dyDescent="0.25"/>
  <cols>
    <col min="1" max="1" width="11.42578125" customWidth="1"/>
    <col min="2" max="2" width="11.85546875" customWidth="1"/>
    <col min="3" max="3" width="21.7109375" customWidth="1"/>
    <col min="4" max="4" width="8.85546875" customWidth="1"/>
    <col min="5" max="5" width="14" customWidth="1"/>
    <col min="6" max="6" width="22.5703125" customWidth="1"/>
    <col min="7" max="7" width="11.42578125" customWidth="1"/>
    <col min="8" max="8" width="11.85546875" customWidth="1"/>
    <col min="9" max="9" width="22.42578125" customWidth="1"/>
  </cols>
  <sheetData>
    <row r="1" spans="1:9" ht="30" x14ac:dyDescent="0.25">
      <c r="A1" s="94" t="s">
        <v>153</v>
      </c>
      <c r="B1" s="95"/>
      <c r="C1" s="95"/>
      <c r="D1" s="95"/>
      <c r="E1" s="95"/>
      <c r="F1" s="95"/>
      <c r="G1" s="95"/>
      <c r="H1" s="95"/>
      <c r="I1" s="95"/>
    </row>
    <row r="2" spans="1:9" x14ac:dyDescent="0.25">
      <c r="A2" s="96" t="s">
        <v>1</v>
      </c>
      <c r="B2" s="97"/>
      <c r="C2" s="98" t="s">
        <v>170</v>
      </c>
      <c r="D2" s="99"/>
      <c r="E2" s="101" t="s">
        <v>3</v>
      </c>
      <c r="F2" s="101" t="s">
        <v>180</v>
      </c>
      <c r="G2" s="97"/>
      <c r="H2" s="101" t="s">
        <v>192</v>
      </c>
      <c r="I2" s="102"/>
    </row>
    <row r="3" spans="1:9" x14ac:dyDescent="0.25">
      <c r="A3" s="84"/>
      <c r="B3" s="83"/>
      <c r="C3" s="100"/>
      <c r="D3" s="100"/>
      <c r="E3" s="83"/>
      <c r="F3" s="83"/>
      <c r="G3" s="83"/>
      <c r="H3" s="83"/>
      <c r="I3" s="89"/>
    </row>
    <row r="4" spans="1:9" x14ac:dyDescent="0.25">
      <c r="A4" s="82" t="s">
        <v>4</v>
      </c>
      <c r="B4" s="83"/>
      <c r="C4" s="87"/>
      <c r="D4" s="83"/>
      <c r="E4" s="87" t="s">
        <v>6</v>
      </c>
      <c r="F4" s="87"/>
      <c r="G4" s="83"/>
      <c r="H4" s="87" t="s">
        <v>192</v>
      </c>
      <c r="I4" s="88"/>
    </row>
    <row r="5" spans="1:9" x14ac:dyDescent="0.25">
      <c r="A5" s="84"/>
      <c r="B5" s="83"/>
      <c r="C5" s="83"/>
      <c r="D5" s="83"/>
      <c r="E5" s="83"/>
      <c r="F5" s="83"/>
      <c r="G5" s="83"/>
      <c r="H5" s="83"/>
      <c r="I5" s="89"/>
    </row>
    <row r="6" spans="1:9" x14ac:dyDescent="0.25">
      <c r="A6" s="82" t="s">
        <v>7</v>
      </c>
      <c r="B6" s="83"/>
      <c r="C6" s="87" t="s">
        <v>8</v>
      </c>
      <c r="D6" s="83"/>
      <c r="E6" s="87" t="s">
        <v>10</v>
      </c>
      <c r="F6" s="87"/>
      <c r="G6" s="83"/>
      <c r="H6" s="87" t="s">
        <v>192</v>
      </c>
      <c r="I6" s="88"/>
    </row>
    <row r="7" spans="1:9" x14ac:dyDescent="0.25">
      <c r="A7" s="84"/>
      <c r="B7" s="83"/>
      <c r="C7" s="83"/>
      <c r="D7" s="83"/>
      <c r="E7" s="83"/>
      <c r="F7" s="83"/>
      <c r="G7" s="83"/>
      <c r="H7" s="83"/>
      <c r="I7" s="89"/>
    </row>
    <row r="8" spans="1:9" x14ac:dyDescent="0.25">
      <c r="A8" s="82" t="s">
        <v>5</v>
      </c>
      <c r="B8" s="83"/>
      <c r="C8" s="85"/>
      <c r="D8" s="86"/>
      <c r="E8" s="87" t="s">
        <v>9</v>
      </c>
      <c r="F8" s="86"/>
      <c r="G8" s="86"/>
      <c r="H8" s="87" t="s">
        <v>193</v>
      </c>
      <c r="I8" s="88"/>
    </row>
    <row r="9" spans="1:9" x14ac:dyDescent="0.25">
      <c r="A9" s="84"/>
      <c r="B9" s="83"/>
      <c r="C9" s="86"/>
      <c r="D9" s="86"/>
      <c r="E9" s="83"/>
      <c r="F9" s="86"/>
      <c r="G9" s="86"/>
      <c r="H9" s="83"/>
      <c r="I9" s="89"/>
    </row>
    <row r="10" spans="1:9" x14ac:dyDescent="0.25">
      <c r="A10" s="82" t="s">
        <v>12</v>
      </c>
      <c r="B10" s="83"/>
      <c r="C10" s="87"/>
      <c r="D10" s="83"/>
      <c r="E10" s="87" t="s">
        <v>14</v>
      </c>
      <c r="F10" s="92"/>
      <c r="G10" s="86"/>
      <c r="H10" s="87" t="s">
        <v>194</v>
      </c>
      <c r="I10" s="80"/>
    </row>
    <row r="11" spans="1:9" x14ac:dyDescent="0.25">
      <c r="A11" s="90"/>
      <c r="B11" s="91"/>
      <c r="C11" s="91"/>
      <c r="D11" s="91"/>
      <c r="E11" s="91"/>
      <c r="F11" s="93"/>
      <c r="G11" s="93"/>
      <c r="H11" s="91"/>
      <c r="I11" s="81"/>
    </row>
    <row r="12" spans="1:9" ht="23.25" x14ac:dyDescent="0.25">
      <c r="A12" s="76" t="s">
        <v>154</v>
      </c>
      <c r="B12" s="77"/>
      <c r="C12" s="77"/>
      <c r="D12" s="77"/>
      <c r="E12" s="77"/>
      <c r="F12" s="77"/>
      <c r="G12" s="77"/>
      <c r="H12" s="77"/>
      <c r="I12" s="77"/>
    </row>
    <row r="13" spans="1:9" ht="26.25" x14ac:dyDescent="0.25">
      <c r="A13" s="16" t="s">
        <v>155</v>
      </c>
      <c r="B13" s="78" t="s">
        <v>167</v>
      </c>
      <c r="C13" s="79"/>
      <c r="D13" s="16" t="s">
        <v>171</v>
      </c>
      <c r="E13" s="78" t="s">
        <v>179</v>
      </c>
      <c r="F13" s="79"/>
      <c r="G13" s="16" t="s">
        <v>181</v>
      </c>
      <c r="H13" s="78" t="s">
        <v>195</v>
      </c>
      <c r="I13" s="79"/>
    </row>
    <row r="14" spans="1:9" ht="15.75" x14ac:dyDescent="0.25">
      <c r="A14" s="17" t="s">
        <v>156</v>
      </c>
      <c r="B14" s="21" t="s">
        <v>168</v>
      </c>
      <c r="C14" s="22">
        <v>0</v>
      </c>
      <c r="D14" s="74" t="s">
        <v>172</v>
      </c>
      <c r="E14" s="75"/>
      <c r="F14" s="22">
        <v>0</v>
      </c>
      <c r="G14" s="74" t="s">
        <v>182</v>
      </c>
      <c r="H14" s="75"/>
      <c r="I14" s="22">
        <v>0</v>
      </c>
    </row>
    <row r="15" spans="1:9" ht="15.75" x14ac:dyDescent="0.25">
      <c r="A15" s="18"/>
      <c r="B15" s="21" t="s">
        <v>169</v>
      </c>
      <c r="C15" s="22">
        <f>SUM('Stavební rozpočet'!I12+'Stavební rozpočet'!I48+'Stavební rozpočet'!I50+'Stavební rozpočet'!I52+'Stavební rozpočet'!I54)</f>
        <v>0</v>
      </c>
      <c r="D15" s="74" t="s">
        <v>173</v>
      </c>
      <c r="E15" s="75"/>
      <c r="F15" s="22">
        <v>0</v>
      </c>
      <c r="G15" s="74" t="s">
        <v>183</v>
      </c>
      <c r="H15" s="75"/>
      <c r="I15" s="22">
        <v>0</v>
      </c>
    </row>
    <row r="16" spans="1:9" ht="15.75" x14ac:dyDescent="0.25">
      <c r="A16" s="17" t="s">
        <v>157</v>
      </c>
      <c r="B16" s="21" t="s">
        <v>168</v>
      </c>
      <c r="C16" s="22">
        <v>0</v>
      </c>
      <c r="D16" s="74" t="s">
        <v>174</v>
      </c>
      <c r="E16" s="75"/>
      <c r="F16" s="22">
        <v>0</v>
      </c>
      <c r="G16" s="74" t="s">
        <v>184</v>
      </c>
      <c r="H16" s="75"/>
      <c r="I16" s="22">
        <v>0</v>
      </c>
    </row>
    <row r="17" spans="1:9" ht="15.75" x14ac:dyDescent="0.25">
      <c r="A17" s="18"/>
      <c r="B17" s="21" t="s">
        <v>169</v>
      </c>
      <c r="C17" s="22">
        <f>SUM('Stavební rozpočet'!I15+'Stavební rozpočet'!I18+'Stavební rozpočet'!I20+'Stavební rozpočet'!I25+'Stavební rozpočet'!I27+'Stavební rozpočet'!I29+'Stavební rozpočet'!I37+'Stavební rozpočet'!I46+'Stavební rozpočet'!I61)</f>
        <v>0</v>
      </c>
      <c r="D17" s="74"/>
      <c r="E17" s="75"/>
      <c r="F17" s="27"/>
      <c r="G17" s="74" t="s">
        <v>185</v>
      </c>
      <c r="H17" s="75"/>
      <c r="I17" s="22">
        <v>0</v>
      </c>
    </row>
    <row r="18" spans="1:9" ht="15.75" x14ac:dyDescent="0.25">
      <c r="A18" s="17" t="s">
        <v>158</v>
      </c>
      <c r="B18" s="21" t="s">
        <v>168</v>
      </c>
      <c r="C18" s="22">
        <v>0</v>
      </c>
      <c r="D18" s="74"/>
      <c r="E18" s="75"/>
      <c r="F18" s="27"/>
      <c r="G18" s="74" t="s">
        <v>186</v>
      </c>
      <c r="H18" s="75"/>
      <c r="I18" s="22">
        <v>0</v>
      </c>
    </row>
    <row r="19" spans="1:9" ht="15.75" x14ac:dyDescent="0.25">
      <c r="A19" s="18"/>
      <c r="B19" s="21" t="s">
        <v>169</v>
      </c>
      <c r="C19" s="22">
        <v>0</v>
      </c>
      <c r="D19" s="74"/>
      <c r="E19" s="75"/>
      <c r="F19" s="27"/>
      <c r="G19" s="74" t="s">
        <v>187</v>
      </c>
      <c r="H19" s="75"/>
      <c r="I19" s="22">
        <v>0</v>
      </c>
    </row>
    <row r="20" spans="1:9" ht="15.75" x14ac:dyDescent="0.25">
      <c r="A20" s="72" t="s">
        <v>159</v>
      </c>
      <c r="B20" s="73"/>
      <c r="C20" s="22">
        <v>0</v>
      </c>
      <c r="D20" s="74"/>
      <c r="E20" s="75"/>
      <c r="F20" s="27"/>
      <c r="G20" s="74"/>
      <c r="H20" s="75"/>
      <c r="I20" s="27"/>
    </row>
    <row r="21" spans="1:9" ht="15.75" x14ac:dyDescent="0.25">
      <c r="A21" s="72" t="s">
        <v>160</v>
      </c>
      <c r="B21" s="73"/>
      <c r="C21" s="22">
        <v>0</v>
      </c>
      <c r="D21" s="74"/>
      <c r="E21" s="75"/>
      <c r="F21" s="27"/>
      <c r="G21" s="74"/>
      <c r="H21" s="75"/>
      <c r="I21" s="27"/>
    </row>
    <row r="22" spans="1:9" ht="15.75" x14ac:dyDescent="0.25">
      <c r="A22" s="72" t="s">
        <v>161</v>
      </c>
      <c r="B22" s="73"/>
      <c r="C22" s="22">
        <f>SUM(C14:C21)</f>
        <v>0</v>
      </c>
      <c r="D22" s="72" t="s">
        <v>175</v>
      </c>
      <c r="E22" s="73"/>
      <c r="F22" s="22">
        <f>SUM(F14:F21)</f>
        <v>0</v>
      </c>
      <c r="G22" s="72" t="s">
        <v>188</v>
      </c>
      <c r="H22" s="73"/>
      <c r="I22" s="22">
        <f>SUM(I14:I21)</f>
        <v>0</v>
      </c>
    </row>
    <row r="23" spans="1:9" x14ac:dyDescent="0.25">
      <c r="A23" s="19"/>
      <c r="B23" s="19"/>
      <c r="C23" s="19"/>
      <c r="D23" s="24"/>
      <c r="E23" s="24"/>
      <c r="F23" s="24"/>
      <c r="G23" s="24"/>
      <c r="H23" s="24"/>
      <c r="I23" s="24"/>
    </row>
    <row r="24" spans="1:9" ht="15.75" x14ac:dyDescent="0.25">
      <c r="A24" s="70" t="s">
        <v>162</v>
      </c>
      <c r="B24" s="71"/>
      <c r="C24" s="23">
        <f>SUM('[1]Stavební rozpočet'!Z12:Z62)</f>
        <v>0</v>
      </c>
      <c r="D24" s="25"/>
      <c r="E24" s="26"/>
      <c r="F24" s="26"/>
      <c r="G24" s="26"/>
      <c r="H24" s="26"/>
      <c r="I24" s="26"/>
    </row>
    <row r="25" spans="1:9" ht="15.75" x14ac:dyDescent="0.25">
      <c r="A25" s="70" t="s">
        <v>163</v>
      </c>
      <c r="B25" s="71"/>
      <c r="C25" s="23">
        <f>SUM('[1]Stavební rozpočet'!AA12:AA62)</f>
        <v>0</v>
      </c>
      <c r="D25" s="70" t="s">
        <v>176</v>
      </c>
      <c r="E25" s="71"/>
      <c r="F25" s="23">
        <f>ROUND(C25*(15/100),2)</f>
        <v>0</v>
      </c>
      <c r="G25" s="70" t="s">
        <v>189</v>
      </c>
      <c r="H25" s="71"/>
      <c r="I25" s="23">
        <f>SUM(C24:C26)</f>
        <v>0</v>
      </c>
    </row>
    <row r="26" spans="1:9" ht="15.75" x14ac:dyDescent="0.25">
      <c r="A26" s="70" t="s">
        <v>164</v>
      </c>
      <c r="B26" s="71"/>
      <c r="C26" s="23">
        <f>C22+F22+I22</f>
        <v>0</v>
      </c>
      <c r="D26" s="70" t="s">
        <v>177</v>
      </c>
      <c r="E26" s="71"/>
      <c r="F26" s="23">
        <f>ROUND(C26*(21/100),2)</f>
        <v>0</v>
      </c>
      <c r="G26" s="70" t="s">
        <v>190</v>
      </c>
      <c r="H26" s="71"/>
      <c r="I26" s="23">
        <f>SUM(F25:F26)+I25</f>
        <v>0</v>
      </c>
    </row>
    <row r="27" spans="1:9" ht="15.75" thickBot="1" x14ac:dyDescent="0.3">
      <c r="A27" s="20"/>
      <c r="B27" s="20"/>
      <c r="C27" s="20"/>
      <c r="D27" s="20"/>
      <c r="E27" s="20"/>
      <c r="F27" s="20"/>
      <c r="G27" s="20"/>
      <c r="H27" s="20"/>
      <c r="I27" s="20"/>
    </row>
    <row r="28" spans="1:9" x14ac:dyDescent="0.25">
      <c r="A28" s="67" t="s">
        <v>165</v>
      </c>
      <c r="B28" s="68"/>
      <c r="C28" s="69"/>
      <c r="D28" s="67" t="s">
        <v>178</v>
      </c>
      <c r="E28" s="68"/>
      <c r="F28" s="69"/>
      <c r="G28" s="67" t="s">
        <v>191</v>
      </c>
      <c r="H28" s="68"/>
      <c r="I28" s="69"/>
    </row>
    <row r="29" spans="1:9" x14ac:dyDescent="0.25">
      <c r="A29" s="64"/>
      <c r="B29" s="65"/>
      <c r="C29" s="66"/>
      <c r="D29" s="64"/>
      <c r="E29" s="65"/>
      <c r="F29" s="66"/>
      <c r="G29" s="64"/>
      <c r="H29" s="65"/>
      <c r="I29" s="66"/>
    </row>
    <row r="30" spans="1:9" x14ac:dyDescent="0.25">
      <c r="A30" s="64"/>
      <c r="B30" s="65"/>
      <c r="C30" s="66"/>
      <c r="D30" s="64"/>
      <c r="E30" s="65"/>
      <c r="F30" s="66"/>
      <c r="G30" s="64"/>
      <c r="H30" s="65"/>
      <c r="I30" s="66"/>
    </row>
    <row r="31" spans="1:9" x14ac:dyDescent="0.25">
      <c r="A31" s="64"/>
      <c r="B31" s="65"/>
      <c r="C31" s="66"/>
      <c r="D31" s="64"/>
      <c r="E31" s="65"/>
      <c r="F31" s="66"/>
      <c r="G31" s="64"/>
      <c r="H31" s="65"/>
      <c r="I31" s="66"/>
    </row>
    <row r="32" spans="1:9" ht="15.75" thickBot="1" x14ac:dyDescent="0.3">
      <c r="A32" s="61" t="s">
        <v>166</v>
      </c>
      <c r="B32" s="62"/>
      <c r="C32" s="63"/>
      <c r="D32" s="61" t="s">
        <v>166</v>
      </c>
      <c r="E32" s="62"/>
      <c r="F32" s="63"/>
      <c r="G32" s="61" t="s">
        <v>166</v>
      </c>
      <c r="H32" s="62"/>
      <c r="I32" s="63"/>
    </row>
  </sheetData>
  <mergeCells count="78">
    <mergeCell ref="A6:B7"/>
    <mergeCell ref="C6:D7"/>
    <mergeCell ref="E6:E7"/>
    <mergeCell ref="H6:H7"/>
    <mergeCell ref="I6:I7"/>
    <mergeCell ref="A1:I1"/>
    <mergeCell ref="A2:B3"/>
    <mergeCell ref="C2:D3"/>
    <mergeCell ref="E2:E3"/>
    <mergeCell ref="F2:G3"/>
    <mergeCell ref="H2:H3"/>
    <mergeCell ref="I2:I3"/>
    <mergeCell ref="H4:H5"/>
    <mergeCell ref="I4:I5"/>
    <mergeCell ref="A4:B5"/>
    <mergeCell ref="F6:G7"/>
    <mergeCell ref="C4:D5"/>
    <mergeCell ref="E4:E5"/>
    <mergeCell ref="F4:G5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pageMargins left="0.7" right="0.7" top="0.78740157499999996" bottom="0.78740157499999996" header="0.3" footer="0.3"/>
  <pageSetup paperSize="9" scale="94" orientation="landscape" verticalDpi="0" r:id="rId1"/>
  <headerFooter>
    <oddHeader xml:space="preserve">&amp;L&amp;8Příloha č. 2 výzvy k podání nabídky č. j.: VS-105876/ČJ-2017-803450-LOG/02&amp;11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view="pageLayout" zoomScale="80" zoomScaleNormal="60" zoomScalePageLayoutView="80" workbookViewId="0">
      <selection activeCell="D58" sqref="D58"/>
    </sheetView>
  </sheetViews>
  <sheetFormatPr defaultRowHeight="15" x14ac:dyDescent="0.25"/>
  <cols>
    <col min="1" max="2" width="3.7109375" customWidth="1"/>
    <col min="3" max="3" width="13.28515625" customWidth="1"/>
    <col min="4" max="4" width="138.140625" customWidth="1"/>
    <col min="5" max="5" width="4.28515625" customWidth="1"/>
    <col min="6" max="6" width="10.85546875" customWidth="1"/>
    <col min="7" max="7" width="11.85546875" customWidth="1"/>
    <col min="8" max="8" width="0" hidden="1" customWidth="1"/>
    <col min="9" max="9" width="10.140625" customWidth="1"/>
    <col min="10" max="10" width="13.140625" customWidth="1"/>
    <col min="11" max="12" width="11.7109375" customWidth="1"/>
  </cols>
  <sheetData>
    <row r="1" spans="1:13" ht="23.25" x14ac:dyDescent="0.2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3" x14ac:dyDescent="0.25">
      <c r="A2" s="96" t="s">
        <v>1</v>
      </c>
      <c r="B2" s="97"/>
      <c r="C2" s="97"/>
      <c r="D2" s="98" t="s">
        <v>204</v>
      </c>
      <c r="E2" s="101" t="s">
        <v>2</v>
      </c>
      <c r="F2" s="97"/>
      <c r="G2" s="131"/>
      <c r="H2" s="132"/>
      <c r="I2" s="101" t="s">
        <v>3</v>
      </c>
      <c r="J2" s="101" t="s">
        <v>180</v>
      </c>
      <c r="K2" s="97"/>
      <c r="L2" s="133"/>
    </row>
    <row r="3" spans="1:13" x14ac:dyDescent="0.25">
      <c r="A3" s="84"/>
      <c r="B3" s="83"/>
      <c r="C3" s="83"/>
      <c r="D3" s="130"/>
      <c r="E3" s="83"/>
      <c r="F3" s="83"/>
      <c r="G3" s="86"/>
      <c r="H3" s="86"/>
      <c r="I3" s="87"/>
      <c r="J3" s="83"/>
      <c r="K3" s="83"/>
      <c r="L3" s="89"/>
    </row>
    <row r="4" spans="1:13" x14ac:dyDescent="0.25">
      <c r="A4" s="82" t="s">
        <v>4</v>
      </c>
      <c r="B4" s="83"/>
      <c r="C4" s="83"/>
      <c r="D4" s="87"/>
      <c r="E4" s="87" t="s">
        <v>5</v>
      </c>
      <c r="F4" s="83"/>
      <c r="G4" s="85"/>
      <c r="H4" s="86"/>
      <c r="I4" s="87" t="s">
        <v>6</v>
      </c>
      <c r="J4" s="87"/>
      <c r="K4" s="83"/>
      <c r="L4" s="89"/>
    </row>
    <row r="5" spans="1:13" x14ac:dyDescent="0.25">
      <c r="A5" s="84"/>
      <c r="B5" s="83"/>
      <c r="C5" s="83"/>
      <c r="D5" s="87"/>
      <c r="E5" s="83"/>
      <c r="F5" s="83"/>
      <c r="G5" s="86"/>
      <c r="H5" s="86"/>
      <c r="I5" s="87"/>
      <c r="J5" s="83"/>
      <c r="K5" s="83"/>
      <c r="L5" s="89"/>
    </row>
    <row r="6" spans="1:13" x14ac:dyDescent="0.25">
      <c r="A6" s="82" t="s">
        <v>7</v>
      </c>
      <c r="B6" s="83"/>
      <c r="C6" s="83"/>
      <c r="D6" s="87" t="s">
        <v>8</v>
      </c>
      <c r="E6" s="87" t="s">
        <v>9</v>
      </c>
      <c r="F6" s="83"/>
      <c r="G6" s="86"/>
      <c r="H6" s="86"/>
      <c r="I6" s="87" t="s">
        <v>10</v>
      </c>
      <c r="J6" s="92" t="s">
        <v>11</v>
      </c>
      <c r="K6" s="86"/>
      <c r="L6" s="127"/>
    </row>
    <row r="7" spans="1:13" x14ac:dyDescent="0.25">
      <c r="A7" s="84"/>
      <c r="B7" s="83"/>
      <c r="C7" s="83"/>
      <c r="D7" s="87"/>
      <c r="E7" s="83"/>
      <c r="F7" s="83"/>
      <c r="G7" s="86"/>
      <c r="H7" s="86"/>
      <c r="I7" s="87"/>
      <c r="J7" s="86"/>
      <c r="K7" s="86"/>
      <c r="L7" s="127"/>
    </row>
    <row r="8" spans="1:13" x14ac:dyDescent="0.25">
      <c r="A8" s="82" t="s">
        <v>12</v>
      </c>
      <c r="B8" s="83"/>
      <c r="C8" s="83"/>
      <c r="D8" s="87"/>
      <c r="E8" s="87" t="s">
        <v>13</v>
      </c>
      <c r="F8" s="83"/>
      <c r="G8" s="85"/>
      <c r="H8" s="86"/>
      <c r="I8" s="87" t="s">
        <v>14</v>
      </c>
      <c r="J8" s="87"/>
      <c r="K8" s="83"/>
      <c r="L8" s="89"/>
    </row>
    <row r="9" spans="1:13" ht="15.75" thickBot="1" x14ac:dyDescent="0.3">
      <c r="A9" s="113"/>
      <c r="B9" s="114"/>
      <c r="C9" s="114"/>
      <c r="D9" s="115"/>
      <c r="E9" s="114"/>
      <c r="F9" s="114"/>
      <c r="G9" s="116"/>
      <c r="H9" s="116"/>
      <c r="I9" s="115"/>
      <c r="J9" s="114"/>
      <c r="K9" s="114"/>
      <c r="L9" s="117"/>
    </row>
    <row r="10" spans="1:13" x14ac:dyDescent="0.25">
      <c r="A10" s="1" t="s">
        <v>15</v>
      </c>
      <c r="B10" s="2" t="s">
        <v>15</v>
      </c>
      <c r="C10" s="2" t="s">
        <v>15</v>
      </c>
      <c r="D10" s="2" t="s">
        <v>15</v>
      </c>
      <c r="E10" s="2" t="s">
        <v>15</v>
      </c>
      <c r="F10" s="2" t="s">
        <v>15</v>
      </c>
      <c r="G10" s="3" t="s">
        <v>16</v>
      </c>
      <c r="H10" s="118" t="s">
        <v>17</v>
      </c>
      <c r="I10" s="119"/>
      <c r="J10" s="120"/>
      <c r="K10" s="118" t="s">
        <v>18</v>
      </c>
      <c r="L10" s="121"/>
    </row>
    <row r="11" spans="1:13" ht="15.75" thickBot="1" x14ac:dyDescent="0.3">
      <c r="A11" s="4" t="s">
        <v>19</v>
      </c>
      <c r="B11" s="5" t="s">
        <v>20</v>
      </c>
      <c r="C11" s="5" t="s">
        <v>21</v>
      </c>
      <c r="D11" s="5" t="s">
        <v>22</v>
      </c>
      <c r="E11" s="5" t="s">
        <v>23</v>
      </c>
      <c r="F11" s="6" t="s">
        <v>24</v>
      </c>
      <c r="G11" s="7" t="s">
        <v>25</v>
      </c>
      <c r="H11" s="8"/>
      <c r="I11" s="122" t="s">
        <v>26</v>
      </c>
      <c r="J11" s="123"/>
      <c r="K11" s="8" t="s">
        <v>16</v>
      </c>
      <c r="L11" s="9" t="s">
        <v>26</v>
      </c>
    </row>
    <row r="12" spans="1:13" x14ac:dyDescent="0.25">
      <c r="A12" s="10"/>
      <c r="B12" s="11"/>
      <c r="C12" s="12" t="s">
        <v>27</v>
      </c>
      <c r="D12" s="124" t="s">
        <v>28</v>
      </c>
      <c r="E12" s="125"/>
      <c r="F12" s="125"/>
      <c r="G12" s="125"/>
      <c r="H12" s="13"/>
      <c r="I12" s="126">
        <f>SUM(I13:J14)</f>
        <v>0</v>
      </c>
      <c r="J12" s="126"/>
      <c r="K12" s="14"/>
      <c r="L12" s="15">
        <f>SUM(L13:L14)</f>
        <v>2.45316</v>
      </c>
    </row>
    <row r="13" spans="1:13" x14ac:dyDescent="0.25">
      <c r="A13" s="44" t="s">
        <v>29</v>
      </c>
      <c r="B13" s="28"/>
      <c r="C13" s="28" t="s">
        <v>30</v>
      </c>
      <c r="D13" s="28" t="s">
        <v>31</v>
      </c>
      <c r="E13" s="28" t="s">
        <v>32</v>
      </c>
      <c r="F13" s="29">
        <v>9</v>
      </c>
      <c r="G13" s="58">
        <v>0</v>
      </c>
      <c r="H13" s="29"/>
      <c r="I13" s="105">
        <f>F13*G13</f>
        <v>0</v>
      </c>
      <c r="J13" s="105"/>
      <c r="K13" s="29">
        <v>2.4000000000000001E-4</v>
      </c>
      <c r="L13" s="36">
        <f>F13*K13</f>
        <v>2.16E-3</v>
      </c>
      <c r="M13" s="37"/>
    </row>
    <row r="14" spans="1:13" ht="15.75" thickBot="1" x14ac:dyDescent="0.3">
      <c r="A14" s="45" t="s">
        <v>33</v>
      </c>
      <c r="B14" s="30"/>
      <c r="C14" s="30" t="s">
        <v>34</v>
      </c>
      <c r="D14" s="30" t="s">
        <v>35</v>
      </c>
      <c r="E14" s="30" t="s">
        <v>36</v>
      </c>
      <c r="F14" s="31">
        <v>215</v>
      </c>
      <c r="G14" s="59">
        <v>0</v>
      </c>
      <c r="H14" s="31"/>
      <c r="I14" s="103">
        <f>F14*G14</f>
        <v>0</v>
      </c>
      <c r="J14" s="103"/>
      <c r="K14" s="31">
        <v>1.14E-2</v>
      </c>
      <c r="L14" s="38">
        <f>F14*K14</f>
        <v>2.4510000000000001</v>
      </c>
      <c r="M14" s="37"/>
    </row>
    <row r="15" spans="1:13" x14ac:dyDescent="0.25">
      <c r="A15" s="46"/>
      <c r="B15" s="47"/>
      <c r="C15" s="32" t="s">
        <v>37</v>
      </c>
      <c r="D15" s="106" t="s">
        <v>38</v>
      </c>
      <c r="E15" s="107"/>
      <c r="F15" s="107"/>
      <c r="G15" s="107"/>
      <c r="H15" s="48"/>
      <c r="I15" s="108">
        <f>SUM(I16:J17)</f>
        <v>0</v>
      </c>
      <c r="J15" s="108"/>
      <c r="K15" s="39"/>
      <c r="L15" s="40">
        <f>SUM(L16:L16)</f>
        <v>0.27440999999999999</v>
      </c>
      <c r="M15" s="37"/>
    </row>
    <row r="16" spans="1:13" x14ac:dyDescent="0.25">
      <c r="A16" s="44" t="s">
        <v>39</v>
      </c>
      <c r="B16" s="28"/>
      <c r="C16" s="28" t="s">
        <v>40</v>
      </c>
      <c r="D16" s="28" t="s">
        <v>41</v>
      </c>
      <c r="E16" s="28" t="s">
        <v>32</v>
      </c>
      <c r="F16" s="29">
        <v>9</v>
      </c>
      <c r="G16" s="58">
        <v>0</v>
      </c>
      <c r="H16" s="29"/>
      <c r="I16" s="105">
        <f>F16*G16</f>
        <v>0</v>
      </c>
      <c r="J16" s="105"/>
      <c r="K16" s="29">
        <v>3.049E-2</v>
      </c>
      <c r="L16" s="36">
        <f>F16*K16</f>
        <v>0.27440999999999999</v>
      </c>
      <c r="M16" s="37"/>
    </row>
    <row r="17" spans="1:13" ht="15.75" thickBot="1" x14ac:dyDescent="0.3">
      <c r="A17" s="49"/>
      <c r="B17" s="33"/>
      <c r="C17" s="33"/>
      <c r="D17" s="34" t="s">
        <v>42</v>
      </c>
      <c r="E17" s="33"/>
      <c r="F17" s="33"/>
      <c r="G17" s="33"/>
      <c r="H17" s="33"/>
      <c r="I17" s="111"/>
      <c r="J17" s="111"/>
      <c r="K17" s="33"/>
      <c r="L17" s="41"/>
      <c r="M17" s="37"/>
    </row>
    <row r="18" spans="1:13" x14ac:dyDescent="0.25">
      <c r="A18" s="50"/>
      <c r="B18" s="51"/>
      <c r="C18" s="35" t="s">
        <v>43</v>
      </c>
      <c r="D18" s="109" t="s">
        <v>44</v>
      </c>
      <c r="E18" s="110"/>
      <c r="F18" s="110"/>
      <c r="G18" s="110"/>
      <c r="H18" s="52"/>
      <c r="I18" s="108">
        <f>SUM(I19)</f>
        <v>0</v>
      </c>
      <c r="J18" s="108"/>
      <c r="K18" s="42"/>
      <c r="L18" s="43">
        <f>SUM(L19:L19)</f>
        <v>0.486128</v>
      </c>
      <c r="M18" s="37"/>
    </row>
    <row r="19" spans="1:13" ht="15.75" thickBot="1" x14ac:dyDescent="0.3">
      <c r="A19" s="45" t="s">
        <v>45</v>
      </c>
      <c r="B19" s="30"/>
      <c r="C19" s="30" t="s">
        <v>46</v>
      </c>
      <c r="D19" s="30" t="s">
        <v>47</v>
      </c>
      <c r="E19" s="30" t="s">
        <v>36</v>
      </c>
      <c r="F19" s="31">
        <v>132.1</v>
      </c>
      <c r="G19" s="59">
        <v>0</v>
      </c>
      <c r="H19" s="31"/>
      <c r="I19" s="103">
        <f>F19*G19</f>
        <v>0</v>
      </c>
      <c r="J19" s="103"/>
      <c r="K19" s="31">
        <v>3.6800000000000001E-3</v>
      </c>
      <c r="L19" s="38">
        <f>F19*K19</f>
        <v>0.486128</v>
      </c>
      <c r="M19" s="37"/>
    </row>
    <row r="20" spans="1:13" x14ac:dyDescent="0.25">
      <c r="A20" s="46"/>
      <c r="B20" s="47"/>
      <c r="C20" s="32" t="s">
        <v>48</v>
      </c>
      <c r="D20" s="106" t="s">
        <v>49</v>
      </c>
      <c r="E20" s="107"/>
      <c r="F20" s="107"/>
      <c r="G20" s="107"/>
      <c r="H20" s="48"/>
      <c r="I20" s="108">
        <f>SUM(I21)</f>
        <v>0</v>
      </c>
      <c r="J20" s="108"/>
      <c r="K20" s="39"/>
      <c r="L20" s="40">
        <f>SUM(L21:L21)</f>
        <v>3.7800000000000004E-3</v>
      </c>
      <c r="M20" s="37"/>
    </row>
    <row r="21" spans="1:13" x14ac:dyDescent="0.25">
      <c r="A21" s="44" t="s">
        <v>50</v>
      </c>
      <c r="B21" s="28"/>
      <c r="C21" s="28" t="s">
        <v>51</v>
      </c>
      <c r="D21" s="28" t="s">
        <v>52</v>
      </c>
      <c r="E21" s="28" t="s">
        <v>53</v>
      </c>
      <c r="F21" s="29">
        <v>9</v>
      </c>
      <c r="G21" s="58">
        <v>0</v>
      </c>
      <c r="H21" s="29"/>
      <c r="I21" s="105">
        <f>F21*G21</f>
        <v>0</v>
      </c>
      <c r="J21" s="105"/>
      <c r="K21" s="29">
        <v>4.2000000000000002E-4</v>
      </c>
      <c r="L21" s="36">
        <f>F21*K21</f>
        <v>3.7800000000000004E-3</v>
      </c>
      <c r="M21" s="37"/>
    </row>
    <row r="22" spans="1:13" x14ac:dyDescent="0.25">
      <c r="A22" s="44"/>
      <c r="B22" s="28"/>
      <c r="C22" s="28"/>
      <c r="D22" s="28" t="s">
        <v>54</v>
      </c>
      <c r="E22" s="28"/>
      <c r="F22" s="29"/>
      <c r="G22" s="29"/>
      <c r="H22" s="29"/>
      <c r="I22" s="105"/>
      <c r="J22" s="105"/>
      <c r="K22" s="29"/>
      <c r="L22" s="36"/>
      <c r="M22" s="37"/>
    </row>
    <row r="23" spans="1:13" ht="25.5" x14ac:dyDescent="0.25">
      <c r="A23" s="49"/>
      <c r="B23" s="33"/>
      <c r="C23" s="33"/>
      <c r="D23" s="34" t="s">
        <v>197</v>
      </c>
      <c r="E23" s="33"/>
      <c r="F23" s="33"/>
      <c r="G23" s="33"/>
      <c r="H23" s="33"/>
      <c r="I23" s="112"/>
      <c r="J23" s="112"/>
      <c r="K23" s="33"/>
      <c r="L23" s="41"/>
      <c r="M23" s="37"/>
    </row>
    <row r="24" spans="1:13" ht="15.75" thickBot="1" x14ac:dyDescent="0.3">
      <c r="A24" s="49"/>
      <c r="B24" s="33"/>
      <c r="C24" s="33"/>
      <c r="D24" s="34" t="s">
        <v>55</v>
      </c>
      <c r="E24" s="33"/>
      <c r="F24" s="33"/>
      <c r="G24" s="33"/>
      <c r="H24" s="33"/>
      <c r="I24" s="111"/>
      <c r="J24" s="111"/>
      <c r="K24" s="33"/>
      <c r="L24" s="41"/>
      <c r="M24" s="37"/>
    </row>
    <row r="25" spans="1:13" x14ac:dyDescent="0.25">
      <c r="A25" s="50"/>
      <c r="B25" s="51"/>
      <c r="C25" s="35" t="s">
        <v>56</v>
      </c>
      <c r="D25" s="109" t="s">
        <v>57</v>
      </c>
      <c r="E25" s="110"/>
      <c r="F25" s="110"/>
      <c r="G25" s="110"/>
      <c r="H25" s="52"/>
      <c r="I25" s="108">
        <f>SUM(I26)</f>
        <v>0</v>
      </c>
      <c r="J25" s="108"/>
      <c r="K25" s="42"/>
      <c r="L25" s="43">
        <f>SUM(L26:L26)</f>
        <v>0</v>
      </c>
      <c r="M25" s="37"/>
    </row>
    <row r="26" spans="1:13" ht="15.75" thickBot="1" x14ac:dyDescent="0.3">
      <c r="A26" s="45" t="s">
        <v>58</v>
      </c>
      <c r="B26" s="30"/>
      <c r="C26" s="30" t="s">
        <v>59</v>
      </c>
      <c r="D26" s="30" t="s">
        <v>60</v>
      </c>
      <c r="E26" s="30" t="s">
        <v>53</v>
      </c>
      <c r="F26" s="31">
        <v>9</v>
      </c>
      <c r="G26" s="59">
        <v>0</v>
      </c>
      <c r="H26" s="31"/>
      <c r="I26" s="103">
        <f>F26*G26</f>
        <v>0</v>
      </c>
      <c r="J26" s="103"/>
      <c r="K26" s="31">
        <v>0</v>
      </c>
      <c r="L26" s="38">
        <f>F26*K26</f>
        <v>0</v>
      </c>
      <c r="M26" s="37"/>
    </row>
    <row r="27" spans="1:13" x14ac:dyDescent="0.25">
      <c r="A27" s="46"/>
      <c r="B27" s="47"/>
      <c r="C27" s="32" t="s">
        <v>61</v>
      </c>
      <c r="D27" s="106" t="s">
        <v>62</v>
      </c>
      <c r="E27" s="107"/>
      <c r="F27" s="107"/>
      <c r="G27" s="107"/>
      <c r="H27" s="48"/>
      <c r="I27" s="108">
        <f>SUM(I28)</f>
        <v>0</v>
      </c>
      <c r="J27" s="108"/>
      <c r="K27" s="39"/>
      <c r="L27" s="40">
        <f>SUM(L28:L28)</f>
        <v>0.14699999999999999</v>
      </c>
      <c r="M27" s="37"/>
    </row>
    <row r="28" spans="1:13" ht="15.75" thickBot="1" x14ac:dyDescent="0.3">
      <c r="A28" s="44" t="s">
        <v>63</v>
      </c>
      <c r="B28" s="28"/>
      <c r="C28" s="28" t="s">
        <v>64</v>
      </c>
      <c r="D28" s="28" t="s">
        <v>65</v>
      </c>
      <c r="E28" s="28" t="s">
        <v>36</v>
      </c>
      <c r="F28" s="29">
        <v>35</v>
      </c>
      <c r="G28" s="58">
        <v>0</v>
      </c>
      <c r="H28" s="29"/>
      <c r="I28" s="103">
        <f>F28*G28</f>
        <v>0</v>
      </c>
      <c r="J28" s="103"/>
      <c r="K28" s="29">
        <v>4.1999999999999997E-3</v>
      </c>
      <c r="L28" s="36">
        <f>F28*K28</f>
        <v>0.14699999999999999</v>
      </c>
      <c r="M28" s="37"/>
    </row>
    <row r="29" spans="1:13" x14ac:dyDescent="0.25">
      <c r="A29" s="50"/>
      <c r="B29" s="51"/>
      <c r="C29" s="35" t="s">
        <v>66</v>
      </c>
      <c r="D29" s="109" t="s">
        <v>67</v>
      </c>
      <c r="E29" s="110"/>
      <c r="F29" s="110"/>
      <c r="G29" s="110"/>
      <c r="H29" s="52"/>
      <c r="I29" s="108">
        <f>SUM(I30:J36)</f>
        <v>0</v>
      </c>
      <c r="J29" s="108"/>
      <c r="K29" s="42"/>
      <c r="L29" s="43">
        <f>SUM(L30:L36)</f>
        <v>3.6655499999999996</v>
      </c>
      <c r="M29" s="37"/>
    </row>
    <row r="30" spans="1:13" x14ac:dyDescent="0.25">
      <c r="A30" s="44" t="s">
        <v>68</v>
      </c>
      <c r="B30" s="28"/>
      <c r="C30" s="28" t="s">
        <v>69</v>
      </c>
      <c r="D30" s="28" t="s">
        <v>70</v>
      </c>
      <c r="E30" s="28" t="s">
        <v>36</v>
      </c>
      <c r="F30" s="29">
        <v>35</v>
      </c>
      <c r="G30" s="58">
        <v>0</v>
      </c>
      <c r="H30" s="29"/>
      <c r="I30" s="105">
        <f t="shared" ref="I30:I36" si="0">F30*G30</f>
        <v>0</v>
      </c>
      <c r="J30" s="105"/>
      <c r="K30" s="29">
        <v>2.1000000000000001E-4</v>
      </c>
      <c r="L30" s="36">
        <f t="shared" ref="L30:L36" si="1">F30*K30</f>
        <v>7.3500000000000006E-3</v>
      </c>
      <c r="M30" s="37"/>
    </row>
    <row r="31" spans="1:13" x14ac:dyDescent="0.25">
      <c r="A31" s="44" t="s">
        <v>71</v>
      </c>
      <c r="B31" s="28"/>
      <c r="C31" s="28" t="s">
        <v>72</v>
      </c>
      <c r="D31" s="28" t="s">
        <v>73</v>
      </c>
      <c r="E31" s="28" t="s">
        <v>36</v>
      </c>
      <c r="F31" s="29">
        <v>35</v>
      </c>
      <c r="G31" s="58">
        <v>0</v>
      </c>
      <c r="H31" s="29"/>
      <c r="I31" s="105">
        <f t="shared" si="0"/>
        <v>0</v>
      </c>
      <c r="J31" s="105"/>
      <c r="K31" s="29">
        <v>3.48E-3</v>
      </c>
      <c r="L31" s="36">
        <f t="shared" si="1"/>
        <v>0.12180000000000001</v>
      </c>
      <c r="M31" s="37"/>
    </row>
    <row r="32" spans="1:13" x14ac:dyDescent="0.25">
      <c r="A32" s="44" t="s">
        <v>74</v>
      </c>
      <c r="B32" s="28"/>
      <c r="C32" s="28" t="s">
        <v>75</v>
      </c>
      <c r="D32" s="28" t="s">
        <v>203</v>
      </c>
      <c r="E32" s="28" t="s">
        <v>36</v>
      </c>
      <c r="F32" s="29">
        <v>42</v>
      </c>
      <c r="G32" s="58">
        <v>0</v>
      </c>
      <c r="H32" s="29"/>
      <c r="I32" s="105">
        <f t="shared" si="0"/>
        <v>0</v>
      </c>
      <c r="J32" s="105"/>
      <c r="K32" s="29">
        <v>1.9199999999999998E-2</v>
      </c>
      <c r="L32" s="36">
        <f t="shared" si="1"/>
        <v>0.80639999999999989</v>
      </c>
      <c r="M32" s="37"/>
    </row>
    <row r="33" spans="1:13" x14ac:dyDescent="0.25">
      <c r="A33" s="44" t="s">
        <v>76</v>
      </c>
      <c r="B33" s="28"/>
      <c r="C33" s="28" t="s">
        <v>77</v>
      </c>
      <c r="D33" s="28" t="s">
        <v>78</v>
      </c>
      <c r="E33" s="28" t="s">
        <v>79</v>
      </c>
      <c r="F33" s="29">
        <v>450</v>
      </c>
      <c r="G33" s="58">
        <v>0</v>
      </c>
      <c r="H33" s="29"/>
      <c r="I33" s="105">
        <f t="shared" si="0"/>
        <v>0</v>
      </c>
      <c r="J33" s="105"/>
      <c r="K33" s="29">
        <v>1E-3</v>
      </c>
      <c r="L33" s="36">
        <f t="shared" si="1"/>
        <v>0.45</v>
      </c>
      <c r="M33" s="37"/>
    </row>
    <row r="34" spans="1:13" x14ac:dyDescent="0.25">
      <c r="A34" s="44" t="s">
        <v>80</v>
      </c>
      <c r="B34" s="28"/>
      <c r="C34" s="28" t="s">
        <v>81</v>
      </c>
      <c r="D34" s="28" t="s">
        <v>82</v>
      </c>
      <c r="E34" s="28" t="s">
        <v>79</v>
      </c>
      <c r="F34" s="29">
        <v>30</v>
      </c>
      <c r="G34" s="58">
        <v>0</v>
      </c>
      <c r="H34" s="29"/>
      <c r="I34" s="105">
        <f t="shared" si="0"/>
        <v>0</v>
      </c>
      <c r="J34" s="105"/>
      <c r="K34" s="29">
        <v>1E-3</v>
      </c>
      <c r="L34" s="36">
        <f t="shared" si="1"/>
        <v>0.03</v>
      </c>
      <c r="M34" s="37"/>
    </row>
    <row r="35" spans="1:13" x14ac:dyDescent="0.25">
      <c r="A35" s="44" t="s">
        <v>83</v>
      </c>
      <c r="B35" s="28"/>
      <c r="C35" s="28" t="s">
        <v>84</v>
      </c>
      <c r="D35" s="28" t="s">
        <v>85</v>
      </c>
      <c r="E35" s="28" t="s">
        <v>36</v>
      </c>
      <c r="F35" s="29">
        <v>35</v>
      </c>
      <c r="G35" s="58">
        <v>0</v>
      </c>
      <c r="H35" s="29"/>
      <c r="I35" s="105">
        <f t="shared" ref="I35" si="2">F35*G35</f>
        <v>0</v>
      </c>
      <c r="J35" s="105"/>
      <c r="K35" s="29">
        <v>0</v>
      </c>
      <c r="L35" s="36">
        <f t="shared" ref="L35" si="3">F35*K35</f>
        <v>0</v>
      </c>
      <c r="M35" s="37"/>
    </row>
    <row r="36" spans="1:13" ht="15.75" thickBot="1" x14ac:dyDescent="0.3">
      <c r="A36" s="45" t="s">
        <v>88</v>
      </c>
      <c r="B36" s="30"/>
      <c r="C36" s="30" t="s">
        <v>84</v>
      </c>
      <c r="D36" s="30" t="s">
        <v>198</v>
      </c>
      <c r="E36" s="30" t="s">
        <v>199</v>
      </c>
      <c r="F36" s="31">
        <v>9</v>
      </c>
      <c r="G36" s="59">
        <v>0</v>
      </c>
      <c r="H36" s="31"/>
      <c r="I36" s="103">
        <f t="shared" si="0"/>
        <v>0</v>
      </c>
      <c r="J36" s="103"/>
      <c r="K36" s="31">
        <v>0.25</v>
      </c>
      <c r="L36" s="38">
        <f t="shared" si="1"/>
        <v>2.25</v>
      </c>
      <c r="M36" s="37"/>
    </row>
    <row r="37" spans="1:13" x14ac:dyDescent="0.25">
      <c r="A37" s="46"/>
      <c r="B37" s="47"/>
      <c r="C37" s="32" t="s">
        <v>86</v>
      </c>
      <c r="D37" s="106" t="s">
        <v>87</v>
      </c>
      <c r="E37" s="107"/>
      <c r="F37" s="107"/>
      <c r="G37" s="107"/>
      <c r="H37" s="48"/>
      <c r="I37" s="108">
        <f>SUM(I38:J45)</f>
        <v>0</v>
      </c>
      <c r="J37" s="108"/>
      <c r="K37" s="39"/>
      <c r="L37" s="40">
        <f>SUM(L38:L45)</f>
        <v>3.9325999999999999</v>
      </c>
      <c r="M37" s="37"/>
    </row>
    <row r="38" spans="1:13" x14ac:dyDescent="0.25">
      <c r="A38" s="44" t="s">
        <v>90</v>
      </c>
      <c r="B38" s="28"/>
      <c r="C38" s="28" t="s">
        <v>89</v>
      </c>
      <c r="D38" s="28" t="s">
        <v>196</v>
      </c>
      <c r="E38" s="28" t="s">
        <v>36</v>
      </c>
      <c r="F38" s="29">
        <v>165</v>
      </c>
      <c r="G38" s="58">
        <v>0</v>
      </c>
      <c r="H38" s="29"/>
      <c r="I38" s="105">
        <f t="shared" ref="I38:I45" si="4">F38*G38</f>
        <v>0</v>
      </c>
      <c r="J38" s="105"/>
      <c r="K38" s="29">
        <v>4.7499999999999999E-3</v>
      </c>
      <c r="L38" s="36">
        <f t="shared" ref="L38:L45" si="5">F38*K38</f>
        <v>0.78374999999999995</v>
      </c>
      <c r="M38" s="37"/>
    </row>
    <row r="39" spans="1:13" x14ac:dyDescent="0.25">
      <c r="A39" s="44" t="s">
        <v>91</v>
      </c>
      <c r="B39" s="28"/>
      <c r="C39" s="28" t="s">
        <v>77</v>
      </c>
      <c r="D39" s="28" t="s">
        <v>78</v>
      </c>
      <c r="E39" s="28" t="s">
        <v>79</v>
      </c>
      <c r="F39" s="29">
        <v>500</v>
      </c>
      <c r="G39" s="58">
        <v>0</v>
      </c>
      <c r="H39" s="29"/>
      <c r="I39" s="105">
        <f t="shared" si="4"/>
        <v>0</v>
      </c>
      <c r="J39" s="105"/>
      <c r="K39" s="29">
        <v>1E-3</v>
      </c>
      <c r="L39" s="36">
        <f t="shared" si="5"/>
        <v>0.5</v>
      </c>
      <c r="M39" s="37"/>
    </row>
    <row r="40" spans="1:13" x14ac:dyDescent="0.25">
      <c r="A40" s="44" t="s">
        <v>92</v>
      </c>
      <c r="B40" s="28"/>
      <c r="C40" s="28" t="s">
        <v>81</v>
      </c>
      <c r="D40" s="28" t="s">
        <v>82</v>
      </c>
      <c r="E40" s="28" t="s">
        <v>79</v>
      </c>
      <c r="F40" s="29">
        <v>130</v>
      </c>
      <c r="G40" s="58">
        <v>0</v>
      </c>
      <c r="H40" s="29"/>
      <c r="I40" s="105">
        <f t="shared" si="4"/>
        <v>0</v>
      </c>
      <c r="J40" s="105"/>
      <c r="K40" s="29">
        <v>1E-3</v>
      </c>
      <c r="L40" s="36">
        <f t="shared" si="5"/>
        <v>0.13</v>
      </c>
      <c r="M40" s="37"/>
    </row>
    <row r="41" spans="1:13" x14ac:dyDescent="0.25">
      <c r="A41" s="44" t="s">
        <v>95</v>
      </c>
      <c r="B41" s="28"/>
      <c r="C41" s="28" t="s">
        <v>93</v>
      </c>
      <c r="D41" s="28" t="s">
        <v>94</v>
      </c>
      <c r="E41" s="28" t="s">
        <v>36</v>
      </c>
      <c r="F41" s="29">
        <v>182</v>
      </c>
      <c r="G41" s="58">
        <v>0</v>
      </c>
      <c r="H41" s="29"/>
      <c r="I41" s="105">
        <f t="shared" si="4"/>
        <v>0</v>
      </c>
      <c r="J41" s="105"/>
      <c r="K41" s="29">
        <v>1.26E-2</v>
      </c>
      <c r="L41" s="36">
        <f t="shared" si="5"/>
        <v>2.2932000000000001</v>
      </c>
      <c r="M41" s="37"/>
    </row>
    <row r="42" spans="1:13" x14ac:dyDescent="0.25">
      <c r="A42" s="44" t="s">
        <v>98</v>
      </c>
      <c r="B42" s="28"/>
      <c r="C42" s="28" t="s">
        <v>96</v>
      </c>
      <c r="D42" s="28" t="s">
        <v>97</v>
      </c>
      <c r="E42" s="28" t="s">
        <v>36</v>
      </c>
      <c r="F42" s="29">
        <v>165</v>
      </c>
      <c r="G42" s="58">
        <v>0</v>
      </c>
      <c r="H42" s="29"/>
      <c r="I42" s="105">
        <f t="shared" si="4"/>
        <v>0</v>
      </c>
      <c r="J42" s="105"/>
      <c r="K42" s="29">
        <v>2.1000000000000001E-4</v>
      </c>
      <c r="L42" s="36">
        <f t="shared" si="5"/>
        <v>3.465E-2</v>
      </c>
      <c r="M42" s="37"/>
    </row>
    <row r="43" spans="1:13" x14ac:dyDescent="0.25">
      <c r="A43" s="44" t="s">
        <v>102</v>
      </c>
      <c r="B43" s="28"/>
      <c r="C43" s="28" t="s">
        <v>99</v>
      </c>
      <c r="D43" s="28" t="s">
        <v>100</v>
      </c>
      <c r="E43" s="28" t="s">
        <v>101</v>
      </c>
      <c r="F43" s="29">
        <v>300</v>
      </c>
      <c r="G43" s="58">
        <v>0</v>
      </c>
      <c r="H43" s="29"/>
      <c r="I43" s="105">
        <f t="shared" si="4"/>
        <v>0</v>
      </c>
      <c r="J43" s="105"/>
      <c r="K43" s="29">
        <v>0</v>
      </c>
      <c r="L43" s="36">
        <f t="shared" si="5"/>
        <v>0</v>
      </c>
      <c r="M43" s="37"/>
    </row>
    <row r="44" spans="1:13" x14ac:dyDescent="0.25">
      <c r="A44" s="44" t="s">
        <v>107</v>
      </c>
      <c r="B44" s="28"/>
      <c r="C44" s="28" t="s">
        <v>103</v>
      </c>
      <c r="D44" s="28" t="s">
        <v>104</v>
      </c>
      <c r="E44" s="28" t="s">
        <v>101</v>
      </c>
      <c r="F44" s="29">
        <v>300</v>
      </c>
      <c r="G44" s="58">
        <v>0</v>
      </c>
      <c r="H44" s="29"/>
      <c r="I44" s="105">
        <f t="shared" ref="I44" si="6">F44*G44</f>
        <v>0</v>
      </c>
      <c r="J44" s="105"/>
      <c r="K44" s="29">
        <v>2.2000000000000001E-4</v>
      </c>
      <c r="L44" s="36">
        <f t="shared" ref="L44" si="7">F44*K44</f>
        <v>6.6000000000000003E-2</v>
      </c>
      <c r="M44" s="37"/>
    </row>
    <row r="45" spans="1:13" ht="15.75" thickBot="1" x14ac:dyDescent="0.3">
      <c r="A45" s="44" t="s">
        <v>112</v>
      </c>
      <c r="B45" s="28"/>
      <c r="C45" s="28" t="s">
        <v>103</v>
      </c>
      <c r="D45" s="28" t="s">
        <v>202</v>
      </c>
      <c r="E45" s="28" t="s">
        <v>101</v>
      </c>
      <c r="F45" s="29">
        <v>12.5</v>
      </c>
      <c r="G45" s="58">
        <v>0</v>
      </c>
      <c r="H45" s="29"/>
      <c r="I45" s="103">
        <f t="shared" si="4"/>
        <v>0</v>
      </c>
      <c r="J45" s="103"/>
      <c r="K45" s="31">
        <v>0.01</v>
      </c>
      <c r="L45" s="36">
        <f t="shared" si="5"/>
        <v>0.125</v>
      </c>
      <c r="M45" s="37"/>
    </row>
    <row r="46" spans="1:13" x14ac:dyDescent="0.25">
      <c r="A46" s="50"/>
      <c r="B46" s="51"/>
      <c r="C46" s="35" t="s">
        <v>105</v>
      </c>
      <c r="D46" s="109" t="s">
        <v>106</v>
      </c>
      <c r="E46" s="110"/>
      <c r="F46" s="110"/>
      <c r="G46" s="110"/>
      <c r="H46" s="52"/>
      <c r="I46" s="108">
        <f>SUM(I47)</f>
        <v>0</v>
      </c>
      <c r="J46" s="108"/>
      <c r="K46" s="42"/>
      <c r="L46" s="43">
        <f>SUM(L47:L47)</f>
        <v>1.4849999999999999E-2</v>
      </c>
      <c r="M46" s="37"/>
    </row>
    <row r="47" spans="1:13" ht="15.75" thickBot="1" x14ac:dyDescent="0.3">
      <c r="A47" s="45" t="s">
        <v>117</v>
      </c>
      <c r="B47" s="30"/>
      <c r="C47" s="30" t="s">
        <v>108</v>
      </c>
      <c r="D47" s="30" t="s">
        <v>109</v>
      </c>
      <c r="E47" s="30" t="s">
        <v>36</v>
      </c>
      <c r="F47" s="31">
        <v>99</v>
      </c>
      <c r="G47" s="59">
        <v>0</v>
      </c>
      <c r="H47" s="31"/>
      <c r="I47" s="103">
        <f>F47*G47</f>
        <v>0</v>
      </c>
      <c r="J47" s="103"/>
      <c r="K47" s="31">
        <v>1.4999999999999999E-4</v>
      </c>
      <c r="L47" s="38">
        <f>F47*K47</f>
        <v>1.4849999999999999E-2</v>
      </c>
      <c r="M47" s="37"/>
    </row>
    <row r="48" spans="1:13" x14ac:dyDescent="0.25">
      <c r="A48" s="46"/>
      <c r="B48" s="47"/>
      <c r="C48" s="32" t="s">
        <v>110</v>
      </c>
      <c r="D48" s="106" t="s">
        <v>111</v>
      </c>
      <c r="E48" s="107"/>
      <c r="F48" s="107"/>
      <c r="G48" s="107"/>
      <c r="H48" s="48"/>
      <c r="I48" s="108">
        <f>SUM(I49)</f>
        <v>0</v>
      </c>
      <c r="J48" s="108"/>
      <c r="K48" s="39"/>
      <c r="L48" s="40">
        <f>SUM(L49:L49)</f>
        <v>0</v>
      </c>
      <c r="M48" s="37"/>
    </row>
    <row r="49" spans="1:13" ht="15.75" thickBot="1" x14ac:dyDescent="0.3">
      <c r="A49" s="44" t="s">
        <v>122</v>
      </c>
      <c r="B49" s="28"/>
      <c r="C49" s="28" t="s">
        <v>113</v>
      </c>
      <c r="D49" s="28" t="s">
        <v>114</v>
      </c>
      <c r="E49" s="28" t="s">
        <v>53</v>
      </c>
      <c r="F49" s="29">
        <v>1</v>
      </c>
      <c r="G49" s="58">
        <v>0</v>
      </c>
      <c r="H49" s="29"/>
      <c r="I49" s="103">
        <f>F49*G49</f>
        <v>0</v>
      </c>
      <c r="J49" s="103"/>
      <c r="K49" s="29">
        <v>0</v>
      </c>
      <c r="L49" s="36">
        <f>F49*K49</f>
        <v>0</v>
      </c>
      <c r="M49" s="37"/>
    </row>
    <row r="50" spans="1:13" x14ac:dyDescent="0.25">
      <c r="A50" s="50"/>
      <c r="B50" s="51"/>
      <c r="C50" s="35" t="s">
        <v>115</v>
      </c>
      <c r="D50" s="109" t="s">
        <v>116</v>
      </c>
      <c r="E50" s="110"/>
      <c r="F50" s="110"/>
      <c r="G50" s="110"/>
      <c r="H50" s="52"/>
      <c r="I50" s="108">
        <f>SUM(I51)</f>
        <v>0</v>
      </c>
      <c r="J50" s="108"/>
      <c r="K50" s="42"/>
      <c r="L50" s="43">
        <f>SUM(L51:L51)</f>
        <v>7.1099999999999997E-2</v>
      </c>
      <c r="M50" s="37"/>
    </row>
    <row r="51" spans="1:13" ht="15.75" thickBot="1" x14ac:dyDescent="0.3">
      <c r="A51" s="45" t="s">
        <v>127</v>
      </c>
      <c r="B51" s="30"/>
      <c r="C51" s="30" t="s">
        <v>118</v>
      </c>
      <c r="D51" s="30" t="s">
        <v>119</v>
      </c>
      <c r="E51" s="30" t="s">
        <v>36</v>
      </c>
      <c r="F51" s="31">
        <v>45</v>
      </c>
      <c r="G51" s="59">
        <v>0</v>
      </c>
      <c r="H51" s="31"/>
      <c r="I51" s="103">
        <f>F51*G51</f>
        <v>0</v>
      </c>
      <c r="J51" s="103"/>
      <c r="K51" s="31">
        <v>1.58E-3</v>
      </c>
      <c r="L51" s="38">
        <f>F51*K51</f>
        <v>7.1099999999999997E-2</v>
      </c>
      <c r="M51" s="37"/>
    </row>
    <row r="52" spans="1:13" x14ac:dyDescent="0.25">
      <c r="A52" s="46"/>
      <c r="B52" s="47"/>
      <c r="C52" s="32" t="s">
        <v>120</v>
      </c>
      <c r="D52" s="106" t="s">
        <v>121</v>
      </c>
      <c r="E52" s="107"/>
      <c r="F52" s="107"/>
      <c r="G52" s="107"/>
      <c r="H52" s="48"/>
      <c r="I52" s="108">
        <f>SUM(I53)</f>
        <v>0</v>
      </c>
      <c r="J52" s="108"/>
      <c r="K52" s="39"/>
      <c r="L52" s="40">
        <f>SUM(L53:L53)</f>
        <v>1.8000000000000002E-3</v>
      </c>
      <c r="M52" s="37"/>
    </row>
    <row r="53" spans="1:13" ht="15.75" thickBot="1" x14ac:dyDescent="0.3">
      <c r="A53" s="44" t="s">
        <v>130</v>
      </c>
      <c r="B53" s="28"/>
      <c r="C53" s="28" t="s">
        <v>123</v>
      </c>
      <c r="D53" s="28" t="s">
        <v>124</v>
      </c>
      <c r="E53" s="28" t="s">
        <v>36</v>
      </c>
      <c r="F53" s="29">
        <v>45</v>
      </c>
      <c r="G53" s="58">
        <v>0</v>
      </c>
      <c r="H53" s="29"/>
      <c r="I53" s="103">
        <f>F53*G53</f>
        <v>0</v>
      </c>
      <c r="J53" s="103"/>
      <c r="K53" s="29">
        <v>4.0000000000000003E-5</v>
      </c>
      <c r="L53" s="36">
        <f>F53*K53</f>
        <v>1.8000000000000002E-3</v>
      </c>
      <c r="M53" s="37"/>
    </row>
    <row r="54" spans="1:13" x14ac:dyDescent="0.25">
      <c r="A54" s="50"/>
      <c r="B54" s="51"/>
      <c r="C54" s="35" t="s">
        <v>125</v>
      </c>
      <c r="D54" s="109" t="s">
        <v>126</v>
      </c>
      <c r="E54" s="110"/>
      <c r="F54" s="110"/>
      <c r="G54" s="110"/>
      <c r="H54" s="52"/>
      <c r="I54" s="108">
        <f>SUM(I55:J60)</f>
        <v>0</v>
      </c>
      <c r="J54" s="108"/>
      <c r="K54" s="42"/>
      <c r="L54" s="43">
        <f>SUM(L55:L60)</f>
        <v>6.6280000000000001</v>
      </c>
      <c r="M54" s="37"/>
    </row>
    <row r="55" spans="1:13" x14ac:dyDescent="0.25">
      <c r="A55" s="44" t="s">
        <v>134</v>
      </c>
      <c r="B55" s="28"/>
      <c r="C55" s="28" t="s">
        <v>128</v>
      </c>
      <c r="D55" s="28" t="s">
        <v>129</v>
      </c>
      <c r="E55" s="28" t="s">
        <v>36</v>
      </c>
      <c r="F55" s="29">
        <v>165</v>
      </c>
      <c r="G55" s="58">
        <v>0</v>
      </c>
      <c r="H55" s="29"/>
      <c r="I55" s="105">
        <f>F55*G55</f>
        <v>0</v>
      </c>
      <c r="J55" s="105"/>
      <c r="K55" s="29">
        <v>2.8000000000000001E-2</v>
      </c>
      <c r="L55" s="36">
        <f>F55*K55</f>
        <v>4.62</v>
      </c>
      <c r="M55" s="37"/>
    </row>
    <row r="56" spans="1:13" x14ac:dyDescent="0.25">
      <c r="A56" s="44" t="s">
        <v>137</v>
      </c>
      <c r="B56" s="28"/>
      <c r="C56" s="28" t="s">
        <v>131</v>
      </c>
      <c r="D56" s="28" t="s">
        <v>132</v>
      </c>
      <c r="E56" s="28" t="s">
        <v>36</v>
      </c>
      <c r="F56" s="29">
        <v>32</v>
      </c>
      <c r="G56" s="58">
        <v>0</v>
      </c>
      <c r="H56" s="29"/>
      <c r="I56" s="105">
        <f>F56*G56</f>
        <v>0</v>
      </c>
      <c r="J56" s="105"/>
      <c r="K56" s="29">
        <v>0.02</v>
      </c>
      <c r="L56" s="36">
        <f>F56*K56</f>
        <v>0.64</v>
      </c>
      <c r="M56" s="37"/>
    </row>
    <row r="57" spans="1:13" x14ac:dyDescent="0.25">
      <c r="A57" s="49"/>
      <c r="B57" s="33"/>
      <c r="C57" s="33"/>
      <c r="D57" s="34" t="s">
        <v>133</v>
      </c>
      <c r="E57" s="33"/>
      <c r="F57" s="33"/>
      <c r="G57" s="33"/>
      <c r="H57" s="33"/>
      <c r="I57" s="105"/>
      <c r="J57" s="105"/>
      <c r="K57" s="33"/>
      <c r="L57" s="41"/>
      <c r="M57" s="37"/>
    </row>
    <row r="58" spans="1:13" x14ac:dyDescent="0.25">
      <c r="A58" s="44" t="s">
        <v>140</v>
      </c>
      <c r="B58" s="28"/>
      <c r="C58" s="28" t="s">
        <v>135</v>
      </c>
      <c r="D58" s="28" t="s">
        <v>136</v>
      </c>
      <c r="E58" s="28" t="s">
        <v>36</v>
      </c>
      <c r="F58" s="29">
        <v>215</v>
      </c>
      <c r="G58" s="58">
        <v>0</v>
      </c>
      <c r="H58" s="29"/>
      <c r="I58" s="105">
        <f>F58*G58</f>
        <v>0</v>
      </c>
      <c r="J58" s="105"/>
      <c r="K58" s="29">
        <v>0</v>
      </c>
      <c r="L58" s="36">
        <f>F58*K58</f>
        <v>0</v>
      </c>
      <c r="M58" s="37"/>
    </row>
    <row r="59" spans="1:13" x14ac:dyDescent="0.25">
      <c r="A59" s="44" t="s">
        <v>146</v>
      </c>
      <c r="B59" s="28"/>
      <c r="C59" s="28" t="s">
        <v>138</v>
      </c>
      <c r="D59" s="28" t="s">
        <v>139</v>
      </c>
      <c r="E59" s="28" t="s">
        <v>36</v>
      </c>
      <c r="F59" s="29">
        <v>18</v>
      </c>
      <c r="G59" s="58">
        <v>0</v>
      </c>
      <c r="H59" s="29"/>
      <c r="I59" s="105">
        <f>F59*G59</f>
        <v>0</v>
      </c>
      <c r="J59" s="105"/>
      <c r="K59" s="29">
        <v>7.5999999999999998E-2</v>
      </c>
      <c r="L59" s="36">
        <f>F59*K59</f>
        <v>1.3679999999999999</v>
      </c>
      <c r="M59" s="37"/>
    </row>
    <row r="60" spans="1:13" ht="15.75" thickBot="1" x14ac:dyDescent="0.3">
      <c r="A60" s="45" t="s">
        <v>200</v>
      </c>
      <c r="B60" s="30"/>
      <c r="C60" s="30" t="s">
        <v>141</v>
      </c>
      <c r="D60" s="30" t="s">
        <v>142</v>
      </c>
      <c r="E60" s="30" t="s">
        <v>143</v>
      </c>
      <c r="F60" s="31">
        <v>6.63</v>
      </c>
      <c r="G60" s="59">
        <v>0</v>
      </c>
      <c r="H60" s="31"/>
      <c r="I60" s="103">
        <f>F60*G60</f>
        <v>0</v>
      </c>
      <c r="J60" s="103"/>
      <c r="K60" s="31">
        <v>0</v>
      </c>
      <c r="L60" s="38">
        <f>F60*K60</f>
        <v>0</v>
      </c>
      <c r="M60" s="37"/>
    </row>
    <row r="61" spans="1:13" x14ac:dyDescent="0.25">
      <c r="A61" s="46"/>
      <c r="B61" s="47"/>
      <c r="C61" s="32" t="s">
        <v>144</v>
      </c>
      <c r="D61" s="106" t="s">
        <v>145</v>
      </c>
      <c r="E61" s="107"/>
      <c r="F61" s="107"/>
      <c r="G61" s="107"/>
      <c r="H61" s="48"/>
      <c r="I61" s="108">
        <f>SUM(I62:J64)</f>
        <v>0</v>
      </c>
      <c r="J61" s="108"/>
      <c r="K61" s="39"/>
      <c r="L61" s="40">
        <f>SUM(L62+L64)</f>
        <v>0</v>
      </c>
      <c r="M61" s="37"/>
    </row>
    <row r="62" spans="1:13" x14ac:dyDescent="0.25">
      <c r="A62" s="44" t="s">
        <v>201</v>
      </c>
      <c r="B62" s="28"/>
      <c r="C62" s="28" t="s">
        <v>147</v>
      </c>
      <c r="D62" s="28" t="s">
        <v>148</v>
      </c>
      <c r="E62" s="28" t="s">
        <v>53</v>
      </c>
      <c r="F62" s="29">
        <v>9</v>
      </c>
      <c r="G62" s="58">
        <v>0</v>
      </c>
      <c r="H62" s="29"/>
      <c r="I62" s="105">
        <f>F62*G62</f>
        <v>0</v>
      </c>
      <c r="J62" s="105"/>
      <c r="K62" s="29">
        <v>0</v>
      </c>
      <c r="L62" s="36">
        <f>F62*K62</f>
        <v>0</v>
      </c>
      <c r="M62" s="37"/>
    </row>
    <row r="63" spans="1:13" x14ac:dyDescent="0.25">
      <c r="A63" s="44"/>
      <c r="B63" s="28"/>
      <c r="C63" s="28"/>
      <c r="D63" s="34" t="s">
        <v>149</v>
      </c>
      <c r="E63" s="28"/>
      <c r="F63" s="29"/>
      <c r="G63" s="29"/>
      <c r="H63" s="29"/>
      <c r="I63" s="105"/>
      <c r="J63" s="105"/>
      <c r="K63" s="29"/>
      <c r="L63" s="36"/>
      <c r="M63" s="37"/>
    </row>
    <row r="64" spans="1:13" ht="15.75" thickBot="1" x14ac:dyDescent="0.3">
      <c r="A64" s="53">
        <v>33</v>
      </c>
      <c r="B64" s="54"/>
      <c r="C64" s="54" t="s">
        <v>150</v>
      </c>
      <c r="D64" s="55" t="s">
        <v>151</v>
      </c>
      <c r="E64" s="54" t="s">
        <v>143</v>
      </c>
      <c r="F64" s="54">
        <v>11.05</v>
      </c>
      <c r="G64" s="59">
        <v>0</v>
      </c>
      <c r="H64" s="31"/>
      <c r="I64" s="103">
        <f>F64*G64</f>
        <v>0</v>
      </c>
      <c r="J64" s="103"/>
      <c r="K64" s="31">
        <v>0</v>
      </c>
      <c r="L64" s="38">
        <f>F64*K64</f>
        <v>0</v>
      </c>
      <c r="M64" s="37"/>
    </row>
    <row r="65" spans="1:13" x14ac:dyDescent="0.25">
      <c r="A65" s="56"/>
      <c r="B65" s="56"/>
      <c r="C65" s="56"/>
      <c r="D65" s="56"/>
      <c r="E65" s="56"/>
      <c r="F65" s="56"/>
      <c r="G65" s="56"/>
      <c r="H65" s="104" t="s">
        <v>152</v>
      </c>
      <c r="I65" s="104"/>
      <c r="J65" s="57">
        <f>SUM(I61,I54,I52,I50,I48,I46,I37,I29,I27,I25,I20,I18,I15,I12)</f>
        <v>0</v>
      </c>
      <c r="K65" s="56"/>
      <c r="L65" s="60">
        <f>SUM(L61,L54,L52,L50,L48,L46,L37,L29,L27,L25,L20,L18,L15,L12)</f>
        <v>17.678378000000002</v>
      </c>
      <c r="M65" s="37"/>
    </row>
  </sheetData>
  <protectedRanges>
    <protectedRange sqref="J6 J8 J2 G8 G6 G4 G2" name="Oblast2"/>
    <protectedRange sqref="G13:J14 G16:J16 G19:J19 G21:J21 I15 D15 I18 I25 G26:J26 I27 G28:J28 I29 I37 G47 G49 G51 G53 G55:J60 I46:I54 G62:J64 I61 J65 G30:J36 G38:J45" name="Oblast1"/>
  </protectedRanges>
  <mergeCells count="96">
    <mergeCell ref="A1:L1"/>
    <mergeCell ref="A2:C3"/>
    <mergeCell ref="D2:D3"/>
    <mergeCell ref="E2:F3"/>
    <mergeCell ref="G2:H3"/>
    <mergeCell ref="I2:I3"/>
    <mergeCell ref="J2:L3"/>
    <mergeCell ref="J6:L7"/>
    <mergeCell ref="A4:C5"/>
    <mergeCell ref="D4:D5"/>
    <mergeCell ref="E4:F5"/>
    <mergeCell ref="G4:H5"/>
    <mergeCell ref="I4:I5"/>
    <mergeCell ref="J4:L5"/>
    <mergeCell ref="A6:C7"/>
    <mergeCell ref="D6:D7"/>
    <mergeCell ref="E6:F7"/>
    <mergeCell ref="G6:H7"/>
    <mergeCell ref="I6:I7"/>
    <mergeCell ref="I13:J13"/>
    <mergeCell ref="A8:C9"/>
    <mergeCell ref="D8:D9"/>
    <mergeCell ref="E8:F9"/>
    <mergeCell ref="G8:H9"/>
    <mergeCell ref="I8:I9"/>
    <mergeCell ref="J8:L9"/>
    <mergeCell ref="H10:J10"/>
    <mergeCell ref="K10:L10"/>
    <mergeCell ref="I11:J11"/>
    <mergeCell ref="D12:G12"/>
    <mergeCell ref="I12:J12"/>
    <mergeCell ref="I23:J23"/>
    <mergeCell ref="I14:J14"/>
    <mergeCell ref="D15:G15"/>
    <mergeCell ref="I15:J15"/>
    <mergeCell ref="I16:J16"/>
    <mergeCell ref="I17:J17"/>
    <mergeCell ref="D18:G18"/>
    <mergeCell ref="I18:J18"/>
    <mergeCell ref="I19:J19"/>
    <mergeCell ref="D20:G20"/>
    <mergeCell ref="I20:J20"/>
    <mergeCell ref="I21:J21"/>
    <mergeCell ref="I22:J22"/>
    <mergeCell ref="I24:J24"/>
    <mergeCell ref="D25:G25"/>
    <mergeCell ref="I25:J25"/>
    <mergeCell ref="I26:J26"/>
    <mergeCell ref="D27:G27"/>
    <mergeCell ref="I27:J27"/>
    <mergeCell ref="I38:J38"/>
    <mergeCell ref="I35:J35"/>
    <mergeCell ref="I28:J28"/>
    <mergeCell ref="D29:G29"/>
    <mergeCell ref="I29:J29"/>
    <mergeCell ref="I30:J30"/>
    <mergeCell ref="I31:J31"/>
    <mergeCell ref="I32:J32"/>
    <mergeCell ref="I33:J33"/>
    <mergeCell ref="I34:J34"/>
    <mergeCell ref="I36:J36"/>
    <mergeCell ref="D37:G37"/>
    <mergeCell ref="I37:J37"/>
    <mergeCell ref="I49:J49"/>
    <mergeCell ref="I39:J39"/>
    <mergeCell ref="I40:J40"/>
    <mergeCell ref="I41:J41"/>
    <mergeCell ref="I42:J42"/>
    <mergeCell ref="I43:J43"/>
    <mergeCell ref="I45:J45"/>
    <mergeCell ref="I44:J44"/>
    <mergeCell ref="D46:G46"/>
    <mergeCell ref="I46:J46"/>
    <mergeCell ref="I47:J47"/>
    <mergeCell ref="D48:G48"/>
    <mergeCell ref="I48:J48"/>
    <mergeCell ref="I58:J58"/>
    <mergeCell ref="D50:G50"/>
    <mergeCell ref="I50:J50"/>
    <mergeCell ref="I51:J51"/>
    <mergeCell ref="D52:G52"/>
    <mergeCell ref="I52:J52"/>
    <mergeCell ref="I53:J53"/>
    <mergeCell ref="D54:G54"/>
    <mergeCell ref="I54:J54"/>
    <mergeCell ref="I55:J55"/>
    <mergeCell ref="I56:J56"/>
    <mergeCell ref="I57:J57"/>
    <mergeCell ref="I64:J64"/>
    <mergeCell ref="H65:I65"/>
    <mergeCell ref="I59:J59"/>
    <mergeCell ref="I60:J60"/>
    <mergeCell ref="D61:G61"/>
    <mergeCell ref="I61:J61"/>
    <mergeCell ref="I62:J62"/>
    <mergeCell ref="I63:J63"/>
  </mergeCells>
  <pageMargins left="0.7" right="0.7" top="0.75" bottom="0.75" header="0.3" footer="0.3"/>
  <pageSetup paperSize="9" scale="49" orientation="landscape" r:id="rId1"/>
  <headerFooter>
    <oddHeader xml:space="preserve">&amp;LPříloha č. 2 výzvy k podání nabídky č. j.: VS-105876/ČJ-2017-803450-LOG/02 </oddHeader>
  </headerFooter>
  <ignoredErrors>
    <ignoredError sqref="L61 L54 L51:L52 L49:L50 L47:L48 L46 L37 L29 L26:L27 L19:L20 L15 I15:J6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Stavební rozpočet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Kraemer Filip</dc:creator>
  <cp:lastModifiedBy>Kraemer Filip</cp:lastModifiedBy>
  <cp:lastPrinted>2017-10-26T04:58:34Z</cp:lastPrinted>
  <dcterms:created xsi:type="dcterms:W3CDTF">2017-10-04T05:15:06Z</dcterms:created>
  <dcterms:modified xsi:type="dcterms:W3CDTF">2017-11-03T05:57:39Z</dcterms:modified>
</cp:coreProperties>
</file>