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171112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'171112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'171112 02 Pol'!$A$1:$W$236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8" i="12"/>
  <c r="I49" i="1" s="1"/>
  <c r="K8" i="12"/>
  <c r="O8" i="12"/>
  <c r="V8" i="12"/>
  <c r="I9" i="12"/>
  <c r="I8" i="12" s="1"/>
  <c r="K9" i="12"/>
  <c r="M9" i="12"/>
  <c r="M8" i="12" s="1"/>
  <c r="O9" i="12"/>
  <c r="Q9" i="12"/>
  <c r="Q8" i="12" s="1"/>
  <c r="V9" i="12"/>
  <c r="K13" i="12"/>
  <c r="O13" i="12"/>
  <c r="V13" i="12"/>
  <c r="I14" i="12"/>
  <c r="I13" i="12" s="1"/>
  <c r="K14" i="12"/>
  <c r="M14" i="12"/>
  <c r="M13" i="12" s="1"/>
  <c r="O14" i="12"/>
  <c r="Q14" i="12"/>
  <c r="Q13" i="12" s="1"/>
  <c r="V14" i="12"/>
  <c r="I17" i="12"/>
  <c r="I16" i="12" s="1"/>
  <c r="K17" i="12"/>
  <c r="M17" i="12"/>
  <c r="O17" i="12"/>
  <c r="Q17" i="12"/>
  <c r="Q16" i="12" s="1"/>
  <c r="V17" i="12"/>
  <c r="I19" i="12"/>
  <c r="K19" i="12"/>
  <c r="K16" i="12" s="1"/>
  <c r="O19" i="12"/>
  <c r="O16" i="12" s="1"/>
  <c r="Q19" i="12"/>
  <c r="V19" i="12"/>
  <c r="V16" i="12" s="1"/>
  <c r="I21" i="12"/>
  <c r="K21" i="12"/>
  <c r="M21" i="12"/>
  <c r="O21" i="12"/>
  <c r="Q21" i="12"/>
  <c r="V21" i="12"/>
  <c r="M26" i="12"/>
  <c r="I26" i="12"/>
  <c r="K26" i="12"/>
  <c r="O26" i="12"/>
  <c r="Q26" i="12"/>
  <c r="V26" i="12"/>
  <c r="I30" i="12"/>
  <c r="K30" i="12"/>
  <c r="M30" i="12"/>
  <c r="O30" i="12"/>
  <c r="Q30" i="12"/>
  <c r="V30" i="12"/>
  <c r="M31" i="12"/>
  <c r="I31" i="12"/>
  <c r="K31" i="12"/>
  <c r="O31" i="12"/>
  <c r="Q31" i="12"/>
  <c r="V31" i="12"/>
  <c r="I32" i="12"/>
  <c r="Q32" i="12"/>
  <c r="I33" i="12"/>
  <c r="K33" i="12"/>
  <c r="K32" i="12" s="1"/>
  <c r="O33" i="12"/>
  <c r="O32" i="12" s="1"/>
  <c r="Q33" i="12"/>
  <c r="V33" i="12"/>
  <c r="V32" i="12" s="1"/>
  <c r="I37" i="12"/>
  <c r="Q37" i="12"/>
  <c r="I38" i="12"/>
  <c r="K38" i="12"/>
  <c r="K37" i="12" s="1"/>
  <c r="O38" i="12"/>
  <c r="O37" i="12" s="1"/>
  <c r="Q38" i="12"/>
  <c r="V38" i="12"/>
  <c r="V37" i="12" s="1"/>
  <c r="I40" i="12"/>
  <c r="Q40" i="12"/>
  <c r="I41" i="12"/>
  <c r="K41" i="12"/>
  <c r="K40" i="12" s="1"/>
  <c r="O41" i="12"/>
  <c r="O40" i="12" s="1"/>
  <c r="Q41" i="12"/>
  <c r="V41" i="12"/>
  <c r="V40" i="12" s="1"/>
  <c r="I43" i="12"/>
  <c r="Q43" i="12"/>
  <c r="I44" i="12"/>
  <c r="K44" i="12"/>
  <c r="K43" i="12" s="1"/>
  <c r="O44" i="12"/>
  <c r="O43" i="12" s="1"/>
  <c r="Q44" i="12"/>
  <c r="V44" i="12"/>
  <c r="V43" i="12" s="1"/>
  <c r="I47" i="12"/>
  <c r="K47" i="12"/>
  <c r="K46" i="12" s="1"/>
  <c r="O47" i="12"/>
  <c r="O46" i="12" s="1"/>
  <c r="Q47" i="12"/>
  <c r="V47" i="12"/>
  <c r="V46" i="12" s="1"/>
  <c r="I48" i="12"/>
  <c r="I46" i="12" s="1"/>
  <c r="K48" i="12"/>
  <c r="M48" i="12"/>
  <c r="O48" i="12"/>
  <c r="Q48" i="12"/>
  <c r="Q46" i="12" s="1"/>
  <c r="V48" i="12"/>
  <c r="M49" i="12"/>
  <c r="I49" i="12"/>
  <c r="K49" i="12"/>
  <c r="O49" i="12"/>
  <c r="Q49" i="12"/>
  <c r="V49" i="12"/>
  <c r="I50" i="12"/>
  <c r="K50" i="12"/>
  <c r="M50" i="12"/>
  <c r="O50" i="12"/>
  <c r="Q50" i="12"/>
  <c r="V50" i="12"/>
  <c r="M51" i="12"/>
  <c r="I51" i="12"/>
  <c r="K51" i="12"/>
  <c r="O51" i="12"/>
  <c r="Q51" i="12"/>
  <c r="V51" i="12"/>
  <c r="I53" i="12"/>
  <c r="K53" i="12"/>
  <c r="M53" i="12"/>
  <c r="O53" i="12"/>
  <c r="Q53" i="12"/>
  <c r="V53" i="12"/>
  <c r="M55" i="12"/>
  <c r="I55" i="12"/>
  <c r="K55" i="12"/>
  <c r="O55" i="12"/>
  <c r="Q55" i="12"/>
  <c r="V55" i="12"/>
  <c r="I60" i="12"/>
  <c r="K60" i="12"/>
  <c r="K59" i="12" s="1"/>
  <c r="O60" i="12"/>
  <c r="O59" i="12" s="1"/>
  <c r="Q60" i="12"/>
  <c r="V60" i="12"/>
  <c r="V59" i="12" s="1"/>
  <c r="I61" i="12"/>
  <c r="I59" i="12" s="1"/>
  <c r="K61" i="12"/>
  <c r="M61" i="12"/>
  <c r="O61" i="12"/>
  <c r="Q61" i="12"/>
  <c r="Q59" i="12" s="1"/>
  <c r="V61" i="12"/>
  <c r="M62" i="12"/>
  <c r="I62" i="12"/>
  <c r="K62" i="12"/>
  <c r="O62" i="12"/>
  <c r="Q62" i="12"/>
  <c r="V62" i="12"/>
  <c r="I64" i="12"/>
  <c r="K64" i="12"/>
  <c r="K63" i="12" s="1"/>
  <c r="O64" i="12"/>
  <c r="O63" i="12" s="1"/>
  <c r="Q64" i="12"/>
  <c r="V64" i="12"/>
  <c r="V63" i="12" s="1"/>
  <c r="I67" i="12"/>
  <c r="I63" i="12" s="1"/>
  <c r="K67" i="12"/>
  <c r="M67" i="12"/>
  <c r="O67" i="12"/>
  <c r="Q67" i="12"/>
  <c r="Q63" i="12" s="1"/>
  <c r="V67" i="12"/>
  <c r="M70" i="12"/>
  <c r="I70" i="12"/>
  <c r="K70" i="12"/>
  <c r="O70" i="12"/>
  <c r="Q70" i="12"/>
  <c r="V70" i="12"/>
  <c r="I72" i="12"/>
  <c r="K72" i="12"/>
  <c r="K71" i="12" s="1"/>
  <c r="O72" i="12"/>
  <c r="O71" i="12" s="1"/>
  <c r="Q72" i="12"/>
  <c r="V72" i="12"/>
  <c r="V71" i="12" s="1"/>
  <c r="I73" i="12"/>
  <c r="I71" i="12" s="1"/>
  <c r="K73" i="12"/>
  <c r="M73" i="12"/>
  <c r="O73" i="12"/>
  <c r="Q73" i="12"/>
  <c r="Q71" i="12" s="1"/>
  <c r="V73" i="12"/>
  <c r="M74" i="12"/>
  <c r="I74" i="12"/>
  <c r="K74" i="12"/>
  <c r="O74" i="12"/>
  <c r="Q74" i="12"/>
  <c r="V74" i="12"/>
  <c r="I75" i="12"/>
  <c r="K75" i="12"/>
  <c r="M75" i="12"/>
  <c r="O75" i="12"/>
  <c r="Q75" i="12"/>
  <c r="V75" i="12"/>
  <c r="M76" i="12"/>
  <c r="I76" i="12"/>
  <c r="K76" i="12"/>
  <c r="O76" i="12"/>
  <c r="Q76" i="12"/>
  <c r="V76" i="12"/>
  <c r="I77" i="12"/>
  <c r="K77" i="12"/>
  <c r="M77" i="12"/>
  <c r="O77" i="12"/>
  <c r="Q77" i="12"/>
  <c r="V77" i="12"/>
  <c r="M79" i="12"/>
  <c r="I79" i="12"/>
  <c r="K79" i="12"/>
  <c r="O79" i="12"/>
  <c r="Q79" i="12"/>
  <c r="V79" i="12"/>
  <c r="I80" i="12"/>
  <c r="K80" i="12"/>
  <c r="M80" i="12"/>
  <c r="O80" i="12"/>
  <c r="Q80" i="12"/>
  <c r="V80" i="12"/>
  <c r="M81" i="12"/>
  <c r="I81" i="12"/>
  <c r="K81" i="12"/>
  <c r="O81" i="12"/>
  <c r="Q81" i="12"/>
  <c r="V81" i="12"/>
  <c r="I82" i="12"/>
  <c r="K82" i="12"/>
  <c r="M82" i="12"/>
  <c r="O82" i="12"/>
  <c r="Q82" i="12"/>
  <c r="V82" i="12"/>
  <c r="M83" i="12"/>
  <c r="I83" i="12"/>
  <c r="K83" i="12"/>
  <c r="O83" i="12"/>
  <c r="Q83" i="12"/>
  <c r="V83" i="12"/>
  <c r="I85" i="12"/>
  <c r="K85" i="12"/>
  <c r="K84" i="12" s="1"/>
  <c r="O85" i="12"/>
  <c r="O84" i="12" s="1"/>
  <c r="Q85" i="12"/>
  <c r="V85" i="12"/>
  <c r="V84" i="12" s="1"/>
  <c r="I88" i="12"/>
  <c r="I84" i="12" s="1"/>
  <c r="K88" i="12"/>
  <c r="M88" i="12"/>
  <c r="O88" i="12"/>
  <c r="Q88" i="12"/>
  <c r="Q84" i="12" s="1"/>
  <c r="V88" i="12"/>
  <c r="M89" i="12"/>
  <c r="I89" i="12"/>
  <c r="K89" i="12"/>
  <c r="O89" i="12"/>
  <c r="Q89" i="12"/>
  <c r="V89" i="12"/>
  <c r="I90" i="12"/>
  <c r="K90" i="12"/>
  <c r="M90" i="12"/>
  <c r="O90" i="12"/>
  <c r="Q90" i="12"/>
  <c r="V90" i="12"/>
  <c r="M91" i="12"/>
  <c r="I91" i="12"/>
  <c r="K91" i="12"/>
  <c r="O91" i="12"/>
  <c r="Q91" i="12"/>
  <c r="V91" i="12"/>
  <c r="I92" i="12"/>
  <c r="K92" i="12"/>
  <c r="M92" i="12"/>
  <c r="O92" i="12"/>
  <c r="Q92" i="12"/>
  <c r="V92" i="12"/>
  <c r="M93" i="12"/>
  <c r="I93" i="12"/>
  <c r="K93" i="12"/>
  <c r="O93" i="12"/>
  <c r="Q93" i="12"/>
  <c r="V93" i="12"/>
  <c r="I94" i="12"/>
  <c r="K94" i="12"/>
  <c r="M94" i="12"/>
  <c r="O94" i="12"/>
  <c r="Q94" i="12"/>
  <c r="V94" i="12"/>
  <c r="M95" i="12"/>
  <c r="I95" i="12"/>
  <c r="K95" i="12"/>
  <c r="O95" i="12"/>
  <c r="Q95" i="12"/>
  <c r="V95" i="12"/>
  <c r="I96" i="12"/>
  <c r="K96" i="12"/>
  <c r="M96" i="12"/>
  <c r="O96" i="12"/>
  <c r="Q96" i="12"/>
  <c r="V96" i="12"/>
  <c r="M97" i="12"/>
  <c r="I97" i="12"/>
  <c r="K97" i="12"/>
  <c r="O97" i="12"/>
  <c r="Q97" i="12"/>
  <c r="V97" i="12"/>
  <c r="I98" i="12"/>
  <c r="K98" i="12"/>
  <c r="M98" i="12"/>
  <c r="O98" i="12"/>
  <c r="Q98" i="12"/>
  <c r="V98" i="12"/>
  <c r="M99" i="12"/>
  <c r="I99" i="12"/>
  <c r="K99" i="12"/>
  <c r="O99" i="12"/>
  <c r="Q99" i="12"/>
  <c r="V99" i="12"/>
  <c r="I100" i="12"/>
  <c r="K100" i="12"/>
  <c r="M100" i="12"/>
  <c r="O100" i="12"/>
  <c r="Q100" i="12"/>
  <c r="V100" i="12"/>
  <c r="M101" i="12"/>
  <c r="I101" i="12"/>
  <c r="K101" i="12"/>
  <c r="O101" i="12"/>
  <c r="Q101" i="12"/>
  <c r="V101" i="12"/>
  <c r="I102" i="12"/>
  <c r="K102" i="12"/>
  <c r="M102" i="12"/>
  <c r="O102" i="12"/>
  <c r="Q102" i="12"/>
  <c r="V102" i="12"/>
  <c r="M103" i="12"/>
  <c r="I103" i="12"/>
  <c r="K103" i="12"/>
  <c r="O103" i="12"/>
  <c r="Q103" i="12"/>
  <c r="V103" i="12"/>
  <c r="I104" i="12"/>
  <c r="K104" i="12"/>
  <c r="M104" i="12"/>
  <c r="O104" i="12"/>
  <c r="Q104" i="12"/>
  <c r="V104" i="12"/>
  <c r="M105" i="12"/>
  <c r="I105" i="12"/>
  <c r="K105" i="12"/>
  <c r="O105" i="12"/>
  <c r="Q105" i="12"/>
  <c r="V105" i="12"/>
  <c r="I107" i="12"/>
  <c r="K107" i="12"/>
  <c r="M107" i="12"/>
  <c r="O107" i="12"/>
  <c r="Q107" i="12"/>
  <c r="V107" i="12"/>
  <c r="M108" i="12"/>
  <c r="I108" i="12"/>
  <c r="K108" i="12"/>
  <c r="O108" i="12"/>
  <c r="Q108" i="12"/>
  <c r="V108" i="12"/>
  <c r="I109" i="12"/>
  <c r="K109" i="12"/>
  <c r="M109" i="12"/>
  <c r="O109" i="12"/>
  <c r="Q109" i="12"/>
  <c r="V109" i="12"/>
  <c r="M110" i="12"/>
  <c r="I110" i="12"/>
  <c r="K110" i="12"/>
  <c r="O110" i="12"/>
  <c r="Q110" i="12"/>
  <c r="V110" i="12"/>
  <c r="I112" i="12"/>
  <c r="K112" i="12"/>
  <c r="O112" i="12"/>
  <c r="Q112" i="12"/>
  <c r="V112" i="12"/>
  <c r="I113" i="12"/>
  <c r="K113" i="12"/>
  <c r="M113" i="12"/>
  <c r="O113" i="12"/>
  <c r="Q113" i="12"/>
  <c r="V113" i="12"/>
  <c r="M114" i="12"/>
  <c r="I114" i="12"/>
  <c r="K114" i="12"/>
  <c r="O114" i="12"/>
  <c r="Q114" i="12"/>
  <c r="V114" i="12"/>
  <c r="I115" i="12"/>
  <c r="K115" i="12"/>
  <c r="M115" i="12"/>
  <c r="O115" i="12"/>
  <c r="Q115" i="12"/>
  <c r="V115" i="12"/>
  <c r="M116" i="12"/>
  <c r="I116" i="12"/>
  <c r="K116" i="12"/>
  <c r="O116" i="12"/>
  <c r="Q116" i="12"/>
  <c r="V116" i="12"/>
  <c r="I117" i="12"/>
  <c r="K117" i="12"/>
  <c r="M117" i="12"/>
  <c r="O117" i="12"/>
  <c r="Q117" i="12"/>
  <c r="V117" i="12"/>
  <c r="M118" i="12"/>
  <c r="I118" i="12"/>
  <c r="K118" i="12"/>
  <c r="O118" i="12"/>
  <c r="Q118" i="12"/>
  <c r="V118" i="12"/>
  <c r="I119" i="12"/>
  <c r="K119" i="12"/>
  <c r="M119" i="12"/>
  <c r="O119" i="12"/>
  <c r="Q119" i="12"/>
  <c r="V119" i="12"/>
  <c r="M120" i="12"/>
  <c r="I120" i="12"/>
  <c r="K120" i="12"/>
  <c r="O120" i="12"/>
  <c r="Q120" i="12"/>
  <c r="V120" i="12"/>
  <c r="I121" i="12"/>
  <c r="K121" i="12"/>
  <c r="M121" i="12"/>
  <c r="O121" i="12"/>
  <c r="Q121" i="12"/>
  <c r="V121" i="12"/>
  <c r="M122" i="12"/>
  <c r="I122" i="12"/>
  <c r="K122" i="12"/>
  <c r="O122" i="12"/>
  <c r="Q122" i="12"/>
  <c r="V122" i="12"/>
  <c r="I123" i="12"/>
  <c r="K123" i="12"/>
  <c r="M123" i="12"/>
  <c r="O123" i="12"/>
  <c r="Q123" i="12"/>
  <c r="V123" i="12"/>
  <c r="M124" i="12"/>
  <c r="I124" i="12"/>
  <c r="K124" i="12"/>
  <c r="O124" i="12"/>
  <c r="Q124" i="12"/>
  <c r="V124" i="12"/>
  <c r="I125" i="12"/>
  <c r="K125" i="12"/>
  <c r="M125" i="12"/>
  <c r="O125" i="12"/>
  <c r="Q125" i="12"/>
  <c r="V125" i="12"/>
  <c r="M126" i="12"/>
  <c r="I126" i="12"/>
  <c r="K126" i="12"/>
  <c r="O126" i="12"/>
  <c r="Q126" i="12"/>
  <c r="V126" i="12"/>
  <c r="I128" i="12"/>
  <c r="K128" i="12"/>
  <c r="K127" i="12" s="1"/>
  <c r="O128" i="12"/>
  <c r="O127" i="12" s="1"/>
  <c r="Q128" i="12"/>
  <c r="V128" i="12"/>
  <c r="V127" i="12" s="1"/>
  <c r="I129" i="12"/>
  <c r="I127" i="12" s="1"/>
  <c r="K129" i="12"/>
  <c r="M129" i="12"/>
  <c r="O129" i="12"/>
  <c r="Q129" i="12"/>
  <c r="Q127" i="12" s="1"/>
  <c r="V129" i="12"/>
  <c r="M130" i="12"/>
  <c r="I130" i="12"/>
  <c r="K130" i="12"/>
  <c r="O130" i="12"/>
  <c r="Q130" i="12"/>
  <c r="V130" i="12"/>
  <c r="I132" i="12"/>
  <c r="K132" i="12"/>
  <c r="K131" i="12" s="1"/>
  <c r="O132" i="12"/>
  <c r="O131" i="12" s="1"/>
  <c r="Q132" i="12"/>
  <c r="V132" i="12"/>
  <c r="V131" i="12" s="1"/>
  <c r="I133" i="12"/>
  <c r="I131" i="12" s="1"/>
  <c r="K133" i="12"/>
  <c r="M133" i="12"/>
  <c r="O133" i="12"/>
  <c r="Q133" i="12"/>
  <c r="Q131" i="12" s="1"/>
  <c r="V133" i="12"/>
  <c r="M134" i="12"/>
  <c r="I134" i="12"/>
  <c r="K134" i="12"/>
  <c r="O134" i="12"/>
  <c r="Q134" i="12"/>
  <c r="V134" i="12"/>
  <c r="I135" i="12"/>
  <c r="K135" i="12"/>
  <c r="M135" i="12"/>
  <c r="O135" i="12"/>
  <c r="Q135" i="12"/>
  <c r="V135" i="12"/>
  <c r="I137" i="12"/>
  <c r="I136" i="12" s="1"/>
  <c r="K137" i="12"/>
  <c r="M137" i="12"/>
  <c r="O137" i="12"/>
  <c r="Q137" i="12"/>
  <c r="Q136" i="12" s="1"/>
  <c r="V137" i="12"/>
  <c r="M138" i="12"/>
  <c r="I138" i="12"/>
  <c r="K138" i="12"/>
  <c r="K136" i="12" s="1"/>
  <c r="O138" i="12"/>
  <c r="O136" i="12" s="1"/>
  <c r="Q138" i="12"/>
  <c r="V138" i="12"/>
  <c r="V136" i="12" s="1"/>
  <c r="I140" i="12"/>
  <c r="K140" i="12"/>
  <c r="K139" i="12" s="1"/>
  <c r="O140" i="12"/>
  <c r="O139" i="12" s="1"/>
  <c r="Q140" i="12"/>
  <c r="V140" i="12"/>
  <c r="V139" i="12" s="1"/>
  <c r="I142" i="12"/>
  <c r="I139" i="12" s="1"/>
  <c r="K142" i="12"/>
  <c r="M142" i="12"/>
  <c r="O142" i="12"/>
  <c r="Q142" i="12"/>
  <c r="Q139" i="12" s="1"/>
  <c r="V142" i="12"/>
  <c r="M144" i="12"/>
  <c r="I144" i="12"/>
  <c r="K144" i="12"/>
  <c r="O144" i="12"/>
  <c r="Q144" i="12"/>
  <c r="V144" i="12"/>
  <c r="I145" i="12"/>
  <c r="K145" i="12"/>
  <c r="M145" i="12"/>
  <c r="O145" i="12"/>
  <c r="Q145" i="12"/>
  <c r="V145" i="12"/>
  <c r="M146" i="12"/>
  <c r="I146" i="12"/>
  <c r="K146" i="12"/>
  <c r="O146" i="12"/>
  <c r="Q146" i="12"/>
  <c r="V146" i="12"/>
  <c r="I149" i="12"/>
  <c r="K149" i="12"/>
  <c r="M149" i="12"/>
  <c r="O149" i="12"/>
  <c r="Q149" i="12"/>
  <c r="V149" i="12"/>
  <c r="M151" i="12"/>
  <c r="I151" i="12"/>
  <c r="K151" i="12"/>
  <c r="O151" i="12"/>
  <c r="Q151" i="12"/>
  <c r="V151" i="12"/>
  <c r="I153" i="12"/>
  <c r="K153" i="12"/>
  <c r="M153" i="12"/>
  <c r="O153" i="12"/>
  <c r="Q153" i="12"/>
  <c r="V153" i="12"/>
  <c r="M155" i="12"/>
  <c r="I155" i="12"/>
  <c r="K155" i="12"/>
  <c r="O155" i="12"/>
  <c r="Q155" i="12"/>
  <c r="V155" i="12"/>
  <c r="I157" i="12"/>
  <c r="K157" i="12"/>
  <c r="M157" i="12"/>
  <c r="O157" i="12"/>
  <c r="Q157" i="12"/>
  <c r="V157" i="12"/>
  <c r="M159" i="12"/>
  <c r="I159" i="12"/>
  <c r="K159" i="12"/>
  <c r="O159" i="12"/>
  <c r="Q159" i="12"/>
  <c r="V159" i="12"/>
  <c r="I162" i="12"/>
  <c r="K162" i="12"/>
  <c r="M162" i="12"/>
  <c r="O162" i="12"/>
  <c r="Q162" i="12"/>
  <c r="V162" i="12"/>
  <c r="I164" i="12"/>
  <c r="K164" i="12"/>
  <c r="M164" i="12"/>
  <c r="O164" i="12"/>
  <c r="Q164" i="12"/>
  <c r="V164" i="12"/>
  <c r="I166" i="12"/>
  <c r="K166" i="12"/>
  <c r="O166" i="12"/>
  <c r="Q166" i="12"/>
  <c r="V166" i="12"/>
  <c r="I168" i="12"/>
  <c r="K168" i="12"/>
  <c r="M168" i="12"/>
  <c r="O168" i="12"/>
  <c r="Q168" i="12"/>
  <c r="V168" i="12"/>
  <c r="M170" i="12"/>
  <c r="I170" i="12"/>
  <c r="K170" i="12"/>
  <c r="O170" i="12"/>
  <c r="Q170" i="12"/>
  <c r="V170" i="12"/>
  <c r="I172" i="12"/>
  <c r="K172" i="12"/>
  <c r="M172" i="12"/>
  <c r="O172" i="12"/>
  <c r="Q172" i="12"/>
  <c r="V172" i="12"/>
  <c r="M174" i="12"/>
  <c r="I174" i="12"/>
  <c r="K174" i="12"/>
  <c r="O174" i="12"/>
  <c r="Q174" i="12"/>
  <c r="V174" i="12"/>
  <c r="I176" i="12"/>
  <c r="K176" i="12"/>
  <c r="M176" i="12"/>
  <c r="O176" i="12"/>
  <c r="Q176" i="12"/>
  <c r="V176" i="12"/>
  <c r="M177" i="12"/>
  <c r="I177" i="12"/>
  <c r="K177" i="12"/>
  <c r="O177" i="12"/>
  <c r="Q177" i="12"/>
  <c r="V177" i="12"/>
  <c r="I178" i="12"/>
  <c r="Q178" i="12"/>
  <c r="I179" i="12"/>
  <c r="K179" i="12"/>
  <c r="K178" i="12" s="1"/>
  <c r="O179" i="12"/>
  <c r="O178" i="12" s="1"/>
  <c r="Q179" i="12"/>
  <c r="V179" i="12"/>
  <c r="V178" i="12" s="1"/>
  <c r="I181" i="12"/>
  <c r="K181" i="12"/>
  <c r="K180" i="12" s="1"/>
  <c r="O181" i="12"/>
  <c r="Q181" i="12"/>
  <c r="V181" i="12"/>
  <c r="I184" i="12"/>
  <c r="I180" i="12" s="1"/>
  <c r="K184" i="12"/>
  <c r="M184" i="12"/>
  <c r="O184" i="12"/>
  <c r="Q184" i="12"/>
  <c r="Q180" i="12" s="1"/>
  <c r="V184" i="12"/>
  <c r="M185" i="12"/>
  <c r="I185" i="12"/>
  <c r="K185" i="12"/>
  <c r="O185" i="12"/>
  <c r="Q185" i="12"/>
  <c r="V185" i="12"/>
  <c r="I188" i="12"/>
  <c r="K188" i="12"/>
  <c r="O188" i="12"/>
  <c r="Q188" i="12"/>
  <c r="V188" i="12"/>
  <c r="I189" i="12"/>
  <c r="I187" i="12" s="1"/>
  <c r="K189" i="12"/>
  <c r="M189" i="12"/>
  <c r="O189" i="12"/>
  <c r="Q189" i="12"/>
  <c r="Q187" i="12" s="1"/>
  <c r="V189" i="12"/>
  <c r="M190" i="12"/>
  <c r="I190" i="12"/>
  <c r="K190" i="12"/>
  <c r="O190" i="12"/>
  <c r="Q190" i="12"/>
  <c r="V190" i="12"/>
  <c r="I191" i="12"/>
  <c r="K191" i="12"/>
  <c r="M191" i="12"/>
  <c r="O191" i="12"/>
  <c r="Q191" i="12"/>
  <c r="V191" i="12"/>
  <c r="M192" i="12"/>
  <c r="I192" i="12"/>
  <c r="K192" i="12"/>
  <c r="O192" i="12"/>
  <c r="Q192" i="12"/>
  <c r="V192" i="12"/>
  <c r="I193" i="12"/>
  <c r="K193" i="12"/>
  <c r="M193" i="12"/>
  <c r="O193" i="12"/>
  <c r="Q193" i="12"/>
  <c r="V193" i="12"/>
  <c r="M194" i="12"/>
  <c r="I194" i="12"/>
  <c r="K194" i="12"/>
  <c r="O194" i="12"/>
  <c r="Q194" i="12"/>
  <c r="V194" i="12"/>
  <c r="I195" i="12"/>
  <c r="K195" i="12"/>
  <c r="M195" i="12"/>
  <c r="O195" i="12"/>
  <c r="Q195" i="12"/>
  <c r="V195" i="12"/>
  <c r="M196" i="12"/>
  <c r="I196" i="12"/>
  <c r="K196" i="12"/>
  <c r="O196" i="12"/>
  <c r="Q196" i="12"/>
  <c r="V196" i="12"/>
  <c r="I197" i="12"/>
  <c r="K197" i="12"/>
  <c r="M197" i="12"/>
  <c r="O197" i="12"/>
  <c r="Q197" i="12"/>
  <c r="V197" i="12"/>
  <c r="M198" i="12"/>
  <c r="I198" i="12"/>
  <c r="K198" i="12"/>
  <c r="O198" i="12"/>
  <c r="Q198" i="12"/>
  <c r="V198" i="12"/>
  <c r="I199" i="12"/>
  <c r="K199" i="12"/>
  <c r="M199" i="12"/>
  <c r="O199" i="12"/>
  <c r="Q199" i="12"/>
  <c r="V199" i="12"/>
  <c r="M200" i="12"/>
  <c r="I200" i="12"/>
  <c r="K200" i="12"/>
  <c r="O200" i="12"/>
  <c r="Q200" i="12"/>
  <c r="V200" i="12"/>
  <c r="I201" i="12"/>
  <c r="K201" i="12"/>
  <c r="M201" i="12"/>
  <c r="O201" i="12"/>
  <c r="Q201" i="12"/>
  <c r="V201" i="12"/>
  <c r="M202" i="12"/>
  <c r="I202" i="12"/>
  <c r="K202" i="12"/>
  <c r="O202" i="12"/>
  <c r="Q202" i="12"/>
  <c r="V202" i="12"/>
  <c r="I203" i="12"/>
  <c r="K203" i="12"/>
  <c r="M203" i="12"/>
  <c r="O203" i="12"/>
  <c r="Q203" i="12"/>
  <c r="V203" i="12"/>
  <c r="M204" i="12"/>
  <c r="I204" i="12"/>
  <c r="K204" i="12"/>
  <c r="O204" i="12"/>
  <c r="Q204" i="12"/>
  <c r="V204" i="12"/>
  <c r="I205" i="12"/>
  <c r="K205" i="12"/>
  <c r="M205" i="12"/>
  <c r="O205" i="12"/>
  <c r="Q205" i="12"/>
  <c r="V205" i="12"/>
  <c r="M206" i="12"/>
  <c r="I206" i="12"/>
  <c r="K206" i="12"/>
  <c r="O206" i="12"/>
  <c r="Q206" i="12"/>
  <c r="V206" i="12"/>
  <c r="I207" i="12"/>
  <c r="K207" i="12"/>
  <c r="M207" i="12"/>
  <c r="O207" i="12"/>
  <c r="Q207" i="12"/>
  <c r="V207" i="12"/>
  <c r="M208" i="12"/>
  <c r="I208" i="12"/>
  <c r="K208" i="12"/>
  <c r="O208" i="12"/>
  <c r="Q208" i="12"/>
  <c r="V208" i="12"/>
  <c r="I209" i="12"/>
  <c r="K209" i="12"/>
  <c r="M209" i="12"/>
  <c r="O209" i="12"/>
  <c r="Q209" i="12"/>
  <c r="V209" i="12"/>
  <c r="M210" i="12"/>
  <c r="I210" i="12"/>
  <c r="K210" i="12"/>
  <c r="O210" i="12"/>
  <c r="Q210" i="12"/>
  <c r="V210" i="12"/>
  <c r="I211" i="12"/>
  <c r="K211" i="12"/>
  <c r="M211" i="12"/>
  <c r="O211" i="12"/>
  <c r="Q211" i="12"/>
  <c r="V211" i="12"/>
  <c r="M212" i="12"/>
  <c r="I212" i="12"/>
  <c r="K212" i="12"/>
  <c r="O212" i="12"/>
  <c r="Q212" i="12"/>
  <c r="V212" i="12"/>
  <c r="I213" i="12"/>
  <c r="K213" i="12"/>
  <c r="M213" i="12"/>
  <c r="O213" i="12"/>
  <c r="Q213" i="12"/>
  <c r="V213" i="12"/>
  <c r="I215" i="12"/>
  <c r="K215" i="12"/>
  <c r="M215" i="12"/>
  <c r="O215" i="12"/>
  <c r="Q215" i="12"/>
  <c r="V215" i="12"/>
  <c r="M216" i="12"/>
  <c r="I216" i="12"/>
  <c r="K216" i="12"/>
  <c r="K214" i="12" s="1"/>
  <c r="O216" i="12"/>
  <c r="O214" i="12" s="1"/>
  <c r="Q216" i="12"/>
  <c r="V216" i="12"/>
  <c r="I217" i="12"/>
  <c r="K217" i="12"/>
  <c r="M217" i="12"/>
  <c r="O217" i="12"/>
  <c r="Q217" i="12"/>
  <c r="V217" i="12"/>
  <c r="M218" i="12"/>
  <c r="I218" i="12"/>
  <c r="K218" i="12"/>
  <c r="O218" i="12"/>
  <c r="Q218" i="12"/>
  <c r="V218" i="12"/>
  <c r="V214" i="12" s="1"/>
  <c r="I219" i="12"/>
  <c r="K219" i="12"/>
  <c r="M219" i="12"/>
  <c r="O219" i="12"/>
  <c r="Q219" i="12"/>
  <c r="V219" i="12"/>
  <c r="M220" i="12"/>
  <c r="I220" i="12"/>
  <c r="K220" i="12"/>
  <c r="O220" i="12"/>
  <c r="Q220" i="12"/>
  <c r="V220" i="12"/>
  <c r="I222" i="12"/>
  <c r="K222" i="12"/>
  <c r="O222" i="12"/>
  <c r="O221" i="12" s="1"/>
  <c r="Q222" i="12"/>
  <c r="V222" i="12"/>
  <c r="V221" i="12" s="1"/>
  <c r="I223" i="12"/>
  <c r="I221" i="12" s="1"/>
  <c r="K223" i="12"/>
  <c r="M223" i="12"/>
  <c r="O223" i="12"/>
  <c r="Q223" i="12"/>
  <c r="Q221" i="12" s="1"/>
  <c r="V223" i="12"/>
  <c r="M224" i="12"/>
  <c r="I224" i="12"/>
  <c r="K224" i="12"/>
  <c r="O224" i="12"/>
  <c r="Q224" i="12"/>
  <c r="V224" i="12"/>
  <c r="AE226" i="12"/>
  <c r="F41" i="1" s="1"/>
  <c r="AF226" i="12"/>
  <c r="G40" i="1" s="1"/>
  <c r="I20" i="1"/>
  <c r="I19" i="1"/>
  <c r="I18" i="1"/>
  <c r="I17" i="1"/>
  <c r="I72" i="1" l="1"/>
  <c r="J71" i="1" s="1"/>
  <c r="I16" i="1"/>
  <c r="G39" i="1"/>
  <c r="G42" i="1" s="1"/>
  <c r="G25" i="1" s="1"/>
  <c r="A25" i="1" s="1"/>
  <c r="A26" i="1" s="1"/>
  <c r="G26" i="1" s="1"/>
  <c r="G41" i="1"/>
  <c r="H41" i="1" s="1"/>
  <c r="I41" i="1" s="1"/>
  <c r="F40" i="1"/>
  <c r="H40" i="1" s="1"/>
  <c r="I40" i="1" s="1"/>
  <c r="F39" i="1"/>
  <c r="J56" i="1"/>
  <c r="J52" i="1"/>
  <c r="J60" i="1"/>
  <c r="J68" i="1"/>
  <c r="J54" i="1"/>
  <c r="J58" i="1"/>
  <c r="J62" i="1"/>
  <c r="J70" i="1"/>
  <c r="J49" i="1"/>
  <c r="J51" i="1"/>
  <c r="J55" i="1"/>
  <c r="J57" i="1"/>
  <c r="J59" i="1"/>
  <c r="J63" i="1"/>
  <c r="J65" i="1"/>
  <c r="J67" i="1"/>
  <c r="Q214" i="12"/>
  <c r="M214" i="12"/>
  <c r="I214" i="12"/>
  <c r="K187" i="12"/>
  <c r="M188" i="12"/>
  <c r="M187" i="12" s="1"/>
  <c r="M181" i="12"/>
  <c r="M180" i="12" s="1"/>
  <c r="V163" i="12"/>
  <c r="O163" i="12"/>
  <c r="M136" i="12"/>
  <c r="K221" i="12"/>
  <c r="M222" i="12"/>
  <c r="M221" i="12" s="1"/>
  <c r="V187" i="12"/>
  <c r="O187" i="12"/>
  <c r="V180" i="12"/>
  <c r="O180" i="12"/>
  <c r="M179" i="12"/>
  <c r="M178" i="12" s="1"/>
  <c r="K163" i="12"/>
  <c r="M166" i="12"/>
  <c r="M163" i="12" s="1"/>
  <c r="Q163" i="12"/>
  <c r="I163" i="12"/>
  <c r="Q111" i="12"/>
  <c r="I111" i="12"/>
  <c r="V111" i="12"/>
  <c r="O111" i="12"/>
  <c r="M140" i="12"/>
  <c r="M139" i="12" s="1"/>
  <c r="M132" i="12"/>
  <c r="M131" i="12" s="1"/>
  <c r="M128" i="12"/>
  <c r="M127" i="12" s="1"/>
  <c r="K111" i="12"/>
  <c r="M112" i="12"/>
  <c r="M111" i="12" s="1"/>
  <c r="M85" i="12"/>
  <c r="M84" i="12" s="1"/>
  <c r="M72" i="12"/>
  <c r="M71" i="12" s="1"/>
  <c r="M64" i="12"/>
  <c r="M63" i="12" s="1"/>
  <c r="M60" i="12"/>
  <c r="M59" i="12" s="1"/>
  <c r="M47" i="12"/>
  <c r="M46" i="12" s="1"/>
  <c r="M44" i="12"/>
  <c r="M43" i="12" s="1"/>
  <c r="M41" i="12"/>
  <c r="M40" i="12" s="1"/>
  <c r="M38" i="12"/>
  <c r="M37" i="12" s="1"/>
  <c r="M33" i="12"/>
  <c r="M32" i="12" s="1"/>
  <c r="M19" i="12"/>
  <c r="M16" i="12" s="1"/>
  <c r="I21" i="1"/>
  <c r="J28" i="1"/>
  <c r="J26" i="1"/>
  <c r="G38" i="1"/>
  <c r="F38" i="1"/>
  <c r="H32" i="1"/>
  <c r="J23" i="1"/>
  <c r="J24" i="1"/>
  <c r="J25" i="1"/>
  <c r="J27" i="1"/>
  <c r="E24" i="1"/>
  <c r="E26" i="1"/>
  <c r="F42" i="1" l="1"/>
  <c r="H39" i="1"/>
  <c r="J69" i="1"/>
  <c r="J61" i="1"/>
  <c r="J53" i="1"/>
  <c r="J66" i="1"/>
  <c r="J50" i="1"/>
  <c r="J72" i="1" s="1"/>
  <c r="J64" i="1"/>
  <c r="H42" i="1" l="1"/>
  <c r="I39" i="1"/>
  <c r="I42" i="1" s="1"/>
  <c r="G28" i="1"/>
  <c r="G23" i="1"/>
  <c r="A23" i="1" s="1"/>
  <c r="A24" i="1" s="1"/>
  <c r="G24" i="1" s="1"/>
  <c r="A27" i="1" s="1"/>
  <c r="A29" i="1" s="1"/>
  <c r="G29" i="1" s="1"/>
  <c r="G27" i="1" s="1"/>
  <c r="J41" i="1" l="1"/>
  <c r="J40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<sst xmlns="http://schemas.openxmlformats.org/spreadsheetml/2006/main" count="1242" uniqueCount="496">
  <si>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</si>
  <si>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</si>
  <si>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</si>
  <si>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</si>
  <si>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</si>
  <si>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</si>
  <si>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</si>
  <si>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</si>
  <si>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</si>
  <si>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</si>
  <si>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</si>
  <si>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</si>
  <si>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</si>
  <si>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</si>
  <si>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</si>
  <si>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</si>
  <si>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</si>
  <si>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</si>
  <si>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</si>
  <si>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</si>
  <si>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</si>
  <si>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</si>
  <si>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</si>
  <si>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</si>
  <si>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</si>
  <si>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</si>
  <si>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</si>
  <si>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</si>
  <si>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</si>
  <si>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</si>
  <si>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</si>
  <si>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</si>
  <si>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</si>
  <si>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</si>
  <si>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</si>
  <si>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</si>
  <si>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</si>
  <si>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</si>
  <si>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</si>
  <si>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</si>
  <si>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</si>
  <si>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</si>
  <si>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</si>
  <si>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Budova 04 koupelna 2NP bez WC</t>
  </si>
  <si>
    <t>171112</t>
  </si>
  <si>
    <t>Oprava koupelny B1</t>
  </si>
  <si>
    <t>Objekt:</t>
  </si>
  <si>
    <t>Rozpočet:</t>
  </si>
  <si>
    <t>150804</t>
  </si>
  <si>
    <t>Vazební věznice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</si>
  <si>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</si>
  <si>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</si>
  <si>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</si>
  <si>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</si>
  <si>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</si>
  <si>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</si>
  <si>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</si>
  <si>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</si>
  <si>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</si>
  <si>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</si>
  <si>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</si>
  <si>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</si>
  <si>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</si>
  <si>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</si>
  <si>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</si>
  <si>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</si>
  <si>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</si>
  <si>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</si>
  <si>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</si>
  <si>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</si>
  <si>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</si>
  <si>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</si>
  <si>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</si>
  <si>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</si>
  <si>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</si>
  <si>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</si>
  <si>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</si>
  <si>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</si>
  <si>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</si>
  <si>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</si>
  <si>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</si>
  <si>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734</t>
  </si>
  <si>
    <t>Armatury</t>
  </si>
  <si>
    <t>735</t>
  </si>
  <si>
    <t>Otopná tělesa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</si>
  <si>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</si>
  <si>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</si>
  <si>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</si>
  <si>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</si>
  <si>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</si>
  <si>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</si>
  <si>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</si>
  <si>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</si>
  <si>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</si>
  <si>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</si>
  <si>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</si>
  <si>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</si>
  <si>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</si>
  <si>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</si>
  <si>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</si>
  <si>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</si>
  <si>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</si>
  <si>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</si>
  <si>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</si>
  <si>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</si>
  <si>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</si>
  <si>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</si>
  <si>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</si>
  <si>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</si>
  <si>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</si>
  <si>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</si>
  <si>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</si>
  <si>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</si>
  <si>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</si>
  <si>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</si>
  <si>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</si>
  <si>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</si>
  <si>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</si>
  <si>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</si>
  <si>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</si>
  <si>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</si>
  <si>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</si>
  <si>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</si>
  <si>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</si>
  <si>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</si>
  <si>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</si>
  <si>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</si>
  <si>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</si>
  <si>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342264051RT3</t>
  </si>
  <si>
    <t>Podhled sádrokartonový na zavěšenou ocel. konstr. desky standard impreg. tl. 12,5 mm, bez izolace</t>
  </si>
  <si>
    <t>m2</t>
  </si>
  <si>
    <t>RTS 17/ II</t>
  </si>
  <si>
    <t>POL1_1</t>
  </si>
  <si>
    <t>vlevo : 11,78</t>
  </si>
  <si>
    <t>VV</t>
  </si>
  <si>
    <t>vpravo : 11,29</t>
  </si>
  <si>
    <t>předsíň : 5,9</t>
  </si>
  <si>
    <t>457311118R00</t>
  </si>
  <si>
    <t>Vyrovnávací beton výplňový nebo spádový C 25/30</t>
  </si>
  <si>
    <t>m3</t>
  </si>
  <si>
    <t>POL1_</t>
  </si>
  <si>
    <t>Položka pořadí 1 : 28,97000*0,15</t>
  </si>
  <si>
    <t>612403384R00</t>
  </si>
  <si>
    <t>Hrubá výplň rýh ve stěnách do 7x7 cm maltou ze SMS</t>
  </si>
  <si>
    <t>m</t>
  </si>
  <si>
    <t>20,15+18,6</t>
  </si>
  <si>
    <t>612403386R00</t>
  </si>
  <si>
    <t>Hrubá výplň rýh ve stěnách do 10x10cm maltou z SMS</t>
  </si>
  <si>
    <t>20,15+3,5*8</t>
  </si>
  <si>
    <t>612409991RT2</t>
  </si>
  <si>
    <t>Začištění omítek kolem oken,dveří apod. s použitím suché maltové směsi</t>
  </si>
  <si>
    <t>vlevo : 20,15</t>
  </si>
  <si>
    <t>vpravo : 18,6</t>
  </si>
  <si>
    <t>předsíň : 11,73</t>
  </si>
  <si>
    <t>17*2</t>
  </si>
  <si>
    <t>612474611R00</t>
  </si>
  <si>
    <t>Omítka stěn vnitřní dvouvrstvá, vápen. štuk, ručně</t>
  </si>
  <si>
    <t>vlevo : 20,15*1,7</t>
  </si>
  <si>
    <t>vpravo : 18,6*1,7</t>
  </si>
  <si>
    <t>předsíň : 11,73*3,7</t>
  </si>
  <si>
    <t>713582126R00</t>
  </si>
  <si>
    <t>Revizní dvířka Promat do masivních stěn,600x600 mm</t>
  </si>
  <si>
    <t>kus</t>
  </si>
  <si>
    <t>612100010RA0</t>
  </si>
  <si>
    <t>Hrubá výplň rýh ve stěnách</t>
  </si>
  <si>
    <t>POL2_1</t>
  </si>
  <si>
    <t>632413120R00</t>
  </si>
  <si>
    <t>Potěr ze SMS Knauf, ruční zpracování, tl. 20 mm</t>
  </si>
  <si>
    <t>640101</t>
  </si>
  <si>
    <t>Podbetonování parapetu vč. bednění a odbednění</t>
  </si>
  <si>
    <t>Vlastní</t>
  </si>
  <si>
    <t>Indiv</t>
  </si>
  <si>
    <t>POL3_1</t>
  </si>
  <si>
    <t>1,5*0,4*2</t>
  </si>
  <si>
    <t>952901111R00</t>
  </si>
  <si>
    <t>Vyčištění budov o výšce podlaží do 4 m</t>
  </si>
  <si>
    <t>Položka pořadí 1 : 28,97000*3</t>
  </si>
  <si>
    <t>965043321RT2</t>
  </si>
  <si>
    <t>Bourání podkladů bet., potěr, tl, 10 cm, pl. 1 m2, mazanina tl. 8 - 10 cm s potěrem</t>
  </si>
  <si>
    <t>Položka pořadí 2 : 4,34550</t>
  </si>
  <si>
    <t>971033381R00</t>
  </si>
  <si>
    <t>Vybourání otv. zeď cihel. pl.0,09 m2, tl.90cm, MVC</t>
  </si>
  <si>
    <t>974031132R00</t>
  </si>
  <si>
    <t>Vysekání rýh ve zdi cihelné 5 x 7 cm</t>
  </si>
  <si>
    <t>974031142R00</t>
  </si>
  <si>
    <t>Vysekání rýh ve zdi cihelné 7 x 7 cm</t>
  </si>
  <si>
    <t>974031153R00</t>
  </si>
  <si>
    <t>Vysekání rýh ve zdi cihelné 10 x 10 cm</t>
  </si>
  <si>
    <t>978013191R00</t>
  </si>
  <si>
    <t>Otlučení omítek vnitřních stěn v rozsahu do 100 %</t>
  </si>
  <si>
    <t>Položka pořadí 6 : 109,27600</t>
  </si>
  <si>
    <t>978023411R00</t>
  </si>
  <si>
    <t>Vysekání a úprava spár zdiva cihelného mimo komín.</t>
  </si>
  <si>
    <t>Položka pořadí 17 : 109,27600</t>
  </si>
  <si>
    <t>978059531R00</t>
  </si>
  <si>
    <t>Odsekání vnitřních obkladů stěn nad 2 m2</t>
  </si>
  <si>
    <t>vlevo : 20,15*2,2</t>
  </si>
  <si>
    <t>vpravo : 18,6*2,2</t>
  </si>
  <si>
    <t>předsíň : 3</t>
  </si>
  <si>
    <t>999281108R00</t>
  </si>
  <si>
    <t>Přesun hmot pro opravy a údržbu do výšky 12 m</t>
  </si>
  <si>
    <t>t</t>
  </si>
  <si>
    <t>POL7_</t>
  </si>
  <si>
    <t>999281196R00</t>
  </si>
  <si>
    <t>Přesun hmot, opravy a údržba, příplatek do 5 km</t>
  </si>
  <si>
    <t>999281199R00</t>
  </si>
  <si>
    <t>Přesun hmot, opravy a údržba, přípl. dalších 5 km</t>
  </si>
  <si>
    <t>711212002RT4</t>
  </si>
  <si>
    <t>Hydroizolační povlak - nátěr nebo stěrka, ARDEX S 7, proti vlhkosti, stěrka tl. 2 mm</t>
  </si>
  <si>
    <t>POL1_7</t>
  </si>
  <si>
    <t>Položka pořadí 1 : 28,97000</t>
  </si>
  <si>
    <t>Položka pořadí 19 : 88,25000</t>
  </si>
  <si>
    <t>711212601R00</t>
  </si>
  <si>
    <t>Těsnicí pás do spoje podlaha - stěna</t>
  </si>
  <si>
    <t>20,15+18,6+11,73</t>
  </si>
  <si>
    <t>16*2,2</t>
  </si>
  <si>
    <t>998711201R00</t>
  </si>
  <si>
    <t>Přesun hmot pro izolace proti vodě, výšky do 6 m</t>
  </si>
  <si>
    <t>721170907R00</t>
  </si>
  <si>
    <t>Oprava potrubí PVC odpadní, vsazení odbočky D 75</t>
  </si>
  <si>
    <t>721170909R00</t>
  </si>
  <si>
    <t>Oprava potrubí PVC odpadní, vsazení odbočky D 110</t>
  </si>
  <si>
    <t>721176103R00</t>
  </si>
  <si>
    <t>Potrubí HT připojovací D 50 x 1,8 mm</t>
  </si>
  <si>
    <t>721176104R00</t>
  </si>
  <si>
    <t>Potrubí HT připojovací D 75 x 1,9 mm</t>
  </si>
  <si>
    <t>721176105R00</t>
  </si>
  <si>
    <t>Potrubí HT připojovací D 110 x 2,7 mm</t>
  </si>
  <si>
    <t>721171808R00</t>
  </si>
  <si>
    <t>Demontáž potrubí z PVC do D 114 mm</t>
  </si>
  <si>
    <t>28+32+15</t>
  </si>
  <si>
    <t>721194105R00</t>
  </si>
  <si>
    <t>Vyvedení odpadních výpustek D 50 x 1,8</t>
  </si>
  <si>
    <t>721194109R00</t>
  </si>
  <si>
    <t>Vyvedení odpadních výpustek D 110 x 2,3</t>
  </si>
  <si>
    <t>721213234R00</t>
  </si>
  <si>
    <t>Žlab odtokový KLASIK,ke zdi,děrov.rošt, dl. 800mm</t>
  </si>
  <si>
    <t>721290111R00</t>
  </si>
  <si>
    <t>Zkouška těsnosti kanalizace vodou DN 125</t>
  </si>
  <si>
    <t>998721203R00</t>
  </si>
  <si>
    <t>Přesun hmot pro vnitřní kanalizaci, výšky do 24 m</t>
  </si>
  <si>
    <t>722130801R00</t>
  </si>
  <si>
    <t>Demontáž potrubí ocelových závitových DN 25</t>
  </si>
  <si>
    <t>(20,15+18,6)*2</t>
  </si>
  <si>
    <t>3*3,5</t>
  </si>
  <si>
    <t>722130802R00</t>
  </si>
  <si>
    <t>Demontáž potrubí ocelových závitových DN 40</t>
  </si>
  <si>
    <t>722130901R00</t>
  </si>
  <si>
    <t>Zazátkování vývodu</t>
  </si>
  <si>
    <t>722131933R00</t>
  </si>
  <si>
    <t>Oprava-propojení dosavadního potrubí závit. DN 25</t>
  </si>
  <si>
    <t>722131934R00</t>
  </si>
  <si>
    <t>Oprava-propojení dosavadního potrubí závit. DN 32</t>
  </si>
  <si>
    <t>722178213R00</t>
  </si>
  <si>
    <t>Potrubí vícevrstvé GIACOMINI AL/PEX,R999 D20x2 mm</t>
  </si>
  <si>
    <t>722178214R00</t>
  </si>
  <si>
    <t>Potrubí vícevrstvé GIACOMINI AL/PEX,R999 D26x3 mm</t>
  </si>
  <si>
    <t>722178215R00</t>
  </si>
  <si>
    <t>Potrubí vícevrstvé GIACOMINI AL/PEX,R999 D32x3 mm</t>
  </si>
  <si>
    <t>722181212RT7</t>
  </si>
  <si>
    <t>Izolace návleková MIRELON PRO tl. stěny 9 mm, vnitřní průměr 22 mm</t>
  </si>
  <si>
    <t>722181212RT8</t>
  </si>
  <si>
    <t>Izolace návleková MIRELON PRO tl. stěny 9 mm, vnitřní průměr 25 mm</t>
  </si>
  <si>
    <t>722181212RU1</t>
  </si>
  <si>
    <t>Izolace návleková MIRELON PRO tl. stěny 9 mm, vnitřní průměr 32 mm</t>
  </si>
  <si>
    <t>722181215RT7</t>
  </si>
  <si>
    <t>Izolace návleková  MIRELON PRO tl. stěny 25 mm, vnitřní průměr 22 mm</t>
  </si>
  <si>
    <t>722181215RT8</t>
  </si>
  <si>
    <t>Izolace návleková  MIRELON PRO tl. stěny 25 mm, vnitřní průměr 25 mm</t>
  </si>
  <si>
    <t>722190401R00</t>
  </si>
  <si>
    <t>Vyvedení a upevnění výpustek DN 15</t>
  </si>
  <si>
    <t>722190901R00</t>
  </si>
  <si>
    <t>Uzavření/otevření vodovodního potrubí při opravě</t>
  </si>
  <si>
    <t>722220122R00</t>
  </si>
  <si>
    <t>Nástěnka K 247, pro baterii G 3/4</t>
  </si>
  <si>
    <t>pár</t>
  </si>
  <si>
    <t>722237123R00</t>
  </si>
  <si>
    <t>Kohout kulový,2xvnitřní záv. GIACOMINI R250D DN 25</t>
  </si>
  <si>
    <t>722237124R00</t>
  </si>
  <si>
    <t>Kohout kulový,2xvnitřní záv. GIACOMINI R250D DN 32</t>
  </si>
  <si>
    <t>722280106R00</t>
  </si>
  <si>
    <t>Tlaková zkouška vodovodního potrubí DN 32</t>
  </si>
  <si>
    <t>32,5+14,8+12,4</t>
  </si>
  <si>
    <t>722290234R00</t>
  </si>
  <si>
    <t>Proplach a dezinfekce vodovod.potrubí DN 80</t>
  </si>
  <si>
    <t>722-21</t>
  </si>
  <si>
    <t>Zabezpečení proti prachu</t>
  </si>
  <si>
    <t>kpl</t>
  </si>
  <si>
    <t>722 - 2</t>
  </si>
  <si>
    <t>Zednické výpomoci vč. materiálu</t>
  </si>
  <si>
    <t>hod.</t>
  </si>
  <si>
    <t>POL3_7</t>
  </si>
  <si>
    <t>998722203R00</t>
  </si>
  <si>
    <t>Přesun hmot pro vnitřní vodovod, výšky do 24 m</t>
  </si>
  <si>
    <t>725210821R00</t>
  </si>
  <si>
    <t>Demontáž umyvadel bez výtokových armatur</t>
  </si>
  <si>
    <t>soubor</t>
  </si>
  <si>
    <t>725017130R00</t>
  </si>
  <si>
    <t>Umyvadlo na šrouby OLYMP Deep 50 x 41 cm, bílé</t>
  </si>
  <si>
    <t>725019111R00</t>
  </si>
  <si>
    <t>Vanička pedikérní  BERENIKA 5401.9</t>
  </si>
  <si>
    <t>725229105R00</t>
  </si>
  <si>
    <t>Montáž vaniček pedikérních</t>
  </si>
  <si>
    <t>725220812R00</t>
  </si>
  <si>
    <t>Demontáž van na pedikůru</t>
  </si>
  <si>
    <t>725825114RT0</t>
  </si>
  <si>
    <t>Baterie dřezová nástěnná ruční, základní</t>
  </si>
  <si>
    <t>725829301RT2</t>
  </si>
  <si>
    <t>Montáž baterie umyv.a dřezové stojánkové včetně baterie</t>
  </si>
  <si>
    <t>725820801R00</t>
  </si>
  <si>
    <t>Demontáž baterie nástěnné do G 3/4</t>
  </si>
  <si>
    <t>725840851R00</t>
  </si>
  <si>
    <t>Demontáž baterie sprch. podomítkové</t>
  </si>
  <si>
    <t>725835113RTX</t>
  </si>
  <si>
    <t>AUS 13.2 -automatická sprcha na piezotlačítko, se směšovacím ventilem - 12 V, 50 Hz</t>
  </si>
  <si>
    <t>725845111RTX</t>
  </si>
  <si>
    <t>SP 5 -sprchové ramínko naklápěcí, antivandal - 12 l/min</t>
  </si>
  <si>
    <t>900      RT3</t>
  </si>
  <si>
    <t>montáž dopňků WC , Práce v tarifní třídě 6</t>
  </si>
  <si>
    <t>h</t>
  </si>
  <si>
    <t>Prav.M</t>
  </si>
  <si>
    <t>POL10_</t>
  </si>
  <si>
    <t>R10</t>
  </si>
  <si>
    <t xml:space="preserve">háček na oděvy </t>
  </si>
  <si>
    <t>ks</t>
  </si>
  <si>
    <t>POL12_1</t>
  </si>
  <si>
    <t>R14</t>
  </si>
  <si>
    <t>Dvířka plast 30x30</t>
  </si>
  <si>
    <t>998725202R00</t>
  </si>
  <si>
    <t>Přesun hmot pro zařizovací předměty, výšky do 12 m</t>
  </si>
  <si>
    <t>734226112RT2</t>
  </si>
  <si>
    <t>Ventil term.přímý,vnitř.z. Heimeier STANDARD DN 15, s termostatickou hlavicí Heimeier K</t>
  </si>
  <si>
    <t>734264222R00</t>
  </si>
  <si>
    <t>Šroubení uzavírat.přímé,vnitřní z. HERZ RL-5 DN 15</t>
  </si>
  <si>
    <t>7342640001</t>
  </si>
  <si>
    <t>Úprava potrubí ocelového DN 15 pro osazení šroubení a ventilu</t>
  </si>
  <si>
    <t>735111810R00</t>
  </si>
  <si>
    <t>Demontáž těles otopných litinových článkových</t>
  </si>
  <si>
    <t>735129140R00</t>
  </si>
  <si>
    <t>Montáž otopných těles ocelových článkových</t>
  </si>
  <si>
    <t>900      RT4</t>
  </si>
  <si>
    <t>HZS, Práce v tarifní třídě 7</t>
  </si>
  <si>
    <t>998735202R00</t>
  </si>
  <si>
    <t>Přesun hmot pro otopná tělesa, výšky do 12 m</t>
  </si>
  <si>
    <t>767995102R00</t>
  </si>
  <si>
    <t xml:space="preserve">Výroba a montáž kov. atypických konstr. do 10 kg kryty topení </t>
  </si>
  <si>
    <t>kg</t>
  </si>
  <si>
    <t>767995104R00</t>
  </si>
  <si>
    <t xml:space="preserve">Výroba a montáž kov. atypických konstr. do 50 kg repase zárubní a mříží </t>
  </si>
  <si>
    <t>771101116R00</t>
  </si>
  <si>
    <t>Vyrovnání podkladů samonivel. hmotou tl. do 30 mm</t>
  </si>
  <si>
    <t>11,78+11,29+5,9</t>
  </si>
  <si>
    <t>771212113R00</t>
  </si>
  <si>
    <t>Kladení dlažby keramické do TM, vel. do 400x400 mm</t>
  </si>
  <si>
    <t>Položka pořadí 84 : 28,97000</t>
  </si>
  <si>
    <t>771471011R00</t>
  </si>
  <si>
    <t>Obklad soklíků keram.rovných do MC,10x10 cm</t>
  </si>
  <si>
    <t>771479001R00</t>
  </si>
  <si>
    <t>Řezání dlaždic keramických pro soklíky</t>
  </si>
  <si>
    <t>771578011R00</t>
  </si>
  <si>
    <t>Spára podlaha - stěna, silikonem</t>
  </si>
  <si>
    <t>12*2</t>
  </si>
  <si>
    <t>771579795R00</t>
  </si>
  <si>
    <t>Příplatek za spárování vodotěsnou hmotou - plošně</t>
  </si>
  <si>
    <t>Položka pořadí 85 : 28,97000</t>
  </si>
  <si>
    <t>777561020R00</t>
  </si>
  <si>
    <t>Vyrovnání podlahy stěrkou Unirovnal tloušťky 2 mm</t>
  </si>
  <si>
    <t>771591111U00</t>
  </si>
  <si>
    <t>Penetrace podkladu podlahy</t>
  </si>
  <si>
    <t>771990010RA0</t>
  </si>
  <si>
    <t>Vybourání keramické nebo teracové dlažby</t>
  </si>
  <si>
    <t>POL2_7</t>
  </si>
  <si>
    <t>58581723.AR</t>
  </si>
  <si>
    <t>Samonivelační podl hmota vyrovn weber.niv plus</t>
  </si>
  <si>
    <t>SPCM</t>
  </si>
  <si>
    <t>RTS 10/ I</t>
  </si>
  <si>
    <t>Položka pořadí 84 : 28,97000*3,4</t>
  </si>
  <si>
    <t>771201</t>
  </si>
  <si>
    <t>Dlažba keramická R11, dle výběru investora předpokládaná cena 300,-kč/m2</t>
  </si>
  <si>
    <t>Položka pořadí 84 : 28,97000*1,1</t>
  </si>
  <si>
    <t>sokl : 5</t>
  </si>
  <si>
    <t>998771203R00</t>
  </si>
  <si>
    <t>Přesun hmot pro podlahy z dlaždic, výšky do 24 m</t>
  </si>
  <si>
    <t>781101111R00</t>
  </si>
  <si>
    <t>Vyrovnání podkladu maltou ze SMS tl. do 7 mm</t>
  </si>
  <si>
    <t>(20,15+18,6)*2,2</t>
  </si>
  <si>
    <t>781101121R00</t>
  </si>
  <si>
    <t>Provedení penetrace podkladu - práce</t>
  </si>
  <si>
    <t>Položka pořadí 96 : 85,25000</t>
  </si>
  <si>
    <t>781111121R00</t>
  </si>
  <si>
    <t>Montáž lišt rohových, vanových a dilatačních</t>
  </si>
  <si>
    <t>13*2,5</t>
  </si>
  <si>
    <t>781201</t>
  </si>
  <si>
    <t>Obklad keramický, dle výběru investora předpokládaná cena 300,-kč/m2</t>
  </si>
  <si>
    <t>781410014RAI</t>
  </si>
  <si>
    <t>Obklad vnitřní pórovinový 15 x 15 cm do tmele, obklad ve specifikaci</t>
  </si>
  <si>
    <t>Položka pořadí 96 : 85,25000*1,1</t>
  </si>
  <si>
    <t>58581320R</t>
  </si>
  <si>
    <t>stěrka vyrovnávací vnitřní á 25 kg</t>
  </si>
  <si>
    <t>Položka pořadí 96 : 85,25000*3,2</t>
  </si>
  <si>
    <t>59760102.AR</t>
  </si>
  <si>
    <t>Lišta rohová plastová na obklad ukončovací 8 mm</t>
  </si>
  <si>
    <t>RTS 14/ I</t>
  </si>
  <si>
    <t>998781201R00</t>
  </si>
  <si>
    <t>Přesun hmot pro obklady keramické, výšky do 6 m</t>
  </si>
  <si>
    <t>783222100R00</t>
  </si>
  <si>
    <t>Nátěr syntetický kovových konstrukcí dvojnásobný</t>
  </si>
  <si>
    <t>784191101R00</t>
  </si>
  <si>
    <t>Penetrace podkladu univerzální Primalex 1x</t>
  </si>
  <si>
    <t>784157102R00</t>
  </si>
  <si>
    <t>Vyhlazení stěrkou Mistral Massa S, tl. 1,5 mm</t>
  </si>
  <si>
    <t>784195212R00</t>
  </si>
  <si>
    <t>Malba tekutá Primalex Plus, bílá, 2 x</t>
  </si>
  <si>
    <t>Položka pořadí 105 : 138,24600</t>
  </si>
  <si>
    <t>M21000002</t>
  </si>
  <si>
    <t>Pomocné práce pro Elektromontáže</t>
  </si>
  <si>
    <t>hod</t>
  </si>
  <si>
    <t>Pol__21</t>
  </si>
  <si>
    <t>Výchozí revize s vypracováním revizní zprávy</t>
  </si>
  <si>
    <t>Pol__28</t>
  </si>
  <si>
    <t>Přesun hmot</t>
  </si>
  <si>
    <t>Pol__31</t>
  </si>
  <si>
    <t>Zapojení zásuvky polozap./zapuštěné 10/16A 250V 2P+Z</t>
  </si>
  <si>
    <t>Pol__32</t>
  </si>
  <si>
    <t>Zapojení vypínače zapuštěného</t>
  </si>
  <si>
    <t>Pol__33</t>
  </si>
  <si>
    <t>Ukončení vodiče v rozvaděči vč.zap.a konc.do 2.5mm2</t>
  </si>
  <si>
    <t>Pol__35</t>
  </si>
  <si>
    <t>Položení kabelu pod omítku</t>
  </si>
  <si>
    <t>Pol__37</t>
  </si>
  <si>
    <t>Montáž svítidla interierového</t>
  </si>
  <si>
    <t>Pol__39</t>
  </si>
  <si>
    <t>Montáž přístrojové krabice bez zapojení</t>
  </si>
  <si>
    <t>Pol__42</t>
  </si>
  <si>
    <t>Montáž časového relé DT3</t>
  </si>
  <si>
    <t>Pol__45</t>
  </si>
  <si>
    <t>Demontáž stávající elektroinstalace</t>
  </si>
  <si>
    <t>Pol__46</t>
  </si>
  <si>
    <t>Zapojení ventilátoru</t>
  </si>
  <si>
    <t>Pol__47</t>
  </si>
  <si>
    <t>Vysekání rýhy do stěny, omítka-cem.š.do 30mm</t>
  </si>
  <si>
    <t>Pol__48</t>
  </si>
  <si>
    <t>Sekání zdi cihlové, kapsy-krab.&lt;100x100x50mm</t>
  </si>
  <si>
    <t>Pol__10</t>
  </si>
  <si>
    <t>KABEL CYKY 5C x 1.5</t>
  </si>
  <si>
    <t>Pol__11</t>
  </si>
  <si>
    <t>KABEL CYKY 3C x 2.5</t>
  </si>
  <si>
    <t>Pol__12</t>
  </si>
  <si>
    <t>KABEL CYKY 3C x 1.5</t>
  </si>
  <si>
    <t>Pol__15</t>
  </si>
  <si>
    <t>Vypínač pod omítku řazení 01 barva - bílá</t>
  </si>
  <si>
    <t>Pol__18</t>
  </si>
  <si>
    <t>Doběhové relé DT3 do inst. krabice</t>
  </si>
  <si>
    <t>Pol__19</t>
  </si>
  <si>
    <t>Zásuvka dvojitá 230V/16A pod omítku barva bílá</t>
  </si>
  <si>
    <t>Pol__3</t>
  </si>
  <si>
    <t>KO KRABICE KU 68 - 1902</t>
  </si>
  <si>
    <t>KS</t>
  </si>
  <si>
    <t>Pol__4</t>
  </si>
  <si>
    <t>KO LISTA LH 60 X 40 2m</t>
  </si>
  <si>
    <t>Pol__44</t>
  </si>
  <si>
    <t>Demontovaný elektromateriál - odvoz,likvidace,poplatek za skládku</t>
  </si>
  <si>
    <t>Pol__5</t>
  </si>
  <si>
    <t>svítidlo přisazené, 2x18W, lesklá mřížka</t>
  </si>
  <si>
    <t>Pol__7</t>
  </si>
  <si>
    <t>Nouzové svítidlo s piktogramem, 1hod</t>
  </si>
  <si>
    <t>Pol__8</t>
  </si>
  <si>
    <t>VODIC HO7 V-U 4 ZL/Z (CY)</t>
  </si>
  <si>
    <t>979011111R00</t>
  </si>
  <si>
    <t>Svislá doprava suti a vybour. hmot za 2.NP a 1.PP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</si>
  <si>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</si>
  <si>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</si>
  <si>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</si>
  <si>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</si>
  <si>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</si>
  <si>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</si>
  <si>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</si>
  <si>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</si>
  <si>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</si>
  <si>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979999996R00</t>
  </si>
  <si>
    <t>Poplatek za skládku suti a vybouraných hmot</t>
  </si>
  <si>
    <t>005121 T</t>
  </si>
  <si>
    <t>Zařízení staveniště</t>
  </si>
  <si>
    <t>Soubor</t>
  </si>
  <si>
    <t>POL1_9</t>
  </si>
  <si>
    <t>VRN5</t>
  </si>
  <si>
    <t>Provoz investora</t>
  </si>
  <si>
    <t>VRN0</t>
  </si>
  <si>
    <t>HZS prostoje provoz věznice</t>
  </si>
  <si>
    <t xml:space="preserve">hod   </t>
  </si>
  <si>
    <t>POL3_9</t>
  </si>
  <si>
    <t>SUM</t>
  </si>
  <si>
    <t>Poznámky uchazeče k zadání</t>
  </si>
  <si>
    <t>POPUZIV</t>
  </si>
  <si>
    <t>END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</si>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</sst>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0" fontId="16" fillId="0" borderId="43" xfId="0" applyFont="1" applyBorder="1" applyAlignment="1">
      <alignment vertical="top"/>
    </xf>
    <xf numFmtId="49" fontId="16" fillId="0" borderId="44" xfId="0" applyNumberFormat="1" applyFont="1" applyBorder="1" applyAlignment="1">
      <alignment vertical="top"/>
    </xf>
    <xf numFmtId="0" fontId="16" fillId="0" borderId="44" xfId="0" applyFont="1" applyBorder="1" applyAlignment="1">
      <alignment horizontal="center"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164" fontId="16" fillId="0" borderId="45" xfId="0" applyNumberFormat="1" applyFont="1" applyBorder="1" applyAlignment="1">
      <alignment vertical="top" shrinkToFit="1"/>
    </xf>
    <xf numFmtId="164" fontId="16" fillId="0" borderId="46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0" fillId="0" borderId="39" xfId="0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39</v>
      </c>
    </row>
    <row r="2" spans="1:7" ht="57.75" customHeight="1" x14ac:dyDescent="0.2">
      <c r="A2" s="185" t="s">
        <v>40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5"/>
  <sheetViews>
    <sheetView showGridLines="0" tabSelected="1" topLeftCell="B30" zoomScaleNormal="100" zoomScaleSheetLayoutView="75" workbookViewId="0">
      <selection activeCell="B4" sqref="B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37</v>
      </c>
      <c r="B1" s="212" t="s">
        <v>495</v>
      </c>
      <c r="C1" s="213"/>
      <c r="D1" s="213"/>
      <c r="E1" s="213"/>
      <c r="F1" s="213"/>
      <c r="G1" s="213"/>
      <c r="H1" s="213"/>
      <c r="I1" s="213"/>
      <c r="J1" s="214"/>
    </row>
    <row r="2" spans="1:15" ht="36" customHeight="1" x14ac:dyDescent="0.2">
      <c r="A2" s="3"/>
      <c r="B2" s="80" t="s">
        <v>23</v>
      </c>
      <c r="C2" s="81"/>
      <c r="D2" s="82" t="s">
        <v>48</v>
      </c>
      <c r="E2" s="218" t="s">
        <v>49</v>
      </c>
      <c r="F2" s="219"/>
      <c r="G2" s="219"/>
      <c r="H2" s="219"/>
      <c r="I2" s="219"/>
      <c r="J2" s="220"/>
      <c r="O2" s="2"/>
    </row>
    <row r="3" spans="1:15" ht="27" customHeight="1" x14ac:dyDescent="0.2">
      <c r="A3" s="3"/>
      <c r="B3" s="83" t="s">
        <v>46</v>
      </c>
      <c r="C3" s="81"/>
      <c r="D3" s="84" t="s">
        <v>44</v>
      </c>
      <c r="E3" s="221" t="s">
        <v>45</v>
      </c>
      <c r="F3" s="222"/>
      <c r="G3" s="222"/>
      <c r="H3" s="222"/>
      <c r="I3" s="222"/>
      <c r="J3" s="223"/>
    </row>
    <row r="4" spans="1:15" ht="23.25" customHeight="1" x14ac:dyDescent="0.2">
      <c r="A4" s="79">
        <v>1453</v>
      </c>
      <c r="B4" s="85" t="s">
        <v>47</v>
      </c>
      <c r="C4" s="86"/>
      <c r="D4" s="87" t="s">
        <v>42</v>
      </c>
      <c r="E4" s="209" t="s">
        <v>43</v>
      </c>
      <c r="F4" s="210"/>
      <c r="G4" s="210"/>
      <c r="H4" s="210"/>
      <c r="I4" s="210"/>
      <c r="J4" s="211"/>
    </row>
    <row r="5" spans="1:15" ht="24" customHeight="1" x14ac:dyDescent="0.2">
      <c r="A5" s="3"/>
      <c r="B5" s="47" t="s">
        <v>22</v>
      </c>
      <c r="C5" s="4"/>
      <c r="D5" s="32"/>
      <c r="E5" s="25"/>
      <c r="F5" s="25"/>
      <c r="G5" s="25"/>
      <c r="H5" s="27" t="s">
        <v>41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35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41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35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25"/>
      <c r="E11" s="225"/>
      <c r="F11" s="225"/>
      <c r="G11" s="225"/>
      <c r="H11" s="27" t="s">
        <v>41</v>
      </c>
      <c r="I11" s="89"/>
      <c r="J11" s="10"/>
    </row>
    <row r="12" spans="1:15" ht="15.75" customHeight="1" x14ac:dyDescent="0.2">
      <c r="A12" s="3"/>
      <c r="B12" s="41"/>
      <c r="C12" s="25"/>
      <c r="D12" s="207"/>
      <c r="E12" s="207"/>
      <c r="F12" s="207"/>
      <c r="G12" s="207"/>
      <c r="H12" s="27" t="s">
        <v>35</v>
      </c>
      <c r="I12" s="89"/>
      <c r="J12" s="10"/>
    </row>
    <row r="13" spans="1:15" ht="15.75" customHeight="1" x14ac:dyDescent="0.2">
      <c r="A13" s="3"/>
      <c r="B13" s="42"/>
      <c r="C13" s="88"/>
      <c r="D13" s="208"/>
      <c r="E13" s="208"/>
      <c r="F13" s="208"/>
      <c r="G13" s="208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33</v>
      </c>
      <c r="C15" s="72"/>
      <c r="D15" s="53"/>
      <c r="E15" s="224"/>
      <c r="F15" s="224"/>
      <c r="G15" s="226"/>
      <c r="H15" s="226"/>
      <c r="I15" s="226" t="s">
        <v>30</v>
      </c>
      <c r="J15" s="227"/>
    </row>
    <row r="16" spans="1:15" ht="23.25" customHeight="1" x14ac:dyDescent="0.2">
      <c r="A16" s="141" t="s">
        <v>25</v>
      </c>
      <c r="B16" s="57" t="s">
        <v>25</v>
      </c>
      <c r="C16" s="58"/>
      <c r="D16" s="59"/>
      <c r="E16" s="200"/>
      <c r="F16" s="201"/>
      <c r="G16" s="200"/>
      <c r="H16" s="201"/>
      <c r="I16" s="200">
        <f>SUMIF(F49:F71,A16,I49:I71)+SUMIF(F49:F71,"PSU",I49:I71)</f>
        <v>0</v>
      </c>
      <c r="J16" s="202"/>
    </row>
    <row r="17" spans="1:10" ht="23.25" customHeight="1" x14ac:dyDescent="0.2">
      <c r="A17" s="141" t="s">
        <v>26</v>
      </c>
      <c r="B17" s="57" t="s">
        <v>26</v>
      </c>
      <c r="C17" s="58"/>
      <c r="D17" s="59"/>
      <c r="E17" s="200"/>
      <c r="F17" s="201"/>
      <c r="G17" s="200"/>
      <c r="H17" s="201"/>
      <c r="I17" s="200">
        <f>SUMIF(F49:F71,A17,I49:I71)</f>
        <v>0</v>
      </c>
      <c r="J17" s="202"/>
    </row>
    <row r="18" spans="1:10" ht="23.25" customHeight="1" x14ac:dyDescent="0.2">
      <c r="A18" s="141" t="s">
        <v>27</v>
      </c>
      <c r="B18" s="57" t="s">
        <v>27</v>
      </c>
      <c r="C18" s="58"/>
      <c r="D18" s="59"/>
      <c r="E18" s="200"/>
      <c r="F18" s="201"/>
      <c r="G18" s="200"/>
      <c r="H18" s="201"/>
      <c r="I18" s="200">
        <f>SUMIF(F49:F71,A18,I49:I71)</f>
        <v>0</v>
      </c>
      <c r="J18" s="202"/>
    </row>
    <row r="19" spans="1:10" ht="23.25" customHeight="1" x14ac:dyDescent="0.2">
      <c r="A19" s="141" t="s">
        <v>100</v>
      </c>
      <c r="B19" s="57" t="s">
        <v>28</v>
      </c>
      <c r="C19" s="58"/>
      <c r="D19" s="59"/>
      <c r="E19" s="200"/>
      <c r="F19" s="201"/>
      <c r="G19" s="200"/>
      <c r="H19" s="201"/>
      <c r="I19" s="200">
        <f>SUMIF(F49:F71,A19,I49:I71)</f>
        <v>0</v>
      </c>
      <c r="J19" s="202"/>
    </row>
    <row r="20" spans="1:10" ht="23.25" customHeight="1" x14ac:dyDescent="0.2">
      <c r="A20" s="141" t="s">
        <v>101</v>
      </c>
      <c r="B20" s="57" t="s">
        <v>29</v>
      </c>
      <c r="C20" s="58"/>
      <c r="D20" s="59"/>
      <c r="E20" s="200"/>
      <c r="F20" s="201"/>
      <c r="G20" s="200"/>
      <c r="H20" s="201"/>
      <c r="I20" s="200">
        <f>SUMIF(F49:F71,A20,I49:I71)</f>
        <v>0</v>
      </c>
      <c r="J20" s="202"/>
    </row>
    <row r="21" spans="1:10" ht="23.25" customHeight="1" x14ac:dyDescent="0.2">
      <c r="A21" s="3"/>
      <c r="B21" s="74" t="s">
        <v>30</v>
      </c>
      <c r="C21" s="75"/>
      <c r="D21" s="76"/>
      <c r="E21" s="203"/>
      <c r="F21" s="228"/>
      <c r="G21" s="203"/>
      <c r="H21" s="228"/>
      <c r="I21" s="203">
        <f>SUM(I16:J20)</f>
        <v>0</v>
      </c>
      <c r="J21" s="204"/>
    </row>
    <row r="22" spans="1:10" ht="33" customHeight="1" x14ac:dyDescent="0.2">
      <c r="A22" s="3"/>
      <c r="B22" s="65" t="s">
        <v>34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12</v>
      </c>
      <c r="C23" s="58"/>
      <c r="D23" s="59"/>
      <c r="E23" s="60">
        <v>15</v>
      </c>
      <c r="F23" s="61" t="s">
        <v>0</v>
      </c>
      <c r="G23" s="198">
        <f>ZakladDPHSniVypocet</f>
        <v>0</v>
      </c>
      <c r="H23" s="199"/>
      <c r="I23" s="199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13</v>
      </c>
      <c r="C24" s="58"/>
      <c r="D24" s="59"/>
      <c r="E24" s="60">
        <f>SazbaDPH1</f>
        <v>15</v>
      </c>
      <c r="F24" s="61" t="s">
        <v>0</v>
      </c>
      <c r="G24" s="196">
        <f>IF(A24&gt;50, ROUNDUP(A23, 0), ROUNDDOWN(A23, 0))</f>
        <v>0</v>
      </c>
      <c r="H24" s="197"/>
      <c r="I24" s="197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14</v>
      </c>
      <c r="C25" s="58"/>
      <c r="D25" s="59"/>
      <c r="E25" s="60">
        <v>21</v>
      </c>
      <c r="F25" s="61" t="s">
        <v>0</v>
      </c>
      <c r="G25" s="198">
        <f>ZakladDPHZaklVypocet</f>
        <v>0</v>
      </c>
      <c r="H25" s="199"/>
      <c r="I25" s="199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15</v>
      </c>
      <c r="C26" s="21"/>
      <c r="D26" s="17"/>
      <c r="E26" s="43">
        <f>SazbaDPH2</f>
        <v>21</v>
      </c>
      <c r="F26" s="44" t="s">
        <v>0</v>
      </c>
      <c r="G26" s="215">
        <f>IF(A26&gt;50, ROUNDUP(A25, 0), ROUNDDOWN(A25, 0))</f>
        <v>0</v>
      </c>
      <c r="H26" s="216"/>
      <c r="I26" s="21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4</v>
      </c>
      <c r="C27" s="19"/>
      <c r="D27" s="22"/>
      <c r="E27" s="19"/>
      <c r="F27" s="20"/>
      <c r="G27" s="217">
        <f>CenaCelkem-(ZakladDPHSni+DPHSni+ZakladDPHZakl+DPHZakl)</f>
        <v>0</v>
      </c>
      <c r="H27" s="217"/>
      <c r="I27" s="21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24</v>
      </c>
      <c r="C28" s="119"/>
      <c r="D28" s="119"/>
      <c r="E28" s="120"/>
      <c r="F28" s="121"/>
      <c r="G28" s="205">
        <f>ZakladDPHSniVypocet+ZakladDPHZaklVypocet</f>
        <v>0</v>
      </c>
      <c r="H28" s="206"/>
      <c r="I28" s="206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36</v>
      </c>
      <c r="C29" s="123"/>
      <c r="D29" s="123"/>
      <c r="E29" s="123"/>
      <c r="F29" s="123"/>
      <c r="G29" s="205">
        <f>IF(A29&gt;50, ROUNDUP(A27, 0), ROUNDDOWN(A27, 0))</f>
        <v>0</v>
      </c>
      <c r="H29" s="205"/>
      <c r="I29" s="205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43053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195" t="s">
        <v>2</v>
      </c>
      <c r="E35" s="195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38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188"/>
      <c r="D39" s="189"/>
      <c r="E39" s="189"/>
      <c r="F39" s="105">
        <f>'171112 02 Pol'!AE226</f>
        <v>0</v>
      </c>
      <c r="G39" s="106">
        <f>'171112 02 Pol'!AF226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44</v>
      </c>
      <c r="C40" s="190" t="s">
        <v>45</v>
      </c>
      <c r="D40" s="191"/>
      <c r="E40" s="191"/>
      <c r="F40" s="110">
        <f>'171112 02 Pol'!AE226</f>
        <v>0</v>
      </c>
      <c r="G40" s="111">
        <f>'171112 02 Pol'!AF226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42</v>
      </c>
      <c r="C41" s="188" t="s">
        <v>43</v>
      </c>
      <c r="D41" s="189"/>
      <c r="E41" s="189"/>
      <c r="F41" s="114">
        <f>'171112 02 Pol'!AE226</f>
        <v>0</v>
      </c>
      <c r="G41" s="107">
        <f>'171112 02 Pol'!AF226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192" t="s">
        <v>51</v>
      </c>
      <c r="C42" s="193"/>
      <c r="D42" s="193"/>
      <c r="E42" s="194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17</v>
      </c>
      <c r="C48" s="129" t="s">
        <v>5</v>
      </c>
      <c r="D48" s="130"/>
      <c r="E48" s="130"/>
      <c r="F48" s="131" t="s">
        <v>54</v>
      </c>
      <c r="G48" s="131"/>
      <c r="H48" s="131"/>
      <c r="I48" s="131" t="s">
        <v>30</v>
      </c>
      <c r="J48" s="131" t="s">
        <v>0</v>
      </c>
    </row>
    <row r="49" spans="1:10" ht="25.5" customHeight="1" x14ac:dyDescent="0.2">
      <c r="A49" s="127"/>
      <c r="B49" s="132" t="s">
        <v>55</v>
      </c>
      <c r="C49" s="186" t="s">
        <v>56</v>
      </c>
      <c r="D49" s="187"/>
      <c r="E49" s="187"/>
      <c r="F49" s="139" t="s">
        <v>25</v>
      </c>
      <c r="G49" s="133"/>
      <c r="H49" s="133"/>
      <c r="I49" s="133">
        <f>'171112 02 Pol'!G8</f>
        <v>0</v>
      </c>
      <c r="J49" s="137" t="str">
        <f>IF(I72=0,"",I49/I72*100)</f>
        <v/>
      </c>
    </row>
    <row r="50" spans="1:10" ht="25.5" customHeight="1" x14ac:dyDescent="0.2">
      <c r="A50" s="127"/>
      <c r="B50" s="132" t="s">
        <v>57</v>
      </c>
      <c r="C50" s="186" t="s">
        <v>58</v>
      </c>
      <c r="D50" s="187"/>
      <c r="E50" s="187"/>
      <c r="F50" s="139" t="s">
        <v>25</v>
      </c>
      <c r="G50" s="133"/>
      <c r="H50" s="133"/>
      <c r="I50" s="133">
        <f>'171112 02 Pol'!G13</f>
        <v>0</v>
      </c>
      <c r="J50" s="137" t="str">
        <f>IF(I72=0,"",I50/I72*100)</f>
        <v/>
      </c>
    </row>
    <row r="51" spans="1:10" ht="25.5" customHeight="1" x14ac:dyDescent="0.2">
      <c r="A51" s="127"/>
      <c r="B51" s="132" t="s">
        <v>59</v>
      </c>
      <c r="C51" s="186" t="s">
        <v>60</v>
      </c>
      <c r="D51" s="187"/>
      <c r="E51" s="187"/>
      <c r="F51" s="139" t="s">
        <v>25</v>
      </c>
      <c r="G51" s="133"/>
      <c r="H51" s="133"/>
      <c r="I51" s="133">
        <f>'171112 02 Pol'!G16</f>
        <v>0</v>
      </c>
      <c r="J51" s="137" t="str">
        <f>IF(I72=0,"",I51/I72*100)</f>
        <v/>
      </c>
    </row>
    <row r="52" spans="1:10" ht="25.5" customHeight="1" x14ac:dyDescent="0.2">
      <c r="A52" s="127"/>
      <c r="B52" s="132" t="s">
        <v>61</v>
      </c>
      <c r="C52" s="186" t="s">
        <v>62</v>
      </c>
      <c r="D52" s="187"/>
      <c r="E52" s="187"/>
      <c r="F52" s="139" t="s">
        <v>25</v>
      </c>
      <c r="G52" s="133"/>
      <c r="H52" s="133"/>
      <c r="I52" s="133">
        <f>'171112 02 Pol'!G32</f>
        <v>0</v>
      </c>
      <c r="J52" s="137" t="str">
        <f>IF(I72=0,"",I52/I72*100)</f>
        <v/>
      </c>
    </row>
    <row r="53" spans="1:10" ht="25.5" customHeight="1" x14ac:dyDescent="0.2">
      <c r="A53" s="127"/>
      <c r="B53" s="132" t="s">
        <v>63</v>
      </c>
      <c r="C53" s="186" t="s">
        <v>64</v>
      </c>
      <c r="D53" s="187"/>
      <c r="E53" s="187"/>
      <c r="F53" s="139" t="s">
        <v>25</v>
      </c>
      <c r="G53" s="133"/>
      <c r="H53" s="133"/>
      <c r="I53" s="133">
        <f>'171112 02 Pol'!G37</f>
        <v>0</v>
      </c>
      <c r="J53" s="137" t="str">
        <f>IF(I72=0,"",I53/I72*100)</f>
        <v/>
      </c>
    </row>
    <row r="54" spans="1:10" ht="25.5" customHeight="1" x14ac:dyDescent="0.2">
      <c r="A54" s="127"/>
      <c r="B54" s="132" t="s">
        <v>65</v>
      </c>
      <c r="C54" s="186" t="s">
        <v>66</v>
      </c>
      <c r="D54" s="187"/>
      <c r="E54" s="187"/>
      <c r="F54" s="139" t="s">
        <v>25</v>
      </c>
      <c r="G54" s="133"/>
      <c r="H54" s="133"/>
      <c r="I54" s="133">
        <f>'171112 02 Pol'!G40</f>
        <v>0</v>
      </c>
      <c r="J54" s="137" t="str">
        <f>IF(I72=0,"",I54/I72*100)</f>
        <v/>
      </c>
    </row>
    <row r="55" spans="1:10" ht="25.5" customHeight="1" x14ac:dyDescent="0.2">
      <c r="A55" s="127"/>
      <c r="B55" s="132" t="s">
        <v>67</v>
      </c>
      <c r="C55" s="186" t="s">
        <v>68</v>
      </c>
      <c r="D55" s="187"/>
      <c r="E55" s="187"/>
      <c r="F55" s="139" t="s">
        <v>25</v>
      </c>
      <c r="G55" s="133"/>
      <c r="H55" s="133"/>
      <c r="I55" s="133">
        <f>'171112 02 Pol'!G43</f>
        <v>0</v>
      </c>
      <c r="J55" s="137" t="str">
        <f>IF(I72=0,"",I55/I72*100)</f>
        <v/>
      </c>
    </row>
    <row r="56" spans="1:10" ht="25.5" customHeight="1" x14ac:dyDescent="0.2">
      <c r="A56" s="127"/>
      <c r="B56" s="132" t="s">
        <v>69</v>
      </c>
      <c r="C56" s="186" t="s">
        <v>70</v>
      </c>
      <c r="D56" s="187"/>
      <c r="E56" s="187"/>
      <c r="F56" s="139" t="s">
        <v>25</v>
      </c>
      <c r="G56" s="133"/>
      <c r="H56" s="133"/>
      <c r="I56" s="133">
        <f>'171112 02 Pol'!G46</f>
        <v>0</v>
      </c>
      <c r="J56" s="137" t="str">
        <f>IF(I72=0,"",I56/I72*100)</f>
        <v/>
      </c>
    </row>
    <row r="57" spans="1:10" ht="25.5" customHeight="1" x14ac:dyDescent="0.2">
      <c r="A57" s="127"/>
      <c r="B57" s="132" t="s">
        <v>71</v>
      </c>
      <c r="C57" s="186" t="s">
        <v>72</v>
      </c>
      <c r="D57" s="187"/>
      <c r="E57" s="187"/>
      <c r="F57" s="139" t="s">
        <v>25</v>
      </c>
      <c r="G57" s="133"/>
      <c r="H57" s="133"/>
      <c r="I57" s="133">
        <f>'171112 02 Pol'!G59</f>
        <v>0</v>
      </c>
      <c r="J57" s="137" t="str">
        <f>IF(I72=0,"",I57/I72*100)</f>
        <v/>
      </c>
    </row>
    <row r="58" spans="1:10" ht="25.5" customHeight="1" x14ac:dyDescent="0.2">
      <c r="A58" s="127"/>
      <c r="B58" s="132" t="s">
        <v>73</v>
      </c>
      <c r="C58" s="186" t="s">
        <v>74</v>
      </c>
      <c r="D58" s="187"/>
      <c r="E58" s="187"/>
      <c r="F58" s="139" t="s">
        <v>26</v>
      </c>
      <c r="G58" s="133"/>
      <c r="H58" s="133"/>
      <c r="I58" s="133">
        <f>'171112 02 Pol'!G63</f>
        <v>0</v>
      </c>
      <c r="J58" s="137" t="str">
        <f>IF(I72=0,"",I58/I72*100)</f>
        <v/>
      </c>
    </row>
    <row r="59" spans="1:10" ht="25.5" customHeight="1" x14ac:dyDescent="0.2">
      <c r="A59" s="127"/>
      <c r="B59" s="132" t="s">
        <v>75</v>
      </c>
      <c r="C59" s="186" t="s">
        <v>76</v>
      </c>
      <c r="D59" s="187"/>
      <c r="E59" s="187"/>
      <c r="F59" s="139" t="s">
        <v>26</v>
      </c>
      <c r="G59" s="133"/>
      <c r="H59" s="133"/>
      <c r="I59" s="133">
        <f>'171112 02 Pol'!G71</f>
        <v>0</v>
      </c>
      <c r="J59" s="137" t="str">
        <f>IF(I72=0,"",I59/I72*100)</f>
        <v/>
      </c>
    </row>
    <row r="60" spans="1:10" ht="25.5" customHeight="1" x14ac:dyDescent="0.2">
      <c r="A60" s="127"/>
      <c r="B60" s="132" t="s">
        <v>77</v>
      </c>
      <c r="C60" s="186" t="s">
        <v>78</v>
      </c>
      <c r="D60" s="187"/>
      <c r="E60" s="187"/>
      <c r="F60" s="139" t="s">
        <v>26</v>
      </c>
      <c r="G60" s="133"/>
      <c r="H60" s="133"/>
      <c r="I60" s="133">
        <f>'171112 02 Pol'!G84</f>
        <v>0</v>
      </c>
      <c r="J60" s="137" t="str">
        <f>IF(I72=0,"",I60/I72*100)</f>
        <v/>
      </c>
    </row>
    <row r="61" spans="1:10" ht="25.5" customHeight="1" x14ac:dyDescent="0.2">
      <c r="A61" s="127"/>
      <c r="B61" s="132" t="s">
        <v>79</v>
      </c>
      <c r="C61" s="186" t="s">
        <v>80</v>
      </c>
      <c r="D61" s="187"/>
      <c r="E61" s="187"/>
      <c r="F61" s="139" t="s">
        <v>26</v>
      </c>
      <c r="G61" s="133"/>
      <c r="H61" s="133"/>
      <c r="I61" s="133">
        <f>'171112 02 Pol'!G111</f>
        <v>0</v>
      </c>
      <c r="J61" s="137" t="str">
        <f>IF(I72=0,"",I61/I72*100)</f>
        <v/>
      </c>
    </row>
    <row r="62" spans="1:10" ht="25.5" customHeight="1" x14ac:dyDescent="0.2">
      <c r="A62" s="127"/>
      <c r="B62" s="132" t="s">
        <v>81</v>
      </c>
      <c r="C62" s="186" t="s">
        <v>82</v>
      </c>
      <c r="D62" s="187"/>
      <c r="E62" s="187"/>
      <c r="F62" s="139" t="s">
        <v>26</v>
      </c>
      <c r="G62" s="133"/>
      <c r="H62" s="133"/>
      <c r="I62" s="133">
        <f>'171112 02 Pol'!G127</f>
        <v>0</v>
      </c>
      <c r="J62" s="137" t="str">
        <f>IF(I72=0,"",I62/I72*100)</f>
        <v/>
      </c>
    </row>
    <row r="63" spans="1:10" ht="25.5" customHeight="1" x14ac:dyDescent="0.2">
      <c r="A63" s="127"/>
      <c r="B63" s="132" t="s">
        <v>83</v>
      </c>
      <c r="C63" s="186" t="s">
        <v>84</v>
      </c>
      <c r="D63" s="187"/>
      <c r="E63" s="187"/>
      <c r="F63" s="139" t="s">
        <v>26</v>
      </c>
      <c r="G63" s="133"/>
      <c r="H63" s="133"/>
      <c r="I63" s="133">
        <f>'171112 02 Pol'!G131</f>
        <v>0</v>
      </c>
      <c r="J63" s="137" t="str">
        <f>IF(I72=0,"",I63/I72*100)</f>
        <v/>
      </c>
    </row>
    <row r="64" spans="1:10" ht="25.5" customHeight="1" x14ac:dyDescent="0.2">
      <c r="A64" s="127"/>
      <c r="B64" s="132" t="s">
        <v>85</v>
      </c>
      <c r="C64" s="186" t="s">
        <v>86</v>
      </c>
      <c r="D64" s="187"/>
      <c r="E64" s="187"/>
      <c r="F64" s="139" t="s">
        <v>26</v>
      </c>
      <c r="G64" s="133"/>
      <c r="H64" s="133"/>
      <c r="I64" s="133">
        <f>'171112 02 Pol'!G136</f>
        <v>0</v>
      </c>
      <c r="J64" s="137" t="str">
        <f>IF(I72=0,"",I64/I72*100)</f>
        <v/>
      </c>
    </row>
    <row r="65" spans="1:10" ht="25.5" customHeight="1" x14ac:dyDescent="0.2">
      <c r="A65" s="127"/>
      <c r="B65" s="132" t="s">
        <v>87</v>
      </c>
      <c r="C65" s="186" t="s">
        <v>88</v>
      </c>
      <c r="D65" s="187"/>
      <c r="E65" s="187"/>
      <c r="F65" s="139" t="s">
        <v>26</v>
      </c>
      <c r="G65" s="133"/>
      <c r="H65" s="133"/>
      <c r="I65" s="133">
        <f>'171112 02 Pol'!G139</f>
        <v>0</v>
      </c>
      <c r="J65" s="137" t="str">
        <f>IF(I72=0,"",I65/I72*100)</f>
        <v/>
      </c>
    </row>
    <row r="66" spans="1:10" ht="25.5" customHeight="1" x14ac:dyDescent="0.2">
      <c r="A66" s="127"/>
      <c r="B66" s="132" t="s">
        <v>89</v>
      </c>
      <c r="C66" s="186" t="s">
        <v>90</v>
      </c>
      <c r="D66" s="187"/>
      <c r="E66" s="187"/>
      <c r="F66" s="139" t="s">
        <v>26</v>
      </c>
      <c r="G66" s="133"/>
      <c r="H66" s="133"/>
      <c r="I66" s="133">
        <f>'171112 02 Pol'!G163</f>
        <v>0</v>
      </c>
      <c r="J66" s="137" t="str">
        <f>IF(I72=0,"",I66/I72*100)</f>
        <v/>
      </c>
    </row>
    <row r="67" spans="1:10" ht="25.5" customHeight="1" x14ac:dyDescent="0.2">
      <c r="A67" s="127"/>
      <c r="B67" s="132" t="s">
        <v>91</v>
      </c>
      <c r="C67" s="186" t="s">
        <v>92</v>
      </c>
      <c r="D67" s="187"/>
      <c r="E67" s="187"/>
      <c r="F67" s="139" t="s">
        <v>26</v>
      </c>
      <c r="G67" s="133"/>
      <c r="H67" s="133"/>
      <c r="I67" s="133">
        <f>'171112 02 Pol'!G178</f>
        <v>0</v>
      </c>
      <c r="J67" s="137" t="str">
        <f>IF(I72=0,"",I67/I72*100)</f>
        <v/>
      </c>
    </row>
    <row r="68" spans="1:10" ht="25.5" customHeight="1" x14ac:dyDescent="0.2">
      <c r="A68" s="127"/>
      <c r="B68" s="132" t="s">
        <v>93</v>
      </c>
      <c r="C68" s="186" t="s">
        <v>94</v>
      </c>
      <c r="D68" s="187"/>
      <c r="E68" s="187"/>
      <c r="F68" s="139" t="s">
        <v>26</v>
      </c>
      <c r="G68" s="133"/>
      <c r="H68" s="133"/>
      <c r="I68" s="133">
        <f>'171112 02 Pol'!G180</f>
        <v>0</v>
      </c>
      <c r="J68" s="137" t="str">
        <f>IF(I72=0,"",I68/I72*100)</f>
        <v/>
      </c>
    </row>
    <row r="69" spans="1:10" ht="25.5" customHeight="1" x14ac:dyDescent="0.2">
      <c r="A69" s="127"/>
      <c r="B69" s="132" t="s">
        <v>95</v>
      </c>
      <c r="C69" s="186" t="s">
        <v>96</v>
      </c>
      <c r="D69" s="187"/>
      <c r="E69" s="187"/>
      <c r="F69" s="139" t="s">
        <v>27</v>
      </c>
      <c r="G69" s="133"/>
      <c r="H69" s="133"/>
      <c r="I69" s="133">
        <f>'171112 02 Pol'!G187</f>
        <v>0</v>
      </c>
      <c r="J69" s="137" t="str">
        <f>IF(I72=0,"",I69/I72*100)</f>
        <v/>
      </c>
    </row>
    <row r="70" spans="1:10" ht="25.5" customHeight="1" x14ac:dyDescent="0.2">
      <c r="A70" s="127"/>
      <c r="B70" s="132" t="s">
        <v>97</v>
      </c>
      <c r="C70" s="186" t="s">
        <v>98</v>
      </c>
      <c r="D70" s="187"/>
      <c r="E70" s="187"/>
      <c r="F70" s="139" t="s">
        <v>99</v>
      </c>
      <c r="G70" s="133"/>
      <c r="H70" s="133"/>
      <c r="I70" s="133">
        <f>'171112 02 Pol'!G214</f>
        <v>0</v>
      </c>
      <c r="J70" s="137" t="str">
        <f>IF(I72=0,"",I70/I72*100)</f>
        <v/>
      </c>
    </row>
    <row r="71" spans="1:10" ht="25.5" customHeight="1" x14ac:dyDescent="0.2">
      <c r="A71" s="127"/>
      <c r="B71" s="132" t="s">
        <v>100</v>
      </c>
      <c r="C71" s="186" t="s">
        <v>28</v>
      </c>
      <c r="D71" s="187"/>
      <c r="E71" s="187"/>
      <c r="F71" s="139" t="s">
        <v>100</v>
      </c>
      <c r="G71" s="133"/>
      <c r="H71" s="133"/>
      <c r="I71" s="133">
        <f>'171112 02 Pol'!G221</f>
        <v>0</v>
      </c>
      <c r="J71" s="137" t="str">
        <f>IF(I72=0,"",I71/I72*100)</f>
        <v/>
      </c>
    </row>
    <row r="72" spans="1:10" ht="25.5" customHeight="1" x14ac:dyDescent="0.2">
      <c r="A72" s="128"/>
      <c r="B72" s="134" t="s">
        <v>1</v>
      </c>
      <c r="C72" s="134"/>
      <c r="D72" s="135"/>
      <c r="E72" s="135"/>
      <c r="F72" s="140"/>
      <c r="G72" s="136"/>
      <c r="H72" s="136"/>
      <c r="I72" s="136">
        <f>SUM(I49:I71)</f>
        <v>0</v>
      </c>
      <c r="J72" s="138">
        <f>SUM(J49:J71)</f>
        <v>0</v>
      </c>
    </row>
    <row r="73" spans="1:10" x14ac:dyDescent="0.2">
      <c r="F73" s="92"/>
      <c r="G73" s="91"/>
      <c r="H73" s="92"/>
      <c r="I73" s="91"/>
      <c r="J73" s="93"/>
    </row>
    <row r="74" spans="1:10" x14ac:dyDescent="0.2">
      <c r="F74" s="92"/>
      <c r="G74" s="91"/>
      <c r="H74" s="92"/>
      <c r="I74" s="91"/>
      <c r="J74" s="93"/>
    </row>
    <row r="75" spans="1:10" x14ac:dyDescent="0.2">
      <c r="F75" s="92"/>
      <c r="G75" s="91"/>
      <c r="H75" s="92"/>
      <c r="I75" s="91"/>
      <c r="J75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9" t="s">
        <v>6</v>
      </c>
      <c r="B1" s="229"/>
      <c r="C1" s="230"/>
      <c r="D1" s="229"/>
      <c r="E1" s="229"/>
      <c r="F1" s="229"/>
      <c r="G1" s="229"/>
    </row>
    <row r="2" spans="1:7" ht="24.95" customHeight="1" x14ac:dyDescent="0.2">
      <c r="A2" s="78" t="s">
        <v>7</v>
      </c>
      <c r="B2" s="77"/>
      <c r="C2" s="231"/>
      <c r="D2" s="231"/>
      <c r="E2" s="231"/>
      <c r="F2" s="231"/>
      <c r="G2" s="232"/>
    </row>
    <row r="3" spans="1:7" ht="24.95" customHeight="1" x14ac:dyDescent="0.2">
      <c r="A3" s="78" t="s">
        <v>8</v>
      </c>
      <c r="B3" s="77"/>
      <c r="C3" s="231"/>
      <c r="D3" s="231"/>
      <c r="E3" s="231"/>
      <c r="F3" s="231"/>
      <c r="G3" s="232"/>
    </row>
    <row r="4" spans="1:7" ht="24.95" customHeight="1" x14ac:dyDescent="0.2">
      <c r="A4" s="78" t="s">
        <v>9</v>
      </c>
      <c r="B4" s="77"/>
      <c r="C4" s="231"/>
      <c r="D4" s="231"/>
      <c r="E4" s="231"/>
      <c r="F4" s="231"/>
      <c r="G4" s="232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A213" sqref="AA213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38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495</v>
      </c>
      <c r="B1" s="245"/>
      <c r="C1" s="245"/>
      <c r="D1" s="245"/>
      <c r="E1" s="245"/>
      <c r="F1" s="245"/>
      <c r="G1" s="245"/>
      <c r="AG1" t="s">
        <v>102</v>
      </c>
    </row>
    <row r="2" spans="1:60" ht="25.15" customHeight="1" x14ac:dyDescent="0.2">
      <c r="A2" s="143" t="s">
        <v>7</v>
      </c>
      <c r="B2" s="77" t="s">
        <v>48</v>
      </c>
      <c r="C2" s="246" t="s">
        <v>49</v>
      </c>
      <c r="D2" s="247"/>
      <c r="E2" s="247"/>
      <c r="F2" s="247"/>
      <c r="G2" s="248"/>
      <c r="AG2" t="s">
        <v>103</v>
      </c>
    </row>
    <row r="3" spans="1:60" ht="25.15" customHeight="1" x14ac:dyDescent="0.2">
      <c r="A3" s="143" t="s">
        <v>8</v>
      </c>
      <c r="B3" s="77" t="s">
        <v>44</v>
      </c>
      <c r="C3" s="246" t="s">
        <v>45</v>
      </c>
      <c r="D3" s="247"/>
      <c r="E3" s="247"/>
      <c r="F3" s="247"/>
      <c r="G3" s="248"/>
      <c r="AC3" s="90" t="s">
        <v>103</v>
      </c>
      <c r="AG3" t="s">
        <v>104</v>
      </c>
    </row>
    <row r="4" spans="1:60" ht="25.15" customHeight="1" x14ac:dyDescent="0.2">
      <c r="A4" s="144" t="s">
        <v>9</v>
      </c>
      <c r="B4" s="145" t="s">
        <v>42</v>
      </c>
      <c r="C4" s="249" t="s">
        <v>43</v>
      </c>
      <c r="D4" s="250"/>
      <c r="E4" s="250"/>
      <c r="F4" s="250"/>
      <c r="G4" s="251"/>
      <c r="AG4" t="s">
        <v>105</v>
      </c>
    </row>
    <row r="5" spans="1:60" x14ac:dyDescent="0.2">
      <c r="D5" s="142"/>
    </row>
    <row r="6" spans="1:60" ht="38.25" x14ac:dyDescent="0.2">
      <c r="A6" s="147" t="s">
        <v>106</v>
      </c>
      <c r="B6" s="149" t="s">
        <v>107</v>
      </c>
      <c r="C6" s="149" t="s">
        <v>108</v>
      </c>
      <c r="D6" s="148" t="s">
        <v>109</v>
      </c>
      <c r="E6" s="147" t="s">
        <v>110</v>
      </c>
      <c r="F6" s="146" t="s">
        <v>111</v>
      </c>
      <c r="G6" s="147" t="s">
        <v>30</v>
      </c>
      <c r="H6" s="150" t="s">
        <v>31</v>
      </c>
      <c r="I6" s="150" t="s">
        <v>112</v>
      </c>
      <c r="J6" s="150" t="s">
        <v>32</v>
      </c>
      <c r="K6" s="150" t="s">
        <v>113</v>
      </c>
      <c r="L6" s="150" t="s">
        <v>114</v>
      </c>
      <c r="M6" s="150" t="s">
        <v>115</v>
      </c>
      <c r="N6" s="150" t="s">
        <v>116</v>
      </c>
      <c r="O6" s="150" t="s">
        <v>117</v>
      </c>
      <c r="P6" s="150" t="s">
        <v>118</v>
      </c>
      <c r="Q6" s="150" t="s">
        <v>119</v>
      </c>
      <c r="R6" s="150" t="s">
        <v>120</v>
      </c>
      <c r="S6" s="150" t="s">
        <v>121</v>
      </c>
      <c r="T6" s="150" t="s">
        <v>122</v>
      </c>
      <c r="U6" s="150" t="s">
        <v>123</v>
      </c>
      <c r="V6" s="150" t="s">
        <v>124</v>
      </c>
      <c r="W6" s="150" t="s">
        <v>125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126</v>
      </c>
      <c r="B8" s="166" t="s">
        <v>55</v>
      </c>
      <c r="C8" s="178" t="s">
        <v>56</v>
      </c>
      <c r="D8" s="167"/>
      <c r="E8" s="168"/>
      <c r="F8" s="169"/>
      <c r="G8" s="170">
        <f>SUMIF(AG9:AG12,"&lt;&gt;NOR",G9:G12)</f>
        <v>0</v>
      </c>
      <c r="H8" s="164"/>
      <c r="I8" s="164">
        <f>SUM(I9:I12)</f>
        <v>6180.17</v>
      </c>
      <c r="J8" s="164"/>
      <c r="K8" s="164">
        <f>SUM(K9:K12)</f>
        <v>10767.28</v>
      </c>
      <c r="L8" s="164"/>
      <c r="M8" s="164">
        <f>SUM(M9:M12)</f>
        <v>0</v>
      </c>
      <c r="N8" s="164"/>
      <c r="O8" s="164">
        <f>SUM(O9:O12)</f>
        <v>0.54</v>
      </c>
      <c r="P8" s="164"/>
      <c r="Q8" s="164">
        <f>SUM(Q9:Q12)</f>
        <v>0</v>
      </c>
      <c r="R8" s="164"/>
      <c r="S8" s="164"/>
      <c r="T8" s="164"/>
      <c r="U8" s="164"/>
      <c r="V8" s="164">
        <f>SUM(V9:V12)</f>
        <v>29.29</v>
      </c>
      <c r="W8" s="164"/>
      <c r="AG8" t="s">
        <v>127</v>
      </c>
    </row>
    <row r="9" spans="1:60" ht="22.5" outlineLevel="1" x14ac:dyDescent="0.2">
      <c r="A9" s="171">
        <v>1</v>
      </c>
      <c r="B9" s="172" t="s">
        <v>128</v>
      </c>
      <c r="C9" s="179" t="s">
        <v>129</v>
      </c>
      <c r="D9" s="173" t="s">
        <v>130</v>
      </c>
      <c r="E9" s="254">
        <v>28.97</v>
      </c>
      <c r="F9" s="256"/>
      <c r="G9" s="257"/>
      <c r="H9" s="161">
        <v>213.33</v>
      </c>
      <c r="I9" s="160">
        <f>ROUND(E9*H9,2)</f>
        <v>6180.17</v>
      </c>
      <c r="J9" s="161">
        <v>371.67</v>
      </c>
      <c r="K9" s="160">
        <f>ROUND(E9*J9,2)</f>
        <v>10767.28</v>
      </c>
      <c r="L9" s="160">
        <v>21</v>
      </c>
      <c r="M9" s="160">
        <f>G9*(1+L9/100)</f>
        <v>0</v>
      </c>
      <c r="N9" s="160">
        <v>1.8599999999999998E-2</v>
      </c>
      <c r="O9" s="160">
        <f>ROUND(E9*N9,2)</f>
        <v>0.54</v>
      </c>
      <c r="P9" s="160">
        <v>0</v>
      </c>
      <c r="Q9" s="160">
        <f>ROUND(E9*P9,2)</f>
        <v>0</v>
      </c>
      <c r="R9" s="160"/>
      <c r="S9" s="160" t="s">
        <v>131</v>
      </c>
      <c r="T9" s="160" t="s">
        <v>131</v>
      </c>
      <c r="U9" s="160">
        <v>1.0109999999999999</v>
      </c>
      <c r="V9" s="160">
        <f>ROUND(E9*U9,2)</f>
        <v>29.29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132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0" t="s">
        <v>133</v>
      </c>
      <c r="D10" s="162"/>
      <c r="E10" s="163">
        <v>11.78</v>
      </c>
      <c r="F10" s="257"/>
      <c r="G10" s="257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134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0" t="s">
        <v>135</v>
      </c>
      <c r="D11" s="162"/>
      <c r="E11" s="163">
        <v>11.29</v>
      </c>
      <c r="F11" s="257"/>
      <c r="G11" s="257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134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0" t="s">
        <v>136</v>
      </c>
      <c r="D12" s="162"/>
      <c r="E12" s="163">
        <v>5.9</v>
      </c>
      <c r="F12" s="257"/>
      <c r="G12" s="257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134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65" t="s">
        <v>126</v>
      </c>
      <c r="B13" s="166" t="s">
        <v>57</v>
      </c>
      <c r="C13" s="178" t="s">
        <v>58</v>
      </c>
      <c r="D13" s="167"/>
      <c r="E13" s="168"/>
      <c r="F13" s="258"/>
      <c r="G13" s="258"/>
      <c r="H13" s="164"/>
      <c r="I13" s="164">
        <f>SUM(I14:I15)</f>
        <v>10065.66</v>
      </c>
      <c r="J13" s="164"/>
      <c r="K13" s="164">
        <f>SUM(K14:K15)</f>
        <v>5034.96</v>
      </c>
      <c r="L13" s="164"/>
      <c r="M13" s="164">
        <f>SUM(M14:M15)</f>
        <v>0</v>
      </c>
      <c r="N13" s="164"/>
      <c r="O13" s="164">
        <f>SUM(O14:O15)</f>
        <v>10.97</v>
      </c>
      <c r="P13" s="164"/>
      <c r="Q13" s="164">
        <f>SUM(Q14:Q15)</f>
        <v>0</v>
      </c>
      <c r="R13" s="164"/>
      <c r="S13" s="164"/>
      <c r="T13" s="164"/>
      <c r="U13" s="164"/>
      <c r="V13" s="164">
        <f>SUM(V14:V15)</f>
        <v>15.52</v>
      </c>
      <c r="W13" s="164"/>
      <c r="AG13" t="s">
        <v>127</v>
      </c>
    </row>
    <row r="14" spans="1:60" outlineLevel="1" x14ac:dyDescent="0.2">
      <c r="A14" s="171">
        <v>2</v>
      </c>
      <c r="B14" s="172" t="s">
        <v>137</v>
      </c>
      <c r="C14" s="179" t="s">
        <v>138</v>
      </c>
      <c r="D14" s="173" t="s">
        <v>139</v>
      </c>
      <c r="E14" s="254">
        <v>4.3455000000000004</v>
      </c>
      <c r="F14" s="256"/>
      <c r="G14" s="257"/>
      <c r="H14" s="161">
        <v>2316.34</v>
      </c>
      <c r="I14" s="160">
        <f>ROUND(E14*H14,2)</f>
        <v>10065.66</v>
      </c>
      <c r="J14" s="161">
        <v>1158.6600000000001</v>
      </c>
      <c r="K14" s="160">
        <f>ROUND(E14*J14,2)</f>
        <v>5034.96</v>
      </c>
      <c r="L14" s="160">
        <v>21</v>
      </c>
      <c r="M14" s="160">
        <f>G14*(1+L14/100)</f>
        <v>0</v>
      </c>
      <c r="N14" s="160">
        <v>2.52542</v>
      </c>
      <c r="O14" s="160">
        <f>ROUND(E14*N14,2)</f>
        <v>10.97</v>
      </c>
      <c r="P14" s="160">
        <v>0</v>
      </c>
      <c r="Q14" s="160">
        <f>ROUND(E14*P14,2)</f>
        <v>0</v>
      </c>
      <c r="R14" s="160"/>
      <c r="S14" s="160" t="s">
        <v>131</v>
      </c>
      <c r="T14" s="160" t="s">
        <v>131</v>
      </c>
      <c r="U14" s="160">
        <v>3.5720000000000001</v>
      </c>
      <c r="V14" s="160">
        <f>ROUND(E14*U14,2)</f>
        <v>15.52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0" t="s">
        <v>141</v>
      </c>
      <c r="D15" s="162"/>
      <c r="E15" s="163">
        <v>4.3455000000000004</v>
      </c>
      <c r="F15" s="257"/>
      <c r="G15" s="257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134</v>
      </c>
      <c r="AH15" s="151">
        <v>5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65" t="s">
        <v>126</v>
      </c>
      <c r="B16" s="166" t="s">
        <v>59</v>
      </c>
      <c r="C16" s="178" t="s">
        <v>60</v>
      </c>
      <c r="D16" s="167"/>
      <c r="E16" s="168"/>
      <c r="F16" s="258"/>
      <c r="G16" s="258"/>
      <c r="H16" s="164"/>
      <c r="I16" s="164">
        <f>SUM(I17:I31)</f>
        <v>22339.29</v>
      </c>
      <c r="J16" s="164"/>
      <c r="K16" s="164">
        <f>SUM(K17:K31)</f>
        <v>53873</v>
      </c>
      <c r="L16" s="164"/>
      <c r="M16" s="164">
        <f>SUM(M17:M31)</f>
        <v>0</v>
      </c>
      <c r="N16" s="164"/>
      <c r="O16" s="164">
        <f>SUM(O17:O31)</f>
        <v>6.2899999999999991</v>
      </c>
      <c r="P16" s="164"/>
      <c r="Q16" s="164">
        <f>SUM(Q17:Q31)</f>
        <v>0</v>
      </c>
      <c r="R16" s="164"/>
      <c r="S16" s="164"/>
      <c r="T16" s="164"/>
      <c r="U16" s="164"/>
      <c r="V16" s="164">
        <f>SUM(V17:V31)</f>
        <v>144.9</v>
      </c>
      <c r="W16" s="164"/>
      <c r="AG16" t="s">
        <v>127</v>
      </c>
    </row>
    <row r="17" spans="1:60" ht="22.5" outlineLevel="1" x14ac:dyDescent="0.2">
      <c r="A17" s="171">
        <v>3</v>
      </c>
      <c r="B17" s="172" t="s">
        <v>142</v>
      </c>
      <c r="C17" s="179" t="s">
        <v>143</v>
      </c>
      <c r="D17" s="173" t="s">
        <v>144</v>
      </c>
      <c r="E17" s="254">
        <v>38.75</v>
      </c>
      <c r="F17" s="256"/>
      <c r="G17" s="257"/>
      <c r="H17" s="161">
        <v>22.51</v>
      </c>
      <c r="I17" s="160">
        <f>ROUND(E17*H17,2)</f>
        <v>872.26</v>
      </c>
      <c r="J17" s="161">
        <v>68.290000000000006</v>
      </c>
      <c r="K17" s="160">
        <f>ROUND(E17*J17,2)</f>
        <v>2646.24</v>
      </c>
      <c r="L17" s="160">
        <v>21</v>
      </c>
      <c r="M17" s="160">
        <f>G17*(1+L17/100)</f>
        <v>0</v>
      </c>
      <c r="N17" s="160">
        <v>8.4899999999999993E-3</v>
      </c>
      <c r="O17" s="160">
        <f>ROUND(E17*N17,2)</f>
        <v>0.33</v>
      </c>
      <c r="P17" s="160">
        <v>0</v>
      </c>
      <c r="Q17" s="160">
        <f>ROUND(E17*P17,2)</f>
        <v>0</v>
      </c>
      <c r="R17" s="160"/>
      <c r="S17" s="160" t="s">
        <v>131</v>
      </c>
      <c r="T17" s="160" t="s">
        <v>131</v>
      </c>
      <c r="U17" s="160">
        <v>0.19700000000000001</v>
      </c>
      <c r="V17" s="160">
        <f>ROUND(E17*U17,2)</f>
        <v>7.63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132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0" t="s">
        <v>145</v>
      </c>
      <c r="D18" s="162"/>
      <c r="E18" s="163">
        <v>38.75</v>
      </c>
      <c r="F18" s="257"/>
      <c r="G18" s="257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134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1">
        <v>4</v>
      </c>
      <c r="B19" s="172" t="s">
        <v>146</v>
      </c>
      <c r="C19" s="179" t="s">
        <v>147</v>
      </c>
      <c r="D19" s="173" t="s">
        <v>144</v>
      </c>
      <c r="E19" s="254">
        <v>48.15</v>
      </c>
      <c r="F19" s="256"/>
      <c r="G19" s="257"/>
      <c r="H19" s="161">
        <v>45.86</v>
      </c>
      <c r="I19" s="160">
        <f>ROUND(E19*H19,2)</f>
        <v>2208.16</v>
      </c>
      <c r="J19" s="161">
        <v>87.64</v>
      </c>
      <c r="K19" s="160">
        <f>ROUND(E19*J19,2)</f>
        <v>4219.87</v>
      </c>
      <c r="L19" s="160">
        <v>21</v>
      </c>
      <c r="M19" s="160">
        <f>G19*(1+L19/100)</f>
        <v>0</v>
      </c>
      <c r="N19" s="160">
        <v>1.7330000000000002E-2</v>
      </c>
      <c r="O19" s="160">
        <f>ROUND(E19*N19,2)</f>
        <v>0.83</v>
      </c>
      <c r="P19" s="160">
        <v>0</v>
      </c>
      <c r="Q19" s="160">
        <f>ROUND(E19*P19,2)</f>
        <v>0</v>
      </c>
      <c r="R19" s="160"/>
      <c r="S19" s="160" t="s">
        <v>131</v>
      </c>
      <c r="T19" s="160" t="s">
        <v>131</v>
      </c>
      <c r="U19" s="160">
        <v>0.253</v>
      </c>
      <c r="V19" s="160">
        <f>ROUND(E19*U19,2)</f>
        <v>12.18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132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80" t="s">
        <v>148</v>
      </c>
      <c r="D20" s="162"/>
      <c r="E20" s="163">
        <v>48.15</v>
      </c>
      <c r="F20" s="257"/>
      <c r="G20" s="257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134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1">
        <v>5</v>
      </c>
      <c r="B21" s="172" t="s">
        <v>149</v>
      </c>
      <c r="C21" s="179" t="s">
        <v>150</v>
      </c>
      <c r="D21" s="173" t="s">
        <v>144</v>
      </c>
      <c r="E21" s="254">
        <v>84.48</v>
      </c>
      <c r="F21" s="256"/>
      <c r="G21" s="257"/>
      <c r="H21" s="161">
        <v>7.04</v>
      </c>
      <c r="I21" s="160">
        <f>ROUND(E21*H21,2)</f>
        <v>594.74</v>
      </c>
      <c r="J21" s="161">
        <v>63.16</v>
      </c>
      <c r="K21" s="160">
        <f>ROUND(E21*J21,2)</f>
        <v>5335.76</v>
      </c>
      <c r="L21" s="160">
        <v>21</v>
      </c>
      <c r="M21" s="160">
        <f>G21*(1+L21/100)</f>
        <v>0</v>
      </c>
      <c r="N21" s="160">
        <v>2.3800000000000002E-3</v>
      </c>
      <c r="O21" s="160">
        <f>ROUND(E21*N21,2)</f>
        <v>0.2</v>
      </c>
      <c r="P21" s="160">
        <v>0</v>
      </c>
      <c r="Q21" s="160">
        <f>ROUND(E21*P21,2)</f>
        <v>0</v>
      </c>
      <c r="R21" s="160"/>
      <c r="S21" s="160" t="s">
        <v>131</v>
      </c>
      <c r="T21" s="160" t="s">
        <v>131</v>
      </c>
      <c r="U21" s="160">
        <v>0.18232999999999999</v>
      </c>
      <c r="V21" s="160">
        <f>ROUND(E21*U21,2)</f>
        <v>15.4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132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0" t="s">
        <v>151</v>
      </c>
      <c r="D22" s="162"/>
      <c r="E22" s="163">
        <v>20.149999999999999</v>
      </c>
      <c r="F22" s="257"/>
      <c r="G22" s="257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134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0" t="s">
        <v>152</v>
      </c>
      <c r="D23" s="162"/>
      <c r="E23" s="163">
        <v>18.600000000000001</v>
      </c>
      <c r="F23" s="257"/>
      <c r="G23" s="257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134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0" t="s">
        <v>153</v>
      </c>
      <c r="D24" s="162"/>
      <c r="E24" s="163">
        <v>11.73</v>
      </c>
      <c r="F24" s="257"/>
      <c r="G24" s="257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134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80" t="s">
        <v>154</v>
      </c>
      <c r="D25" s="162"/>
      <c r="E25" s="163">
        <v>34</v>
      </c>
      <c r="F25" s="257"/>
      <c r="G25" s="257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134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1">
        <v>6</v>
      </c>
      <c r="B26" s="172" t="s">
        <v>155</v>
      </c>
      <c r="C26" s="179" t="s">
        <v>156</v>
      </c>
      <c r="D26" s="173" t="s">
        <v>130</v>
      </c>
      <c r="E26" s="254">
        <v>109.276</v>
      </c>
      <c r="F26" s="256"/>
      <c r="G26" s="257"/>
      <c r="H26" s="161">
        <v>108.93</v>
      </c>
      <c r="I26" s="160">
        <f>ROUND(E26*H26,2)</f>
        <v>11903.43</v>
      </c>
      <c r="J26" s="161">
        <v>309.07</v>
      </c>
      <c r="K26" s="160">
        <f>ROUND(E26*J26,2)</f>
        <v>33773.93</v>
      </c>
      <c r="L26" s="160">
        <v>21</v>
      </c>
      <c r="M26" s="160">
        <f>G26*(1+L26/100)</f>
        <v>0</v>
      </c>
      <c r="N26" s="160">
        <v>3.2030000000000003E-2</v>
      </c>
      <c r="O26" s="160">
        <f>ROUND(E26*N26,2)</f>
        <v>3.5</v>
      </c>
      <c r="P26" s="160">
        <v>0</v>
      </c>
      <c r="Q26" s="160">
        <f>ROUND(E26*P26,2)</f>
        <v>0</v>
      </c>
      <c r="R26" s="160"/>
      <c r="S26" s="160" t="s">
        <v>131</v>
      </c>
      <c r="T26" s="160" t="s">
        <v>131</v>
      </c>
      <c r="U26" s="160">
        <v>0.81599999999999995</v>
      </c>
      <c r="V26" s="160">
        <f>ROUND(E26*U26,2)</f>
        <v>89.17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132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0" t="s">
        <v>157</v>
      </c>
      <c r="D27" s="162"/>
      <c r="E27" s="163">
        <v>34.255000000000003</v>
      </c>
      <c r="F27" s="257"/>
      <c r="G27" s="257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134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0" t="s">
        <v>158</v>
      </c>
      <c r="D28" s="162"/>
      <c r="E28" s="163">
        <v>31.62</v>
      </c>
      <c r="F28" s="257"/>
      <c r="G28" s="257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134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0" t="s">
        <v>159</v>
      </c>
      <c r="D29" s="162"/>
      <c r="E29" s="163">
        <v>43.401000000000003</v>
      </c>
      <c r="F29" s="257"/>
      <c r="G29" s="257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134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4">
        <v>7</v>
      </c>
      <c r="B30" s="175" t="s">
        <v>160</v>
      </c>
      <c r="C30" s="181" t="s">
        <v>161</v>
      </c>
      <c r="D30" s="176" t="s">
        <v>162</v>
      </c>
      <c r="E30" s="255">
        <v>1</v>
      </c>
      <c r="F30" s="256"/>
      <c r="G30" s="257"/>
      <c r="H30" s="161">
        <v>5146.22</v>
      </c>
      <c r="I30" s="160">
        <f>ROUND(E30*H30,2)</f>
        <v>5146.22</v>
      </c>
      <c r="J30" s="161">
        <v>648.78</v>
      </c>
      <c r="K30" s="160">
        <f>ROUND(E30*J30,2)</f>
        <v>648.78</v>
      </c>
      <c r="L30" s="160">
        <v>21</v>
      </c>
      <c r="M30" s="160">
        <f>G30*(1+L30/100)</f>
        <v>0</v>
      </c>
      <c r="N30" s="160">
        <v>1.3339999999999999E-2</v>
      </c>
      <c r="O30" s="160">
        <f>ROUND(E30*N30,2)</f>
        <v>0.01</v>
      </c>
      <c r="P30" s="160">
        <v>0</v>
      </c>
      <c r="Q30" s="160">
        <f>ROUND(E30*P30,2)</f>
        <v>0</v>
      </c>
      <c r="R30" s="160"/>
      <c r="S30" s="160" t="s">
        <v>131</v>
      </c>
      <c r="T30" s="160" t="s">
        <v>131</v>
      </c>
      <c r="U30" s="160">
        <v>1.39</v>
      </c>
      <c r="V30" s="160">
        <f>ROUND(E30*U30,2)</f>
        <v>1.39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8</v>
      </c>
      <c r="B31" s="175" t="s">
        <v>163</v>
      </c>
      <c r="C31" s="181" t="s">
        <v>164</v>
      </c>
      <c r="D31" s="176" t="s">
        <v>130</v>
      </c>
      <c r="E31" s="255">
        <v>9.3000000000000007</v>
      </c>
      <c r="F31" s="256"/>
      <c r="G31" s="257"/>
      <c r="H31" s="161">
        <v>173.6</v>
      </c>
      <c r="I31" s="160">
        <f>ROUND(E31*H31,2)</f>
        <v>1614.48</v>
      </c>
      <c r="J31" s="161">
        <v>779.4</v>
      </c>
      <c r="K31" s="160">
        <f>ROUND(E31*J31,2)</f>
        <v>7248.42</v>
      </c>
      <c r="L31" s="160">
        <v>21</v>
      </c>
      <c r="M31" s="160">
        <f>G31*(1+L31/100)</f>
        <v>0</v>
      </c>
      <c r="N31" s="160">
        <v>0.15276999999999999</v>
      </c>
      <c r="O31" s="160">
        <f>ROUND(E31*N31,2)</f>
        <v>1.42</v>
      </c>
      <c r="P31" s="160">
        <v>0</v>
      </c>
      <c r="Q31" s="160">
        <f>ROUND(E31*P31,2)</f>
        <v>0</v>
      </c>
      <c r="R31" s="160"/>
      <c r="S31" s="160" t="s">
        <v>131</v>
      </c>
      <c r="T31" s="160" t="s">
        <v>131</v>
      </c>
      <c r="U31" s="160">
        <v>2.05701</v>
      </c>
      <c r="V31" s="160">
        <f>ROUND(E31*U31,2)</f>
        <v>19.13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165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165" t="s">
        <v>126</v>
      </c>
      <c r="B32" s="166" t="s">
        <v>61</v>
      </c>
      <c r="C32" s="178" t="s">
        <v>62</v>
      </c>
      <c r="D32" s="167"/>
      <c r="E32" s="168"/>
      <c r="F32" s="258"/>
      <c r="G32" s="258"/>
      <c r="H32" s="164"/>
      <c r="I32" s="164">
        <f>SUM(I33:I36)</f>
        <v>3453.8</v>
      </c>
      <c r="J32" s="164"/>
      <c r="K32" s="164">
        <f>SUM(K33:K36)</f>
        <v>3933.55</v>
      </c>
      <c r="L32" s="164"/>
      <c r="M32" s="164">
        <f>SUM(M33:M36)</f>
        <v>0</v>
      </c>
      <c r="N32" s="164"/>
      <c r="O32" s="164">
        <f>SUM(O33:O36)</f>
        <v>1.22</v>
      </c>
      <c r="P32" s="164"/>
      <c r="Q32" s="164">
        <f>SUM(Q33:Q36)</f>
        <v>0</v>
      </c>
      <c r="R32" s="164"/>
      <c r="S32" s="164"/>
      <c r="T32" s="164"/>
      <c r="U32" s="164"/>
      <c r="V32" s="164">
        <f>SUM(V33:V36)</f>
        <v>10.34</v>
      </c>
      <c r="W32" s="164"/>
      <c r="AG32" t="s">
        <v>127</v>
      </c>
    </row>
    <row r="33" spans="1:60" outlineLevel="1" x14ac:dyDescent="0.2">
      <c r="A33" s="171">
        <v>9</v>
      </c>
      <c r="B33" s="172" t="s">
        <v>166</v>
      </c>
      <c r="C33" s="179" t="s">
        <v>167</v>
      </c>
      <c r="D33" s="173" t="s">
        <v>130</v>
      </c>
      <c r="E33" s="254">
        <v>28.97</v>
      </c>
      <c r="F33" s="256"/>
      <c r="G33" s="257"/>
      <c r="H33" s="161">
        <v>119.22</v>
      </c>
      <c r="I33" s="160">
        <f>ROUND(E33*H33,2)</f>
        <v>3453.8</v>
      </c>
      <c r="J33" s="161">
        <v>135.78</v>
      </c>
      <c r="K33" s="160">
        <f>ROUND(E33*J33,2)</f>
        <v>3933.55</v>
      </c>
      <c r="L33" s="160">
        <v>21</v>
      </c>
      <c r="M33" s="160">
        <f>G33*(1+L33/100)</f>
        <v>0</v>
      </c>
      <c r="N33" s="160">
        <v>4.2000000000000003E-2</v>
      </c>
      <c r="O33" s="160">
        <f>ROUND(E33*N33,2)</f>
        <v>1.22</v>
      </c>
      <c r="P33" s="160">
        <v>0</v>
      </c>
      <c r="Q33" s="160">
        <f>ROUND(E33*P33,2)</f>
        <v>0</v>
      </c>
      <c r="R33" s="160"/>
      <c r="S33" s="160" t="s">
        <v>131</v>
      </c>
      <c r="T33" s="160" t="s">
        <v>131</v>
      </c>
      <c r="U33" s="160">
        <v>0.35699999999999998</v>
      </c>
      <c r="V33" s="160">
        <f>ROUND(E33*U33,2)</f>
        <v>10.34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132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80" t="s">
        <v>133</v>
      </c>
      <c r="D34" s="162"/>
      <c r="E34" s="163">
        <v>11.78</v>
      </c>
      <c r="F34" s="257"/>
      <c r="G34" s="257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134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0" t="s">
        <v>135</v>
      </c>
      <c r="D35" s="162"/>
      <c r="E35" s="163">
        <v>11.29</v>
      </c>
      <c r="F35" s="257"/>
      <c r="G35" s="257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134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80" t="s">
        <v>136</v>
      </c>
      <c r="D36" s="162"/>
      <c r="E36" s="163">
        <v>5.9</v>
      </c>
      <c r="F36" s="257"/>
      <c r="G36" s="257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134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65" t="s">
        <v>126</v>
      </c>
      <c r="B37" s="166" t="s">
        <v>63</v>
      </c>
      <c r="C37" s="178" t="s">
        <v>64</v>
      </c>
      <c r="D37" s="167"/>
      <c r="E37" s="168"/>
      <c r="F37" s="258"/>
      <c r="G37" s="258"/>
      <c r="H37" s="164"/>
      <c r="I37" s="164">
        <f>SUM(I38:I39)</f>
        <v>432</v>
      </c>
      <c r="J37" s="164"/>
      <c r="K37" s="164">
        <f>SUM(K38:K39)</f>
        <v>0</v>
      </c>
      <c r="L37" s="164"/>
      <c r="M37" s="164">
        <f>SUM(M38:M39)</f>
        <v>0</v>
      </c>
      <c r="N37" s="164"/>
      <c r="O37" s="164">
        <f>SUM(O38:O39)</f>
        <v>0</v>
      </c>
      <c r="P37" s="164"/>
      <c r="Q37" s="164">
        <f>SUM(Q38:Q39)</f>
        <v>0</v>
      </c>
      <c r="R37" s="164"/>
      <c r="S37" s="164"/>
      <c r="T37" s="164"/>
      <c r="U37" s="164"/>
      <c r="V37" s="164">
        <f>SUM(V38:V39)</f>
        <v>0</v>
      </c>
      <c r="W37" s="164"/>
      <c r="AG37" t="s">
        <v>127</v>
      </c>
    </row>
    <row r="38" spans="1:60" outlineLevel="1" x14ac:dyDescent="0.2">
      <c r="A38" s="171">
        <v>10</v>
      </c>
      <c r="B38" s="172" t="s">
        <v>168</v>
      </c>
      <c r="C38" s="179" t="s">
        <v>169</v>
      </c>
      <c r="D38" s="173" t="s">
        <v>130</v>
      </c>
      <c r="E38" s="254">
        <v>1.2</v>
      </c>
      <c r="F38" s="256"/>
      <c r="G38" s="257"/>
      <c r="H38" s="161">
        <v>360</v>
      </c>
      <c r="I38" s="160">
        <f>ROUND(E38*H38,2)</f>
        <v>432</v>
      </c>
      <c r="J38" s="161">
        <v>0</v>
      </c>
      <c r="K38" s="160">
        <f>ROUND(E38*J38,2)</f>
        <v>0</v>
      </c>
      <c r="L38" s="160">
        <v>21</v>
      </c>
      <c r="M38" s="160">
        <f>G38*(1+L38/100)</f>
        <v>0</v>
      </c>
      <c r="N38" s="160">
        <v>0</v>
      </c>
      <c r="O38" s="160">
        <f>ROUND(E38*N38,2)</f>
        <v>0</v>
      </c>
      <c r="P38" s="160">
        <v>0</v>
      </c>
      <c r="Q38" s="160">
        <f>ROUND(E38*P38,2)</f>
        <v>0</v>
      </c>
      <c r="R38" s="160"/>
      <c r="S38" s="160" t="s">
        <v>170</v>
      </c>
      <c r="T38" s="160" t="s">
        <v>171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172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80" t="s">
        <v>173</v>
      </c>
      <c r="D39" s="162"/>
      <c r="E39" s="163">
        <v>1.2</v>
      </c>
      <c r="F39" s="257"/>
      <c r="G39" s="257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134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5.5" x14ac:dyDescent="0.2">
      <c r="A40" s="165" t="s">
        <v>126</v>
      </c>
      <c r="B40" s="166" t="s">
        <v>65</v>
      </c>
      <c r="C40" s="178" t="s">
        <v>66</v>
      </c>
      <c r="D40" s="167"/>
      <c r="E40" s="168"/>
      <c r="F40" s="258"/>
      <c r="G40" s="258"/>
      <c r="H40" s="164"/>
      <c r="I40" s="164">
        <f>SUM(I41:I42)</f>
        <v>126.02</v>
      </c>
      <c r="J40" s="164"/>
      <c r="K40" s="164">
        <f>SUM(K41:K42)</f>
        <v>8304.25</v>
      </c>
      <c r="L40" s="164"/>
      <c r="M40" s="164">
        <f>SUM(M41:M42)</f>
        <v>0</v>
      </c>
      <c r="N40" s="164"/>
      <c r="O40" s="164">
        <f>SUM(O41:O42)</f>
        <v>0</v>
      </c>
      <c r="P40" s="164"/>
      <c r="Q40" s="164">
        <f>SUM(Q41:Q42)</f>
        <v>0</v>
      </c>
      <c r="R40" s="164"/>
      <c r="S40" s="164"/>
      <c r="T40" s="164"/>
      <c r="U40" s="164"/>
      <c r="V40" s="164">
        <f>SUM(V41:V42)</f>
        <v>26.77</v>
      </c>
      <c r="W40" s="164"/>
      <c r="AG40" t="s">
        <v>127</v>
      </c>
    </row>
    <row r="41" spans="1:60" outlineLevel="1" x14ac:dyDescent="0.2">
      <c r="A41" s="171">
        <v>11</v>
      </c>
      <c r="B41" s="172" t="s">
        <v>174</v>
      </c>
      <c r="C41" s="179" t="s">
        <v>175</v>
      </c>
      <c r="D41" s="173" t="s">
        <v>130</v>
      </c>
      <c r="E41" s="254">
        <v>86.91</v>
      </c>
      <c r="F41" s="256"/>
      <c r="G41" s="257"/>
      <c r="H41" s="161">
        <v>1.45</v>
      </c>
      <c r="I41" s="160">
        <f>ROUND(E41*H41,2)</f>
        <v>126.02</v>
      </c>
      <c r="J41" s="161">
        <v>95.55</v>
      </c>
      <c r="K41" s="160">
        <f>ROUND(E41*J41,2)</f>
        <v>8304.25</v>
      </c>
      <c r="L41" s="160">
        <v>21</v>
      </c>
      <c r="M41" s="160">
        <f>G41*(1+L41/100)</f>
        <v>0</v>
      </c>
      <c r="N41" s="160">
        <v>4.0000000000000003E-5</v>
      </c>
      <c r="O41" s="160">
        <f>ROUND(E41*N41,2)</f>
        <v>0</v>
      </c>
      <c r="P41" s="160">
        <v>0</v>
      </c>
      <c r="Q41" s="160">
        <f>ROUND(E41*P41,2)</f>
        <v>0</v>
      </c>
      <c r="R41" s="160"/>
      <c r="S41" s="160" t="s">
        <v>131</v>
      </c>
      <c r="T41" s="160" t="s">
        <v>131</v>
      </c>
      <c r="U41" s="160">
        <v>0.308</v>
      </c>
      <c r="V41" s="160">
        <f>ROUND(E41*U41,2)</f>
        <v>26.77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132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0" t="s">
        <v>176</v>
      </c>
      <c r="D42" s="162"/>
      <c r="E42" s="163">
        <v>86.91</v>
      </c>
      <c r="F42" s="257"/>
      <c r="G42" s="257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134</v>
      </c>
      <c r="AH42" s="151">
        <v>5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65" t="s">
        <v>126</v>
      </c>
      <c r="B43" s="166" t="s">
        <v>67</v>
      </c>
      <c r="C43" s="178" t="s">
        <v>68</v>
      </c>
      <c r="D43" s="167"/>
      <c r="E43" s="168"/>
      <c r="F43" s="258"/>
      <c r="G43" s="258"/>
      <c r="H43" s="164"/>
      <c r="I43" s="164">
        <f>SUM(I44:I45)</f>
        <v>0</v>
      </c>
      <c r="J43" s="164"/>
      <c r="K43" s="164">
        <f>SUM(K44:K45)</f>
        <v>16469.45</v>
      </c>
      <c r="L43" s="164"/>
      <c r="M43" s="164">
        <f>SUM(M44:M45)</f>
        <v>0</v>
      </c>
      <c r="N43" s="164"/>
      <c r="O43" s="164">
        <f>SUM(O44:O45)</f>
        <v>0</v>
      </c>
      <c r="P43" s="164"/>
      <c r="Q43" s="164">
        <f>SUM(Q44:Q45)</f>
        <v>9.56</v>
      </c>
      <c r="R43" s="164"/>
      <c r="S43" s="164"/>
      <c r="T43" s="164"/>
      <c r="U43" s="164"/>
      <c r="V43" s="164">
        <f>SUM(V44:V45)</f>
        <v>62.18</v>
      </c>
      <c r="W43" s="164"/>
      <c r="AG43" t="s">
        <v>127</v>
      </c>
    </row>
    <row r="44" spans="1:60" ht="22.5" outlineLevel="1" x14ac:dyDescent="0.2">
      <c r="A44" s="171">
        <v>12</v>
      </c>
      <c r="B44" s="172" t="s">
        <v>177</v>
      </c>
      <c r="C44" s="179" t="s">
        <v>178</v>
      </c>
      <c r="D44" s="173" t="s">
        <v>139</v>
      </c>
      <c r="E44" s="254">
        <v>4.3455000000000004</v>
      </c>
      <c r="F44" s="256"/>
      <c r="G44" s="257"/>
      <c r="H44" s="161">
        <v>0</v>
      </c>
      <c r="I44" s="160">
        <f>ROUND(E44*H44,2)</f>
        <v>0</v>
      </c>
      <c r="J44" s="161">
        <v>3790</v>
      </c>
      <c r="K44" s="160">
        <f>ROUND(E44*J44,2)</f>
        <v>16469.45</v>
      </c>
      <c r="L44" s="160">
        <v>21</v>
      </c>
      <c r="M44" s="160">
        <f>G44*(1+L44/100)</f>
        <v>0</v>
      </c>
      <c r="N44" s="160">
        <v>0</v>
      </c>
      <c r="O44" s="160">
        <f>ROUND(E44*N44,2)</f>
        <v>0</v>
      </c>
      <c r="P44" s="160">
        <v>2.2000000000000002</v>
      </c>
      <c r="Q44" s="160">
        <f>ROUND(E44*P44,2)</f>
        <v>9.56</v>
      </c>
      <c r="R44" s="160"/>
      <c r="S44" s="160" t="s">
        <v>131</v>
      </c>
      <c r="T44" s="160" t="s">
        <v>131</v>
      </c>
      <c r="U44" s="160">
        <v>14.31</v>
      </c>
      <c r="V44" s="160">
        <f>ROUND(E44*U44,2)</f>
        <v>62.18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140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80" t="s">
        <v>179</v>
      </c>
      <c r="D45" s="162"/>
      <c r="E45" s="163">
        <v>4.3455000000000004</v>
      </c>
      <c r="F45" s="257"/>
      <c r="G45" s="257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134</v>
      </c>
      <c r="AH45" s="151">
        <v>5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">
      <c r="A46" s="165" t="s">
        <v>126</v>
      </c>
      <c r="B46" s="166" t="s">
        <v>69</v>
      </c>
      <c r="C46" s="178" t="s">
        <v>70</v>
      </c>
      <c r="D46" s="167"/>
      <c r="E46" s="168"/>
      <c r="F46" s="258"/>
      <c r="G46" s="258"/>
      <c r="H46" s="164"/>
      <c r="I46" s="164">
        <f>SUM(I47:I58)</f>
        <v>1396.9</v>
      </c>
      <c r="J46" s="164"/>
      <c r="K46" s="164">
        <f>SUM(K47:K58)</f>
        <v>35951.380000000005</v>
      </c>
      <c r="L46" s="164"/>
      <c r="M46" s="164">
        <f>SUM(M47:M58)</f>
        <v>0</v>
      </c>
      <c r="N46" s="164"/>
      <c r="O46" s="164">
        <f>SUM(O47:O58)</f>
        <v>6.0000000000000005E-2</v>
      </c>
      <c r="P46" s="164"/>
      <c r="Q46" s="164">
        <f>SUM(Q47:Q58)</f>
        <v>15.26</v>
      </c>
      <c r="R46" s="164"/>
      <c r="S46" s="164"/>
      <c r="T46" s="164"/>
      <c r="U46" s="164"/>
      <c r="V46" s="164">
        <f>SUM(V47:V58)</f>
        <v>131.69999999999999</v>
      </c>
      <c r="W46" s="164"/>
      <c r="AG46" t="s">
        <v>127</v>
      </c>
    </row>
    <row r="47" spans="1:60" outlineLevel="1" x14ac:dyDescent="0.2">
      <c r="A47" s="174">
        <v>13</v>
      </c>
      <c r="B47" s="175" t="s">
        <v>180</v>
      </c>
      <c r="C47" s="181" t="s">
        <v>181</v>
      </c>
      <c r="D47" s="176" t="s">
        <v>162</v>
      </c>
      <c r="E47" s="255">
        <v>12</v>
      </c>
      <c r="F47" s="256"/>
      <c r="G47" s="257"/>
      <c r="H47" s="161">
        <v>31.68</v>
      </c>
      <c r="I47" s="160">
        <f>ROUND(E47*H47,2)</f>
        <v>380.16</v>
      </c>
      <c r="J47" s="161">
        <v>618.32000000000005</v>
      </c>
      <c r="K47" s="160">
        <f>ROUND(E47*J47,2)</f>
        <v>7419.84</v>
      </c>
      <c r="L47" s="160">
        <v>21</v>
      </c>
      <c r="M47" s="160">
        <f>G47*(1+L47/100)</f>
        <v>0</v>
      </c>
      <c r="N47" s="160">
        <v>1.33E-3</v>
      </c>
      <c r="O47" s="160">
        <f>ROUND(E47*N47,2)</f>
        <v>0.02</v>
      </c>
      <c r="P47" s="160">
        <v>0.14899999999999999</v>
      </c>
      <c r="Q47" s="160">
        <f>ROUND(E47*P47,2)</f>
        <v>1.79</v>
      </c>
      <c r="R47" s="160"/>
      <c r="S47" s="160" t="s">
        <v>131</v>
      </c>
      <c r="T47" s="160" t="s">
        <v>131</v>
      </c>
      <c r="U47" s="160">
        <v>2.3079999999999998</v>
      </c>
      <c r="V47" s="160">
        <f>ROUND(E47*U47,2)</f>
        <v>27.7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132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4">
        <v>14</v>
      </c>
      <c r="B48" s="175" t="s">
        <v>182</v>
      </c>
      <c r="C48" s="181" t="s">
        <v>183</v>
      </c>
      <c r="D48" s="176" t="s">
        <v>144</v>
      </c>
      <c r="E48" s="255">
        <v>38.75</v>
      </c>
      <c r="F48" s="256"/>
      <c r="G48" s="257"/>
      <c r="H48" s="161">
        <v>11.7</v>
      </c>
      <c r="I48" s="160">
        <f>ROUND(E48*H48,2)</f>
        <v>453.38</v>
      </c>
      <c r="J48" s="161">
        <v>75.400000000000006</v>
      </c>
      <c r="K48" s="160">
        <f>ROUND(E48*J48,2)</f>
        <v>2921.75</v>
      </c>
      <c r="L48" s="160">
        <v>21</v>
      </c>
      <c r="M48" s="160">
        <f>G48*(1+L48/100)</f>
        <v>0</v>
      </c>
      <c r="N48" s="160">
        <v>4.8999999999999998E-4</v>
      </c>
      <c r="O48" s="160">
        <f>ROUND(E48*N48,2)</f>
        <v>0.02</v>
      </c>
      <c r="P48" s="160">
        <v>6.0000000000000001E-3</v>
      </c>
      <c r="Q48" s="160">
        <f>ROUND(E48*P48,2)</f>
        <v>0.23</v>
      </c>
      <c r="R48" s="160"/>
      <c r="S48" s="160" t="s">
        <v>131</v>
      </c>
      <c r="T48" s="160" t="s">
        <v>131</v>
      </c>
      <c r="U48" s="160">
        <v>0.27400000000000002</v>
      </c>
      <c r="V48" s="160">
        <f>ROUND(E48*U48,2)</f>
        <v>10.62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132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15</v>
      </c>
      <c r="B49" s="175" t="s">
        <v>184</v>
      </c>
      <c r="C49" s="181" t="s">
        <v>185</v>
      </c>
      <c r="D49" s="176" t="s">
        <v>144</v>
      </c>
      <c r="E49" s="255">
        <v>21.15</v>
      </c>
      <c r="F49" s="256"/>
      <c r="G49" s="257"/>
      <c r="H49" s="161">
        <v>11.7</v>
      </c>
      <c r="I49" s="160">
        <f>ROUND(E49*H49,2)</f>
        <v>247.46</v>
      </c>
      <c r="J49" s="161">
        <v>68.2</v>
      </c>
      <c r="K49" s="160">
        <f>ROUND(E49*J49,2)</f>
        <v>1442.43</v>
      </c>
      <c r="L49" s="160">
        <v>21</v>
      </c>
      <c r="M49" s="160">
        <f>G49*(1+L49/100)</f>
        <v>0</v>
      </c>
      <c r="N49" s="160">
        <v>4.8999999999999998E-4</v>
      </c>
      <c r="O49" s="160">
        <f>ROUND(E49*N49,2)</f>
        <v>0.01</v>
      </c>
      <c r="P49" s="160">
        <v>8.9999999999999993E-3</v>
      </c>
      <c r="Q49" s="160">
        <f>ROUND(E49*P49,2)</f>
        <v>0.19</v>
      </c>
      <c r="R49" s="160"/>
      <c r="S49" s="160" t="s">
        <v>131</v>
      </c>
      <c r="T49" s="160" t="s">
        <v>131</v>
      </c>
      <c r="U49" s="160">
        <v>0.247</v>
      </c>
      <c r="V49" s="160">
        <f>ROUND(E49*U49,2)</f>
        <v>5.22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132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4">
        <v>16</v>
      </c>
      <c r="B50" s="175" t="s">
        <v>186</v>
      </c>
      <c r="C50" s="181" t="s">
        <v>187</v>
      </c>
      <c r="D50" s="176" t="s">
        <v>144</v>
      </c>
      <c r="E50" s="255">
        <v>27</v>
      </c>
      <c r="F50" s="256"/>
      <c r="G50" s="257"/>
      <c r="H50" s="161">
        <v>11.7</v>
      </c>
      <c r="I50" s="160">
        <f>ROUND(E50*H50,2)</f>
        <v>315.89999999999998</v>
      </c>
      <c r="J50" s="161">
        <v>93.3</v>
      </c>
      <c r="K50" s="160">
        <f>ROUND(E50*J50,2)</f>
        <v>2519.1</v>
      </c>
      <c r="L50" s="160">
        <v>21</v>
      </c>
      <c r="M50" s="160">
        <f>G50*(1+L50/100)</f>
        <v>0</v>
      </c>
      <c r="N50" s="160">
        <v>4.8999999999999998E-4</v>
      </c>
      <c r="O50" s="160">
        <f>ROUND(E50*N50,2)</f>
        <v>0.01</v>
      </c>
      <c r="P50" s="160">
        <v>1.7999999999999999E-2</v>
      </c>
      <c r="Q50" s="160">
        <f>ROUND(E50*P50,2)</f>
        <v>0.49</v>
      </c>
      <c r="R50" s="160"/>
      <c r="S50" s="160" t="s">
        <v>131</v>
      </c>
      <c r="T50" s="160" t="s">
        <v>131</v>
      </c>
      <c r="U50" s="160">
        <v>0.34200000000000003</v>
      </c>
      <c r="V50" s="160">
        <f>ROUND(E50*U50,2)</f>
        <v>9.23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132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1">
        <v>17</v>
      </c>
      <c r="B51" s="172" t="s">
        <v>188</v>
      </c>
      <c r="C51" s="179" t="s">
        <v>189</v>
      </c>
      <c r="D51" s="173" t="s">
        <v>130</v>
      </c>
      <c r="E51" s="254">
        <v>109.276</v>
      </c>
      <c r="F51" s="256"/>
      <c r="G51" s="257"/>
      <c r="H51" s="161">
        <v>0</v>
      </c>
      <c r="I51" s="160">
        <f>ROUND(E51*H51,2)</f>
        <v>0</v>
      </c>
      <c r="J51" s="161">
        <v>68.900000000000006</v>
      </c>
      <c r="K51" s="160">
        <f>ROUND(E51*J51,2)</f>
        <v>7529.12</v>
      </c>
      <c r="L51" s="160">
        <v>21</v>
      </c>
      <c r="M51" s="160">
        <f>G51*(1+L51/100)</f>
        <v>0</v>
      </c>
      <c r="N51" s="160">
        <v>0</v>
      </c>
      <c r="O51" s="160">
        <f>ROUND(E51*N51,2)</f>
        <v>0</v>
      </c>
      <c r="P51" s="160">
        <v>4.5999999999999999E-2</v>
      </c>
      <c r="Q51" s="160">
        <f>ROUND(E51*P51,2)</f>
        <v>5.03</v>
      </c>
      <c r="R51" s="160"/>
      <c r="S51" s="160" t="s">
        <v>131</v>
      </c>
      <c r="T51" s="160" t="s">
        <v>131</v>
      </c>
      <c r="U51" s="160">
        <v>0.26</v>
      </c>
      <c r="V51" s="160">
        <f>ROUND(E51*U51,2)</f>
        <v>28.41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140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80" t="s">
        <v>190</v>
      </c>
      <c r="D52" s="162"/>
      <c r="E52" s="163">
        <v>109.276</v>
      </c>
      <c r="F52" s="257"/>
      <c r="G52" s="257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134</v>
      </c>
      <c r="AH52" s="151">
        <v>5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1">
        <v>18</v>
      </c>
      <c r="B53" s="172" t="s">
        <v>191</v>
      </c>
      <c r="C53" s="179" t="s">
        <v>192</v>
      </c>
      <c r="D53" s="173" t="s">
        <v>130</v>
      </c>
      <c r="E53" s="254">
        <v>109.276</v>
      </c>
      <c r="F53" s="256"/>
      <c r="G53" s="257"/>
      <c r="H53" s="161">
        <v>0</v>
      </c>
      <c r="I53" s="160">
        <f>ROUND(E53*H53,2)</f>
        <v>0</v>
      </c>
      <c r="J53" s="161">
        <v>58.3</v>
      </c>
      <c r="K53" s="160">
        <f>ROUND(E53*J53,2)</f>
        <v>6370.79</v>
      </c>
      <c r="L53" s="160">
        <v>21</v>
      </c>
      <c r="M53" s="160">
        <f>G53*(1+L53/100)</f>
        <v>0</v>
      </c>
      <c r="N53" s="160">
        <v>0</v>
      </c>
      <c r="O53" s="160">
        <f>ROUND(E53*N53,2)</f>
        <v>0</v>
      </c>
      <c r="P53" s="160">
        <v>1.4E-2</v>
      </c>
      <c r="Q53" s="160">
        <f>ROUND(E53*P53,2)</f>
        <v>1.53</v>
      </c>
      <c r="R53" s="160"/>
      <c r="S53" s="160" t="s">
        <v>131</v>
      </c>
      <c r="T53" s="160" t="s">
        <v>131</v>
      </c>
      <c r="U53" s="160">
        <v>0.22</v>
      </c>
      <c r="V53" s="160">
        <f>ROUND(E53*U53,2)</f>
        <v>24.04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140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0" t="s">
        <v>193</v>
      </c>
      <c r="D54" s="162"/>
      <c r="E54" s="163">
        <v>109.276</v>
      </c>
      <c r="F54" s="257"/>
      <c r="G54" s="257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134</v>
      </c>
      <c r="AH54" s="151">
        <v>5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1">
        <v>19</v>
      </c>
      <c r="B55" s="172" t="s">
        <v>194</v>
      </c>
      <c r="C55" s="179" t="s">
        <v>195</v>
      </c>
      <c r="D55" s="173" t="s">
        <v>130</v>
      </c>
      <c r="E55" s="254">
        <v>88.25</v>
      </c>
      <c r="F55" s="256"/>
      <c r="G55" s="257"/>
      <c r="H55" s="161">
        <v>0</v>
      </c>
      <c r="I55" s="160">
        <f>ROUND(E55*H55,2)</f>
        <v>0</v>
      </c>
      <c r="J55" s="161">
        <v>87.8</v>
      </c>
      <c r="K55" s="160">
        <f>ROUND(E55*J55,2)</f>
        <v>7748.35</v>
      </c>
      <c r="L55" s="160">
        <v>21</v>
      </c>
      <c r="M55" s="160">
        <f>G55*(1+L55/100)</f>
        <v>0</v>
      </c>
      <c r="N55" s="160">
        <v>0</v>
      </c>
      <c r="O55" s="160">
        <f>ROUND(E55*N55,2)</f>
        <v>0</v>
      </c>
      <c r="P55" s="160">
        <v>6.8000000000000005E-2</v>
      </c>
      <c r="Q55" s="160">
        <f>ROUND(E55*P55,2)</f>
        <v>6</v>
      </c>
      <c r="R55" s="160"/>
      <c r="S55" s="160" t="s">
        <v>131</v>
      </c>
      <c r="T55" s="160" t="s">
        <v>131</v>
      </c>
      <c r="U55" s="160">
        <v>0.3</v>
      </c>
      <c r="V55" s="160">
        <f>ROUND(E55*U55,2)</f>
        <v>26.48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132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80" t="s">
        <v>196</v>
      </c>
      <c r="D56" s="162"/>
      <c r="E56" s="163">
        <v>44.33</v>
      </c>
      <c r="F56" s="257"/>
      <c r="G56" s="257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134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0" t="s">
        <v>197</v>
      </c>
      <c r="D57" s="162"/>
      <c r="E57" s="163">
        <v>40.92</v>
      </c>
      <c r="F57" s="257"/>
      <c r="G57" s="257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134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80" t="s">
        <v>198</v>
      </c>
      <c r="D58" s="162"/>
      <c r="E58" s="163">
        <v>3</v>
      </c>
      <c r="F58" s="257"/>
      <c r="G58" s="257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134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65" t="s">
        <v>126</v>
      </c>
      <c r="B59" s="166" t="s">
        <v>71</v>
      </c>
      <c r="C59" s="178" t="s">
        <v>72</v>
      </c>
      <c r="D59" s="167"/>
      <c r="E59" s="168"/>
      <c r="F59" s="258"/>
      <c r="G59" s="258"/>
      <c r="H59" s="164"/>
      <c r="I59" s="164">
        <f>SUM(I60:I62)</f>
        <v>0</v>
      </c>
      <c r="J59" s="164"/>
      <c r="K59" s="164">
        <f>SUM(K60:K62)</f>
        <v>13165.730000000001</v>
      </c>
      <c r="L59" s="164"/>
      <c r="M59" s="164">
        <f>SUM(M60:M62)</f>
        <v>0</v>
      </c>
      <c r="N59" s="164"/>
      <c r="O59" s="164">
        <f>SUM(O60:O62)</f>
        <v>0</v>
      </c>
      <c r="P59" s="164"/>
      <c r="Q59" s="164">
        <f>SUM(Q60:Q62)</f>
        <v>0</v>
      </c>
      <c r="R59" s="164"/>
      <c r="S59" s="164"/>
      <c r="T59" s="164"/>
      <c r="U59" s="164"/>
      <c r="V59" s="164">
        <f>SUM(V60:V62)</f>
        <v>33.43</v>
      </c>
      <c r="W59" s="164"/>
      <c r="AG59" t="s">
        <v>127</v>
      </c>
    </row>
    <row r="60" spans="1:60" outlineLevel="1" x14ac:dyDescent="0.2">
      <c r="A60" s="174">
        <v>20</v>
      </c>
      <c r="B60" s="175" t="s">
        <v>199</v>
      </c>
      <c r="C60" s="181" t="s">
        <v>200</v>
      </c>
      <c r="D60" s="176" t="s">
        <v>201</v>
      </c>
      <c r="E60" s="255">
        <v>17.669750000000001</v>
      </c>
      <c r="F60" s="256"/>
      <c r="G60" s="257"/>
      <c r="H60" s="161">
        <v>0</v>
      </c>
      <c r="I60" s="160">
        <f>ROUND(E60*H60,2)</f>
        <v>0</v>
      </c>
      <c r="J60" s="161">
        <v>624</v>
      </c>
      <c r="K60" s="160">
        <f>ROUND(E60*J60,2)</f>
        <v>11025.92</v>
      </c>
      <c r="L60" s="160">
        <v>21</v>
      </c>
      <c r="M60" s="160">
        <f>G60*(1+L60/100)</f>
        <v>0</v>
      </c>
      <c r="N60" s="160">
        <v>0</v>
      </c>
      <c r="O60" s="160">
        <f>ROUND(E60*N60,2)</f>
        <v>0</v>
      </c>
      <c r="P60" s="160">
        <v>0</v>
      </c>
      <c r="Q60" s="160">
        <f>ROUND(E60*P60,2)</f>
        <v>0</v>
      </c>
      <c r="R60" s="160"/>
      <c r="S60" s="160" t="s">
        <v>131</v>
      </c>
      <c r="T60" s="160" t="s">
        <v>131</v>
      </c>
      <c r="U60" s="160">
        <v>1.8919999999999999</v>
      </c>
      <c r="V60" s="160">
        <f>ROUND(E60*U60,2)</f>
        <v>33.43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202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21</v>
      </c>
      <c r="B61" s="175" t="s">
        <v>203</v>
      </c>
      <c r="C61" s="181" t="s">
        <v>204</v>
      </c>
      <c r="D61" s="176" t="s">
        <v>201</v>
      </c>
      <c r="E61" s="255">
        <v>17.669750000000001</v>
      </c>
      <c r="F61" s="256"/>
      <c r="G61" s="257"/>
      <c r="H61" s="161">
        <v>0</v>
      </c>
      <c r="I61" s="160">
        <f>ROUND(E61*H61,2)</f>
        <v>0</v>
      </c>
      <c r="J61" s="161">
        <v>73.400000000000006</v>
      </c>
      <c r="K61" s="160">
        <f>ROUND(E61*J61,2)</f>
        <v>1296.96</v>
      </c>
      <c r="L61" s="160">
        <v>21</v>
      </c>
      <c r="M61" s="160">
        <f>G61*(1+L61/100)</f>
        <v>0</v>
      </c>
      <c r="N61" s="160">
        <v>0</v>
      </c>
      <c r="O61" s="160">
        <f>ROUND(E61*N61,2)</f>
        <v>0</v>
      </c>
      <c r="P61" s="160">
        <v>0</v>
      </c>
      <c r="Q61" s="160">
        <f>ROUND(E61*P61,2)</f>
        <v>0</v>
      </c>
      <c r="R61" s="160"/>
      <c r="S61" s="160" t="s">
        <v>131</v>
      </c>
      <c r="T61" s="160" t="s">
        <v>131</v>
      </c>
      <c r="U61" s="160">
        <v>0</v>
      </c>
      <c r="V61" s="160">
        <f>ROUND(E61*U61,2)</f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202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4">
        <v>22</v>
      </c>
      <c r="B62" s="175" t="s">
        <v>205</v>
      </c>
      <c r="C62" s="181" t="s">
        <v>206</v>
      </c>
      <c r="D62" s="176" t="s">
        <v>201</v>
      </c>
      <c r="E62" s="255">
        <v>17.669750000000001</v>
      </c>
      <c r="F62" s="256"/>
      <c r="G62" s="257"/>
      <c r="H62" s="161">
        <v>0</v>
      </c>
      <c r="I62" s="160">
        <f>ROUND(E62*H62,2)</f>
        <v>0</v>
      </c>
      <c r="J62" s="161">
        <v>47.7</v>
      </c>
      <c r="K62" s="160">
        <f>ROUND(E62*J62,2)</f>
        <v>842.85</v>
      </c>
      <c r="L62" s="160">
        <v>21</v>
      </c>
      <c r="M62" s="160">
        <f>G62*(1+L62/100)</f>
        <v>0</v>
      </c>
      <c r="N62" s="160">
        <v>0</v>
      </c>
      <c r="O62" s="160">
        <f>ROUND(E62*N62,2)</f>
        <v>0</v>
      </c>
      <c r="P62" s="160">
        <v>0</v>
      </c>
      <c r="Q62" s="160">
        <f>ROUND(E62*P62,2)</f>
        <v>0</v>
      </c>
      <c r="R62" s="160"/>
      <c r="S62" s="160" t="s">
        <v>131</v>
      </c>
      <c r="T62" s="160" t="s">
        <v>131</v>
      </c>
      <c r="U62" s="160">
        <v>0</v>
      </c>
      <c r="V62" s="160">
        <f>ROUND(E62*U62,2)</f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202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5" t="s">
        <v>126</v>
      </c>
      <c r="B63" s="166" t="s">
        <v>73</v>
      </c>
      <c r="C63" s="178" t="s">
        <v>74</v>
      </c>
      <c r="D63" s="167"/>
      <c r="E63" s="168"/>
      <c r="F63" s="258"/>
      <c r="G63" s="258"/>
      <c r="H63" s="164"/>
      <c r="I63" s="164">
        <f>SUM(I64:I70)</f>
        <v>51823.71</v>
      </c>
      <c r="J63" s="164"/>
      <c r="K63" s="164">
        <f>SUM(K64:K70)</f>
        <v>25562.190000000002</v>
      </c>
      <c r="L63" s="164"/>
      <c r="M63" s="164">
        <f>SUM(M64:M70)</f>
        <v>0</v>
      </c>
      <c r="N63" s="164"/>
      <c r="O63" s="164">
        <f>SUM(O64:O70)</f>
        <v>0.32999999999999996</v>
      </c>
      <c r="P63" s="164"/>
      <c r="Q63" s="164">
        <f>SUM(Q64:Q70)</f>
        <v>0</v>
      </c>
      <c r="R63" s="164"/>
      <c r="S63" s="164"/>
      <c r="T63" s="164"/>
      <c r="U63" s="164"/>
      <c r="V63" s="164">
        <f>SUM(V64:V70)</f>
        <v>56.89</v>
      </c>
      <c r="W63" s="164"/>
      <c r="AG63" t="s">
        <v>127</v>
      </c>
    </row>
    <row r="64" spans="1:60" ht="22.5" outlineLevel="1" x14ac:dyDescent="0.2">
      <c r="A64" s="171">
        <v>23</v>
      </c>
      <c r="B64" s="172" t="s">
        <v>207</v>
      </c>
      <c r="C64" s="179" t="s">
        <v>208</v>
      </c>
      <c r="D64" s="173" t="s">
        <v>130</v>
      </c>
      <c r="E64" s="254">
        <v>117.22</v>
      </c>
      <c r="F64" s="256"/>
      <c r="G64" s="257"/>
      <c r="H64" s="161">
        <v>356.96</v>
      </c>
      <c r="I64" s="160">
        <f>ROUND(E64*H64,2)</f>
        <v>41842.85</v>
      </c>
      <c r="J64" s="161">
        <v>162.04</v>
      </c>
      <c r="K64" s="160">
        <f>ROUND(E64*J64,2)</f>
        <v>18994.330000000002</v>
      </c>
      <c r="L64" s="160">
        <v>21</v>
      </c>
      <c r="M64" s="160">
        <f>G64*(1+L64/100)</f>
        <v>0</v>
      </c>
      <c r="N64" s="160">
        <v>2.5200000000000001E-3</v>
      </c>
      <c r="O64" s="160">
        <f>ROUND(E64*N64,2)</f>
        <v>0.3</v>
      </c>
      <c r="P64" s="160">
        <v>0</v>
      </c>
      <c r="Q64" s="160">
        <f>ROUND(E64*P64,2)</f>
        <v>0</v>
      </c>
      <c r="R64" s="160"/>
      <c r="S64" s="160" t="s">
        <v>131</v>
      </c>
      <c r="T64" s="160" t="s">
        <v>131</v>
      </c>
      <c r="U64" s="160">
        <v>0.40500000000000003</v>
      </c>
      <c r="V64" s="160">
        <f>ROUND(E64*U64,2)</f>
        <v>47.47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209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80" t="s">
        <v>210</v>
      </c>
      <c r="D65" s="162"/>
      <c r="E65" s="163">
        <v>28.97</v>
      </c>
      <c r="F65" s="257"/>
      <c r="G65" s="257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134</v>
      </c>
      <c r="AH65" s="151">
        <v>5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80" t="s">
        <v>211</v>
      </c>
      <c r="D66" s="162"/>
      <c r="E66" s="163">
        <v>88.25</v>
      </c>
      <c r="F66" s="257"/>
      <c r="G66" s="257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134</v>
      </c>
      <c r="AH66" s="151">
        <v>5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1">
        <v>24</v>
      </c>
      <c r="B67" s="172" t="s">
        <v>212</v>
      </c>
      <c r="C67" s="179" t="s">
        <v>213</v>
      </c>
      <c r="D67" s="173" t="s">
        <v>144</v>
      </c>
      <c r="E67" s="254">
        <v>85.68</v>
      </c>
      <c r="F67" s="256"/>
      <c r="G67" s="257"/>
      <c r="H67" s="161">
        <v>116.49</v>
      </c>
      <c r="I67" s="160">
        <f>ROUND(E67*H67,2)</f>
        <v>9980.86</v>
      </c>
      <c r="J67" s="161">
        <v>44.01</v>
      </c>
      <c r="K67" s="160">
        <f>ROUND(E67*J67,2)</f>
        <v>3770.78</v>
      </c>
      <c r="L67" s="160">
        <v>21</v>
      </c>
      <c r="M67" s="160">
        <f>G67*(1+L67/100)</f>
        <v>0</v>
      </c>
      <c r="N67" s="160">
        <v>3.2000000000000003E-4</v>
      </c>
      <c r="O67" s="160">
        <f>ROUND(E67*N67,2)</f>
        <v>0.03</v>
      </c>
      <c r="P67" s="160">
        <v>0</v>
      </c>
      <c r="Q67" s="160">
        <f>ROUND(E67*P67,2)</f>
        <v>0</v>
      </c>
      <c r="R67" s="160"/>
      <c r="S67" s="160" t="s">
        <v>131</v>
      </c>
      <c r="T67" s="160" t="s">
        <v>131</v>
      </c>
      <c r="U67" s="160">
        <v>0.11</v>
      </c>
      <c r="V67" s="160">
        <f>ROUND(E67*U67,2)</f>
        <v>9.42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209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80" t="s">
        <v>214</v>
      </c>
      <c r="D68" s="162"/>
      <c r="E68" s="163">
        <v>50.48</v>
      </c>
      <c r="F68" s="257"/>
      <c r="G68" s="257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134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80" t="s">
        <v>215</v>
      </c>
      <c r="D69" s="162"/>
      <c r="E69" s="163">
        <v>35.200000000000003</v>
      </c>
      <c r="F69" s="257"/>
      <c r="G69" s="257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134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4">
        <v>25</v>
      </c>
      <c r="B70" s="175" t="s">
        <v>216</v>
      </c>
      <c r="C70" s="181" t="s">
        <v>217</v>
      </c>
      <c r="D70" s="176" t="s">
        <v>0</v>
      </c>
      <c r="E70" s="255">
        <v>745.88819999999998</v>
      </c>
      <c r="F70" s="256"/>
      <c r="G70" s="257"/>
      <c r="H70" s="161">
        <v>0</v>
      </c>
      <c r="I70" s="160">
        <f>ROUND(E70*H70,2)</f>
        <v>0</v>
      </c>
      <c r="J70" s="161">
        <v>3.75</v>
      </c>
      <c r="K70" s="160">
        <f>ROUND(E70*J70,2)</f>
        <v>2797.08</v>
      </c>
      <c r="L70" s="160">
        <v>21</v>
      </c>
      <c r="M70" s="160">
        <f>G70*(1+L70/100)</f>
        <v>0</v>
      </c>
      <c r="N70" s="160">
        <v>0</v>
      </c>
      <c r="O70" s="160">
        <f>ROUND(E70*N70,2)</f>
        <v>0</v>
      </c>
      <c r="P70" s="160">
        <v>0</v>
      </c>
      <c r="Q70" s="160">
        <f>ROUND(E70*P70,2)</f>
        <v>0</v>
      </c>
      <c r="R70" s="160"/>
      <c r="S70" s="160" t="s">
        <v>131</v>
      </c>
      <c r="T70" s="160" t="s">
        <v>131</v>
      </c>
      <c r="U70" s="160">
        <v>0</v>
      </c>
      <c r="V70" s="160">
        <f>ROUND(E70*U70,2)</f>
        <v>0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202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x14ac:dyDescent="0.2">
      <c r="A71" s="165" t="s">
        <v>126</v>
      </c>
      <c r="B71" s="166" t="s">
        <v>75</v>
      </c>
      <c r="C71" s="178" t="s">
        <v>76</v>
      </c>
      <c r="D71" s="167"/>
      <c r="E71" s="168"/>
      <c r="F71" s="258"/>
      <c r="G71" s="258"/>
      <c r="H71" s="164"/>
      <c r="I71" s="164">
        <f>SUM(I72:I83)</f>
        <v>40625.54</v>
      </c>
      <c r="J71" s="164"/>
      <c r="K71" s="164">
        <f>SUM(K72:K83)</f>
        <v>27527.219999999998</v>
      </c>
      <c r="L71" s="164"/>
      <c r="M71" s="164">
        <f>SUM(M72:M83)</f>
        <v>0</v>
      </c>
      <c r="N71" s="164"/>
      <c r="O71" s="164">
        <f>SUM(O72:O83)</f>
        <v>0.48</v>
      </c>
      <c r="P71" s="164"/>
      <c r="Q71" s="164">
        <f>SUM(Q72:Q83)</f>
        <v>0.15</v>
      </c>
      <c r="R71" s="164"/>
      <c r="S71" s="164"/>
      <c r="T71" s="164"/>
      <c r="U71" s="164"/>
      <c r="V71" s="164">
        <f>SUM(V72:V83)</f>
        <v>67.100000000000009</v>
      </c>
      <c r="W71" s="164"/>
      <c r="AG71" t="s">
        <v>127</v>
      </c>
    </row>
    <row r="72" spans="1:60" outlineLevel="1" x14ac:dyDescent="0.2">
      <c r="A72" s="174">
        <v>26</v>
      </c>
      <c r="B72" s="175" t="s">
        <v>218</v>
      </c>
      <c r="C72" s="181" t="s">
        <v>219</v>
      </c>
      <c r="D72" s="176" t="s">
        <v>162</v>
      </c>
      <c r="E72" s="255">
        <v>4</v>
      </c>
      <c r="F72" s="256"/>
      <c r="G72" s="257"/>
      <c r="H72" s="161">
        <v>77.7</v>
      </c>
      <c r="I72" s="160">
        <f t="shared" ref="I72:I77" si="0">ROUND(E72*H72,2)</f>
        <v>310.8</v>
      </c>
      <c r="J72" s="161">
        <v>285.8</v>
      </c>
      <c r="K72" s="160">
        <f t="shared" ref="K72:K77" si="1">ROUND(E72*J72,2)</f>
        <v>1143.2</v>
      </c>
      <c r="L72" s="160">
        <v>21</v>
      </c>
      <c r="M72" s="160">
        <f t="shared" ref="M72:M77" si="2">G72*(1+L72/100)</f>
        <v>0</v>
      </c>
      <c r="N72" s="160">
        <v>3.6999999999999999E-4</v>
      </c>
      <c r="O72" s="160">
        <f t="shared" ref="O72:O77" si="3">ROUND(E72*N72,2)</f>
        <v>0</v>
      </c>
      <c r="P72" s="160">
        <v>0</v>
      </c>
      <c r="Q72" s="160">
        <f t="shared" ref="Q72:Q77" si="4">ROUND(E72*P72,2)</f>
        <v>0</v>
      </c>
      <c r="R72" s="160"/>
      <c r="S72" s="160" t="s">
        <v>131</v>
      </c>
      <c r="T72" s="160" t="s">
        <v>131</v>
      </c>
      <c r="U72" s="160">
        <v>0.71399999999999997</v>
      </c>
      <c r="V72" s="160">
        <f t="shared" ref="V72:V77" si="5">ROUND(E72*U72,2)</f>
        <v>2.86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209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4">
        <v>27</v>
      </c>
      <c r="B73" s="175" t="s">
        <v>220</v>
      </c>
      <c r="C73" s="181" t="s">
        <v>221</v>
      </c>
      <c r="D73" s="176" t="s">
        <v>162</v>
      </c>
      <c r="E73" s="255">
        <v>4</v>
      </c>
      <c r="F73" s="256"/>
      <c r="G73" s="257"/>
      <c r="H73" s="161">
        <v>129.97999999999999</v>
      </c>
      <c r="I73" s="160">
        <f t="shared" si="0"/>
        <v>519.91999999999996</v>
      </c>
      <c r="J73" s="161">
        <v>369.02</v>
      </c>
      <c r="K73" s="160">
        <f t="shared" si="1"/>
        <v>1476.08</v>
      </c>
      <c r="L73" s="160">
        <v>21</v>
      </c>
      <c r="M73" s="160">
        <f t="shared" si="2"/>
        <v>0</v>
      </c>
      <c r="N73" s="160">
        <v>7.3999999999999999E-4</v>
      </c>
      <c r="O73" s="160">
        <f t="shared" si="3"/>
        <v>0</v>
      </c>
      <c r="P73" s="160">
        <v>0</v>
      </c>
      <c r="Q73" s="160">
        <f t="shared" si="4"/>
        <v>0</v>
      </c>
      <c r="R73" s="160"/>
      <c r="S73" s="160" t="s">
        <v>131</v>
      </c>
      <c r="T73" s="160" t="s">
        <v>131</v>
      </c>
      <c r="U73" s="160">
        <v>0.92300000000000004</v>
      </c>
      <c r="V73" s="160">
        <f t="shared" si="5"/>
        <v>3.69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209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4">
        <v>28</v>
      </c>
      <c r="B74" s="175" t="s">
        <v>222</v>
      </c>
      <c r="C74" s="181" t="s">
        <v>223</v>
      </c>
      <c r="D74" s="176" t="s">
        <v>144</v>
      </c>
      <c r="E74" s="255">
        <v>28</v>
      </c>
      <c r="F74" s="256"/>
      <c r="G74" s="257"/>
      <c r="H74" s="161">
        <v>68.88</v>
      </c>
      <c r="I74" s="160">
        <f t="shared" si="0"/>
        <v>1928.64</v>
      </c>
      <c r="J74" s="161">
        <v>143.62</v>
      </c>
      <c r="K74" s="160">
        <f t="shared" si="1"/>
        <v>4021.36</v>
      </c>
      <c r="L74" s="160">
        <v>21</v>
      </c>
      <c r="M74" s="160">
        <f t="shared" si="2"/>
        <v>0</v>
      </c>
      <c r="N74" s="160">
        <v>4.6999999999999999E-4</v>
      </c>
      <c r="O74" s="160">
        <f t="shared" si="3"/>
        <v>0.01</v>
      </c>
      <c r="P74" s="160">
        <v>0</v>
      </c>
      <c r="Q74" s="160">
        <f t="shared" si="4"/>
        <v>0</v>
      </c>
      <c r="R74" s="160"/>
      <c r="S74" s="160" t="s">
        <v>131</v>
      </c>
      <c r="T74" s="160" t="s">
        <v>131</v>
      </c>
      <c r="U74" s="160">
        <v>0.35899999999999999</v>
      </c>
      <c r="V74" s="160">
        <f t="shared" si="5"/>
        <v>10.050000000000001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209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4">
        <v>29</v>
      </c>
      <c r="B75" s="175" t="s">
        <v>224</v>
      </c>
      <c r="C75" s="181" t="s">
        <v>225</v>
      </c>
      <c r="D75" s="176" t="s">
        <v>144</v>
      </c>
      <c r="E75" s="255">
        <v>32</v>
      </c>
      <c r="F75" s="256"/>
      <c r="G75" s="257"/>
      <c r="H75" s="161">
        <v>96.18</v>
      </c>
      <c r="I75" s="160">
        <f t="shared" si="0"/>
        <v>3077.76</v>
      </c>
      <c r="J75" s="161">
        <v>180.82</v>
      </c>
      <c r="K75" s="160">
        <f t="shared" si="1"/>
        <v>5786.24</v>
      </c>
      <c r="L75" s="160">
        <v>21</v>
      </c>
      <c r="M75" s="160">
        <f t="shared" si="2"/>
        <v>0</v>
      </c>
      <c r="N75" s="160">
        <v>6.9999999999999999E-4</v>
      </c>
      <c r="O75" s="160">
        <f t="shared" si="3"/>
        <v>0.02</v>
      </c>
      <c r="P75" s="160">
        <v>0</v>
      </c>
      <c r="Q75" s="160">
        <f t="shared" si="4"/>
        <v>0</v>
      </c>
      <c r="R75" s="160"/>
      <c r="S75" s="160" t="s">
        <v>131</v>
      </c>
      <c r="T75" s="160" t="s">
        <v>131</v>
      </c>
      <c r="U75" s="160">
        <v>0.45200000000000001</v>
      </c>
      <c r="V75" s="160">
        <f t="shared" si="5"/>
        <v>14.46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209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4">
        <v>30</v>
      </c>
      <c r="B76" s="175" t="s">
        <v>226</v>
      </c>
      <c r="C76" s="181" t="s">
        <v>227</v>
      </c>
      <c r="D76" s="176" t="s">
        <v>144</v>
      </c>
      <c r="E76" s="255">
        <v>15</v>
      </c>
      <c r="F76" s="256"/>
      <c r="G76" s="257"/>
      <c r="H76" s="161">
        <v>212.74</v>
      </c>
      <c r="I76" s="160">
        <f t="shared" si="0"/>
        <v>3191.1</v>
      </c>
      <c r="J76" s="161">
        <v>469.26</v>
      </c>
      <c r="K76" s="160">
        <f t="shared" si="1"/>
        <v>7038.9</v>
      </c>
      <c r="L76" s="160">
        <v>21</v>
      </c>
      <c r="M76" s="160">
        <f t="shared" si="2"/>
        <v>0</v>
      </c>
      <c r="N76" s="160">
        <v>1.5200000000000001E-3</v>
      </c>
      <c r="O76" s="160">
        <f t="shared" si="3"/>
        <v>0.02</v>
      </c>
      <c r="P76" s="160">
        <v>0</v>
      </c>
      <c r="Q76" s="160">
        <f t="shared" si="4"/>
        <v>0</v>
      </c>
      <c r="R76" s="160"/>
      <c r="S76" s="160" t="s">
        <v>131</v>
      </c>
      <c r="T76" s="160" t="s">
        <v>131</v>
      </c>
      <c r="U76" s="160">
        <v>1.173</v>
      </c>
      <c r="V76" s="160">
        <f t="shared" si="5"/>
        <v>17.600000000000001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209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1">
        <v>31</v>
      </c>
      <c r="B77" s="172" t="s">
        <v>228</v>
      </c>
      <c r="C77" s="179" t="s">
        <v>229</v>
      </c>
      <c r="D77" s="173" t="s">
        <v>144</v>
      </c>
      <c r="E77" s="254">
        <v>75</v>
      </c>
      <c r="F77" s="256"/>
      <c r="G77" s="257"/>
      <c r="H77" s="161">
        <v>0</v>
      </c>
      <c r="I77" s="160">
        <f t="shared" si="0"/>
        <v>0</v>
      </c>
      <c r="J77" s="161">
        <v>27.2</v>
      </c>
      <c r="K77" s="160">
        <f t="shared" si="1"/>
        <v>2040</v>
      </c>
      <c r="L77" s="160">
        <v>21</v>
      </c>
      <c r="M77" s="160">
        <f t="shared" si="2"/>
        <v>0</v>
      </c>
      <c r="N77" s="160">
        <v>0</v>
      </c>
      <c r="O77" s="160">
        <f t="shared" si="3"/>
        <v>0</v>
      </c>
      <c r="P77" s="160">
        <v>1.98E-3</v>
      </c>
      <c r="Q77" s="160">
        <f t="shared" si="4"/>
        <v>0.15</v>
      </c>
      <c r="R77" s="160"/>
      <c r="S77" s="160" t="s">
        <v>131</v>
      </c>
      <c r="T77" s="160" t="s">
        <v>131</v>
      </c>
      <c r="U77" s="160">
        <v>8.3000000000000004E-2</v>
      </c>
      <c r="V77" s="160">
        <f t="shared" si="5"/>
        <v>6.23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209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80" t="s">
        <v>230</v>
      </c>
      <c r="D78" s="162"/>
      <c r="E78" s="163">
        <v>75</v>
      </c>
      <c r="F78" s="257"/>
      <c r="G78" s="257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134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4">
        <v>32</v>
      </c>
      <c r="B79" s="175" t="s">
        <v>231</v>
      </c>
      <c r="C79" s="181" t="s">
        <v>232</v>
      </c>
      <c r="D79" s="176" t="s">
        <v>162</v>
      </c>
      <c r="E79" s="255">
        <v>10</v>
      </c>
      <c r="F79" s="256"/>
      <c r="G79" s="257"/>
      <c r="H79" s="161">
        <v>0</v>
      </c>
      <c r="I79" s="160">
        <f>ROUND(E79*H79,2)</f>
        <v>0</v>
      </c>
      <c r="J79" s="161">
        <v>69.599999999999994</v>
      </c>
      <c r="K79" s="160">
        <f>ROUND(E79*J79,2)</f>
        <v>696</v>
      </c>
      <c r="L79" s="160">
        <v>21</v>
      </c>
      <c r="M79" s="160">
        <f>G79*(1+L79/100)</f>
        <v>0</v>
      </c>
      <c r="N79" s="160">
        <v>0</v>
      </c>
      <c r="O79" s="160">
        <f>ROUND(E79*N79,2)</f>
        <v>0</v>
      </c>
      <c r="P79" s="160">
        <v>0</v>
      </c>
      <c r="Q79" s="160">
        <f>ROUND(E79*P79,2)</f>
        <v>0</v>
      </c>
      <c r="R79" s="160"/>
      <c r="S79" s="160" t="s">
        <v>131</v>
      </c>
      <c r="T79" s="160" t="s">
        <v>131</v>
      </c>
      <c r="U79" s="160">
        <v>0.17399999999999999</v>
      </c>
      <c r="V79" s="160">
        <f>ROUND(E79*U79,2)</f>
        <v>1.74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209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4">
        <v>33</v>
      </c>
      <c r="B80" s="175" t="s">
        <v>233</v>
      </c>
      <c r="C80" s="181" t="s">
        <v>234</v>
      </c>
      <c r="D80" s="176" t="s">
        <v>162</v>
      </c>
      <c r="E80" s="255">
        <v>2</v>
      </c>
      <c r="F80" s="256"/>
      <c r="G80" s="257"/>
      <c r="H80" s="161">
        <v>0</v>
      </c>
      <c r="I80" s="160">
        <f>ROUND(E80*H80,2)</f>
        <v>0</v>
      </c>
      <c r="J80" s="161">
        <v>103.5</v>
      </c>
      <c r="K80" s="160">
        <f>ROUND(E80*J80,2)</f>
        <v>207</v>
      </c>
      <c r="L80" s="160">
        <v>21</v>
      </c>
      <c r="M80" s="160">
        <f>G80*(1+L80/100)</f>
        <v>0</v>
      </c>
      <c r="N80" s="160">
        <v>0</v>
      </c>
      <c r="O80" s="160">
        <f>ROUND(E80*N80,2)</f>
        <v>0</v>
      </c>
      <c r="P80" s="160">
        <v>0</v>
      </c>
      <c r="Q80" s="160">
        <f>ROUND(E80*P80,2)</f>
        <v>0</v>
      </c>
      <c r="R80" s="160"/>
      <c r="S80" s="160" t="s">
        <v>131</v>
      </c>
      <c r="T80" s="160" t="s">
        <v>131</v>
      </c>
      <c r="U80" s="160">
        <v>0.25900000000000001</v>
      </c>
      <c r="V80" s="160">
        <f>ROUND(E80*U80,2)</f>
        <v>0.52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209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4">
        <v>34</v>
      </c>
      <c r="B81" s="175" t="s">
        <v>235</v>
      </c>
      <c r="C81" s="181" t="s">
        <v>236</v>
      </c>
      <c r="D81" s="176" t="s">
        <v>162</v>
      </c>
      <c r="E81" s="255">
        <v>6</v>
      </c>
      <c r="F81" s="256"/>
      <c r="G81" s="257"/>
      <c r="H81" s="161">
        <v>5259.22</v>
      </c>
      <c r="I81" s="160">
        <f>ROUND(E81*H81,2)</f>
        <v>31555.32</v>
      </c>
      <c r="J81" s="161">
        <v>400.78</v>
      </c>
      <c r="K81" s="160">
        <f>ROUND(E81*J81,2)</f>
        <v>2404.6799999999998</v>
      </c>
      <c r="L81" s="160">
        <v>21</v>
      </c>
      <c r="M81" s="160">
        <f>G81*(1+L81/100)</f>
        <v>0</v>
      </c>
      <c r="N81" s="160">
        <v>7.1459999999999996E-2</v>
      </c>
      <c r="O81" s="160">
        <f>ROUND(E81*N81,2)</f>
        <v>0.43</v>
      </c>
      <c r="P81" s="160">
        <v>0</v>
      </c>
      <c r="Q81" s="160">
        <f>ROUND(E81*P81,2)</f>
        <v>0</v>
      </c>
      <c r="R81" s="160"/>
      <c r="S81" s="160" t="s">
        <v>131</v>
      </c>
      <c r="T81" s="160" t="s">
        <v>131</v>
      </c>
      <c r="U81" s="160">
        <v>1.0580000000000001</v>
      </c>
      <c r="V81" s="160">
        <f>ROUND(E81*U81,2)</f>
        <v>6.35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209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4">
        <v>35</v>
      </c>
      <c r="B82" s="175" t="s">
        <v>237</v>
      </c>
      <c r="C82" s="181" t="s">
        <v>238</v>
      </c>
      <c r="D82" s="176" t="s">
        <v>144</v>
      </c>
      <c r="E82" s="255">
        <v>75</v>
      </c>
      <c r="F82" s="256"/>
      <c r="G82" s="257"/>
      <c r="H82" s="161">
        <v>0.56000000000000005</v>
      </c>
      <c r="I82" s="160">
        <f>ROUND(E82*H82,2)</f>
        <v>42</v>
      </c>
      <c r="J82" s="161">
        <v>19.239999999999998</v>
      </c>
      <c r="K82" s="160">
        <f>ROUND(E82*J82,2)</f>
        <v>1443</v>
      </c>
      <c r="L82" s="160">
        <v>21</v>
      </c>
      <c r="M82" s="160">
        <f>G82*(1+L82/100)</f>
        <v>0</v>
      </c>
      <c r="N82" s="160">
        <v>0</v>
      </c>
      <c r="O82" s="160">
        <f>ROUND(E82*N82,2)</f>
        <v>0</v>
      </c>
      <c r="P82" s="160">
        <v>0</v>
      </c>
      <c r="Q82" s="160">
        <f>ROUND(E82*P82,2)</f>
        <v>0</v>
      </c>
      <c r="R82" s="160"/>
      <c r="S82" s="160" t="s">
        <v>131</v>
      </c>
      <c r="T82" s="160" t="s">
        <v>131</v>
      </c>
      <c r="U82" s="160">
        <v>4.8000000000000001E-2</v>
      </c>
      <c r="V82" s="160">
        <f>ROUND(E82*U82,2)</f>
        <v>3.6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209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4">
        <v>36</v>
      </c>
      <c r="B83" s="175" t="s">
        <v>239</v>
      </c>
      <c r="C83" s="181" t="s">
        <v>240</v>
      </c>
      <c r="D83" s="176" t="s">
        <v>0</v>
      </c>
      <c r="E83" s="255">
        <v>668.82</v>
      </c>
      <c r="F83" s="256"/>
      <c r="G83" s="257"/>
      <c r="H83" s="161">
        <v>0</v>
      </c>
      <c r="I83" s="160">
        <f>ROUND(E83*H83,2)</f>
        <v>0</v>
      </c>
      <c r="J83" s="161">
        <v>1.9</v>
      </c>
      <c r="K83" s="160">
        <f>ROUND(E83*J83,2)</f>
        <v>1270.76</v>
      </c>
      <c r="L83" s="160">
        <v>21</v>
      </c>
      <c r="M83" s="160">
        <f>G83*(1+L83/100)</f>
        <v>0</v>
      </c>
      <c r="N83" s="160">
        <v>0</v>
      </c>
      <c r="O83" s="160">
        <f>ROUND(E83*N83,2)</f>
        <v>0</v>
      </c>
      <c r="P83" s="160">
        <v>0</v>
      </c>
      <c r="Q83" s="160">
        <f>ROUND(E83*P83,2)</f>
        <v>0</v>
      </c>
      <c r="R83" s="160"/>
      <c r="S83" s="160" t="s">
        <v>131</v>
      </c>
      <c r="T83" s="160" t="s">
        <v>131</v>
      </c>
      <c r="U83" s="160">
        <v>0</v>
      </c>
      <c r="V83" s="160">
        <f>ROUND(E83*U83,2)</f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202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5" t="s">
        <v>126</v>
      </c>
      <c r="B84" s="166" t="s">
        <v>77</v>
      </c>
      <c r="C84" s="178" t="s">
        <v>78</v>
      </c>
      <c r="D84" s="167"/>
      <c r="E84" s="168"/>
      <c r="F84" s="258"/>
      <c r="G84" s="258"/>
      <c r="H84" s="164"/>
      <c r="I84" s="164">
        <f>SUM(I85:I110)</f>
        <v>33642.599999999991</v>
      </c>
      <c r="J84" s="164"/>
      <c r="K84" s="164">
        <f>SUM(K85:K110)</f>
        <v>31695.829999999998</v>
      </c>
      <c r="L84" s="164"/>
      <c r="M84" s="164">
        <f>SUM(M85:M110)</f>
        <v>0</v>
      </c>
      <c r="N84" s="164"/>
      <c r="O84" s="164">
        <f>SUM(O85:O110)</f>
        <v>0.06</v>
      </c>
      <c r="P84" s="164"/>
      <c r="Q84" s="164">
        <f>SUM(Q85:Q110)</f>
        <v>0.28000000000000003</v>
      </c>
      <c r="R84" s="164"/>
      <c r="S84" s="164"/>
      <c r="T84" s="164"/>
      <c r="U84" s="164"/>
      <c r="V84" s="164">
        <f>SUM(V85:V110)</f>
        <v>72.420000000000016</v>
      </c>
      <c r="W84" s="164"/>
      <c r="AG84" t="s">
        <v>127</v>
      </c>
    </row>
    <row r="85" spans="1:60" outlineLevel="1" x14ac:dyDescent="0.2">
      <c r="A85" s="171">
        <v>37</v>
      </c>
      <c r="B85" s="172" t="s">
        <v>241</v>
      </c>
      <c r="C85" s="179" t="s">
        <v>242</v>
      </c>
      <c r="D85" s="173" t="s">
        <v>144</v>
      </c>
      <c r="E85" s="254">
        <v>88</v>
      </c>
      <c r="F85" s="256"/>
      <c r="G85" s="257"/>
      <c r="H85" s="161">
        <v>0</v>
      </c>
      <c r="I85" s="160">
        <f>ROUND(E85*H85,2)</f>
        <v>0</v>
      </c>
      <c r="J85" s="161">
        <v>56.7</v>
      </c>
      <c r="K85" s="160">
        <f>ROUND(E85*J85,2)</f>
        <v>4989.6000000000004</v>
      </c>
      <c r="L85" s="160">
        <v>21</v>
      </c>
      <c r="M85" s="160">
        <f>G85*(1+L85/100)</f>
        <v>0</v>
      </c>
      <c r="N85" s="160">
        <v>0</v>
      </c>
      <c r="O85" s="160">
        <f>ROUND(E85*N85,2)</f>
        <v>0</v>
      </c>
      <c r="P85" s="160">
        <v>2.1299999999999999E-3</v>
      </c>
      <c r="Q85" s="160">
        <f>ROUND(E85*P85,2)</f>
        <v>0.19</v>
      </c>
      <c r="R85" s="160"/>
      <c r="S85" s="160" t="s">
        <v>131</v>
      </c>
      <c r="T85" s="160" t="s">
        <v>131</v>
      </c>
      <c r="U85" s="160">
        <v>0.17299999999999999</v>
      </c>
      <c r="V85" s="160">
        <f>ROUND(E85*U85,2)</f>
        <v>15.22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209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0" t="s">
        <v>243</v>
      </c>
      <c r="D86" s="162"/>
      <c r="E86" s="163">
        <v>77.5</v>
      </c>
      <c r="F86" s="257"/>
      <c r="G86" s="257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134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80" t="s">
        <v>244</v>
      </c>
      <c r="D87" s="162"/>
      <c r="E87" s="163">
        <v>10.5</v>
      </c>
      <c r="F87" s="257"/>
      <c r="G87" s="257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134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4">
        <v>38</v>
      </c>
      <c r="B88" s="175" t="s">
        <v>245</v>
      </c>
      <c r="C88" s="181" t="s">
        <v>246</v>
      </c>
      <c r="D88" s="176" t="s">
        <v>144</v>
      </c>
      <c r="E88" s="255">
        <v>18</v>
      </c>
      <c r="F88" s="256"/>
      <c r="G88" s="257"/>
      <c r="H88" s="161">
        <v>0</v>
      </c>
      <c r="I88" s="160">
        <f t="shared" ref="I88:I105" si="6">ROUND(E88*H88,2)</f>
        <v>0</v>
      </c>
      <c r="J88" s="161">
        <v>66.8</v>
      </c>
      <c r="K88" s="160">
        <f t="shared" ref="K88:K105" si="7">ROUND(E88*J88,2)</f>
        <v>1202.4000000000001</v>
      </c>
      <c r="L88" s="160">
        <v>21</v>
      </c>
      <c r="M88" s="160">
        <f t="shared" ref="M88:M105" si="8">G88*(1+L88/100)</f>
        <v>0</v>
      </c>
      <c r="N88" s="160">
        <v>0</v>
      </c>
      <c r="O88" s="160">
        <f t="shared" ref="O88:O105" si="9">ROUND(E88*N88,2)</f>
        <v>0</v>
      </c>
      <c r="P88" s="160">
        <v>4.9699999999999996E-3</v>
      </c>
      <c r="Q88" s="160">
        <f t="shared" ref="Q88:Q105" si="10">ROUND(E88*P88,2)</f>
        <v>0.09</v>
      </c>
      <c r="R88" s="160"/>
      <c r="S88" s="160" t="s">
        <v>131</v>
      </c>
      <c r="T88" s="160" t="s">
        <v>131</v>
      </c>
      <c r="U88" s="160">
        <v>0.20399999999999999</v>
      </c>
      <c r="V88" s="160">
        <f t="shared" ref="V88:V105" si="11">ROUND(E88*U88,2)</f>
        <v>3.67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209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4">
        <v>39</v>
      </c>
      <c r="B89" s="175" t="s">
        <v>247</v>
      </c>
      <c r="C89" s="181" t="s">
        <v>248</v>
      </c>
      <c r="D89" s="176" t="s">
        <v>162</v>
      </c>
      <c r="E89" s="255">
        <v>18</v>
      </c>
      <c r="F89" s="256"/>
      <c r="G89" s="257"/>
      <c r="H89" s="161">
        <v>14.3</v>
      </c>
      <c r="I89" s="160">
        <f t="shared" si="6"/>
        <v>257.39999999999998</v>
      </c>
      <c r="J89" s="161">
        <v>11.6</v>
      </c>
      <c r="K89" s="160">
        <f t="shared" si="7"/>
        <v>208.8</v>
      </c>
      <c r="L89" s="160">
        <v>21</v>
      </c>
      <c r="M89" s="160">
        <f t="shared" si="8"/>
        <v>0</v>
      </c>
      <c r="N89" s="160">
        <v>1E-4</v>
      </c>
      <c r="O89" s="160">
        <f t="shared" si="9"/>
        <v>0</v>
      </c>
      <c r="P89" s="160">
        <v>0</v>
      </c>
      <c r="Q89" s="160">
        <f t="shared" si="10"/>
        <v>0</v>
      </c>
      <c r="R89" s="160"/>
      <c r="S89" s="160" t="s">
        <v>131</v>
      </c>
      <c r="T89" s="160" t="s">
        <v>131</v>
      </c>
      <c r="U89" s="160">
        <v>2.9000000000000001E-2</v>
      </c>
      <c r="V89" s="160">
        <f t="shared" si="11"/>
        <v>0.52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209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4">
        <v>40</v>
      </c>
      <c r="B90" s="175" t="s">
        <v>249</v>
      </c>
      <c r="C90" s="181" t="s">
        <v>250</v>
      </c>
      <c r="D90" s="176" t="s">
        <v>162</v>
      </c>
      <c r="E90" s="255">
        <v>4</v>
      </c>
      <c r="F90" s="256"/>
      <c r="G90" s="257"/>
      <c r="H90" s="161">
        <v>123.08</v>
      </c>
      <c r="I90" s="160">
        <f t="shared" si="6"/>
        <v>492.32</v>
      </c>
      <c r="J90" s="161">
        <v>259.92</v>
      </c>
      <c r="K90" s="160">
        <f t="shared" si="7"/>
        <v>1039.68</v>
      </c>
      <c r="L90" s="160">
        <v>21</v>
      </c>
      <c r="M90" s="160">
        <f t="shared" si="8"/>
        <v>0</v>
      </c>
      <c r="N90" s="160">
        <v>9.8999999999999999E-4</v>
      </c>
      <c r="O90" s="160">
        <f t="shared" si="9"/>
        <v>0</v>
      </c>
      <c r="P90" s="160">
        <v>0</v>
      </c>
      <c r="Q90" s="160">
        <f t="shared" si="10"/>
        <v>0</v>
      </c>
      <c r="R90" s="160"/>
      <c r="S90" s="160" t="s">
        <v>131</v>
      </c>
      <c r="T90" s="160" t="s">
        <v>131</v>
      </c>
      <c r="U90" s="160">
        <v>0.66900000000000004</v>
      </c>
      <c r="V90" s="160">
        <f t="shared" si="11"/>
        <v>2.68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209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4">
        <v>41</v>
      </c>
      <c r="B91" s="175" t="s">
        <v>251</v>
      </c>
      <c r="C91" s="181" t="s">
        <v>252</v>
      </c>
      <c r="D91" s="176" t="s">
        <v>162</v>
      </c>
      <c r="E91" s="255">
        <v>2</v>
      </c>
      <c r="F91" s="256"/>
      <c r="G91" s="257"/>
      <c r="H91" s="161">
        <v>174.2</v>
      </c>
      <c r="I91" s="160">
        <f t="shared" si="6"/>
        <v>348.4</v>
      </c>
      <c r="J91" s="161">
        <v>293.8</v>
      </c>
      <c r="K91" s="160">
        <f t="shared" si="7"/>
        <v>587.6</v>
      </c>
      <c r="L91" s="160">
        <v>21</v>
      </c>
      <c r="M91" s="160">
        <f t="shared" si="8"/>
        <v>0</v>
      </c>
      <c r="N91" s="160">
        <v>1.3500000000000001E-3</v>
      </c>
      <c r="O91" s="160">
        <f t="shared" si="9"/>
        <v>0</v>
      </c>
      <c r="P91" s="160">
        <v>0</v>
      </c>
      <c r="Q91" s="160">
        <f t="shared" si="10"/>
        <v>0</v>
      </c>
      <c r="R91" s="160"/>
      <c r="S91" s="160" t="s">
        <v>131</v>
      </c>
      <c r="T91" s="160" t="s">
        <v>131</v>
      </c>
      <c r="U91" s="160">
        <v>0.754</v>
      </c>
      <c r="V91" s="160">
        <f t="shared" si="11"/>
        <v>1.51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209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4">
        <v>42</v>
      </c>
      <c r="B92" s="175" t="s">
        <v>253</v>
      </c>
      <c r="C92" s="181" t="s">
        <v>254</v>
      </c>
      <c r="D92" s="176" t="s">
        <v>144</v>
      </c>
      <c r="E92" s="255">
        <v>32.5</v>
      </c>
      <c r="F92" s="256"/>
      <c r="G92" s="257"/>
      <c r="H92" s="161">
        <v>228.13</v>
      </c>
      <c r="I92" s="160">
        <f t="shared" si="6"/>
        <v>7414.23</v>
      </c>
      <c r="J92" s="161">
        <v>117.87</v>
      </c>
      <c r="K92" s="160">
        <f t="shared" si="7"/>
        <v>3830.78</v>
      </c>
      <c r="L92" s="160">
        <v>21</v>
      </c>
      <c r="M92" s="160">
        <f t="shared" si="8"/>
        <v>0</v>
      </c>
      <c r="N92" s="160">
        <v>5.5999999999999995E-4</v>
      </c>
      <c r="O92" s="160">
        <f t="shared" si="9"/>
        <v>0.02</v>
      </c>
      <c r="P92" s="160">
        <v>0</v>
      </c>
      <c r="Q92" s="160">
        <f t="shared" si="10"/>
        <v>0</v>
      </c>
      <c r="R92" s="160"/>
      <c r="S92" s="160" t="s">
        <v>131</v>
      </c>
      <c r="T92" s="160" t="s">
        <v>131</v>
      </c>
      <c r="U92" s="160">
        <v>0.27017000000000002</v>
      </c>
      <c r="V92" s="160">
        <f t="shared" si="11"/>
        <v>8.7799999999999994</v>
      </c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209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43</v>
      </c>
      <c r="B93" s="175" t="s">
        <v>255</v>
      </c>
      <c r="C93" s="181" t="s">
        <v>256</v>
      </c>
      <c r="D93" s="176" t="s">
        <v>144</v>
      </c>
      <c r="E93" s="255">
        <v>14.8</v>
      </c>
      <c r="F93" s="256"/>
      <c r="G93" s="257"/>
      <c r="H93" s="161">
        <v>311.72000000000003</v>
      </c>
      <c r="I93" s="160">
        <f t="shared" si="6"/>
        <v>4613.46</v>
      </c>
      <c r="J93" s="161">
        <v>126.78</v>
      </c>
      <c r="K93" s="160">
        <f t="shared" si="7"/>
        <v>1876.34</v>
      </c>
      <c r="L93" s="160">
        <v>21</v>
      </c>
      <c r="M93" s="160">
        <f t="shared" si="8"/>
        <v>0</v>
      </c>
      <c r="N93" s="160">
        <v>6.9999999999999999E-4</v>
      </c>
      <c r="O93" s="160">
        <f t="shared" si="9"/>
        <v>0.01</v>
      </c>
      <c r="P93" s="160">
        <v>0</v>
      </c>
      <c r="Q93" s="160">
        <f t="shared" si="10"/>
        <v>0</v>
      </c>
      <c r="R93" s="160"/>
      <c r="S93" s="160" t="s">
        <v>131</v>
      </c>
      <c r="T93" s="160" t="s">
        <v>131</v>
      </c>
      <c r="U93" s="160">
        <v>0.29019</v>
      </c>
      <c r="V93" s="160">
        <f t="shared" si="11"/>
        <v>4.29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209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4">
        <v>44</v>
      </c>
      <c r="B94" s="175" t="s">
        <v>257</v>
      </c>
      <c r="C94" s="181" t="s">
        <v>258</v>
      </c>
      <c r="D94" s="176" t="s">
        <v>144</v>
      </c>
      <c r="E94" s="255">
        <v>12.4</v>
      </c>
      <c r="F94" s="256"/>
      <c r="G94" s="257"/>
      <c r="H94" s="161">
        <v>450.66</v>
      </c>
      <c r="I94" s="160">
        <f t="shared" si="6"/>
        <v>5588.18</v>
      </c>
      <c r="J94" s="161">
        <v>151.34</v>
      </c>
      <c r="K94" s="160">
        <f t="shared" si="7"/>
        <v>1876.62</v>
      </c>
      <c r="L94" s="160">
        <v>21</v>
      </c>
      <c r="M94" s="160">
        <f t="shared" si="8"/>
        <v>0</v>
      </c>
      <c r="N94" s="160">
        <v>7.7999999999999999E-4</v>
      </c>
      <c r="O94" s="160">
        <f t="shared" si="9"/>
        <v>0.01</v>
      </c>
      <c r="P94" s="160">
        <v>0</v>
      </c>
      <c r="Q94" s="160">
        <f t="shared" si="10"/>
        <v>0</v>
      </c>
      <c r="R94" s="160"/>
      <c r="S94" s="160" t="s">
        <v>131</v>
      </c>
      <c r="T94" s="160" t="s">
        <v>131</v>
      </c>
      <c r="U94" s="160">
        <v>0.34626000000000001</v>
      </c>
      <c r="V94" s="160">
        <f t="shared" si="11"/>
        <v>4.29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209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4">
        <v>45</v>
      </c>
      <c r="B95" s="175" t="s">
        <v>259</v>
      </c>
      <c r="C95" s="181" t="s">
        <v>260</v>
      </c>
      <c r="D95" s="176" t="s">
        <v>144</v>
      </c>
      <c r="E95" s="255">
        <v>16.5</v>
      </c>
      <c r="F95" s="256"/>
      <c r="G95" s="257"/>
      <c r="H95" s="161">
        <v>22.42</v>
      </c>
      <c r="I95" s="160">
        <f t="shared" si="6"/>
        <v>369.93</v>
      </c>
      <c r="J95" s="161">
        <v>46.18</v>
      </c>
      <c r="K95" s="160">
        <f t="shared" si="7"/>
        <v>761.97</v>
      </c>
      <c r="L95" s="160">
        <v>21</v>
      </c>
      <c r="M95" s="160">
        <f t="shared" si="8"/>
        <v>0</v>
      </c>
      <c r="N95" s="160">
        <v>3.0000000000000001E-5</v>
      </c>
      <c r="O95" s="160">
        <f t="shared" si="9"/>
        <v>0</v>
      </c>
      <c r="P95" s="160">
        <v>0</v>
      </c>
      <c r="Q95" s="160">
        <f t="shared" si="10"/>
        <v>0</v>
      </c>
      <c r="R95" s="160"/>
      <c r="S95" s="160" t="s">
        <v>131</v>
      </c>
      <c r="T95" s="160" t="s">
        <v>131</v>
      </c>
      <c r="U95" s="160">
        <v>0.129</v>
      </c>
      <c r="V95" s="160">
        <f t="shared" si="11"/>
        <v>2.13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209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4">
        <v>46</v>
      </c>
      <c r="B96" s="175" t="s">
        <v>261</v>
      </c>
      <c r="C96" s="181" t="s">
        <v>262</v>
      </c>
      <c r="D96" s="176" t="s">
        <v>144</v>
      </c>
      <c r="E96" s="255">
        <v>7.4</v>
      </c>
      <c r="F96" s="256"/>
      <c r="G96" s="257"/>
      <c r="H96" s="161">
        <v>24.12</v>
      </c>
      <c r="I96" s="160">
        <f t="shared" si="6"/>
        <v>178.49</v>
      </c>
      <c r="J96" s="161">
        <v>46.18</v>
      </c>
      <c r="K96" s="160">
        <f t="shared" si="7"/>
        <v>341.73</v>
      </c>
      <c r="L96" s="160">
        <v>21</v>
      </c>
      <c r="M96" s="160">
        <f t="shared" si="8"/>
        <v>0</v>
      </c>
      <c r="N96" s="160">
        <v>6.0000000000000002E-5</v>
      </c>
      <c r="O96" s="160">
        <f t="shared" si="9"/>
        <v>0</v>
      </c>
      <c r="P96" s="160">
        <v>0</v>
      </c>
      <c r="Q96" s="160">
        <f t="shared" si="10"/>
        <v>0</v>
      </c>
      <c r="R96" s="160"/>
      <c r="S96" s="160" t="s">
        <v>131</v>
      </c>
      <c r="T96" s="160" t="s">
        <v>131</v>
      </c>
      <c r="U96" s="160">
        <v>0.129</v>
      </c>
      <c r="V96" s="160">
        <f t="shared" si="11"/>
        <v>0.95</v>
      </c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209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74">
        <v>47</v>
      </c>
      <c r="B97" s="175" t="s">
        <v>263</v>
      </c>
      <c r="C97" s="181" t="s">
        <v>264</v>
      </c>
      <c r="D97" s="176" t="s">
        <v>144</v>
      </c>
      <c r="E97" s="255">
        <v>12.4</v>
      </c>
      <c r="F97" s="256"/>
      <c r="G97" s="257"/>
      <c r="H97" s="161">
        <v>26.46</v>
      </c>
      <c r="I97" s="160">
        <f t="shared" si="6"/>
        <v>328.1</v>
      </c>
      <c r="J97" s="161">
        <v>50.84</v>
      </c>
      <c r="K97" s="160">
        <f t="shared" si="7"/>
        <v>630.41999999999996</v>
      </c>
      <c r="L97" s="160">
        <v>21</v>
      </c>
      <c r="M97" s="160">
        <f t="shared" si="8"/>
        <v>0</v>
      </c>
      <c r="N97" s="160">
        <v>5.0000000000000002E-5</v>
      </c>
      <c r="O97" s="160">
        <f t="shared" si="9"/>
        <v>0</v>
      </c>
      <c r="P97" s="160">
        <v>0</v>
      </c>
      <c r="Q97" s="160">
        <f t="shared" si="10"/>
        <v>0</v>
      </c>
      <c r="R97" s="160"/>
      <c r="S97" s="160" t="s">
        <v>131</v>
      </c>
      <c r="T97" s="160" t="s">
        <v>131</v>
      </c>
      <c r="U97" s="160">
        <v>0.14199999999999999</v>
      </c>
      <c r="V97" s="160">
        <f t="shared" si="11"/>
        <v>1.76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209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74">
        <v>48</v>
      </c>
      <c r="B98" s="175" t="s">
        <v>265</v>
      </c>
      <c r="C98" s="181" t="s">
        <v>266</v>
      </c>
      <c r="D98" s="176" t="s">
        <v>144</v>
      </c>
      <c r="E98" s="255">
        <v>16</v>
      </c>
      <c r="F98" s="256"/>
      <c r="G98" s="257"/>
      <c r="H98" s="161">
        <v>64.819999999999993</v>
      </c>
      <c r="I98" s="160">
        <f t="shared" si="6"/>
        <v>1037.1199999999999</v>
      </c>
      <c r="J98" s="161">
        <v>46.18</v>
      </c>
      <c r="K98" s="160">
        <f t="shared" si="7"/>
        <v>738.88</v>
      </c>
      <c r="L98" s="160">
        <v>21</v>
      </c>
      <c r="M98" s="160">
        <f t="shared" si="8"/>
        <v>0</v>
      </c>
      <c r="N98" s="160">
        <v>6.0000000000000002E-5</v>
      </c>
      <c r="O98" s="160">
        <f t="shared" si="9"/>
        <v>0</v>
      </c>
      <c r="P98" s="160">
        <v>0</v>
      </c>
      <c r="Q98" s="160">
        <f t="shared" si="10"/>
        <v>0</v>
      </c>
      <c r="R98" s="160"/>
      <c r="S98" s="160" t="s">
        <v>131</v>
      </c>
      <c r="T98" s="160" t="s">
        <v>131</v>
      </c>
      <c r="U98" s="160">
        <v>0.129</v>
      </c>
      <c r="V98" s="160">
        <f t="shared" si="11"/>
        <v>2.06</v>
      </c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209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74">
        <v>49</v>
      </c>
      <c r="B99" s="175" t="s">
        <v>267</v>
      </c>
      <c r="C99" s="181" t="s">
        <v>268</v>
      </c>
      <c r="D99" s="176" t="s">
        <v>144</v>
      </c>
      <c r="E99" s="255">
        <v>7.4</v>
      </c>
      <c r="F99" s="256"/>
      <c r="G99" s="257"/>
      <c r="H99" s="161">
        <v>72.319999999999993</v>
      </c>
      <c r="I99" s="160">
        <f t="shared" si="6"/>
        <v>535.16999999999996</v>
      </c>
      <c r="J99" s="161">
        <v>46.18</v>
      </c>
      <c r="K99" s="160">
        <f t="shared" si="7"/>
        <v>341.73</v>
      </c>
      <c r="L99" s="160">
        <v>21</v>
      </c>
      <c r="M99" s="160">
        <f t="shared" si="8"/>
        <v>0</v>
      </c>
      <c r="N99" s="160">
        <v>6.9999999999999994E-5</v>
      </c>
      <c r="O99" s="160">
        <f t="shared" si="9"/>
        <v>0</v>
      </c>
      <c r="P99" s="160">
        <v>0</v>
      </c>
      <c r="Q99" s="160">
        <f t="shared" si="10"/>
        <v>0</v>
      </c>
      <c r="R99" s="160"/>
      <c r="S99" s="160" t="s">
        <v>131</v>
      </c>
      <c r="T99" s="160" t="s">
        <v>131</v>
      </c>
      <c r="U99" s="160">
        <v>0.129</v>
      </c>
      <c r="V99" s="160">
        <f t="shared" si="11"/>
        <v>0.95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209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4">
        <v>50</v>
      </c>
      <c r="B100" s="175" t="s">
        <v>269</v>
      </c>
      <c r="C100" s="181" t="s">
        <v>270</v>
      </c>
      <c r="D100" s="176" t="s">
        <v>162</v>
      </c>
      <c r="E100" s="255">
        <v>20</v>
      </c>
      <c r="F100" s="256"/>
      <c r="G100" s="257"/>
      <c r="H100" s="161">
        <v>0</v>
      </c>
      <c r="I100" s="160">
        <f t="shared" si="6"/>
        <v>0</v>
      </c>
      <c r="J100" s="161">
        <v>184.5</v>
      </c>
      <c r="K100" s="160">
        <f t="shared" si="7"/>
        <v>3690</v>
      </c>
      <c r="L100" s="160">
        <v>21</v>
      </c>
      <c r="M100" s="160">
        <f t="shared" si="8"/>
        <v>0</v>
      </c>
      <c r="N100" s="160">
        <v>0</v>
      </c>
      <c r="O100" s="160">
        <f t="shared" si="9"/>
        <v>0</v>
      </c>
      <c r="P100" s="160">
        <v>0</v>
      </c>
      <c r="Q100" s="160">
        <f t="shared" si="10"/>
        <v>0</v>
      </c>
      <c r="R100" s="160"/>
      <c r="S100" s="160" t="s">
        <v>131</v>
      </c>
      <c r="T100" s="160" t="s">
        <v>131</v>
      </c>
      <c r="U100" s="160">
        <v>0.42499999999999999</v>
      </c>
      <c r="V100" s="160">
        <f t="shared" si="11"/>
        <v>8.5</v>
      </c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209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51</v>
      </c>
      <c r="B101" s="175" t="s">
        <v>271</v>
      </c>
      <c r="C101" s="181" t="s">
        <v>272</v>
      </c>
      <c r="D101" s="176" t="s">
        <v>162</v>
      </c>
      <c r="E101" s="255">
        <v>6</v>
      </c>
      <c r="F101" s="256"/>
      <c r="G101" s="257"/>
      <c r="H101" s="161">
        <v>0</v>
      </c>
      <c r="I101" s="160">
        <f t="shared" si="6"/>
        <v>0</v>
      </c>
      <c r="J101" s="161">
        <v>66</v>
      </c>
      <c r="K101" s="160">
        <f t="shared" si="7"/>
        <v>396</v>
      </c>
      <c r="L101" s="160">
        <v>21</v>
      </c>
      <c r="M101" s="160">
        <f t="shared" si="8"/>
        <v>0</v>
      </c>
      <c r="N101" s="160">
        <v>0</v>
      </c>
      <c r="O101" s="160">
        <f t="shared" si="9"/>
        <v>0</v>
      </c>
      <c r="P101" s="160">
        <v>0</v>
      </c>
      <c r="Q101" s="160">
        <f t="shared" si="10"/>
        <v>0</v>
      </c>
      <c r="R101" s="160"/>
      <c r="S101" s="160" t="s">
        <v>131</v>
      </c>
      <c r="T101" s="160" t="s">
        <v>131</v>
      </c>
      <c r="U101" s="160">
        <v>0.16500000000000001</v>
      </c>
      <c r="V101" s="160">
        <f t="shared" si="11"/>
        <v>0.99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209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4">
        <v>52</v>
      </c>
      <c r="B102" s="175" t="s">
        <v>273</v>
      </c>
      <c r="C102" s="181" t="s">
        <v>274</v>
      </c>
      <c r="D102" s="176" t="s">
        <v>275</v>
      </c>
      <c r="E102" s="255">
        <v>12</v>
      </c>
      <c r="F102" s="256"/>
      <c r="G102" s="257"/>
      <c r="H102" s="161">
        <v>186.25</v>
      </c>
      <c r="I102" s="160">
        <f t="shared" si="6"/>
        <v>2235</v>
      </c>
      <c r="J102" s="161">
        <v>215.75</v>
      </c>
      <c r="K102" s="160">
        <f t="shared" si="7"/>
        <v>2589</v>
      </c>
      <c r="L102" s="160">
        <v>21</v>
      </c>
      <c r="M102" s="160">
        <f t="shared" si="8"/>
        <v>0</v>
      </c>
      <c r="N102" s="160">
        <v>1.6999999999999999E-3</v>
      </c>
      <c r="O102" s="160">
        <f t="shared" si="9"/>
        <v>0.02</v>
      </c>
      <c r="P102" s="160">
        <v>0</v>
      </c>
      <c r="Q102" s="160">
        <f t="shared" si="10"/>
        <v>0</v>
      </c>
      <c r="R102" s="160"/>
      <c r="S102" s="160" t="s">
        <v>131</v>
      </c>
      <c r="T102" s="160" t="s">
        <v>131</v>
      </c>
      <c r="U102" s="160">
        <v>0.60299999999999998</v>
      </c>
      <c r="V102" s="160">
        <f t="shared" si="11"/>
        <v>7.24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209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4">
        <v>53</v>
      </c>
      <c r="B103" s="175" t="s">
        <v>276</v>
      </c>
      <c r="C103" s="181" t="s">
        <v>277</v>
      </c>
      <c r="D103" s="176" t="s">
        <v>162</v>
      </c>
      <c r="E103" s="255">
        <v>4</v>
      </c>
      <c r="F103" s="256"/>
      <c r="G103" s="257"/>
      <c r="H103" s="161">
        <v>313.68</v>
      </c>
      <c r="I103" s="160">
        <f t="shared" si="6"/>
        <v>1254.72</v>
      </c>
      <c r="J103" s="161">
        <v>90.82</v>
      </c>
      <c r="K103" s="160">
        <f t="shared" si="7"/>
        <v>363.28</v>
      </c>
      <c r="L103" s="160">
        <v>21</v>
      </c>
      <c r="M103" s="160">
        <f t="shared" si="8"/>
        <v>0</v>
      </c>
      <c r="N103" s="160">
        <v>4.8000000000000001E-4</v>
      </c>
      <c r="O103" s="160">
        <f t="shared" si="9"/>
        <v>0</v>
      </c>
      <c r="P103" s="160">
        <v>0</v>
      </c>
      <c r="Q103" s="160">
        <f t="shared" si="10"/>
        <v>0</v>
      </c>
      <c r="R103" s="160"/>
      <c r="S103" s="160" t="s">
        <v>131</v>
      </c>
      <c r="T103" s="160" t="s">
        <v>131</v>
      </c>
      <c r="U103" s="160">
        <v>0.22700000000000001</v>
      </c>
      <c r="V103" s="160">
        <f t="shared" si="11"/>
        <v>0.91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209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4">
        <v>54</v>
      </c>
      <c r="B104" s="175" t="s">
        <v>278</v>
      </c>
      <c r="C104" s="181" t="s">
        <v>279</v>
      </c>
      <c r="D104" s="176" t="s">
        <v>162</v>
      </c>
      <c r="E104" s="255">
        <v>2</v>
      </c>
      <c r="F104" s="256"/>
      <c r="G104" s="257"/>
      <c r="H104" s="161">
        <v>446.38</v>
      </c>
      <c r="I104" s="160">
        <f t="shared" si="6"/>
        <v>892.76</v>
      </c>
      <c r="J104" s="161">
        <v>107.62</v>
      </c>
      <c r="K104" s="160">
        <f t="shared" si="7"/>
        <v>215.24</v>
      </c>
      <c r="L104" s="160">
        <v>21</v>
      </c>
      <c r="M104" s="160">
        <f t="shared" si="8"/>
        <v>0</v>
      </c>
      <c r="N104" s="160">
        <v>6.8000000000000005E-4</v>
      </c>
      <c r="O104" s="160">
        <f t="shared" si="9"/>
        <v>0</v>
      </c>
      <c r="P104" s="160">
        <v>0</v>
      </c>
      <c r="Q104" s="160">
        <f t="shared" si="10"/>
        <v>0</v>
      </c>
      <c r="R104" s="160"/>
      <c r="S104" s="160" t="s">
        <v>131</v>
      </c>
      <c r="T104" s="160" t="s">
        <v>131</v>
      </c>
      <c r="U104" s="160">
        <v>0.26900000000000002</v>
      </c>
      <c r="V104" s="160">
        <f t="shared" si="11"/>
        <v>0.54</v>
      </c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209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1">
        <v>55</v>
      </c>
      <c r="B105" s="172" t="s">
        <v>280</v>
      </c>
      <c r="C105" s="179" t="s">
        <v>281</v>
      </c>
      <c r="D105" s="173" t="s">
        <v>144</v>
      </c>
      <c r="E105" s="254">
        <v>59.7</v>
      </c>
      <c r="F105" s="256"/>
      <c r="G105" s="257"/>
      <c r="H105" s="161">
        <v>0.18</v>
      </c>
      <c r="I105" s="160">
        <f t="shared" si="6"/>
        <v>10.75</v>
      </c>
      <c r="J105" s="161">
        <v>11.62</v>
      </c>
      <c r="K105" s="160">
        <f t="shared" si="7"/>
        <v>693.71</v>
      </c>
      <c r="L105" s="160">
        <v>21</v>
      </c>
      <c r="M105" s="160">
        <f t="shared" si="8"/>
        <v>0</v>
      </c>
      <c r="N105" s="160">
        <v>0</v>
      </c>
      <c r="O105" s="160">
        <f t="shared" si="9"/>
        <v>0</v>
      </c>
      <c r="P105" s="160">
        <v>0</v>
      </c>
      <c r="Q105" s="160">
        <f t="shared" si="10"/>
        <v>0</v>
      </c>
      <c r="R105" s="160"/>
      <c r="S105" s="160" t="s">
        <v>131</v>
      </c>
      <c r="T105" s="160" t="s">
        <v>131</v>
      </c>
      <c r="U105" s="160">
        <v>2.9000000000000001E-2</v>
      </c>
      <c r="V105" s="160">
        <f t="shared" si="11"/>
        <v>1.73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209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0" t="s">
        <v>282</v>
      </c>
      <c r="D106" s="162"/>
      <c r="E106" s="163">
        <v>59.7</v>
      </c>
      <c r="F106" s="257"/>
      <c r="G106" s="257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134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4">
        <v>56</v>
      </c>
      <c r="B107" s="175" t="s">
        <v>283</v>
      </c>
      <c r="C107" s="181" t="s">
        <v>284</v>
      </c>
      <c r="D107" s="176" t="s">
        <v>144</v>
      </c>
      <c r="E107" s="255">
        <v>59.7</v>
      </c>
      <c r="F107" s="256"/>
      <c r="G107" s="257"/>
      <c r="H107" s="161">
        <v>1.45</v>
      </c>
      <c r="I107" s="160">
        <f>ROUND(E107*H107,2)</f>
        <v>86.57</v>
      </c>
      <c r="J107" s="161">
        <v>24.85</v>
      </c>
      <c r="K107" s="160">
        <f>ROUND(E107*J107,2)</f>
        <v>1483.55</v>
      </c>
      <c r="L107" s="160">
        <v>21</v>
      </c>
      <c r="M107" s="160">
        <f>G107*(1+L107/100)</f>
        <v>0</v>
      </c>
      <c r="N107" s="160">
        <v>1.0000000000000001E-5</v>
      </c>
      <c r="O107" s="160">
        <f>ROUND(E107*N107,2)</f>
        <v>0</v>
      </c>
      <c r="P107" s="160">
        <v>0</v>
      </c>
      <c r="Q107" s="160">
        <f>ROUND(E107*P107,2)</f>
        <v>0</v>
      </c>
      <c r="R107" s="160"/>
      <c r="S107" s="160" t="s">
        <v>131</v>
      </c>
      <c r="T107" s="160" t="s">
        <v>131</v>
      </c>
      <c r="U107" s="160">
        <v>6.2E-2</v>
      </c>
      <c r="V107" s="160">
        <f>ROUND(E107*U107,2)</f>
        <v>3.7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209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4">
        <v>57</v>
      </c>
      <c r="B108" s="175" t="s">
        <v>285</v>
      </c>
      <c r="C108" s="181" t="s">
        <v>286</v>
      </c>
      <c r="D108" s="176" t="s">
        <v>287</v>
      </c>
      <c r="E108" s="255">
        <v>2</v>
      </c>
      <c r="F108" s="256"/>
      <c r="G108" s="257"/>
      <c r="H108" s="161">
        <v>0</v>
      </c>
      <c r="I108" s="160">
        <f>ROUND(E108*H108,2)</f>
        <v>0</v>
      </c>
      <c r="J108" s="161">
        <v>1500</v>
      </c>
      <c r="K108" s="160">
        <f>ROUND(E108*J108,2)</f>
        <v>3000</v>
      </c>
      <c r="L108" s="160">
        <v>21</v>
      </c>
      <c r="M108" s="160">
        <f>G108*(1+L108/100)</f>
        <v>0</v>
      </c>
      <c r="N108" s="160">
        <v>0</v>
      </c>
      <c r="O108" s="160">
        <f>ROUND(E108*N108,2)</f>
        <v>0</v>
      </c>
      <c r="P108" s="160">
        <v>0</v>
      </c>
      <c r="Q108" s="160">
        <f>ROUND(E108*P108,2)</f>
        <v>0</v>
      </c>
      <c r="R108" s="160"/>
      <c r="S108" s="160" t="s">
        <v>170</v>
      </c>
      <c r="T108" s="160" t="s">
        <v>171</v>
      </c>
      <c r="U108" s="160">
        <v>0</v>
      </c>
      <c r="V108" s="160">
        <f>ROUND(E108*U108,2)</f>
        <v>0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209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4">
        <v>58</v>
      </c>
      <c r="B109" s="175" t="s">
        <v>288</v>
      </c>
      <c r="C109" s="181" t="s">
        <v>289</v>
      </c>
      <c r="D109" s="176" t="s">
        <v>290</v>
      </c>
      <c r="E109" s="255">
        <v>40</v>
      </c>
      <c r="F109" s="256"/>
      <c r="G109" s="257"/>
      <c r="H109" s="161">
        <v>200</v>
      </c>
      <c r="I109" s="160">
        <f>ROUND(E109*H109,2)</f>
        <v>8000</v>
      </c>
      <c r="J109" s="161">
        <v>0</v>
      </c>
      <c r="K109" s="160">
        <f>ROUND(E109*J109,2)</f>
        <v>0</v>
      </c>
      <c r="L109" s="160">
        <v>21</v>
      </c>
      <c r="M109" s="160">
        <f>G109*(1+L109/100)</f>
        <v>0</v>
      </c>
      <c r="N109" s="160">
        <v>0</v>
      </c>
      <c r="O109" s="160">
        <f>ROUND(E109*N109,2)</f>
        <v>0</v>
      </c>
      <c r="P109" s="160">
        <v>0</v>
      </c>
      <c r="Q109" s="160">
        <f>ROUND(E109*P109,2)</f>
        <v>0</v>
      </c>
      <c r="R109" s="160"/>
      <c r="S109" s="160" t="s">
        <v>170</v>
      </c>
      <c r="T109" s="160" t="s">
        <v>171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291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4">
        <v>59</v>
      </c>
      <c r="B110" s="175" t="s">
        <v>292</v>
      </c>
      <c r="C110" s="181" t="s">
        <v>293</v>
      </c>
      <c r="D110" s="176" t="s">
        <v>0</v>
      </c>
      <c r="E110" s="255">
        <v>644.9991</v>
      </c>
      <c r="F110" s="256"/>
      <c r="G110" s="257"/>
      <c r="H110" s="161">
        <v>0</v>
      </c>
      <c r="I110" s="160">
        <f>ROUND(E110*H110,2)</f>
        <v>0</v>
      </c>
      <c r="J110" s="161">
        <v>1.3</v>
      </c>
      <c r="K110" s="160">
        <f>ROUND(E110*J110,2)</f>
        <v>838.5</v>
      </c>
      <c r="L110" s="160">
        <v>21</v>
      </c>
      <c r="M110" s="160">
        <f>G110*(1+L110/100)</f>
        <v>0</v>
      </c>
      <c r="N110" s="160">
        <v>0</v>
      </c>
      <c r="O110" s="160">
        <f>ROUND(E110*N110,2)</f>
        <v>0</v>
      </c>
      <c r="P110" s="160">
        <v>0</v>
      </c>
      <c r="Q110" s="160">
        <f>ROUND(E110*P110,2)</f>
        <v>0</v>
      </c>
      <c r="R110" s="160"/>
      <c r="S110" s="160" t="s">
        <v>131</v>
      </c>
      <c r="T110" s="160" t="s">
        <v>131</v>
      </c>
      <c r="U110" s="160">
        <v>0</v>
      </c>
      <c r="V110" s="160">
        <f>ROUND(E110*U110,2)</f>
        <v>0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202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5" t="s">
        <v>126</v>
      </c>
      <c r="B111" s="166" t="s">
        <v>79</v>
      </c>
      <c r="C111" s="178" t="s">
        <v>80</v>
      </c>
      <c r="D111" s="167"/>
      <c r="E111" s="168"/>
      <c r="F111" s="258"/>
      <c r="G111" s="258"/>
      <c r="H111" s="164"/>
      <c r="I111" s="164">
        <f>SUM(I112:I126)</f>
        <v>32051.359999999997</v>
      </c>
      <c r="J111" s="164"/>
      <c r="K111" s="164">
        <f>SUM(K112:K126)</f>
        <v>14241.71</v>
      </c>
      <c r="L111" s="164"/>
      <c r="M111" s="164">
        <f>SUM(M112:M126)</f>
        <v>0</v>
      </c>
      <c r="N111" s="164"/>
      <c r="O111" s="164">
        <f>SUM(O112:O126)</f>
        <v>9.9999999999999992E-2</v>
      </c>
      <c r="P111" s="164"/>
      <c r="Q111" s="164">
        <f>SUM(Q112:Q126)</f>
        <v>0.16</v>
      </c>
      <c r="R111" s="164"/>
      <c r="S111" s="164"/>
      <c r="T111" s="164"/>
      <c r="U111" s="164"/>
      <c r="V111" s="164">
        <f>SUM(V112:V126)</f>
        <v>30.5</v>
      </c>
      <c r="W111" s="164"/>
      <c r="AG111" t="s">
        <v>127</v>
      </c>
    </row>
    <row r="112" spans="1:60" outlineLevel="1" x14ac:dyDescent="0.2">
      <c r="A112" s="174">
        <v>60</v>
      </c>
      <c r="B112" s="175" t="s">
        <v>294</v>
      </c>
      <c r="C112" s="181" t="s">
        <v>295</v>
      </c>
      <c r="D112" s="176" t="s">
        <v>296</v>
      </c>
      <c r="E112" s="255">
        <v>4</v>
      </c>
      <c r="F112" s="256"/>
      <c r="G112" s="257"/>
      <c r="H112" s="161">
        <v>0</v>
      </c>
      <c r="I112" s="160">
        <f t="shared" ref="I112:I126" si="12">ROUND(E112*H112,2)</f>
        <v>0</v>
      </c>
      <c r="J112" s="161">
        <v>125</v>
      </c>
      <c r="K112" s="160">
        <f t="shared" ref="K112:K126" si="13">ROUND(E112*J112,2)</f>
        <v>500</v>
      </c>
      <c r="L112" s="160">
        <v>21</v>
      </c>
      <c r="M112" s="160">
        <f t="shared" ref="M112:M126" si="14">G112*(1+L112/100)</f>
        <v>0</v>
      </c>
      <c r="N112" s="160">
        <v>0</v>
      </c>
      <c r="O112" s="160">
        <f t="shared" ref="O112:O126" si="15">ROUND(E112*N112,2)</f>
        <v>0</v>
      </c>
      <c r="P112" s="160">
        <v>1.9460000000000002E-2</v>
      </c>
      <c r="Q112" s="160">
        <f t="shared" ref="Q112:Q126" si="16">ROUND(E112*P112,2)</f>
        <v>0.08</v>
      </c>
      <c r="R112" s="160"/>
      <c r="S112" s="160" t="s">
        <v>131</v>
      </c>
      <c r="T112" s="160" t="s">
        <v>131</v>
      </c>
      <c r="U112" s="160">
        <v>0.38200000000000001</v>
      </c>
      <c r="V112" s="160">
        <f t="shared" ref="V112:V126" si="17">ROUND(E112*U112,2)</f>
        <v>1.53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209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4">
        <v>61</v>
      </c>
      <c r="B113" s="175" t="s">
        <v>297</v>
      </c>
      <c r="C113" s="181" t="s">
        <v>298</v>
      </c>
      <c r="D113" s="176" t="s">
        <v>296</v>
      </c>
      <c r="E113" s="255">
        <v>4</v>
      </c>
      <c r="F113" s="256"/>
      <c r="G113" s="257"/>
      <c r="H113" s="161">
        <v>1206.48</v>
      </c>
      <c r="I113" s="160">
        <f t="shared" si="12"/>
        <v>4825.92</v>
      </c>
      <c r="J113" s="161">
        <v>528.52</v>
      </c>
      <c r="K113" s="160">
        <f t="shared" si="13"/>
        <v>2114.08</v>
      </c>
      <c r="L113" s="160">
        <v>21</v>
      </c>
      <c r="M113" s="160">
        <f t="shared" si="14"/>
        <v>0</v>
      </c>
      <c r="N113" s="160">
        <v>1.601E-2</v>
      </c>
      <c r="O113" s="160">
        <f t="shared" si="15"/>
        <v>0.06</v>
      </c>
      <c r="P113" s="160">
        <v>0</v>
      </c>
      <c r="Q113" s="160">
        <f t="shared" si="16"/>
        <v>0</v>
      </c>
      <c r="R113" s="160"/>
      <c r="S113" s="160" t="s">
        <v>131</v>
      </c>
      <c r="T113" s="160" t="s">
        <v>131</v>
      </c>
      <c r="U113" s="160">
        <v>1.1890000000000001</v>
      </c>
      <c r="V113" s="160">
        <f t="shared" si="17"/>
        <v>4.76</v>
      </c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209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4">
        <v>62</v>
      </c>
      <c r="B114" s="175" t="s">
        <v>299</v>
      </c>
      <c r="C114" s="181" t="s">
        <v>300</v>
      </c>
      <c r="D114" s="176" t="s">
        <v>296</v>
      </c>
      <c r="E114" s="255">
        <v>2</v>
      </c>
      <c r="F114" s="256"/>
      <c r="G114" s="257"/>
      <c r="H114" s="161">
        <v>1824.52</v>
      </c>
      <c r="I114" s="160">
        <f t="shared" si="12"/>
        <v>3649.04</v>
      </c>
      <c r="J114" s="161">
        <v>220.48</v>
      </c>
      <c r="K114" s="160">
        <f t="shared" si="13"/>
        <v>440.96</v>
      </c>
      <c r="L114" s="160">
        <v>21</v>
      </c>
      <c r="M114" s="160">
        <f t="shared" si="14"/>
        <v>0</v>
      </c>
      <c r="N114" s="160">
        <v>1.0540000000000001E-2</v>
      </c>
      <c r="O114" s="160">
        <f t="shared" si="15"/>
        <v>0.02</v>
      </c>
      <c r="P114" s="160">
        <v>0</v>
      </c>
      <c r="Q114" s="160">
        <f t="shared" si="16"/>
        <v>0</v>
      </c>
      <c r="R114" s="160"/>
      <c r="S114" s="160" t="s">
        <v>131</v>
      </c>
      <c r="T114" s="160" t="s">
        <v>131</v>
      </c>
      <c r="U114" s="160">
        <v>0.496</v>
      </c>
      <c r="V114" s="160">
        <f t="shared" si="17"/>
        <v>0.99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140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4">
        <v>63</v>
      </c>
      <c r="B115" s="175" t="s">
        <v>301</v>
      </c>
      <c r="C115" s="181" t="s">
        <v>302</v>
      </c>
      <c r="D115" s="176" t="s">
        <v>296</v>
      </c>
      <c r="E115" s="255">
        <v>2</v>
      </c>
      <c r="F115" s="256"/>
      <c r="G115" s="257"/>
      <c r="H115" s="161">
        <v>82.66</v>
      </c>
      <c r="I115" s="160">
        <f t="shared" si="12"/>
        <v>165.32</v>
      </c>
      <c r="J115" s="161">
        <v>399.84</v>
      </c>
      <c r="K115" s="160">
        <f t="shared" si="13"/>
        <v>799.68</v>
      </c>
      <c r="L115" s="160">
        <v>21</v>
      </c>
      <c r="M115" s="160">
        <f t="shared" si="14"/>
        <v>0</v>
      </c>
      <c r="N115" s="160">
        <v>5.1000000000000004E-4</v>
      </c>
      <c r="O115" s="160">
        <f t="shared" si="15"/>
        <v>0</v>
      </c>
      <c r="P115" s="160">
        <v>0</v>
      </c>
      <c r="Q115" s="160">
        <f t="shared" si="16"/>
        <v>0</v>
      </c>
      <c r="R115" s="160"/>
      <c r="S115" s="160" t="s">
        <v>131</v>
      </c>
      <c r="T115" s="160" t="s">
        <v>131</v>
      </c>
      <c r="U115" s="160">
        <v>1</v>
      </c>
      <c r="V115" s="160">
        <f t="shared" si="17"/>
        <v>2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140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4">
        <v>64</v>
      </c>
      <c r="B116" s="175" t="s">
        <v>303</v>
      </c>
      <c r="C116" s="181" t="s">
        <v>304</v>
      </c>
      <c r="D116" s="176" t="s">
        <v>296</v>
      </c>
      <c r="E116" s="255">
        <v>2</v>
      </c>
      <c r="F116" s="256"/>
      <c r="G116" s="257"/>
      <c r="H116" s="161">
        <v>0</v>
      </c>
      <c r="I116" s="160">
        <f t="shared" si="12"/>
        <v>0</v>
      </c>
      <c r="J116" s="161">
        <v>78</v>
      </c>
      <c r="K116" s="160">
        <f t="shared" si="13"/>
        <v>156</v>
      </c>
      <c r="L116" s="160">
        <v>21</v>
      </c>
      <c r="M116" s="160">
        <f t="shared" si="14"/>
        <v>0</v>
      </c>
      <c r="N116" s="160">
        <v>0</v>
      </c>
      <c r="O116" s="160">
        <f t="shared" si="15"/>
        <v>0</v>
      </c>
      <c r="P116" s="160">
        <v>1.78E-2</v>
      </c>
      <c r="Q116" s="160">
        <f t="shared" si="16"/>
        <v>0.04</v>
      </c>
      <c r="R116" s="160"/>
      <c r="S116" s="160" t="s">
        <v>131</v>
      </c>
      <c r="T116" s="160" t="s">
        <v>131</v>
      </c>
      <c r="U116" s="160">
        <v>0.23799999999999999</v>
      </c>
      <c r="V116" s="160">
        <f t="shared" si="17"/>
        <v>0.48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140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4">
        <v>65</v>
      </c>
      <c r="B117" s="175" t="s">
        <v>305</v>
      </c>
      <c r="C117" s="181" t="s">
        <v>306</v>
      </c>
      <c r="D117" s="176" t="s">
        <v>162</v>
      </c>
      <c r="E117" s="255">
        <v>2</v>
      </c>
      <c r="F117" s="256"/>
      <c r="G117" s="257"/>
      <c r="H117" s="161">
        <v>915.56</v>
      </c>
      <c r="I117" s="160">
        <f t="shared" si="12"/>
        <v>1831.12</v>
      </c>
      <c r="J117" s="161">
        <v>190.44</v>
      </c>
      <c r="K117" s="160">
        <f t="shared" si="13"/>
        <v>380.88</v>
      </c>
      <c r="L117" s="160">
        <v>21</v>
      </c>
      <c r="M117" s="160">
        <f t="shared" si="14"/>
        <v>0</v>
      </c>
      <c r="N117" s="160">
        <v>1.32E-3</v>
      </c>
      <c r="O117" s="160">
        <f t="shared" si="15"/>
        <v>0</v>
      </c>
      <c r="P117" s="160">
        <v>0</v>
      </c>
      <c r="Q117" s="160">
        <f t="shared" si="16"/>
        <v>0</v>
      </c>
      <c r="R117" s="160"/>
      <c r="S117" s="160" t="s">
        <v>131</v>
      </c>
      <c r="T117" s="160" t="s">
        <v>131</v>
      </c>
      <c r="U117" s="160">
        <v>0.47599999999999998</v>
      </c>
      <c r="V117" s="160">
        <f t="shared" si="17"/>
        <v>0.95</v>
      </c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140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 x14ac:dyDescent="0.2">
      <c r="A118" s="174">
        <v>66</v>
      </c>
      <c r="B118" s="175" t="s">
        <v>307</v>
      </c>
      <c r="C118" s="181" t="s">
        <v>308</v>
      </c>
      <c r="D118" s="176" t="s">
        <v>162</v>
      </c>
      <c r="E118" s="255">
        <v>4</v>
      </c>
      <c r="F118" s="256"/>
      <c r="G118" s="257"/>
      <c r="H118" s="161">
        <v>1170.96</v>
      </c>
      <c r="I118" s="160">
        <f t="shared" si="12"/>
        <v>4683.84</v>
      </c>
      <c r="J118" s="161">
        <v>178.04</v>
      </c>
      <c r="K118" s="160">
        <f t="shared" si="13"/>
        <v>712.16</v>
      </c>
      <c r="L118" s="160">
        <v>21</v>
      </c>
      <c r="M118" s="160">
        <f t="shared" si="14"/>
        <v>0</v>
      </c>
      <c r="N118" s="160">
        <v>1.0399999999999999E-3</v>
      </c>
      <c r="O118" s="160">
        <f t="shared" si="15"/>
        <v>0</v>
      </c>
      <c r="P118" s="160">
        <v>0</v>
      </c>
      <c r="Q118" s="160">
        <f t="shared" si="16"/>
        <v>0</v>
      </c>
      <c r="R118" s="160"/>
      <c r="S118" s="160" t="s">
        <v>131</v>
      </c>
      <c r="T118" s="160" t="s">
        <v>131</v>
      </c>
      <c r="U118" s="160">
        <v>0.44500000000000001</v>
      </c>
      <c r="V118" s="160">
        <f t="shared" si="17"/>
        <v>1.78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209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4">
        <v>67</v>
      </c>
      <c r="B119" s="175" t="s">
        <v>309</v>
      </c>
      <c r="C119" s="181" t="s">
        <v>310</v>
      </c>
      <c r="D119" s="176" t="s">
        <v>296</v>
      </c>
      <c r="E119" s="255">
        <v>4</v>
      </c>
      <c r="F119" s="256"/>
      <c r="G119" s="257"/>
      <c r="H119" s="161">
        <v>0</v>
      </c>
      <c r="I119" s="160">
        <f t="shared" si="12"/>
        <v>0</v>
      </c>
      <c r="J119" s="161">
        <v>71.099999999999994</v>
      </c>
      <c r="K119" s="160">
        <f t="shared" si="13"/>
        <v>284.39999999999998</v>
      </c>
      <c r="L119" s="160">
        <v>21</v>
      </c>
      <c r="M119" s="160">
        <f t="shared" si="14"/>
        <v>0</v>
      </c>
      <c r="N119" s="160">
        <v>0</v>
      </c>
      <c r="O119" s="160">
        <f t="shared" si="15"/>
        <v>0</v>
      </c>
      <c r="P119" s="160">
        <v>1.56E-3</v>
      </c>
      <c r="Q119" s="160">
        <f t="shared" si="16"/>
        <v>0.01</v>
      </c>
      <c r="R119" s="160"/>
      <c r="S119" s="160" t="s">
        <v>131</v>
      </c>
      <c r="T119" s="160" t="s">
        <v>131</v>
      </c>
      <c r="U119" s="160">
        <v>0.217</v>
      </c>
      <c r="V119" s="160">
        <f t="shared" si="17"/>
        <v>0.87</v>
      </c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140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4">
        <v>68</v>
      </c>
      <c r="B120" s="175" t="s">
        <v>311</v>
      </c>
      <c r="C120" s="181" t="s">
        <v>312</v>
      </c>
      <c r="D120" s="176" t="s">
        <v>162</v>
      </c>
      <c r="E120" s="255">
        <v>4</v>
      </c>
      <c r="F120" s="256"/>
      <c r="G120" s="257"/>
      <c r="H120" s="161">
        <v>0</v>
      </c>
      <c r="I120" s="160">
        <f t="shared" si="12"/>
        <v>0</v>
      </c>
      <c r="J120" s="161">
        <v>178</v>
      </c>
      <c r="K120" s="160">
        <f t="shared" si="13"/>
        <v>712</v>
      </c>
      <c r="L120" s="160">
        <v>21</v>
      </c>
      <c r="M120" s="160">
        <f t="shared" si="14"/>
        <v>0</v>
      </c>
      <c r="N120" s="160">
        <v>0</v>
      </c>
      <c r="O120" s="160">
        <f t="shared" si="15"/>
        <v>0</v>
      </c>
      <c r="P120" s="160">
        <v>7.62E-3</v>
      </c>
      <c r="Q120" s="160">
        <f t="shared" si="16"/>
        <v>0.03</v>
      </c>
      <c r="R120" s="160"/>
      <c r="S120" s="160" t="s">
        <v>131</v>
      </c>
      <c r="T120" s="160" t="s">
        <v>131</v>
      </c>
      <c r="U120" s="160">
        <v>0.54300000000000004</v>
      </c>
      <c r="V120" s="160">
        <f t="shared" si="17"/>
        <v>2.17</v>
      </c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140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74">
        <v>69</v>
      </c>
      <c r="B121" s="175" t="s">
        <v>313</v>
      </c>
      <c r="C121" s="181" t="s">
        <v>314</v>
      </c>
      <c r="D121" s="176" t="s">
        <v>296</v>
      </c>
      <c r="E121" s="255">
        <v>4</v>
      </c>
      <c r="F121" s="256"/>
      <c r="G121" s="257"/>
      <c r="H121" s="161">
        <v>2665.66</v>
      </c>
      <c r="I121" s="160">
        <f t="shared" si="12"/>
        <v>10662.64</v>
      </c>
      <c r="J121" s="161">
        <v>195.57</v>
      </c>
      <c r="K121" s="160">
        <f t="shared" si="13"/>
        <v>782.28</v>
      </c>
      <c r="L121" s="160">
        <v>21</v>
      </c>
      <c r="M121" s="160">
        <f t="shared" si="14"/>
        <v>0</v>
      </c>
      <c r="N121" s="160">
        <v>1.5299999999999999E-3</v>
      </c>
      <c r="O121" s="160">
        <f t="shared" si="15"/>
        <v>0.01</v>
      </c>
      <c r="P121" s="160">
        <v>0</v>
      </c>
      <c r="Q121" s="160">
        <f t="shared" si="16"/>
        <v>0</v>
      </c>
      <c r="R121" s="160"/>
      <c r="S121" s="160" t="s">
        <v>170</v>
      </c>
      <c r="T121" s="160" t="s">
        <v>171</v>
      </c>
      <c r="U121" s="160">
        <v>0.65500000000000003</v>
      </c>
      <c r="V121" s="160">
        <f t="shared" si="17"/>
        <v>2.62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140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 x14ac:dyDescent="0.2">
      <c r="A122" s="174">
        <v>70</v>
      </c>
      <c r="B122" s="175" t="s">
        <v>315</v>
      </c>
      <c r="C122" s="181" t="s">
        <v>316</v>
      </c>
      <c r="D122" s="176" t="s">
        <v>162</v>
      </c>
      <c r="E122" s="255">
        <v>4</v>
      </c>
      <c r="F122" s="256"/>
      <c r="G122" s="257"/>
      <c r="H122" s="161">
        <v>1558.37</v>
      </c>
      <c r="I122" s="160">
        <f t="shared" si="12"/>
        <v>6233.48</v>
      </c>
      <c r="J122" s="161">
        <v>176.55</v>
      </c>
      <c r="K122" s="160">
        <f t="shared" si="13"/>
        <v>706.2</v>
      </c>
      <c r="L122" s="160">
        <v>21</v>
      </c>
      <c r="M122" s="160">
        <f t="shared" si="14"/>
        <v>0</v>
      </c>
      <c r="N122" s="160">
        <v>1.5200000000000001E-3</v>
      </c>
      <c r="O122" s="160">
        <f t="shared" si="15"/>
        <v>0.01</v>
      </c>
      <c r="P122" s="160">
        <v>0</v>
      </c>
      <c r="Q122" s="160">
        <f t="shared" si="16"/>
        <v>0</v>
      </c>
      <c r="R122" s="160"/>
      <c r="S122" s="160" t="s">
        <v>170</v>
      </c>
      <c r="T122" s="160" t="s">
        <v>171</v>
      </c>
      <c r="U122" s="160">
        <v>0.58699999999999997</v>
      </c>
      <c r="V122" s="160">
        <f t="shared" si="17"/>
        <v>2.35</v>
      </c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209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71</v>
      </c>
      <c r="B123" s="175" t="s">
        <v>317</v>
      </c>
      <c r="C123" s="181" t="s">
        <v>318</v>
      </c>
      <c r="D123" s="176" t="s">
        <v>319</v>
      </c>
      <c r="E123" s="255">
        <v>10</v>
      </c>
      <c r="F123" s="256"/>
      <c r="G123" s="257"/>
      <c r="H123" s="161">
        <v>0</v>
      </c>
      <c r="I123" s="160">
        <f t="shared" si="12"/>
        <v>0</v>
      </c>
      <c r="J123" s="161">
        <v>363</v>
      </c>
      <c r="K123" s="160">
        <f t="shared" si="13"/>
        <v>3630</v>
      </c>
      <c r="L123" s="160">
        <v>21</v>
      </c>
      <c r="M123" s="160">
        <f t="shared" si="14"/>
        <v>0</v>
      </c>
      <c r="N123" s="160">
        <v>0</v>
      </c>
      <c r="O123" s="160">
        <f t="shared" si="15"/>
        <v>0</v>
      </c>
      <c r="P123" s="160">
        <v>0</v>
      </c>
      <c r="Q123" s="160">
        <f t="shared" si="16"/>
        <v>0</v>
      </c>
      <c r="R123" s="160" t="s">
        <v>320</v>
      </c>
      <c r="S123" s="160" t="s">
        <v>131</v>
      </c>
      <c r="T123" s="160" t="s">
        <v>131</v>
      </c>
      <c r="U123" s="160">
        <v>1</v>
      </c>
      <c r="V123" s="160">
        <f t="shared" si="17"/>
        <v>10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321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4">
        <v>72</v>
      </c>
      <c r="B124" s="175" t="s">
        <v>322</v>
      </c>
      <c r="C124" s="181" t="s">
        <v>323</v>
      </c>
      <c r="D124" s="176" t="s">
        <v>324</v>
      </c>
      <c r="E124" s="255">
        <v>10</v>
      </c>
      <c r="F124" s="256"/>
      <c r="G124" s="257"/>
      <c r="H124" s="161">
        <v>0</v>
      </c>
      <c r="I124" s="160">
        <f t="shared" si="12"/>
        <v>0</v>
      </c>
      <c r="J124" s="161">
        <v>160</v>
      </c>
      <c r="K124" s="160">
        <f t="shared" si="13"/>
        <v>1600</v>
      </c>
      <c r="L124" s="160">
        <v>21</v>
      </c>
      <c r="M124" s="160">
        <f t="shared" si="14"/>
        <v>0</v>
      </c>
      <c r="N124" s="160">
        <v>0</v>
      </c>
      <c r="O124" s="160">
        <f t="shared" si="15"/>
        <v>0</v>
      </c>
      <c r="P124" s="160">
        <v>0</v>
      </c>
      <c r="Q124" s="160">
        <f t="shared" si="16"/>
        <v>0</v>
      </c>
      <c r="R124" s="160"/>
      <c r="S124" s="160" t="s">
        <v>170</v>
      </c>
      <c r="T124" s="160" t="s">
        <v>171</v>
      </c>
      <c r="U124" s="160">
        <v>0</v>
      </c>
      <c r="V124" s="160">
        <f t="shared" si="17"/>
        <v>0</v>
      </c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325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4">
        <v>73</v>
      </c>
      <c r="B125" s="175" t="s">
        <v>326</v>
      </c>
      <c r="C125" s="181" t="s">
        <v>327</v>
      </c>
      <c r="D125" s="176" t="s">
        <v>287</v>
      </c>
      <c r="E125" s="255">
        <v>4</v>
      </c>
      <c r="F125" s="256"/>
      <c r="G125" s="257"/>
      <c r="H125" s="161">
        <v>0</v>
      </c>
      <c r="I125" s="160">
        <f t="shared" si="12"/>
        <v>0</v>
      </c>
      <c r="J125" s="161">
        <v>320</v>
      </c>
      <c r="K125" s="160">
        <f t="shared" si="13"/>
        <v>1280</v>
      </c>
      <c r="L125" s="160">
        <v>21</v>
      </c>
      <c r="M125" s="160">
        <f t="shared" si="14"/>
        <v>0</v>
      </c>
      <c r="N125" s="160">
        <v>0</v>
      </c>
      <c r="O125" s="160">
        <f t="shared" si="15"/>
        <v>0</v>
      </c>
      <c r="P125" s="160">
        <v>0</v>
      </c>
      <c r="Q125" s="160">
        <f t="shared" si="16"/>
        <v>0</v>
      </c>
      <c r="R125" s="160"/>
      <c r="S125" s="160" t="s">
        <v>170</v>
      </c>
      <c r="T125" s="160" t="s">
        <v>171</v>
      </c>
      <c r="U125" s="160">
        <v>0</v>
      </c>
      <c r="V125" s="160">
        <f t="shared" si="17"/>
        <v>0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325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74">
        <v>74</v>
      </c>
      <c r="B126" s="175" t="s">
        <v>328</v>
      </c>
      <c r="C126" s="181" t="s">
        <v>329</v>
      </c>
      <c r="D126" s="176" t="s">
        <v>0</v>
      </c>
      <c r="E126" s="255">
        <v>461.5</v>
      </c>
      <c r="F126" s="256"/>
      <c r="G126" s="257"/>
      <c r="H126" s="161">
        <v>0</v>
      </c>
      <c r="I126" s="160">
        <f t="shared" si="12"/>
        <v>0</v>
      </c>
      <c r="J126" s="161">
        <v>0.31</v>
      </c>
      <c r="K126" s="160">
        <f t="shared" si="13"/>
        <v>143.07</v>
      </c>
      <c r="L126" s="160">
        <v>21</v>
      </c>
      <c r="M126" s="160">
        <f t="shared" si="14"/>
        <v>0</v>
      </c>
      <c r="N126" s="160">
        <v>0</v>
      </c>
      <c r="O126" s="160">
        <f t="shared" si="15"/>
        <v>0</v>
      </c>
      <c r="P126" s="160">
        <v>0</v>
      </c>
      <c r="Q126" s="160">
        <f t="shared" si="16"/>
        <v>0</v>
      </c>
      <c r="R126" s="160"/>
      <c r="S126" s="160" t="s">
        <v>131</v>
      </c>
      <c r="T126" s="160" t="s">
        <v>131</v>
      </c>
      <c r="U126" s="160">
        <v>0</v>
      </c>
      <c r="V126" s="160">
        <f t="shared" si="17"/>
        <v>0</v>
      </c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202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x14ac:dyDescent="0.2">
      <c r="A127" s="165" t="s">
        <v>126</v>
      </c>
      <c r="B127" s="166" t="s">
        <v>81</v>
      </c>
      <c r="C127" s="178" t="s">
        <v>82</v>
      </c>
      <c r="D127" s="167"/>
      <c r="E127" s="168"/>
      <c r="F127" s="258"/>
      <c r="G127" s="258"/>
      <c r="H127" s="164"/>
      <c r="I127" s="164">
        <f>SUM(I128:I130)</f>
        <v>1697.7599999999998</v>
      </c>
      <c r="J127" s="164"/>
      <c r="K127" s="164">
        <f>SUM(K128:K130)</f>
        <v>3863.24</v>
      </c>
      <c r="L127" s="164"/>
      <c r="M127" s="164">
        <f>SUM(M128:M130)</f>
        <v>0</v>
      </c>
      <c r="N127" s="164"/>
      <c r="O127" s="164">
        <f>SUM(O128:O130)</f>
        <v>0</v>
      </c>
      <c r="P127" s="164"/>
      <c r="Q127" s="164">
        <f>SUM(Q128:Q130)</f>
        <v>0</v>
      </c>
      <c r="R127" s="164"/>
      <c r="S127" s="164"/>
      <c r="T127" s="164"/>
      <c r="U127" s="164"/>
      <c r="V127" s="164">
        <f>SUM(V128:V130)</f>
        <v>0.65</v>
      </c>
      <c r="W127" s="164"/>
      <c r="AG127" t="s">
        <v>127</v>
      </c>
    </row>
    <row r="128" spans="1:60" ht="22.5" outlineLevel="1" x14ac:dyDescent="0.2">
      <c r="A128" s="174">
        <v>75</v>
      </c>
      <c r="B128" s="175" t="s">
        <v>330</v>
      </c>
      <c r="C128" s="181" t="s">
        <v>331</v>
      </c>
      <c r="D128" s="176" t="s">
        <v>162</v>
      </c>
      <c r="E128" s="255">
        <v>2</v>
      </c>
      <c r="F128" s="256"/>
      <c r="G128" s="257"/>
      <c r="H128" s="161">
        <v>643.17999999999995</v>
      </c>
      <c r="I128" s="160">
        <f>ROUND(E128*H128,2)</f>
        <v>1286.3599999999999</v>
      </c>
      <c r="J128" s="161">
        <v>98.82</v>
      </c>
      <c r="K128" s="160">
        <f>ROUND(E128*J128,2)</f>
        <v>197.64</v>
      </c>
      <c r="L128" s="160">
        <v>21</v>
      </c>
      <c r="M128" s="160">
        <f>G128*(1+L128/100)</f>
        <v>0</v>
      </c>
      <c r="N128" s="160">
        <v>4.6000000000000001E-4</v>
      </c>
      <c r="O128" s="160">
        <f>ROUND(E128*N128,2)</f>
        <v>0</v>
      </c>
      <c r="P128" s="160">
        <v>0</v>
      </c>
      <c r="Q128" s="160">
        <f>ROUND(E128*P128,2)</f>
        <v>0</v>
      </c>
      <c r="R128" s="160"/>
      <c r="S128" s="160" t="s">
        <v>131</v>
      </c>
      <c r="T128" s="160" t="s">
        <v>131</v>
      </c>
      <c r="U128" s="160">
        <v>0.247</v>
      </c>
      <c r="V128" s="160">
        <f>ROUND(E128*U128,2)</f>
        <v>0.49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140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4">
        <v>76</v>
      </c>
      <c r="B129" s="175" t="s">
        <v>332</v>
      </c>
      <c r="C129" s="181" t="s">
        <v>333</v>
      </c>
      <c r="D129" s="176" t="s">
        <v>162</v>
      </c>
      <c r="E129" s="255">
        <v>2</v>
      </c>
      <c r="F129" s="256"/>
      <c r="G129" s="257"/>
      <c r="H129" s="161">
        <v>205.7</v>
      </c>
      <c r="I129" s="160">
        <f>ROUND(E129*H129,2)</f>
        <v>411.4</v>
      </c>
      <c r="J129" s="161">
        <v>32.799999999999997</v>
      </c>
      <c r="K129" s="160">
        <f>ROUND(E129*J129,2)</f>
        <v>65.599999999999994</v>
      </c>
      <c r="L129" s="160">
        <v>21</v>
      </c>
      <c r="M129" s="160">
        <f>G129*(1+L129/100)</f>
        <v>0</v>
      </c>
      <c r="N129" s="160">
        <v>2.3000000000000001E-4</v>
      </c>
      <c r="O129" s="160">
        <f>ROUND(E129*N129,2)</f>
        <v>0</v>
      </c>
      <c r="P129" s="160">
        <v>0</v>
      </c>
      <c r="Q129" s="160">
        <f>ROUND(E129*P129,2)</f>
        <v>0</v>
      </c>
      <c r="R129" s="160"/>
      <c r="S129" s="160" t="s">
        <v>131</v>
      </c>
      <c r="T129" s="160" t="s">
        <v>131</v>
      </c>
      <c r="U129" s="160">
        <v>8.2000000000000003E-2</v>
      </c>
      <c r="V129" s="160">
        <f>ROUND(E129*U129,2)</f>
        <v>0.16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140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ht="22.5" outlineLevel="1" x14ac:dyDescent="0.2">
      <c r="A130" s="174">
        <v>77</v>
      </c>
      <c r="B130" s="175" t="s">
        <v>334</v>
      </c>
      <c r="C130" s="181" t="s">
        <v>335</v>
      </c>
      <c r="D130" s="176" t="s">
        <v>324</v>
      </c>
      <c r="E130" s="255">
        <v>2</v>
      </c>
      <c r="F130" s="256"/>
      <c r="G130" s="257"/>
      <c r="H130" s="161">
        <v>0</v>
      </c>
      <c r="I130" s="160">
        <f>ROUND(E130*H130,2)</f>
        <v>0</v>
      </c>
      <c r="J130" s="161">
        <v>1800</v>
      </c>
      <c r="K130" s="160">
        <f>ROUND(E130*J130,2)</f>
        <v>3600</v>
      </c>
      <c r="L130" s="160">
        <v>21</v>
      </c>
      <c r="M130" s="160">
        <f>G130*(1+L130/100)</f>
        <v>0</v>
      </c>
      <c r="N130" s="160">
        <v>0</v>
      </c>
      <c r="O130" s="160">
        <f>ROUND(E130*N130,2)</f>
        <v>0</v>
      </c>
      <c r="P130" s="160">
        <v>0</v>
      </c>
      <c r="Q130" s="160">
        <f>ROUND(E130*P130,2)</f>
        <v>0</v>
      </c>
      <c r="R130" s="160"/>
      <c r="S130" s="160" t="s">
        <v>170</v>
      </c>
      <c r="T130" s="160" t="s">
        <v>171</v>
      </c>
      <c r="U130" s="160">
        <v>0</v>
      </c>
      <c r="V130" s="160">
        <f>ROUND(E130*U130,2)</f>
        <v>0</v>
      </c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140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">
      <c r="A131" s="165" t="s">
        <v>126</v>
      </c>
      <c r="B131" s="166" t="s">
        <v>83</v>
      </c>
      <c r="C131" s="178" t="s">
        <v>84</v>
      </c>
      <c r="D131" s="167"/>
      <c r="E131" s="168"/>
      <c r="F131" s="258"/>
      <c r="G131" s="258"/>
      <c r="H131" s="164"/>
      <c r="I131" s="164">
        <f>SUM(I132:I135)</f>
        <v>446.32</v>
      </c>
      <c r="J131" s="164"/>
      <c r="K131" s="164">
        <f>SUM(K132:K135)</f>
        <v>4802.8799999999992</v>
      </c>
      <c r="L131" s="164"/>
      <c r="M131" s="164">
        <f>SUM(M132:M135)</f>
        <v>0</v>
      </c>
      <c r="N131" s="164"/>
      <c r="O131" s="164">
        <f>SUM(O132:O135)</f>
        <v>0.06</v>
      </c>
      <c r="P131" s="164"/>
      <c r="Q131" s="164">
        <f>SUM(Q132:Q135)</f>
        <v>0.09</v>
      </c>
      <c r="R131" s="164"/>
      <c r="S131" s="164"/>
      <c r="T131" s="164"/>
      <c r="U131" s="164"/>
      <c r="V131" s="164">
        <f>SUM(V132:V135)</f>
        <v>11.73</v>
      </c>
      <c r="W131" s="164"/>
      <c r="AG131" t="s">
        <v>127</v>
      </c>
    </row>
    <row r="132" spans="1:60" outlineLevel="1" x14ac:dyDescent="0.2">
      <c r="A132" s="174">
        <v>78</v>
      </c>
      <c r="B132" s="175" t="s">
        <v>336</v>
      </c>
      <c r="C132" s="181" t="s">
        <v>337</v>
      </c>
      <c r="D132" s="176" t="s">
        <v>130</v>
      </c>
      <c r="E132" s="255">
        <v>3.9</v>
      </c>
      <c r="F132" s="256"/>
      <c r="G132" s="257"/>
      <c r="H132" s="161">
        <v>0</v>
      </c>
      <c r="I132" s="160">
        <f>ROUND(E132*H132,2)</f>
        <v>0</v>
      </c>
      <c r="J132" s="161">
        <v>29.4</v>
      </c>
      <c r="K132" s="160">
        <f>ROUND(E132*J132,2)</f>
        <v>114.66</v>
      </c>
      <c r="L132" s="160">
        <v>21</v>
      </c>
      <c r="M132" s="160">
        <f>G132*(1+L132/100)</f>
        <v>0</v>
      </c>
      <c r="N132" s="160">
        <v>0</v>
      </c>
      <c r="O132" s="160">
        <f>ROUND(E132*N132,2)</f>
        <v>0</v>
      </c>
      <c r="P132" s="160">
        <v>2.3800000000000002E-2</v>
      </c>
      <c r="Q132" s="160">
        <f>ROUND(E132*P132,2)</f>
        <v>0.09</v>
      </c>
      <c r="R132" s="160"/>
      <c r="S132" s="160" t="s">
        <v>131</v>
      </c>
      <c r="T132" s="160" t="s">
        <v>131</v>
      </c>
      <c r="U132" s="160">
        <v>8.2000000000000003E-2</v>
      </c>
      <c r="V132" s="160">
        <f>ROUND(E132*U132,2)</f>
        <v>0.32</v>
      </c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209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4">
        <v>79</v>
      </c>
      <c r="B133" s="175" t="s">
        <v>338</v>
      </c>
      <c r="C133" s="181" t="s">
        <v>339</v>
      </c>
      <c r="D133" s="176" t="s">
        <v>130</v>
      </c>
      <c r="E133" s="255">
        <v>3.9</v>
      </c>
      <c r="F133" s="256"/>
      <c r="G133" s="257"/>
      <c r="H133" s="161">
        <v>114.44</v>
      </c>
      <c r="I133" s="160">
        <f>ROUND(E133*H133,2)</f>
        <v>446.32</v>
      </c>
      <c r="J133" s="161">
        <v>129.56</v>
      </c>
      <c r="K133" s="160">
        <f>ROUND(E133*J133,2)</f>
        <v>505.28</v>
      </c>
      <c r="L133" s="160">
        <v>21</v>
      </c>
      <c r="M133" s="160">
        <f>G133*(1+L133/100)</f>
        <v>0</v>
      </c>
      <c r="N133" s="160">
        <v>1.6320000000000001E-2</v>
      </c>
      <c r="O133" s="160">
        <f>ROUND(E133*N133,2)</f>
        <v>0.06</v>
      </c>
      <c r="P133" s="160">
        <v>0</v>
      </c>
      <c r="Q133" s="160">
        <f>ROUND(E133*P133,2)</f>
        <v>0</v>
      </c>
      <c r="R133" s="160"/>
      <c r="S133" s="160" t="s">
        <v>131</v>
      </c>
      <c r="T133" s="160" t="s">
        <v>131</v>
      </c>
      <c r="U133" s="160">
        <v>0.36199999999999999</v>
      </c>
      <c r="V133" s="160">
        <f>ROUND(E133*U133,2)</f>
        <v>1.41</v>
      </c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209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74">
        <v>80</v>
      </c>
      <c r="B134" s="175" t="s">
        <v>340</v>
      </c>
      <c r="C134" s="181" t="s">
        <v>341</v>
      </c>
      <c r="D134" s="176" t="s">
        <v>319</v>
      </c>
      <c r="E134" s="255">
        <v>10</v>
      </c>
      <c r="F134" s="256"/>
      <c r="G134" s="257"/>
      <c r="H134" s="161">
        <v>0</v>
      </c>
      <c r="I134" s="160">
        <f>ROUND(E134*H134,2)</f>
        <v>0</v>
      </c>
      <c r="J134" s="161">
        <v>403.5</v>
      </c>
      <c r="K134" s="160">
        <f>ROUND(E134*J134,2)</f>
        <v>4035</v>
      </c>
      <c r="L134" s="160">
        <v>21</v>
      </c>
      <c r="M134" s="160">
        <f>G134*(1+L134/100)</f>
        <v>0</v>
      </c>
      <c r="N134" s="160">
        <v>0</v>
      </c>
      <c r="O134" s="160">
        <f>ROUND(E134*N134,2)</f>
        <v>0</v>
      </c>
      <c r="P134" s="160">
        <v>0</v>
      </c>
      <c r="Q134" s="160">
        <f>ROUND(E134*P134,2)</f>
        <v>0</v>
      </c>
      <c r="R134" s="160" t="s">
        <v>320</v>
      </c>
      <c r="S134" s="160" t="s">
        <v>131</v>
      </c>
      <c r="T134" s="160" t="s">
        <v>131</v>
      </c>
      <c r="U134" s="160">
        <v>1</v>
      </c>
      <c r="V134" s="160">
        <f>ROUND(E134*U134,2)</f>
        <v>10</v>
      </c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321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4">
        <v>81</v>
      </c>
      <c r="B135" s="175" t="s">
        <v>342</v>
      </c>
      <c r="C135" s="181" t="s">
        <v>343</v>
      </c>
      <c r="D135" s="176" t="s">
        <v>0</v>
      </c>
      <c r="E135" s="255">
        <v>51.012599999999999</v>
      </c>
      <c r="F135" s="256"/>
      <c r="G135" s="257"/>
      <c r="H135" s="161">
        <v>0</v>
      </c>
      <c r="I135" s="160">
        <f>ROUND(E135*H135,2)</f>
        <v>0</v>
      </c>
      <c r="J135" s="161">
        <v>2.9</v>
      </c>
      <c r="K135" s="160">
        <f>ROUND(E135*J135,2)</f>
        <v>147.94</v>
      </c>
      <c r="L135" s="160">
        <v>21</v>
      </c>
      <c r="M135" s="160">
        <f>G135*(1+L135/100)</f>
        <v>0</v>
      </c>
      <c r="N135" s="160">
        <v>0</v>
      </c>
      <c r="O135" s="160">
        <f>ROUND(E135*N135,2)</f>
        <v>0</v>
      </c>
      <c r="P135" s="160">
        <v>0</v>
      </c>
      <c r="Q135" s="160">
        <f>ROUND(E135*P135,2)</f>
        <v>0</v>
      </c>
      <c r="R135" s="160"/>
      <c r="S135" s="160" t="s">
        <v>131</v>
      </c>
      <c r="T135" s="160" t="s">
        <v>131</v>
      </c>
      <c r="U135" s="160">
        <v>0</v>
      </c>
      <c r="V135" s="160">
        <f>ROUND(E135*U135,2)</f>
        <v>0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202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x14ac:dyDescent="0.2">
      <c r="A136" s="165" t="s">
        <v>126</v>
      </c>
      <c r="B136" s="166" t="s">
        <v>85</v>
      </c>
      <c r="C136" s="178" t="s">
        <v>86</v>
      </c>
      <c r="D136" s="167"/>
      <c r="E136" s="168"/>
      <c r="F136" s="258"/>
      <c r="G136" s="258"/>
      <c r="H136" s="164"/>
      <c r="I136" s="164">
        <f>SUM(I137:I138)</f>
        <v>2238.96</v>
      </c>
      <c r="J136" s="164"/>
      <c r="K136" s="164">
        <f>SUM(K137:K138)</f>
        <v>16971.239999999998</v>
      </c>
      <c r="L136" s="164"/>
      <c r="M136" s="164">
        <f>SUM(M137:M138)</f>
        <v>0</v>
      </c>
      <c r="N136" s="164"/>
      <c r="O136" s="164">
        <f>SUM(O137:O138)</f>
        <v>0.02</v>
      </c>
      <c r="P136" s="164"/>
      <c r="Q136" s="164">
        <f>SUM(Q137:Q138)</f>
        <v>0</v>
      </c>
      <c r="R136" s="164"/>
      <c r="S136" s="164"/>
      <c r="T136" s="164"/>
      <c r="U136" s="164"/>
      <c r="V136" s="164">
        <f>SUM(V137:V138)</f>
        <v>44.14</v>
      </c>
      <c r="W136" s="164"/>
      <c r="AG136" t="s">
        <v>127</v>
      </c>
    </row>
    <row r="137" spans="1:60" ht="22.5" outlineLevel="1" x14ac:dyDescent="0.2">
      <c r="A137" s="174">
        <v>82</v>
      </c>
      <c r="B137" s="175" t="s">
        <v>344</v>
      </c>
      <c r="C137" s="181" t="s">
        <v>345</v>
      </c>
      <c r="D137" s="176" t="s">
        <v>346</v>
      </c>
      <c r="E137" s="255">
        <v>84</v>
      </c>
      <c r="F137" s="256"/>
      <c r="G137" s="257"/>
      <c r="H137" s="161">
        <v>11.11</v>
      </c>
      <c r="I137" s="160">
        <f>ROUND(E137*H137,2)</f>
        <v>933.24</v>
      </c>
      <c r="J137" s="161">
        <v>116.39</v>
      </c>
      <c r="K137" s="160">
        <f>ROUND(E137*J137,2)</f>
        <v>9776.76</v>
      </c>
      <c r="L137" s="160">
        <v>21</v>
      </c>
      <c r="M137" s="160">
        <f>G137*(1+L137/100)</f>
        <v>0</v>
      </c>
      <c r="N137" s="160">
        <v>6.0000000000000002E-5</v>
      </c>
      <c r="O137" s="160">
        <f>ROUND(E137*N137,2)</f>
        <v>0.01</v>
      </c>
      <c r="P137" s="160">
        <v>0</v>
      </c>
      <c r="Q137" s="160">
        <f>ROUND(E137*P137,2)</f>
        <v>0</v>
      </c>
      <c r="R137" s="160"/>
      <c r="S137" s="160" t="s">
        <v>131</v>
      </c>
      <c r="T137" s="160" t="s">
        <v>131</v>
      </c>
      <c r="U137" s="160">
        <v>0.30399999999999999</v>
      </c>
      <c r="V137" s="160">
        <f>ROUND(E137*U137,2)</f>
        <v>25.54</v>
      </c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140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 x14ac:dyDescent="0.2">
      <c r="A138" s="174">
        <v>83</v>
      </c>
      <c r="B138" s="175" t="s">
        <v>347</v>
      </c>
      <c r="C138" s="181" t="s">
        <v>348</v>
      </c>
      <c r="D138" s="176" t="s">
        <v>346</v>
      </c>
      <c r="E138" s="255">
        <v>186</v>
      </c>
      <c r="F138" s="256"/>
      <c r="G138" s="257"/>
      <c r="H138" s="161">
        <v>7.02</v>
      </c>
      <c r="I138" s="160">
        <f>ROUND(E138*H138,2)</f>
        <v>1305.72</v>
      </c>
      <c r="J138" s="161">
        <v>38.68</v>
      </c>
      <c r="K138" s="160">
        <f>ROUND(E138*J138,2)</f>
        <v>7194.48</v>
      </c>
      <c r="L138" s="160">
        <v>21</v>
      </c>
      <c r="M138" s="160">
        <f>G138*(1+L138/100)</f>
        <v>0</v>
      </c>
      <c r="N138" s="160">
        <v>5.0000000000000002E-5</v>
      </c>
      <c r="O138" s="160">
        <f>ROUND(E138*N138,2)</f>
        <v>0.01</v>
      </c>
      <c r="P138" s="160">
        <v>0</v>
      </c>
      <c r="Q138" s="160">
        <f>ROUND(E138*P138,2)</f>
        <v>0</v>
      </c>
      <c r="R138" s="160"/>
      <c r="S138" s="160" t="s">
        <v>131</v>
      </c>
      <c r="T138" s="160" t="s">
        <v>131</v>
      </c>
      <c r="U138" s="160">
        <v>0.1</v>
      </c>
      <c r="V138" s="160">
        <f>ROUND(E138*U138,2)</f>
        <v>18.600000000000001</v>
      </c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140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x14ac:dyDescent="0.2">
      <c r="A139" s="165" t="s">
        <v>126</v>
      </c>
      <c r="B139" s="166" t="s">
        <v>87</v>
      </c>
      <c r="C139" s="178" t="s">
        <v>88</v>
      </c>
      <c r="D139" s="167"/>
      <c r="E139" s="168"/>
      <c r="F139" s="258"/>
      <c r="G139" s="258"/>
      <c r="H139" s="164"/>
      <c r="I139" s="164">
        <f>SUM(I140:I162)</f>
        <v>16052.060000000001</v>
      </c>
      <c r="J139" s="164"/>
      <c r="K139" s="164">
        <f>SUM(K140:K162)</f>
        <v>35218.31</v>
      </c>
      <c r="L139" s="164"/>
      <c r="M139" s="164">
        <f>SUM(M140:M162)</f>
        <v>0</v>
      </c>
      <c r="N139" s="164"/>
      <c r="O139" s="164">
        <f>SUM(O140:O162)</f>
        <v>0.25</v>
      </c>
      <c r="P139" s="164"/>
      <c r="Q139" s="164">
        <f>SUM(Q140:Q162)</f>
        <v>1.88</v>
      </c>
      <c r="R139" s="164"/>
      <c r="S139" s="164"/>
      <c r="T139" s="164"/>
      <c r="U139" s="164"/>
      <c r="V139" s="164">
        <f>SUM(V140:V162)</f>
        <v>109.71000000000001</v>
      </c>
      <c r="W139" s="164"/>
      <c r="AG139" t="s">
        <v>127</v>
      </c>
    </row>
    <row r="140" spans="1:60" outlineLevel="1" x14ac:dyDescent="0.2">
      <c r="A140" s="171">
        <v>84</v>
      </c>
      <c r="B140" s="172" t="s">
        <v>349</v>
      </c>
      <c r="C140" s="179" t="s">
        <v>350</v>
      </c>
      <c r="D140" s="173" t="s">
        <v>130</v>
      </c>
      <c r="E140" s="254">
        <v>28.97</v>
      </c>
      <c r="F140" s="256"/>
      <c r="G140" s="257"/>
      <c r="H140" s="161">
        <v>0</v>
      </c>
      <c r="I140" s="160">
        <f>ROUND(E140*H140,2)</f>
        <v>0</v>
      </c>
      <c r="J140" s="161">
        <v>137.5</v>
      </c>
      <c r="K140" s="160">
        <f>ROUND(E140*J140,2)</f>
        <v>3983.38</v>
      </c>
      <c r="L140" s="160">
        <v>21</v>
      </c>
      <c r="M140" s="160">
        <f>G140*(1+L140/100)</f>
        <v>0</v>
      </c>
      <c r="N140" s="160">
        <v>0</v>
      </c>
      <c r="O140" s="160">
        <f>ROUND(E140*N140,2)</f>
        <v>0</v>
      </c>
      <c r="P140" s="160">
        <v>0</v>
      </c>
      <c r="Q140" s="160">
        <f>ROUND(E140*P140,2)</f>
        <v>0</v>
      </c>
      <c r="R140" s="160"/>
      <c r="S140" s="160" t="s">
        <v>131</v>
      </c>
      <c r="T140" s="160" t="s">
        <v>131</v>
      </c>
      <c r="U140" s="160">
        <v>0.34</v>
      </c>
      <c r="V140" s="160">
        <f>ROUND(E140*U140,2)</f>
        <v>9.85</v>
      </c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209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80" t="s">
        <v>351</v>
      </c>
      <c r="D141" s="162"/>
      <c r="E141" s="163">
        <v>28.97</v>
      </c>
      <c r="F141" s="257"/>
      <c r="G141" s="257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134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 x14ac:dyDescent="0.2">
      <c r="A142" s="171">
        <v>85</v>
      </c>
      <c r="B142" s="172" t="s">
        <v>352</v>
      </c>
      <c r="C142" s="179" t="s">
        <v>353</v>
      </c>
      <c r="D142" s="173" t="s">
        <v>130</v>
      </c>
      <c r="E142" s="254">
        <v>28.97</v>
      </c>
      <c r="F142" s="256"/>
      <c r="G142" s="257"/>
      <c r="H142" s="161">
        <v>0</v>
      </c>
      <c r="I142" s="160">
        <f>ROUND(E142*H142,2)</f>
        <v>0</v>
      </c>
      <c r="J142" s="161">
        <v>434.5</v>
      </c>
      <c r="K142" s="160">
        <f>ROUND(E142*J142,2)</f>
        <v>12587.47</v>
      </c>
      <c r="L142" s="160">
        <v>21</v>
      </c>
      <c r="M142" s="160">
        <f>G142*(1+L142/100)</f>
        <v>0</v>
      </c>
      <c r="N142" s="160">
        <v>0</v>
      </c>
      <c r="O142" s="160">
        <f>ROUND(E142*N142,2)</f>
        <v>0</v>
      </c>
      <c r="P142" s="160">
        <v>0</v>
      </c>
      <c r="Q142" s="160">
        <f>ROUND(E142*P142,2)</f>
        <v>0</v>
      </c>
      <c r="R142" s="160"/>
      <c r="S142" s="160" t="s">
        <v>131</v>
      </c>
      <c r="T142" s="160" t="s">
        <v>131</v>
      </c>
      <c r="U142" s="160">
        <v>0.97799999999999998</v>
      </c>
      <c r="V142" s="160">
        <f>ROUND(E142*U142,2)</f>
        <v>28.33</v>
      </c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140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80" t="s">
        <v>354</v>
      </c>
      <c r="D143" s="162"/>
      <c r="E143" s="163">
        <v>28.97</v>
      </c>
      <c r="F143" s="257"/>
      <c r="G143" s="257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134</v>
      </c>
      <c r="AH143" s="151">
        <v>5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4">
        <v>86</v>
      </c>
      <c r="B144" s="175" t="s">
        <v>355</v>
      </c>
      <c r="C144" s="181" t="s">
        <v>356</v>
      </c>
      <c r="D144" s="176" t="s">
        <v>144</v>
      </c>
      <c r="E144" s="255">
        <v>11.73</v>
      </c>
      <c r="F144" s="256"/>
      <c r="G144" s="257"/>
      <c r="H144" s="161">
        <v>4.34</v>
      </c>
      <c r="I144" s="160">
        <f>ROUND(E144*H144,2)</f>
        <v>50.91</v>
      </c>
      <c r="J144" s="161">
        <v>119.16</v>
      </c>
      <c r="K144" s="160">
        <f>ROUND(E144*J144,2)</f>
        <v>1397.75</v>
      </c>
      <c r="L144" s="160">
        <v>21</v>
      </c>
      <c r="M144" s="160">
        <f>G144*(1+L144/100)</f>
        <v>0</v>
      </c>
      <c r="N144" s="160">
        <v>5.1799999999999997E-3</v>
      </c>
      <c r="O144" s="160">
        <f>ROUND(E144*N144,2)</f>
        <v>0.06</v>
      </c>
      <c r="P144" s="160">
        <v>0</v>
      </c>
      <c r="Q144" s="160">
        <f>ROUND(E144*P144,2)</f>
        <v>0</v>
      </c>
      <c r="R144" s="160"/>
      <c r="S144" s="160" t="s">
        <v>131</v>
      </c>
      <c r="T144" s="160" t="s">
        <v>131</v>
      </c>
      <c r="U144" s="160">
        <v>0.29399999999999998</v>
      </c>
      <c r="V144" s="160">
        <f>ROUND(E144*U144,2)</f>
        <v>3.45</v>
      </c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140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74">
        <v>87</v>
      </c>
      <c r="B145" s="175" t="s">
        <v>357</v>
      </c>
      <c r="C145" s="181" t="s">
        <v>358</v>
      </c>
      <c r="D145" s="176" t="s">
        <v>144</v>
      </c>
      <c r="E145" s="255">
        <v>11.8</v>
      </c>
      <c r="F145" s="256"/>
      <c r="G145" s="257"/>
      <c r="H145" s="161">
        <v>5.42</v>
      </c>
      <c r="I145" s="160">
        <f>ROUND(E145*H145,2)</f>
        <v>63.96</v>
      </c>
      <c r="J145" s="161">
        <v>74.180000000000007</v>
      </c>
      <c r="K145" s="160">
        <f>ROUND(E145*J145,2)</f>
        <v>875.32</v>
      </c>
      <c r="L145" s="160">
        <v>21</v>
      </c>
      <c r="M145" s="160">
        <f>G145*(1+L145/100)</f>
        <v>0</v>
      </c>
      <c r="N145" s="160">
        <v>0</v>
      </c>
      <c r="O145" s="160">
        <f>ROUND(E145*N145,2)</f>
        <v>0</v>
      </c>
      <c r="P145" s="160">
        <v>0</v>
      </c>
      <c r="Q145" s="160">
        <f>ROUND(E145*P145,2)</f>
        <v>0</v>
      </c>
      <c r="R145" s="160"/>
      <c r="S145" s="160" t="s">
        <v>131</v>
      </c>
      <c r="T145" s="160" t="s">
        <v>131</v>
      </c>
      <c r="U145" s="160">
        <v>0.154</v>
      </c>
      <c r="V145" s="160">
        <f>ROUND(E145*U145,2)</f>
        <v>1.82</v>
      </c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140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71">
        <v>88</v>
      </c>
      <c r="B146" s="172" t="s">
        <v>359</v>
      </c>
      <c r="C146" s="179" t="s">
        <v>360</v>
      </c>
      <c r="D146" s="173" t="s">
        <v>144</v>
      </c>
      <c r="E146" s="254">
        <v>74.48</v>
      </c>
      <c r="F146" s="256"/>
      <c r="G146" s="257"/>
      <c r="H146" s="161">
        <v>16.2</v>
      </c>
      <c r="I146" s="160">
        <f>ROUND(E146*H146,2)</f>
        <v>1206.58</v>
      </c>
      <c r="J146" s="161">
        <v>28</v>
      </c>
      <c r="K146" s="160">
        <f>ROUND(E146*J146,2)</f>
        <v>2085.44</v>
      </c>
      <c r="L146" s="160">
        <v>21</v>
      </c>
      <c r="M146" s="160">
        <f>G146*(1+L146/100)</f>
        <v>0</v>
      </c>
      <c r="N146" s="160">
        <v>4.0000000000000003E-5</v>
      </c>
      <c r="O146" s="160">
        <f>ROUND(E146*N146,2)</f>
        <v>0</v>
      </c>
      <c r="P146" s="160">
        <v>0</v>
      </c>
      <c r="Q146" s="160">
        <f>ROUND(E146*P146,2)</f>
        <v>0</v>
      </c>
      <c r="R146" s="160"/>
      <c r="S146" s="160" t="s">
        <v>131</v>
      </c>
      <c r="T146" s="160" t="s">
        <v>131</v>
      </c>
      <c r="U146" s="160">
        <v>7.0000000000000007E-2</v>
      </c>
      <c r="V146" s="160">
        <f>ROUND(E146*U146,2)</f>
        <v>5.21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209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80" t="s">
        <v>214</v>
      </c>
      <c r="D147" s="162"/>
      <c r="E147" s="163">
        <v>50.48</v>
      </c>
      <c r="F147" s="257"/>
      <c r="G147" s="257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134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80" t="s">
        <v>361</v>
      </c>
      <c r="D148" s="162"/>
      <c r="E148" s="163">
        <v>24</v>
      </c>
      <c r="F148" s="257"/>
      <c r="G148" s="257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134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71">
        <v>89</v>
      </c>
      <c r="B149" s="172" t="s">
        <v>362</v>
      </c>
      <c r="C149" s="179" t="s">
        <v>363</v>
      </c>
      <c r="D149" s="173" t="s">
        <v>130</v>
      </c>
      <c r="E149" s="254">
        <v>28.97</v>
      </c>
      <c r="F149" s="256"/>
      <c r="G149" s="257"/>
      <c r="H149" s="161">
        <v>19.8</v>
      </c>
      <c r="I149" s="160">
        <f>ROUND(E149*H149,2)</f>
        <v>573.61</v>
      </c>
      <c r="J149" s="161">
        <v>0</v>
      </c>
      <c r="K149" s="160">
        <f>ROUND(E149*J149,2)</f>
        <v>0</v>
      </c>
      <c r="L149" s="160">
        <v>21</v>
      </c>
      <c r="M149" s="160">
        <f>G149*(1+L149/100)</f>
        <v>0</v>
      </c>
      <c r="N149" s="160">
        <v>8.0000000000000004E-4</v>
      </c>
      <c r="O149" s="160">
        <f>ROUND(E149*N149,2)</f>
        <v>0.02</v>
      </c>
      <c r="P149" s="160">
        <v>0</v>
      </c>
      <c r="Q149" s="160">
        <f>ROUND(E149*P149,2)</f>
        <v>0</v>
      </c>
      <c r="R149" s="160"/>
      <c r="S149" s="160" t="s">
        <v>131</v>
      </c>
      <c r="T149" s="160" t="s">
        <v>131</v>
      </c>
      <c r="U149" s="160">
        <v>0</v>
      </c>
      <c r="V149" s="160">
        <f>ROUND(E149*U149,2)</f>
        <v>0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209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80" t="s">
        <v>364</v>
      </c>
      <c r="D150" s="162"/>
      <c r="E150" s="163">
        <v>28.97</v>
      </c>
      <c r="F150" s="257"/>
      <c r="G150" s="257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134</v>
      </c>
      <c r="AH150" s="151">
        <v>5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1">
        <v>90</v>
      </c>
      <c r="B151" s="172" t="s">
        <v>365</v>
      </c>
      <c r="C151" s="179" t="s">
        <v>366</v>
      </c>
      <c r="D151" s="173" t="s">
        <v>130</v>
      </c>
      <c r="E151" s="254">
        <v>28.97</v>
      </c>
      <c r="F151" s="256"/>
      <c r="G151" s="257"/>
      <c r="H151" s="161">
        <v>47.74</v>
      </c>
      <c r="I151" s="160">
        <f>ROUND(E151*H151,2)</f>
        <v>1383.03</v>
      </c>
      <c r="J151" s="161">
        <v>165.76</v>
      </c>
      <c r="K151" s="160">
        <f>ROUND(E151*J151,2)</f>
        <v>4802.07</v>
      </c>
      <c r="L151" s="160">
        <v>21</v>
      </c>
      <c r="M151" s="160">
        <f>G151*(1+L151/100)</f>
        <v>0</v>
      </c>
      <c r="N151" s="160">
        <v>2.2000000000000001E-3</v>
      </c>
      <c r="O151" s="160">
        <f>ROUND(E151*N151,2)</f>
        <v>0.06</v>
      </c>
      <c r="P151" s="160">
        <v>0</v>
      </c>
      <c r="Q151" s="160">
        <f>ROUND(E151*P151,2)</f>
        <v>0</v>
      </c>
      <c r="R151" s="160"/>
      <c r="S151" s="160" t="s">
        <v>131</v>
      </c>
      <c r="T151" s="160" t="s">
        <v>131</v>
      </c>
      <c r="U151" s="160">
        <v>0.4</v>
      </c>
      <c r="V151" s="160">
        <f>ROUND(E151*U151,2)</f>
        <v>11.59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209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80" t="s">
        <v>354</v>
      </c>
      <c r="D152" s="162"/>
      <c r="E152" s="163">
        <v>28.97</v>
      </c>
      <c r="F152" s="257"/>
      <c r="G152" s="257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134</v>
      </c>
      <c r="AH152" s="151">
        <v>5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71">
        <v>91</v>
      </c>
      <c r="B153" s="172" t="s">
        <v>367</v>
      </c>
      <c r="C153" s="179" t="s">
        <v>368</v>
      </c>
      <c r="D153" s="173" t="s">
        <v>130</v>
      </c>
      <c r="E153" s="254">
        <v>28.97</v>
      </c>
      <c r="F153" s="256"/>
      <c r="G153" s="257"/>
      <c r="H153" s="161">
        <v>0</v>
      </c>
      <c r="I153" s="160">
        <f>ROUND(E153*H153,2)</f>
        <v>0</v>
      </c>
      <c r="J153" s="161">
        <v>31.1</v>
      </c>
      <c r="K153" s="160">
        <f>ROUND(E153*J153,2)</f>
        <v>900.97</v>
      </c>
      <c r="L153" s="160">
        <v>21</v>
      </c>
      <c r="M153" s="160">
        <f>G153*(1+L153/100)</f>
        <v>0</v>
      </c>
      <c r="N153" s="160">
        <v>2.9999999999999997E-4</v>
      </c>
      <c r="O153" s="160">
        <f>ROUND(E153*N153,2)</f>
        <v>0.01</v>
      </c>
      <c r="P153" s="160">
        <v>0</v>
      </c>
      <c r="Q153" s="160">
        <f>ROUND(E153*P153,2)</f>
        <v>0</v>
      </c>
      <c r="R153" s="160"/>
      <c r="S153" s="160" t="s">
        <v>170</v>
      </c>
      <c r="T153" s="160" t="s">
        <v>171</v>
      </c>
      <c r="U153" s="160">
        <v>0</v>
      </c>
      <c r="V153" s="160">
        <f>ROUND(E153*U153,2)</f>
        <v>0</v>
      </c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209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80" t="s">
        <v>354</v>
      </c>
      <c r="D154" s="162"/>
      <c r="E154" s="163">
        <v>28.97</v>
      </c>
      <c r="F154" s="257"/>
      <c r="G154" s="257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134</v>
      </c>
      <c r="AH154" s="151">
        <v>5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71">
        <v>92</v>
      </c>
      <c r="B155" s="172" t="s">
        <v>369</v>
      </c>
      <c r="C155" s="179" t="s">
        <v>370</v>
      </c>
      <c r="D155" s="173" t="s">
        <v>130</v>
      </c>
      <c r="E155" s="254">
        <v>28.97</v>
      </c>
      <c r="F155" s="256"/>
      <c r="G155" s="257"/>
      <c r="H155" s="161">
        <v>0</v>
      </c>
      <c r="I155" s="160">
        <f>ROUND(E155*H155,2)</f>
        <v>0</v>
      </c>
      <c r="J155" s="161">
        <v>178.5</v>
      </c>
      <c r="K155" s="160">
        <f>ROUND(E155*J155,2)</f>
        <v>5171.1499999999996</v>
      </c>
      <c r="L155" s="160">
        <v>21</v>
      </c>
      <c r="M155" s="160">
        <f>G155*(1+L155/100)</f>
        <v>0</v>
      </c>
      <c r="N155" s="160">
        <v>0</v>
      </c>
      <c r="O155" s="160">
        <f>ROUND(E155*N155,2)</f>
        <v>0</v>
      </c>
      <c r="P155" s="160">
        <v>6.5000000000000002E-2</v>
      </c>
      <c r="Q155" s="160">
        <f>ROUND(E155*P155,2)</f>
        <v>1.88</v>
      </c>
      <c r="R155" s="160"/>
      <c r="S155" s="160" t="s">
        <v>131</v>
      </c>
      <c r="T155" s="160" t="s">
        <v>131</v>
      </c>
      <c r="U155" s="160">
        <v>1.7072400000000001</v>
      </c>
      <c r="V155" s="160">
        <f>ROUND(E155*U155,2)</f>
        <v>49.46</v>
      </c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371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180" t="s">
        <v>354</v>
      </c>
      <c r="D156" s="162"/>
      <c r="E156" s="163">
        <v>28.97</v>
      </c>
      <c r="F156" s="257"/>
      <c r="G156" s="257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134</v>
      </c>
      <c r="AH156" s="151">
        <v>5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71">
        <v>93</v>
      </c>
      <c r="B157" s="172" t="s">
        <v>372</v>
      </c>
      <c r="C157" s="179" t="s">
        <v>373</v>
      </c>
      <c r="D157" s="173" t="s">
        <v>346</v>
      </c>
      <c r="E157" s="254">
        <v>98.498000000000005</v>
      </c>
      <c r="F157" s="256"/>
      <c r="G157" s="257"/>
      <c r="H157" s="161">
        <v>17.399999999999999</v>
      </c>
      <c r="I157" s="160">
        <f>ROUND(E157*H157,2)</f>
        <v>1713.87</v>
      </c>
      <c r="J157" s="161">
        <v>0</v>
      </c>
      <c r="K157" s="160">
        <f>ROUND(E157*J157,2)</f>
        <v>0</v>
      </c>
      <c r="L157" s="160">
        <v>21</v>
      </c>
      <c r="M157" s="160">
        <f>G157*(1+L157/100)</f>
        <v>0</v>
      </c>
      <c r="N157" s="160">
        <v>1E-3</v>
      </c>
      <c r="O157" s="160">
        <f>ROUND(E157*N157,2)</f>
        <v>0.1</v>
      </c>
      <c r="P157" s="160">
        <v>0</v>
      </c>
      <c r="Q157" s="160">
        <f>ROUND(E157*P157,2)</f>
        <v>0</v>
      </c>
      <c r="R157" s="160" t="s">
        <v>374</v>
      </c>
      <c r="S157" s="160" t="s">
        <v>375</v>
      </c>
      <c r="T157" s="160" t="s">
        <v>375</v>
      </c>
      <c r="U157" s="160">
        <v>0</v>
      </c>
      <c r="V157" s="160">
        <f>ROUND(E157*U157,2)</f>
        <v>0</v>
      </c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291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180" t="s">
        <v>376</v>
      </c>
      <c r="D158" s="162"/>
      <c r="E158" s="163">
        <v>98.498000000000005</v>
      </c>
      <c r="F158" s="257"/>
      <c r="G158" s="257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134</v>
      </c>
      <c r="AH158" s="151">
        <v>5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 x14ac:dyDescent="0.2">
      <c r="A159" s="171">
        <v>94</v>
      </c>
      <c r="B159" s="172" t="s">
        <v>377</v>
      </c>
      <c r="C159" s="179" t="s">
        <v>378</v>
      </c>
      <c r="D159" s="173" t="s">
        <v>130</v>
      </c>
      <c r="E159" s="254">
        <v>36.866999999999997</v>
      </c>
      <c r="F159" s="256"/>
      <c r="G159" s="257"/>
      <c r="H159" s="161">
        <v>300</v>
      </c>
      <c r="I159" s="160">
        <f>ROUND(E159*H159,2)</f>
        <v>11060.1</v>
      </c>
      <c r="J159" s="161">
        <v>0</v>
      </c>
      <c r="K159" s="160">
        <f>ROUND(E159*J159,2)</f>
        <v>0</v>
      </c>
      <c r="L159" s="160">
        <v>21</v>
      </c>
      <c r="M159" s="160">
        <f>G159*(1+L159/100)</f>
        <v>0</v>
      </c>
      <c r="N159" s="160">
        <v>0</v>
      </c>
      <c r="O159" s="160">
        <f>ROUND(E159*N159,2)</f>
        <v>0</v>
      </c>
      <c r="P159" s="160">
        <v>0</v>
      </c>
      <c r="Q159" s="160">
        <f>ROUND(E159*P159,2)</f>
        <v>0</v>
      </c>
      <c r="R159" s="160"/>
      <c r="S159" s="160" t="s">
        <v>170</v>
      </c>
      <c r="T159" s="160" t="s">
        <v>171</v>
      </c>
      <c r="U159" s="160">
        <v>0</v>
      </c>
      <c r="V159" s="160">
        <f>ROUND(E159*U159,2)</f>
        <v>0</v>
      </c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291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80" t="s">
        <v>379</v>
      </c>
      <c r="D160" s="162"/>
      <c r="E160" s="163">
        <v>31.867000000000001</v>
      </c>
      <c r="F160" s="257"/>
      <c r="G160" s="257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134</v>
      </c>
      <c r="AH160" s="151">
        <v>5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80" t="s">
        <v>380</v>
      </c>
      <c r="D161" s="162"/>
      <c r="E161" s="163">
        <v>5</v>
      </c>
      <c r="F161" s="257"/>
      <c r="G161" s="257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134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74">
        <v>95</v>
      </c>
      <c r="B162" s="175" t="s">
        <v>381</v>
      </c>
      <c r="C162" s="181" t="s">
        <v>382</v>
      </c>
      <c r="D162" s="176" t="s">
        <v>0</v>
      </c>
      <c r="E162" s="255">
        <v>426.84460000000001</v>
      </c>
      <c r="F162" s="256"/>
      <c r="G162" s="257"/>
      <c r="H162" s="161">
        <v>0</v>
      </c>
      <c r="I162" s="160">
        <f>ROUND(E162*H162,2)</f>
        <v>0</v>
      </c>
      <c r="J162" s="161">
        <v>8</v>
      </c>
      <c r="K162" s="160">
        <f>ROUND(E162*J162,2)</f>
        <v>3414.76</v>
      </c>
      <c r="L162" s="160">
        <v>21</v>
      </c>
      <c r="M162" s="160">
        <f>G162*(1+L162/100)</f>
        <v>0</v>
      </c>
      <c r="N162" s="160">
        <v>0</v>
      </c>
      <c r="O162" s="160">
        <f>ROUND(E162*N162,2)</f>
        <v>0</v>
      </c>
      <c r="P162" s="160">
        <v>0</v>
      </c>
      <c r="Q162" s="160">
        <f>ROUND(E162*P162,2)</f>
        <v>0</v>
      </c>
      <c r="R162" s="160"/>
      <c r="S162" s="160" t="s">
        <v>131</v>
      </c>
      <c r="T162" s="160" t="s">
        <v>131</v>
      </c>
      <c r="U162" s="160">
        <v>0</v>
      </c>
      <c r="V162" s="160">
        <f>ROUND(E162*U162,2)</f>
        <v>0</v>
      </c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202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x14ac:dyDescent="0.2">
      <c r="A163" s="165" t="s">
        <v>126</v>
      </c>
      <c r="B163" s="166" t="s">
        <v>89</v>
      </c>
      <c r="C163" s="178" t="s">
        <v>90</v>
      </c>
      <c r="D163" s="167"/>
      <c r="E163" s="168"/>
      <c r="F163" s="258"/>
      <c r="G163" s="258"/>
      <c r="H163" s="164"/>
      <c r="I163" s="164">
        <f>SUM(I164:I177)</f>
        <v>19120.23</v>
      </c>
      <c r="J163" s="164"/>
      <c r="K163" s="164">
        <f>SUM(K164:K177)</f>
        <v>90694.67</v>
      </c>
      <c r="L163" s="164"/>
      <c r="M163" s="164">
        <f>SUM(M164:M177)</f>
        <v>0</v>
      </c>
      <c r="N163" s="164"/>
      <c r="O163" s="164">
        <f>SUM(O164:O177)</f>
        <v>0.72</v>
      </c>
      <c r="P163" s="164"/>
      <c r="Q163" s="164">
        <f>SUM(Q164:Q177)</f>
        <v>0</v>
      </c>
      <c r="R163" s="164"/>
      <c r="S163" s="164"/>
      <c r="T163" s="164"/>
      <c r="U163" s="164"/>
      <c r="V163" s="164">
        <f>SUM(V164:V177)</f>
        <v>155.68</v>
      </c>
      <c r="W163" s="164"/>
      <c r="AG163" t="s">
        <v>127</v>
      </c>
    </row>
    <row r="164" spans="1:60" outlineLevel="1" x14ac:dyDescent="0.2">
      <c r="A164" s="171">
        <v>96</v>
      </c>
      <c r="B164" s="172" t="s">
        <v>383</v>
      </c>
      <c r="C164" s="179" t="s">
        <v>384</v>
      </c>
      <c r="D164" s="173" t="s">
        <v>130</v>
      </c>
      <c r="E164" s="254">
        <v>85.25</v>
      </c>
      <c r="F164" s="256"/>
      <c r="G164" s="257"/>
      <c r="H164" s="161">
        <v>0</v>
      </c>
      <c r="I164" s="160">
        <f>ROUND(E164*H164,2)</f>
        <v>0</v>
      </c>
      <c r="J164" s="161">
        <v>133.5</v>
      </c>
      <c r="K164" s="160">
        <f>ROUND(E164*J164,2)</f>
        <v>11380.88</v>
      </c>
      <c r="L164" s="160">
        <v>21</v>
      </c>
      <c r="M164" s="160">
        <f>G164*(1+L164/100)</f>
        <v>0</v>
      </c>
      <c r="N164" s="160">
        <v>0</v>
      </c>
      <c r="O164" s="160">
        <f>ROUND(E164*N164,2)</f>
        <v>0</v>
      </c>
      <c r="P164" s="160">
        <v>0</v>
      </c>
      <c r="Q164" s="160">
        <f>ROUND(E164*P164,2)</f>
        <v>0</v>
      </c>
      <c r="R164" s="160"/>
      <c r="S164" s="160" t="s">
        <v>131</v>
      </c>
      <c r="T164" s="160" t="s">
        <v>131</v>
      </c>
      <c r="U164" s="160">
        <v>0.33</v>
      </c>
      <c r="V164" s="160">
        <f>ROUND(E164*U164,2)</f>
        <v>28.13</v>
      </c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209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180" t="s">
        <v>385</v>
      </c>
      <c r="D165" s="162"/>
      <c r="E165" s="163">
        <v>85.25</v>
      </c>
      <c r="F165" s="257"/>
      <c r="G165" s="257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134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71">
        <v>97</v>
      </c>
      <c r="B166" s="172" t="s">
        <v>386</v>
      </c>
      <c r="C166" s="179" t="s">
        <v>387</v>
      </c>
      <c r="D166" s="173" t="s">
        <v>130</v>
      </c>
      <c r="E166" s="254">
        <v>85.25</v>
      </c>
      <c r="F166" s="256"/>
      <c r="G166" s="257"/>
      <c r="H166" s="161">
        <v>0</v>
      </c>
      <c r="I166" s="160">
        <f>ROUND(E166*H166,2)</f>
        <v>0</v>
      </c>
      <c r="J166" s="161">
        <v>20.2</v>
      </c>
      <c r="K166" s="160">
        <f>ROUND(E166*J166,2)</f>
        <v>1722.05</v>
      </c>
      <c r="L166" s="160">
        <v>21</v>
      </c>
      <c r="M166" s="160">
        <f>G166*(1+L166/100)</f>
        <v>0</v>
      </c>
      <c r="N166" s="160">
        <v>0</v>
      </c>
      <c r="O166" s="160">
        <f>ROUND(E166*N166,2)</f>
        <v>0</v>
      </c>
      <c r="P166" s="160">
        <v>0</v>
      </c>
      <c r="Q166" s="160">
        <f>ROUND(E166*P166,2)</f>
        <v>0</v>
      </c>
      <c r="R166" s="160"/>
      <c r="S166" s="160" t="s">
        <v>131</v>
      </c>
      <c r="T166" s="160" t="s">
        <v>131</v>
      </c>
      <c r="U166" s="160">
        <v>0.05</v>
      </c>
      <c r="V166" s="160">
        <f>ROUND(E166*U166,2)</f>
        <v>4.26</v>
      </c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209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180" t="s">
        <v>388</v>
      </c>
      <c r="D167" s="162"/>
      <c r="E167" s="163">
        <v>85.25</v>
      </c>
      <c r="F167" s="257"/>
      <c r="G167" s="257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134</v>
      </c>
      <c r="AH167" s="151">
        <v>5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71">
        <v>98</v>
      </c>
      <c r="B168" s="172" t="s">
        <v>389</v>
      </c>
      <c r="C168" s="179" t="s">
        <v>390</v>
      </c>
      <c r="D168" s="173" t="s">
        <v>144</v>
      </c>
      <c r="E168" s="254">
        <v>32.5</v>
      </c>
      <c r="F168" s="256"/>
      <c r="G168" s="257"/>
      <c r="H168" s="161">
        <v>0</v>
      </c>
      <c r="I168" s="160">
        <f>ROUND(E168*H168,2)</f>
        <v>0</v>
      </c>
      <c r="J168" s="161">
        <v>52.6</v>
      </c>
      <c r="K168" s="160">
        <f>ROUND(E168*J168,2)</f>
        <v>1709.5</v>
      </c>
      <c r="L168" s="160">
        <v>21</v>
      </c>
      <c r="M168" s="160">
        <f>G168*(1+L168/100)</f>
        <v>0</v>
      </c>
      <c r="N168" s="160">
        <v>0</v>
      </c>
      <c r="O168" s="160">
        <f>ROUND(E168*N168,2)</f>
        <v>0</v>
      </c>
      <c r="P168" s="160">
        <v>0</v>
      </c>
      <c r="Q168" s="160">
        <f>ROUND(E168*P168,2)</f>
        <v>0</v>
      </c>
      <c r="R168" s="160"/>
      <c r="S168" s="160" t="s">
        <v>131</v>
      </c>
      <c r="T168" s="160" t="s">
        <v>131</v>
      </c>
      <c r="U168" s="160">
        <v>0.13</v>
      </c>
      <c r="V168" s="160">
        <f>ROUND(E168*U168,2)</f>
        <v>4.2300000000000004</v>
      </c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209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80" t="s">
        <v>391</v>
      </c>
      <c r="D169" s="162"/>
      <c r="E169" s="163">
        <v>32.5</v>
      </c>
      <c r="F169" s="257"/>
      <c r="G169" s="257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134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 x14ac:dyDescent="0.2">
      <c r="A170" s="171">
        <v>99</v>
      </c>
      <c r="B170" s="172" t="s">
        <v>392</v>
      </c>
      <c r="C170" s="179" t="s">
        <v>393</v>
      </c>
      <c r="D170" s="173" t="s">
        <v>130</v>
      </c>
      <c r="E170" s="254">
        <v>85.25</v>
      </c>
      <c r="F170" s="256"/>
      <c r="G170" s="257"/>
      <c r="H170" s="161">
        <v>0</v>
      </c>
      <c r="I170" s="160">
        <f>ROUND(E170*H170,2)</f>
        <v>0</v>
      </c>
      <c r="J170" s="161">
        <v>300</v>
      </c>
      <c r="K170" s="160">
        <f>ROUND(E170*J170,2)</f>
        <v>25575</v>
      </c>
      <c r="L170" s="160">
        <v>21</v>
      </c>
      <c r="M170" s="160">
        <f>G170*(1+L170/100)</f>
        <v>0</v>
      </c>
      <c r="N170" s="160">
        <v>0</v>
      </c>
      <c r="O170" s="160">
        <f>ROUND(E170*N170,2)</f>
        <v>0</v>
      </c>
      <c r="P170" s="160">
        <v>0</v>
      </c>
      <c r="Q170" s="160">
        <f>ROUND(E170*P170,2)</f>
        <v>0</v>
      </c>
      <c r="R170" s="160"/>
      <c r="S170" s="160" t="s">
        <v>170</v>
      </c>
      <c r="T170" s="160" t="s">
        <v>171</v>
      </c>
      <c r="U170" s="160">
        <v>0</v>
      </c>
      <c r="V170" s="160">
        <f>ROUND(E170*U170,2)</f>
        <v>0</v>
      </c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209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180" t="s">
        <v>388</v>
      </c>
      <c r="D171" s="162"/>
      <c r="E171" s="163">
        <v>85.25</v>
      </c>
      <c r="F171" s="257"/>
      <c r="G171" s="257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134</v>
      </c>
      <c r="AH171" s="151">
        <v>5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 x14ac:dyDescent="0.2">
      <c r="A172" s="171">
        <v>100</v>
      </c>
      <c r="B172" s="172" t="s">
        <v>394</v>
      </c>
      <c r="C172" s="179" t="s">
        <v>395</v>
      </c>
      <c r="D172" s="173" t="s">
        <v>130</v>
      </c>
      <c r="E172" s="254">
        <v>93.775000000000006</v>
      </c>
      <c r="F172" s="256"/>
      <c r="G172" s="257"/>
      <c r="H172" s="161">
        <v>68.77</v>
      </c>
      <c r="I172" s="160">
        <f>ROUND(E172*H172,2)</f>
        <v>6448.91</v>
      </c>
      <c r="J172" s="161">
        <v>517.23</v>
      </c>
      <c r="K172" s="160">
        <f>ROUND(E172*J172,2)</f>
        <v>48503.24</v>
      </c>
      <c r="L172" s="160">
        <v>21</v>
      </c>
      <c r="M172" s="160">
        <f>G172*(1+L172/100)</f>
        <v>0</v>
      </c>
      <c r="N172" s="160">
        <v>4.6699999999999997E-3</v>
      </c>
      <c r="O172" s="160">
        <f>ROUND(E172*N172,2)</f>
        <v>0.44</v>
      </c>
      <c r="P172" s="160">
        <v>0</v>
      </c>
      <c r="Q172" s="160">
        <f>ROUND(E172*P172,2)</f>
        <v>0</v>
      </c>
      <c r="R172" s="160"/>
      <c r="S172" s="160" t="s">
        <v>131</v>
      </c>
      <c r="T172" s="160" t="s">
        <v>131</v>
      </c>
      <c r="U172" s="160">
        <v>1.26966</v>
      </c>
      <c r="V172" s="160">
        <f>ROUND(E172*U172,2)</f>
        <v>119.06</v>
      </c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371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180" t="s">
        <v>396</v>
      </c>
      <c r="D173" s="162"/>
      <c r="E173" s="163">
        <v>93.775000000000006</v>
      </c>
      <c r="F173" s="257"/>
      <c r="G173" s="257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134</v>
      </c>
      <c r="AH173" s="151">
        <v>5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71">
        <v>101</v>
      </c>
      <c r="B174" s="172" t="s">
        <v>397</v>
      </c>
      <c r="C174" s="179" t="s">
        <v>398</v>
      </c>
      <c r="D174" s="173" t="s">
        <v>346</v>
      </c>
      <c r="E174" s="254">
        <v>272.8</v>
      </c>
      <c r="F174" s="256"/>
      <c r="G174" s="257"/>
      <c r="H174" s="161">
        <v>44.4</v>
      </c>
      <c r="I174" s="160">
        <f>ROUND(E174*H174,2)</f>
        <v>12112.32</v>
      </c>
      <c r="J174" s="161">
        <v>0</v>
      </c>
      <c r="K174" s="160">
        <f>ROUND(E174*J174,2)</f>
        <v>0</v>
      </c>
      <c r="L174" s="160">
        <v>21</v>
      </c>
      <c r="M174" s="160">
        <f>G174*(1+L174/100)</f>
        <v>0</v>
      </c>
      <c r="N174" s="160">
        <v>1E-3</v>
      </c>
      <c r="O174" s="160">
        <f>ROUND(E174*N174,2)</f>
        <v>0.27</v>
      </c>
      <c r="P174" s="160">
        <v>0</v>
      </c>
      <c r="Q174" s="160">
        <f>ROUND(E174*P174,2)</f>
        <v>0</v>
      </c>
      <c r="R174" s="160" t="s">
        <v>374</v>
      </c>
      <c r="S174" s="160" t="s">
        <v>131</v>
      </c>
      <c r="T174" s="160" t="s">
        <v>131</v>
      </c>
      <c r="U174" s="160">
        <v>0</v>
      </c>
      <c r="V174" s="160">
        <f>ROUND(E174*U174,2)</f>
        <v>0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291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180" t="s">
        <v>399</v>
      </c>
      <c r="D175" s="162"/>
      <c r="E175" s="163">
        <v>272.8</v>
      </c>
      <c r="F175" s="257"/>
      <c r="G175" s="257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134</v>
      </c>
      <c r="AH175" s="151">
        <v>5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74">
        <v>102</v>
      </c>
      <c r="B176" s="175" t="s">
        <v>400</v>
      </c>
      <c r="C176" s="181" t="s">
        <v>401</v>
      </c>
      <c r="D176" s="176" t="s">
        <v>144</v>
      </c>
      <c r="E176" s="255">
        <v>32.5</v>
      </c>
      <c r="F176" s="256"/>
      <c r="G176" s="257"/>
      <c r="H176" s="161">
        <v>17.2</v>
      </c>
      <c r="I176" s="160">
        <f>ROUND(E176*H176,2)</f>
        <v>559</v>
      </c>
      <c r="J176" s="161">
        <v>0</v>
      </c>
      <c r="K176" s="160">
        <f>ROUND(E176*J176,2)</f>
        <v>0</v>
      </c>
      <c r="L176" s="160">
        <v>21</v>
      </c>
      <c r="M176" s="160">
        <f>G176*(1+L176/100)</f>
        <v>0</v>
      </c>
      <c r="N176" s="160">
        <v>2.2000000000000001E-4</v>
      </c>
      <c r="O176" s="160">
        <f>ROUND(E176*N176,2)</f>
        <v>0.01</v>
      </c>
      <c r="P176" s="160">
        <v>0</v>
      </c>
      <c r="Q176" s="160">
        <f>ROUND(E176*P176,2)</f>
        <v>0</v>
      </c>
      <c r="R176" s="160" t="s">
        <v>374</v>
      </c>
      <c r="S176" s="160" t="s">
        <v>402</v>
      </c>
      <c r="T176" s="160" t="s">
        <v>402</v>
      </c>
      <c r="U176" s="160">
        <v>0</v>
      </c>
      <c r="V176" s="160">
        <f>ROUND(E176*U176,2)</f>
        <v>0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291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74">
        <v>103</v>
      </c>
      <c r="B177" s="175" t="s">
        <v>403</v>
      </c>
      <c r="C177" s="181" t="s">
        <v>404</v>
      </c>
      <c r="D177" s="176" t="s">
        <v>0</v>
      </c>
      <c r="E177" s="255">
        <v>530.58749999999998</v>
      </c>
      <c r="F177" s="256"/>
      <c r="G177" s="257"/>
      <c r="H177" s="161">
        <v>0</v>
      </c>
      <c r="I177" s="160">
        <f>ROUND(E177*H177,2)</f>
        <v>0</v>
      </c>
      <c r="J177" s="161">
        <v>3.4</v>
      </c>
      <c r="K177" s="160">
        <f>ROUND(E177*J177,2)</f>
        <v>1804</v>
      </c>
      <c r="L177" s="160">
        <v>21</v>
      </c>
      <c r="M177" s="160">
        <f>G177*(1+L177/100)</f>
        <v>0</v>
      </c>
      <c r="N177" s="160">
        <v>0</v>
      </c>
      <c r="O177" s="160">
        <f>ROUND(E177*N177,2)</f>
        <v>0</v>
      </c>
      <c r="P177" s="160">
        <v>0</v>
      </c>
      <c r="Q177" s="160">
        <f>ROUND(E177*P177,2)</f>
        <v>0</v>
      </c>
      <c r="R177" s="160"/>
      <c r="S177" s="160" t="s">
        <v>131</v>
      </c>
      <c r="T177" s="160" t="s">
        <v>131</v>
      </c>
      <c r="U177" s="160">
        <v>0</v>
      </c>
      <c r="V177" s="160">
        <f>ROUND(E177*U177,2)</f>
        <v>0</v>
      </c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202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x14ac:dyDescent="0.2">
      <c r="A178" s="165" t="s">
        <v>126</v>
      </c>
      <c r="B178" s="166" t="s">
        <v>91</v>
      </c>
      <c r="C178" s="178" t="s">
        <v>92</v>
      </c>
      <c r="D178" s="167"/>
      <c r="E178" s="168"/>
      <c r="F178" s="258"/>
      <c r="G178" s="258"/>
      <c r="H178" s="164"/>
      <c r="I178" s="164">
        <f>SUM(I179:I179)</f>
        <v>376.71</v>
      </c>
      <c r="J178" s="164"/>
      <c r="K178" s="164">
        <f>SUM(K179:K179)</f>
        <v>1747.09</v>
      </c>
      <c r="L178" s="164"/>
      <c r="M178" s="164">
        <f>SUM(M179:M179)</f>
        <v>0</v>
      </c>
      <c r="N178" s="164"/>
      <c r="O178" s="164">
        <f>SUM(O179:O179)</f>
        <v>0</v>
      </c>
      <c r="P178" s="164"/>
      <c r="Q178" s="164">
        <f>SUM(Q179:Q179)</f>
        <v>0</v>
      </c>
      <c r="R178" s="164"/>
      <c r="S178" s="164"/>
      <c r="T178" s="164"/>
      <c r="U178" s="164"/>
      <c r="V178" s="164">
        <f>SUM(V179:V179)</f>
        <v>4.71</v>
      </c>
      <c r="W178" s="164"/>
      <c r="AG178" t="s">
        <v>127</v>
      </c>
    </row>
    <row r="179" spans="1:60" outlineLevel="1" x14ac:dyDescent="0.2">
      <c r="A179" s="174">
        <v>104</v>
      </c>
      <c r="B179" s="175" t="s">
        <v>405</v>
      </c>
      <c r="C179" s="181" t="s">
        <v>406</v>
      </c>
      <c r="D179" s="176" t="s">
        <v>130</v>
      </c>
      <c r="E179" s="255">
        <v>16.399999999999999</v>
      </c>
      <c r="F179" s="256"/>
      <c r="G179" s="257"/>
      <c r="H179" s="161">
        <v>22.97</v>
      </c>
      <c r="I179" s="160">
        <f>ROUND(E179*H179,2)</f>
        <v>376.71</v>
      </c>
      <c r="J179" s="161">
        <v>106.53</v>
      </c>
      <c r="K179" s="160">
        <f>ROUND(E179*J179,2)</f>
        <v>1747.09</v>
      </c>
      <c r="L179" s="160">
        <v>21</v>
      </c>
      <c r="M179" s="160">
        <f>G179*(1+L179/100)</f>
        <v>0</v>
      </c>
      <c r="N179" s="160">
        <v>2.4000000000000001E-4</v>
      </c>
      <c r="O179" s="160">
        <f>ROUND(E179*N179,2)</f>
        <v>0</v>
      </c>
      <c r="P179" s="160">
        <v>0</v>
      </c>
      <c r="Q179" s="160">
        <f>ROUND(E179*P179,2)</f>
        <v>0</v>
      </c>
      <c r="R179" s="160"/>
      <c r="S179" s="160" t="s">
        <v>131</v>
      </c>
      <c r="T179" s="160" t="s">
        <v>131</v>
      </c>
      <c r="U179" s="160">
        <v>0.28699999999999998</v>
      </c>
      <c r="V179" s="160">
        <f>ROUND(E179*U179,2)</f>
        <v>4.71</v>
      </c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140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x14ac:dyDescent="0.2">
      <c r="A180" s="165" t="s">
        <v>126</v>
      </c>
      <c r="B180" s="166" t="s">
        <v>93</v>
      </c>
      <c r="C180" s="178" t="s">
        <v>94</v>
      </c>
      <c r="D180" s="167"/>
      <c r="E180" s="168"/>
      <c r="F180" s="258"/>
      <c r="G180" s="258"/>
      <c r="H180" s="164"/>
      <c r="I180" s="164">
        <f>SUM(I181:I186)</f>
        <v>2189.7600000000002</v>
      </c>
      <c r="J180" s="164"/>
      <c r="K180" s="164">
        <f>SUM(K181:K186)</f>
        <v>11231.52</v>
      </c>
      <c r="L180" s="164"/>
      <c r="M180" s="164">
        <f>SUM(M181:M186)</f>
        <v>0</v>
      </c>
      <c r="N180" s="164"/>
      <c r="O180" s="164">
        <f>SUM(O181:O186)</f>
        <v>0.09</v>
      </c>
      <c r="P180" s="164"/>
      <c r="Q180" s="164">
        <f>SUM(Q181:Q186)</f>
        <v>0</v>
      </c>
      <c r="R180" s="164"/>
      <c r="S180" s="164"/>
      <c r="T180" s="164"/>
      <c r="U180" s="164"/>
      <c r="V180" s="164">
        <f>SUM(V181:V186)</f>
        <v>28.84</v>
      </c>
      <c r="W180" s="164"/>
      <c r="AG180" t="s">
        <v>127</v>
      </c>
    </row>
    <row r="181" spans="1:60" outlineLevel="1" x14ac:dyDescent="0.2">
      <c r="A181" s="171">
        <v>105</v>
      </c>
      <c r="B181" s="172" t="s">
        <v>407</v>
      </c>
      <c r="C181" s="179" t="s">
        <v>408</v>
      </c>
      <c r="D181" s="173" t="s">
        <v>130</v>
      </c>
      <c r="E181" s="254">
        <v>138.24600000000001</v>
      </c>
      <c r="F181" s="256"/>
      <c r="G181" s="257"/>
      <c r="H181" s="161">
        <v>3.23</v>
      </c>
      <c r="I181" s="160">
        <f>ROUND(E181*H181,2)</f>
        <v>446.53</v>
      </c>
      <c r="J181" s="161">
        <v>12.67</v>
      </c>
      <c r="K181" s="160">
        <f>ROUND(E181*J181,2)</f>
        <v>1751.58</v>
      </c>
      <c r="L181" s="160">
        <v>21</v>
      </c>
      <c r="M181" s="160">
        <f>G181*(1+L181/100)</f>
        <v>0</v>
      </c>
      <c r="N181" s="160">
        <v>6.9999999999999994E-5</v>
      </c>
      <c r="O181" s="160">
        <f>ROUND(E181*N181,2)</f>
        <v>0.01</v>
      </c>
      <c r="P181" s="160">
        <v>0</v>
      </c>
      <c r="Q181" s="160">
        <f>ROUND(E181*P181,2)</f>
        <v>0</v>
      </c>
      <c r="R181" s="160"/>
      <c r="S181" s="160" t="s">
        <v>131</v>
      </c>
      <c r="T181" s="160" t="s">
        <v>131</v>
      </c>
      <c r="U181" s="160">
        <v>3.2480000000000002E-2</v>
      </c>
      <c r="V181" s="160">
        <f>ROUND(E181*U181,2)</f>
        <v>4.49</v>
      </c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209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180" t="s">
        <v>190</v>
      </c>
      <c r="D182" s="162"/>
      <c r="E182" s="163">
        <v>109.276</v>
      </c>
      <c r="F182" s="257"/>
      <c r="G182" s="257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134</v>
      </c>
      <c r="AH182" s="151">
        <v>5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180" t="s">
        <v>210</v>
      </c>
      <c r="D183" s="162"/>
      <c r="E183" s="163">
        <v>28.97</v>
      </c>
      <c r="F183" s="257"/>
      <c r="G183" s="257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134</v>
      </c>
      <c r="AH183" s="151">
        <v>5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74">
        <v>106</v>
      </c>
      <c r="B184" s="175" t="s">
        <v>409</v>
      </c>
      <c r="C184" s="181" t="s">
        <v>410</v>
      </c>
      <c r="D184" s="176" t="s">
        <v>130</v>
      </c>
      <c r="E184" s="255">
        <v>32</v>
      </c>
      <c r="F184" s="256"/>
      <c r="G184" s="257"/>
      <c r="H184" s="161">
        <v>36.72</v>
      </c>
      <c r="I184" s="160">
        <f>ROUND(E184*H184,2)</f>
        <v>1175.04</v>
      </c>
      <c r="J184" s="161">
        <v>124.78</v>
      </c>
      <c r="K184" s="160">
        <f>ROUND(E184*J184,2)</f>
        <v>3992.96</v>
      </c>
      <c r="L184" s="160">
        <v>21</v>
      </c>
      <c r="M184" s="160">
        <f>G184*(1+L184/100)</f>
        <v>0</v>
      </c>
      <c r="N184" s="160">
        <v>1.8E-3</v>
      </c>
      <c r="O184" s="160">
        <f>ROUND(E184*N184,2)</f>
        <v>0.06</v>
      </c>
      <c r="P184" s="160">
        <v>0</v>
      </c>
      <c r="Q184" s="160">
        <f>ROUND(E184*P184,2)</f>
        <v>0</v>
      </c>
      <c r="R184" s="160"/>
      <c r="S184" s="160" t="s">
        <v>131</v>
      </c>
      <c r="T184" s="160" t="s">
        <v>131</v>
      </c>
      <c r="U184" s="160">
        <v>0.32064999999999999</v>
      </c>
      <c r="V184" s="160">
        <f>ROUND(E184*U184,2)</f>
        <v>10.26</v>
      </c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140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71">
        <v>107</v>
      </c>
      <c r="B185" s="172" t="s">
        <v>411</v>
      </c>
      <c r="C185" s="179" t="s">
        <v>412</v>
      </c>
      <c r="D185" s="173" t="s">
        <v>130</v>
      </c>
      <c r="E185" s="254">
        <v>138.24600000000001</v>
      </c>
      <c r="F185" s="256"/>
      <c r="G185" s="257"/>
      <c r="H185" s="161">
        <v>4.1100000000000003</v>
      </c>
      <c r="I185" s="160">
        <f>ROUND(E185*H185,2)</f>
        <v>568.19000000000005</v>
      </c>
      <c r="J185" s="161">
        <v>39.69</v>
      </c>
      <c r="K185" s="160">
        <f>ROUND(E185*J185,2)</f>
        <v>5486.98</v>
      </c>
      <c r="L185" s="160">
        <v>21</v>
      </c>
      <c r="M185" s="160">
        <f>G185*(1+L185/100)</f>
        <v>0</v>
      </c>
      <c r="N185" s="160">
        <v>1.4999999999999999E-4</v>
      </c>
      <c r="O185" s="160">
        <f>ROUND(E185*N185,2)</f>
        <v>0.02</v>
      </c>
      <c r="P185" s="160">
        <v>0</v>
      </c>
      <c r="Q185" s="160">
        <f>ROUND(E185*P185,2)</f>
        <v>0</v>
      </c>
      <c r="R185" s="160"/>
      <c r="S185" s="160" t="s">
        <v>131</v>
      </c>
      <c r="T185" s="160" t="s">
        <v>131</v>
      </c>
      <c r="U185" s="160">
        <v>0.10191</v>
      </c>
      <c r="V185" s="160">
        <f>ROUND(E185*U185,2)</f>
        <v>14.09</v>
      </c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209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180" t="s">
        <v>413</v>
      </c>
      <c r="D186" s="162"/>
      <c r="E186" s="163">
        <v>138.24600000000001</v>
      </c>
      <c r="F186" s="257"/>
      <c r="G186" s="257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134</v>
      </c>
      <c r="AH186" s="151">
        <v>5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x14ac:dyDescent="0.2">
      <c r="A187" s="165" t="s">
        <v>126</v>
      </c>
      <c r="B187" s="166" t="s">
        <v>95</v>
      </c>
      <c r="C187" s="178" t="s">
        <v>96</v>
      </c>
      <c r="D187" s="167"/>
      <c r="E187" s="168"/>
      <c r="F187" s="258"/>
      <c r="G187" s="258"/>
      <c r="H187" s="164"/>
      <c r="I187" s="164">
        <f>SUM(I188:I213)</f>
        <v>11811.8</v>
      </c>
      <c r="J187" s="164"/>
      <c r="K187" s="164">
        <f>SUM(K188:K213)</f>
        <v>23118.400000000001</v>
      </c>
      <c r="L187" s="164"/>
      <c r="M187" s="164">
        <f>SUM(M188:M213)</f>
        <v>0</v>
      </c>
      <c r="N187" s="164"/>
      <c r="O187" s="164">
        <f>SUM(O188:O213)</f>
        <v>0</v>
      </c>
      <c r="P187" s="164"/>
      <c r="Q187" s="164">
        <f>SUM(Q188:Q213)</f>
        <v>0</v>
      </c>
      <c r="R187" s="164"/>
      <c r="S187" s="164"/>
      <c r="T187" s="164"/>
      <c r="U187" s="164"/>
      <c r="V187" s="164">
        <f>SUM(V188:V213)</f>
        <v>0</v>
      </c>
      <c r="W187" s="164"/>
      <c r="AG187" t="s">
        <v>127</v>
      </c>
    </row>
    <row r="188" spans="1:60" outlineLevel="1" x14ac:dyDescent="0.2">
      <c r="A188" s="174">
        <v>108</v>
      </c>
      <c r="B188" s="175" t="s">
        <v>414</v>
      </c>
      <c r="C188" s="181" t="s">
        <v>415</v>
      </c>
      <c r="D188" s="176" t="s">
        <v>416</v>
      </c>
      <c r="E188" s="255">
        <v>12</v>
      </c>
      <c r="F188" s="256"/>
      <c r="G188" s="257"/>
      <c r="H188" s="161">
        <v>0</v>
      </c>
      <c r="I188" s="160">
        <f t="shared" ref="I188:I213" si="18">ROUND(E188*H188,2)</f>
        <v>0</v>
      </c>
      <c r="J188" s="161">
        <v>200</v>
      </c>
      <c r="K188" s="160">
        <f t="shared" ref="K188:K213" si="19">ROUND(E188*J188,2)</f>
        <v>2400</v>
      </c>
      <c r="L188" s="160">
        <v>21</v>
      </c>
      <c r="M188" s="160">
        <f t="shared" ref="M188:M213" si="20">G188*(1+L188/100)</f>
        <v>0</v>
      </c>
      <c r="N188" s="160">
        <v>0</v>
      </c>
      <c r="O188" s="160">
        <f t="shared" ref="O188:O213" si="21">ROUND(E188*N188,2)</f>
        <v>0</v>
      </c>
      <c r="P188" s="160">
        <v>0</v>
      </c>
      <c r="Q188" s="160">
        <f t="shared" ref="Q188:Q213" si="22">ROUND(E188*P188,2)</f>
        <v>0</v>
      </c>
      <c r="R188" s="160"/>
      <c r="S188" s="160" t="s">
        <v>170</v>
      </c>
      <c r="T188" s="160" t="s">
        <v>171</v>
      </c>
      <c r="U188" s="160">
        <v>0</v>
      </c>
      <c r="V188" s="160">
        <f t="shared" ref="V188:V213" si="23">ROUND(E188*U188,2)</f>
        <v>0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132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74">
        <v>109</v>
      </c>
      <c r="B189" s="175" t="s">
        <v>417</v>
      </c>
      <c r="C189" s="181" t="s">
        <v>418</v>
      </c>
      <c r="D189" s="176" t="s">
        <v>416</v>
      </c>
      <c r="E189" s="255">
        <v>6</v>
      </c>
      <c r="F189" s="256"/>
      <c r="G189" s="257"/>
      <c r="H189" s="161">
        <v>0</v>
      </c>
      <c r="I189" s="160">
        <f t="shared" si="18"/>
        <v>0</v>
      </c>
      <c r="J189" s="161">
        <v>315</v>
      </c>
      <c r="K189" s="160">
        <f t="shared" si="19"/>
        <v>1890</v>
      </c>
      <c r="L189" s="160">
        <v>21</v>
      </c>
      <c r="M189" s="160">
        <f t="shared" si="20"/>
        <v>0</v>
      </c>
      <c r="N189" s="160">
        <v>0</v>
      </c>
      <c r="O189" s="160">
        <f t="shared" si="21"/>
        <v>0</v>
      </c>
      <c r="P189" s="160">
        <v>0</v>
      </c>
      <c r="Q189" s="160">
        <f t="shared" si="22"/>
        <v>0</v>
      </c>
      <c r="R189" s="160"/>
      <c r="S189" s="160" t="s">
        <v>170</v>
      </c>
      <c r="T189" s="160" t="s">
        <v>171</v>
      </c>
      <c r="U189" s="160">
        <v>0</v>
      </c>
      <c r="V189" s="160">
        <f t="shared" si="23"/>
        <v>0</v>
      </c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132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74">
        <v>110</v>
      </c>
      <c r="B190" s="175" t="s">
        <v>419</v>
      </c>
      <c r="C190" s="181" t="s">
        <v>420</v>
      </c>
      <c r="D190" s="176" t="s">
        <v>416</v>
      </c>
      <c r="E190" s="255">
        <v>15</v>
      </c>
      <c r="F190" s="256"/>
      <c r="G190" s="257"/>
      <c r="H190" s="161">
        <v>0</v>
      </c>
      <c r="I190" s="160">
        <f t="shared" si="18"/>
        <v>0</v>
      </c>
      <c r="J190" s="161">
        <v>666.7</v>
      </c>
      <c r="K190" s="160">
        <f t="shared" si="19"/>
        <v>10000.5</v>
      </c>
      <c r="L190" s="160">
        <v>21</v>
      </c>
      <c r="M190" s="160">
        <f t="shared" si="20"/>
        <v>0</v>
      </c>
      <c r="N190" s="160">
        <v>0</v>
      </c>
      <c r="O190" s="160">
        <f t="shared" si="21"/>
        <v>0</v>
      </c>
      <c r="P190" s="160">
        <v>0</v>
      </c>
      <c r="Q190" s="160">
        <f t="shared" si="22"/>
        <v>0</v>
      </c>
      <c r="R190" s="160"/>
      <c r="S190" s="160" t="s">
        <v>170</v>
      </c>
      <c r="T190" s="160" t="s">
        <v>171</v>
      </c>
      <c r="U190" s="160">
        <v>0</v>
      </c>
      <c r="V190" s="160">
        <f t="shared" si="23"/>
        <v>0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132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22.5" outlineLevel="1" x14ac:dyDescent="0.2">
      <c r="A191" s="174">
        <v>111</v>
      </c>
      <c r="B191" s="175" t="s">
        <v>421</v>
      </c>
      <c r="C191" s="181" t="s">
        <v>422</v>
      </c>
      <c r="D191" s="176" t="s">
        <v>324</v>
      </c>
      <c r="E191" s="255">
        <v>1</v>
      </c>
      <c r="F191" s="256"/>
      <c r="G191" s="257"/>
      <c r="H191" s="161">
        <v>0</v>
      </c>
      <c r="I191" s="160">
        <f t="shared" si="18"/>
        <v>0</v>
      </c>
      <c r="J191" s="161">
        <v>83.3</v>
      </c>
      <c r="K191" s="160">
        <f t="shared" si="19"/>
        <v>83.3</v>
      </c>
      <c r="L191" s="160">
        <v>21</v>
      </c>
      <c r="M191" s="160">
        <f t="shared" si="20"/>
        <v>0</v>
      </c>
      <c r="N191" s="160">
        <v>0</v>
      </c>
      <c r="O191" s="160">
        <f t="shared" si="21"/>
        <v>0</v>
      </c>
      <c r="P191" s="160">
        <v>0</v>
      </c>
      <c r="Q191" s="160">
        <f t="shared" si="22"/>
        <v>0</v>
      </c>
      <c r="R191" s="160"/>
      <c r="S191" s="160" t="s">
        <v>170</v>
      </c>
      <c r="T191" s="160" t="s">
        <v>171</v>
      </c>
      <c r="U191" s="160">
        <v>0</v>
      </c>
      <c r="V191" s="160">
        <f t="shared" si="23"/>
        <v>0</v>
      </c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132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74">
        <v>112</v>
      </c>
      <c r="B192" s="175" t="s">
        <v>423</v>
      </c>
      <c r="C192" s="181" t="s">
        <v>424</v>
      </c>
      <c r="D192" s="176" t="s">
        <v>324</v>
      </c>
      <c r="E192" s="255">
        <v>3</v>
      </c>
      <c r="F192" s="256"/>
      <c r="G192" s="257"/>
      <c r="H192" s="161">
        <v>0</v>
      </c>
      <c r="I192" s="160">
        <f t="shared" si="18"/>
        <v>0</v>
      </c>
      <c r="J192" s="161">
        <v>65.400000000000006</v>
      </c>
      <c r="K192" s="160">
        <f t="shared" si="19"/>
        <v>196.2</v>
      </c>
      <c r="L192" s="160">
        <v>21</v>
      </c>
      <c r="M192" s="160">
        <f t="shared" si="20"/>
        <v>0</v>
      </c>
      <c r="N192" s="160">
        <v>0</v>
      </c>
      <c r="O192" s="160">
        <f t="shared" si="21"/>
        <v>0</v>
      </c>
      <c r="P192" s="160">
        <v>0</v>
      </c>
      <c r="Q192" s="160">
        <f t="shared" si="22"/>
        <v>0</v>
      </c>
      <c r="R192" s="160"/>
      <c r="S192" s="160" t="s">
        <v>170</v>
      </c>
      <c r="T192" s="160" t="s">
        <v>171</v>
      </c>
      <c r="U192" s="160">
        <v>0</v>
      </c>
      <c r="V192" s="160">
        <f t="shared" si="23"/>
        <v>0</v>
      </c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132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ht="22.5" outlineLevel="1" x14ac:dyDescent="0.2">
      <c r="A193" s="174">
        <v>113</v>
      </c>
      <c r="B193" s="175" t="s">
        <v>425</v>
      </c>
      <c r="C193" s="181" t="s">
        <v>426</v>
      </c>
      <c r="D193" s="176" t="s">
        <v>324</v>
      </c>
      <c r="E193" s="255">
        <v>18</v>
      </c>
      <c r="F193" s="256"/>
      <c r="G193" s="257"/>
      <c r="H193" s="161">
        <v>0</v>
      </c>
      <c r="I193" s="160">
        <f t="shared" si="18"/>
        <v>0</v>
      </c>
      <c r="J193" s="161">
        <v>12.5</v>
      </c>
      <c r="K193" s="160">
        <f t="shared" si="19"/>
        <v>225</v>
      </c>
      <c r="L193" s="160">
        <v>21</v>
      </c>
      <c r="M193" s="160">
        <f t="shared" si="20"/>
        <v>0</v>
      </c>
      <c r="N193" s="160">
        <v>0</v>
      </c>
      <c r="O193" s="160">
        <f t="shared" si="21"/>
        <v>0</v>
      </c>
      <c r="P193" s="160">
        <v>0</v>
      </c>
      <c r="Q193" s="160">
        <f t="shared" si="22"/>
        <v>0</v>
      </c>
      <c r="R193" s="160"/>
      <c r="S193" s="160" t="s">
        <v>170</v>
      </c>
      <c r="T193" s="160" t="s">
        <v>171</v>
      </c>
      <c r="U193" s="160">
        <v>0</v>
      </c>
      <c r="V193" s="160">
        <f t="shared" si="23"/>
        <v>0</v>
      </c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132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74">
        <v>114</v>
      </c>
      <c r="B194" s="175" t="s">
        <v>427</v>
      </c>
      <c r="C194" s="181" t="s">
        <v>428</v>
      </c>
      <c r="D194" s="176" t="s">
        <v>144</v>
      </c>
      <c r="E194" s="255">
        <v>62</v>
      </c>
      <c r="F194" s="256"/>
      <c r="G194" s="257"/>
      <c r="H194" s="161">
        <v>0</v>
      </c>
      <c r="I194" s="160">
        <f t="shared" si="18"/>
        <v>0</v>
      </c>
      <c r="J194" s="161">
        <v>16.7</v>
      </c>
      <c r="K194" s="160">
        <f t="shared" si="19"/>
        <v>1035.4000000000001</v>
      </c>
      <c r="L194" s="160">
        <v>21</v>
      </c>
      <c r="M194" s="160">
        <f t="shared" si="20"/>
        <v>0</v>
      </c>
      <c r="N194" s="160">
        <v>0</v>
      </c>
      <c r="O194" s="160">
        <f t="shared" si="21"/>
        <v>0</v>
      </c>
      <c r="P194" s="160">
        <v>0</v>
      </c>
      <c r="Q194" s="160">
        <f t="shared" si="22"/>
        <v>0</v>
      </c>
      <c r="R194" s="160"/>
      <c r="S194" s="160" t="s">
        <v>170</v>
      </c>
      <c r="T194" s="160" t="s">
        <v>171</v>
      </c>
      <c r="U194" s="160">
        <v>0</v>
      </c>
      <c r="V194" s="160">
        <f t="shared" si="23"/>
        <v>0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132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74">
        <v>115</v>
      </c>
      <c r="B195" s="175" t="s">
        <v>429</v>
      </c>
      <c r="C195" s="181" t="s">
        <v>430</v>
      </c>
      <c r="D195" s="176" t="s">
        <v>324</v>
      </c>
      <c r="E195" s="255">
        <v>5</v>
      </c>
      <c r="F195" s="256"/>
      <c r="G195" s="257"/>
      <c r="H195" s="161">
        <v>0</v>
      </c>
      <c r="I195" s="160">
        <f t="shared" si="18"/>
        <v>0</v>
      </c>
      <c r="J195" s="161">
        <v>208.3</v>
      </c>
      <c r="K195" s="160">
        <f t="shared" si="19"/>
        <v>1041.5</v>
      </c>
      <c r="L195" s="160">
        <v>21</v>
      </c>
      <c r="M195" s="160">
        <f t="shared" si="20"/>
        <v>0</v>
      </c>
      <c r="N195" s="160">
        <v>0</v>
      </c>
      <c r="O195" s="160">
        <f t="shared" si="21"/>
        <v>0</v>
      </c>
      <c r="P195" s="160">
        <v>0</v>
      </c>
      <c r="Q195" s="160">
        <f t="shared" si="22"/>
        <v>0</v>
      </c>
      <c r="R195" s="160"/>
      <c r="S195" s="160" t="s">
        <v>170</v>
      </c>
      <c r="T195" s="160" t="s">
        <v>171</v>
      </c>
      <c r="U195" s="160">
        <v>0</v>
      </c>
      <c r="V195" s="160">
        <f t="shared" si="23"/>
        <v>0</v>
      </c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132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74">
        <v>116</v>
      </c>
      <c r="B196" s="175" t="s">
        <v>431</v>
      </c>
      <c r="C196" s="181" t="s">
        <v>432</v>
      </c>
      <c r="D196" s="176" t="s">
        <v>324</v>
      </c>
      <c r="E196" s="255">
        <v>5</v>
      </c>
      <c r="F196" s="256"/>
      <c r="G196" s="257"/>
      <c r="H196" s="161">
        <v>0</v>
      </c>
      <c r="I196" s="160">
        <f t="shared" si="18"/>
        <v>0</v>
      </c>
      <c r="J196" s="161">
        <v>45.8</v>
      </c>
      <c r="K196" s="160">
        <f t="shared" si="19"/>
        <v>229</v>
      </c>
      <c r="L196" s="160">
        <v>21</v>
      </c>
      <c r="M196" s="160">
        <f t="shared" si="20"/>
        <v>0</v>
      </c>
      <c r="N196" s="160">
        <v>0</v>
      </c>
      <c r="O196" s="160">
        <f t="shared" si="21"/>
        <v>0</v>
      </c>
      <c r="P196" s="160">
        <v>0</v>
      </c>
      <c r="Q196" s="160">
        <f t="shared" si="22"/>
        <v>0</v>
      </c>
      <c r="R196" s="160"/>
      <c r="S196" s="160" t="s">
        <v>170</v>
      </c>
      <c r="T196" s="160" t="s">
        <v>171</v>
      </c>
      <c r="U196" s="160">
        <v>0</v>
      </c>
      <c r="V196" s="160">
        <f t="shared" si="23"/>
        <v>0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132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74">
        <v>117</v>
      </c>
      <c r="B197" s="175" t="s">
        <v>433</v>
      </c>
      <c r="C197" s="181" t="s">
        <v>434</v>
      </c>
      <c r="D197" s="176" t="s">
        <v>324</v>
      </c>
      <c r="E197" s="255">
        <v>2</v>
      </c>
      <c r="F197" s="256"/>
      <c r="G197" s="257"/>
      <c r="H197" s="161">
        <v>0</v>
      </c>
      <c r="I197" s="160">
        <f t="shared" si="18"/>
        <v>0</v>
      </c>
      <c r="J197" s="161">
        <v>116.7</v>
      </c>
      <c r="K197" s="160">
        <f t="shared" si="19"/>
        <v>233.4</v>
      </c>
      <c r="L197" s="160">
        <v>21</v>
      </c>
      <c r="M197" s="160">
        <f t="shared" si="20"/>
        <v>0</v>
      </c>
      <c r="N197" s="160">
        <v>0</v>
      </c>
      <c r="O197" s="160">
        <f t="shared" si="21"/>
        <v>0</v>
      </c>
      <c r="P197" s="160">
        <v>0</v>
      </c>
      <c r="Q197" s="160">
        <f t="shared" si="22"/>
        <v>0</v>
      </c>
      <c r="R197" s="160"/>
      <c r="S197" s="160" t="s">
        <v>170</v>
      </c>
      <c r="T197" s="160" t="s">
        <v>171</v>
      </c>
      <c r="U197" s="160">
        <v>0</v>
      </c>
      <c r="V197" s="160">
        <f t="shared" si="23"/>
        <v>0</v>
      </c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132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74">
        <v>118</v>
      </c>
      <c r="B198" s="175" t="s">
        <v>435</v>
      </c>
      <c r="C198" s="181" t="s">
        <v>436</v>
      </c>
      <c r="D198" s="176" t="s">
        <v>416</v>
      </c>
      <c r="E198" s="255">
        <v>15</v>
      </c>
      <c r="F198" s="256"/>
      <c r="G198" s="257"/>
      <c r="H198" s="161">
        <v>0</v>
      </c>
      <c r="I198" s="160">
        <f t="shared" si="18"/>
        <v>0</v>
      </c>
      <c r="J198" s="161">
        <v>250</v>
      </c>
      <c r="K198" s="160">
        <f t="shared" si="19"/>
        <v>3750</v>
      </c>
      <c r="L198" s="160">
        <v>21</v>
      </c>
      <c r="M198" s="160">
        <f t="shared" si="20"/>
        <v>0</v>
      </c>
      <c r="N198" s="160">
        <v>0</v>
      </c>
      <c r="O198" s="160">
        <f t="shared" si="21"/>
        <v>0</v>
      </c>
      <c r="P198" s="160">
        <v>0</v>
      </c>
      <c r="Q198" s="160">
        <f t="shared" si="22"/>
        <v>0</v>
      </c>
      <c r="R198" s="160"/>
      <c r="S198" s="160" t="s">
        <v>170</v>
      </c>
      <c r="T198" s="160" t="s">
        <v>171</v>
      </c>
      <c r="U198" s="160">
        <v>0</v>
      </c>
      <c r="V198" s="160">
        <f t="shared" si="23"/>
        <v>0</v>
      </c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132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74">
        <v>119</v>
      </c>
      <c r="B199" s="175" t="s">
        <v>437</v>
      </c>
      <c r="C199" s="181" t="s">
        <v>438</v>
      </c>
      <c r="D199" s="176" t="s">
        <v>324</v>
      </c>
      <c r="E199" s="255">
        <v>2</v>
      </c>
      <c r="F199" s="256"/>
      <c r="G199" s="257"/>
      <c r="H199" s="161">
        <v>0</v>
      </c>
      <c r="I199" s="160">
        <f t="shared" si="18"/>
        <v>0</v>
      </c>
      <c r="J199" s="161">
        <v>178.8</v>
      </c>
      <c r="K199" s="160">
        <f t="shared" si="19"/>
        <v>357.6</v>
      </c>
      <c r="L199" s="160">
        <v>21</v>
      </c>
      <c r="M199" s="160">
        <f t="shared" si="20"/>
        <v>0</v>
      </c>
      <c r="N199" s="160">
        <v>0</v>
      </c>
      <c r="O199" s="160">
        <f t="shared" si="21"/>
        <v>0</v>
      </c>
      <c r="P199" s="160">
        <v>0</v>
      </c>
      <c r="Q199" s="160">
        <f t="shared" si="22"/>
        <v>0</v>
      </c>
      <c r="R199" s="160"/>
      <c r="S199" s="160" t="s">
        <v>170</v>
      </c>
      <c r="T199" s="160" t="s">
        <v>171</v>
      </c>
      <c r="U199" s="160">
        <v>0</v>
      </c>
      <c r="V199" s="160">
        <f t="shared" si="23"/>
        <v>0</v>
      </c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132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74">
        <v>120</v>
      </c>
      <c r="B200" s="175" t="s">
        <v>439</v>
      </c>
      <c r="C200" s="181" t="s">
        <v>440</v>
      </c>
      <c r="D200" s="176" t="s">
        <v>144</v>
      </c>
      <c r="E200" s="255">
        <v>62</v>
      </c>
      <c r="F200" s="256"/>
      <c r="G200" s="257"/>
      <c r="H200" s="161">
        <v>0</v>
      </c>
      <c r="I200" s="160">
        <f t="shared" si="18"/>
        <v>0</v>
      </c>
      <c r="J200" s="161">
        <v>24.5</v>
      </c>
      <c r="K200" s="160">
        <f t="shared" si="19"/>
        <v>1519</v>
      </c>
      <c r="L200" s="160">
        <v>21</v>
      </c>
      <c r="M200" s="160">
        <f t="shared" si="20"/>
        <v>0</v>
      </c>
      <c r="N200" s="160">
        <v>0</v>
      </c>
      <c r="O200" s="160">
        <f t="shared" si="21"/>
        <v>0</v>
      </c>
      <c r="P200" s="160">
        <v>0</v>
      </c>
      <c r="Q200" s="160">
        <f t="shared" si="22"/>
        <v>0</v>
      </c>
      <c r="R200" s="160"/>
      <c r="S200" s="160" t="s">
        <v>170</v>
      </c>
      <c r="T200" s="160" t="s">
        <v>171</v>
      </c>
      <c r="U200" s="160">
        <v>0</v>
      </c>
      <c r="V200" s="160">
        <f t="shared" si="23"/>
        <v>0</v>
      </c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132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74">
        <v>121</v>
      </c>
      <c r="B201" s="175" t="s">
        <v>441</v>
      </c>
      <c r="C201" s="181" t="s">
        <v>442</v>
      </c>
      <c r="D201" s="176" t="s">
        <v>324</v>
      </c>
      <c r="E201" s="255">
        <v>5</v>
      </c>
      <c r="F201" s="256"/>
      <c r="G201" s="257"/>
      <c r="H201" s="161">
        <v>0</v>
      </c>
      <c r="I201" s="160">
        <f t="shared" si="18"/>
        <v>0</v>
      </c>
      <c r="J201" s="161">
        <v>31.5</v>
      </c>
      <c r="K201" s="160">
        <f t="shared" si="19"/>
        <v>157.5</v>
      </c>
      <c r="L201" s="160">
        <v>21</v>
      </c>
      <c r="M201" s="160">
        <f t="shared" si="20"/>
        <v>0</v>
      </c>
      <c r="N201" s="160">
        <v>0</v>
      </c>
      <c r="O201" s="160">
        <f t="shared" si="21"/>
        <v>0</v>
      </c>
      <c r="P201" s="160">
        <v>0</v>
      </c>
      <c r="Q201" s="160">
        <f t="shared" si="22"/>
        <v>0</v>
      </c>
      <c r="R201" s="160"/>
      <c r="S201" s="160" t="s">
        <v>170</v>
      </c>
      <c r="T201" s="160" t="s">
        <v>171</v>
      </c>
      <c r="U201" s="160">
        <v>0</v>
      </c>
      <c r="V201" s="160">
        <f t="shared" si="23"/>
        <v>0</v>
      </c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132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74">
        <v>122</v>
      </c>
      <c r="B202" s="175" t="s">
        <v>443</v>
      </c>
      <c r="C202" s="181" t="s">
        <v>444</v>
      </c>
      <c r="D202" s="176" t="s">
        <v>144</v>
      </c>
      <c r="E202" s="255">
        <v>30</v>
      </c>
      <c r="F202" s="256"/>
      <c r="G202" s="257"/>
      <c r="H202" s="161">
        <v>19.7</v>
      </c>
      <c r="I202" s="160">
        <f t="shared" si="18"/>
        <v>591</v>
      </c>
      <c r="J202" s="161">
        <v>0</v>
      </c>
      <c r="K202" s="160">
        <f t="shared" si="19"/>
        <v>0</v>
      </c>
      <c r="L202" s="160">
        <v>21</v>
      </c>
      <c r="M202" s="160">
        <f t="shared" si="20"/>
        <v>0</v>
      </c>
      <c r="N202" s="160">
        <v>0</v>
      </c>
      <c r="O202" s="160">
        <f t="shared" si="21"/>
        <v>0</v>
      </c>
      <c r="P202" s="160">
        <v>0</v>
      </c>
      <c r="Q202" s="160">
        <f t="shared" si="22"/>
        <v>0</v>
      </c>
      <c r="R202" s="160"/>
      <c r="S202" s="160" t="s">
        <v>170</v>
      </c>
      <c r="T202" s="160" t="s">
        <v>171</v>
      </c>
      <c r="U202" s="160">
        <v>0</v>
      </c>
      <c r="V202" s="160">
        <f t="shared" si="23"/>
        <v>0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172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74">
        <v>123</v>
      </c>
      <c r="B203" s="175" t="s">
        <v>445</v>
      </c>
      <c r="C203" s="181" t="s">
        <v>446</v>
      </c>
      <c r="D203" s="176" t="s">
        <v>144</v>
      </c>
      <c r="E203" s="255">
        <v>28</v>
      </c>
      <c r="F203" s="256"/>
      <c r="G203" s="257"/>
      <c r="H203" s="161">
        <v>19.399999999999999</v>
      </c>
      <c r="I203" s="160">
        <f t="shared" si="18"/>
        <v>543.20000000000005</v>
      </c>
      <c r="J203" s="161">
        <v>0</v>
      </c>
      <c r="K203" s="160">
        <f t="shared" si="19"/>
        <v>0</v>
      </c>
      <c r="L203" s="160">
        <v>21</v>
      </c>
      <c r="M203" s="160">
        <f t="shared" si="20"/>
        <v>0</v>
      </c>
      <c r="N203" s="160">
        <v>0</v>
      </c>
      <c r="O203" s="160">
        <f t="shared" si="21"/>
        <v>0</v>
      </c>
      <c r="P203" s="160">
        <v>0</v>
      </c>
      <c r="Q203" s="160">
        <f t="shared" si="22"/>
        <v>0</v>
      </c>
      <c r="R203" s="160"/>
      <c r="S203" s="160" t="s">
        <v>170</v>
      </c>
      <c r="T203" s="160" t="s">
        <v>171</v>
      </c>
      <c r="U203" s="160">
        <v>0</v>
      </c>
      <c r="V203" s="160">
        <f t="shared" si="23"/>
        <v>0</v>
      </c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172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74">
        <v>124</v>
      </c>
      <c r="B204" s="175" t="s">
        <v>447</v>
      </c>
      <c r="C204" s="181" t="s">
        <v>448</v>
      </c>
      <c r="D204" s="176" t="s">
        <v>144</v>
      </c>
      <c r="E204" s="255">
        <v>10</v>
      </c>
      <c r="F204" s="256"/>
      <c r="G204" s="257"/>
      <c r="H204" s="161">
        <v>12</v>
      </c>
      <c r="I204" s="160">
        <f t="shared" si="18"/>
        <v>120</v>
      </c>
      <c r="J204" s="161">
        <v>0</v>
      </c>
      <c r="K204" s="160">
        <f t="shared" si="19"/>
        <v>0</v>
      </c>
      <c r="L204" s="160">
        <v>21</v>
      </c>
      <c r="M204" s="160">
        <f t="shared" si="20"/>
        <v>0</v>
      </c>
      <c r="N204" s="160">
        <v>0</v>
      </c>
      <c r="O204" s="160">
        <f t="shared" si="21"/>
        <v>0</v>
      </c>
      <c r="P204" s="160">
        <v>0</v>
      </c>
      <c r="Q204" s="160">
        <f t="shared" si="22"/>
        <v>0</v>
      </c>
      <c r="R204" s="160"/>
      <c r="S204" s="160" t="s">
        <v>170</v>
      </c>
      <c r="T204" s="160" t="s">
        <v>171</v>
      </c>
      <c r="U204" s="160">
        <v>0</v>
      </c>
      <c r="V204" s="160">
        <f t="shared" si="23"/>
        <v>0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172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74">
        <v>125</v>
      </c>
      <c r="B205" s="175" t="s">
        <v>449</v>
      </c>
      <c r="C205" s="181" t="s">
        <v>450</v>
      </c>
      <c r="D205" s="176" t="s">
        <v>324</v>
      </c>
      <c r="E205" s="255">
        <v>3</v>
      </c>
      <c r="F205" s="256"/>
      <c r="G205" s="257"/>
      <c r="H205" s="161">
        <v>125</v>
      </c>
      <c r="I205" s="160">
        <f t="shared" si="18"/>
        <v>375</v>
      </c>
      <c r="J205" s="161">
        <v>0</v>
      </c>
      <c r="K205" s="160">
        <f t="shared" si="19"/>
        <v>0</v>
      </c>
      <c r="L205" s="160">
        <v>21</v>
      </c>
      <c r="M205" s="160">
        <f t="shared" si="20"/>
        <v>0</v>
      </c>
      <c r="N205" s="160">
        <v>0</v>
      </c>
      <c r="O205" s="160">
        <f t="shared" si="21"/>
        <v>0</v>
      </c>
      <c r="P205" s="160">
        <v>0</v>
      </c>
      <c r="Q205" s="160">
        <f t="shared" si="22"/>
        <v>0</v>
      </c>
      <c r="R205" s="160"/>
      <c r="S205" s="160" t="s">
        <v>170</v>
      </c>
      <c r="T205" s="160" t="s">
        <v>171</v>
      </c>
      <c r="U205" s="160">
        <v>0</v>
      </c>
      <c r="V205" s="160">
        <f t="shared" si="23"/>
        <v>0</v>
      </c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172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74">
        <v>126</v>
      </c>
      <c r="B206" s="175" t="s">
        <v>451</v>
      </c>
      <c r="C206" s="181" t="s">
        <v>452</v>
      </c>
      <c r="D206" s="176" t="s">
        <v>324</v>
      </c>
      <c r="E206" s="255">
        <v>2</v>
      </c>
      <c r="F206" s="256"/>
      <c r="G206" s="257"/>
      <c r="H206" s="161">
        <v>423</v>
      </c>
      <c r="I206" s="160">
        <f t="shared" si="18"/>
        <v>846</v>
      </c>
      <c r="J206" s="161">
        <v>0</v>
      </c>
      <c r="K206" s="160">
        <f t="shared" si="19"/>
        <v>0</v>
      </c>
      <c r="L206" s="160">
        <v>21</v>
      </c>
      <c r="M206" s="160">
        <f t="shared" si="20"/>
        <v>0</v>
      </c>
      <c r="N206" s="160">
        <v>0</v>
      </c>
      <c r="O206" s="160">
        <f t="shared" si="21"/>
        <v>0</v>
      </c>
      <c r="P206" s="160">
        <v>0</v>
      </c>
      <c r="Q206" s="160">
        <f t="shared" si="22"/>
        <v>0</v>
      </c>
      <c r="R206" s="160"/>
      <c r="S206" s="160" t="s">
        <v>170</v>
      </c>
      <c r="T206" s="160" t="s">
        <v>171</v>
      </c>
      <c r="U206" s="160">
        <v>0</v>
      </c>
      <c r="V206" s="160">
        <f t="shared" si="23"/>
        <v>0</v>
      </c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172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74">
        <v>127</v>
      </c>
      <c r="B207" s="175" t="s">
        <v>453</v>
      </c>
      <c r="C207" s="181" t="s">
        <v>454</v>
      </c>
      <c r="D207" s="176" t="s">
        <v>324</v>
      </c>
      <c r="E207" s="255">
        <v>1</v>
      </c>
      <c r="F207" s="256"/>
      <c r="G207" s="257"/>
      <c r="H207" s="161">
        <v>82.4</v>
      </c>
      <c r="I207" s="160">
        <f t="shared" si="18"/>
        <v>82.4</v>
      </c>
      <c r="J207" s="161">
        <v>0</v>
      </c>
      <c r="K207" s="160">
        <f t="shared" si="19"/>
        <v>0</v>
      </c>
      <c r="L207" s="160">
        <v>21</v>
      </c>
      <c r="M207" s="160">
        <f t="shared" si="20"/>
        <v>0</v>
      </c>
      <c r="N207" s="160">
        <v>0</v>
      </c>
      <c r="O207" s="160">
        <f t="shared" si="21"/>
        <v>0</v>
      </c>
      <c r="P207" s="160">
        <v>0</v>
      </c>
      <c r="Q207" s="160">
        <f t="shared" si="22"/>
        <v>0</v>
      </c>
      <c r="R207" s="160"/>
      <c r="S207" s="160" t="s">
        <v>170</v>
      </c>
      <c r="T207" s="160" t="s">
        <v>171</v>
      </c>
      <c r="U207" s="160">
        <v>0</v>
      </c>
      <c r="V207" s="160">
        <f t="shared" si="23"/>
        <v>0</v>
      </c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172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74">
        <v>128</v>
      </c>
      <c r="B208" s="175" t="s">
        <v>455</v>
      </c>
      <c r="C208" s="181" t="s">
        <v>456</v>
      </c>
      <c r="D208" s="176" t="s">
        <v>457</v>
      </c>
      <c r="E208" s="255">
        <v>5</v>
      </c>
      <c r="F208" s="256"/>
      <c r="G208" s="257"/>
      <c r="H208" s="161">
        <v>5</v>
      </c>
      <c r="I208" s="160">
        <f t="shared" si="18"/>
        <v>25</v>
      </c>
      <c r="J208" s="161">
        <v>0</v>
      </c>
      <c r="K208" s="160">
        <f t="shared" si="19"/>
        <v>0</v>
      </c>
      <c r="L208" s="160">
        <v>21</v>
      </c>
      <c r="M208" s="160">
        <f t="shared" si="20"/>
        <v>0</v>
      </c>
      <c r="N208" s="160">
        <v>0</v>
      </c>
      <c r="O208" s="160">
        <f t="shared" si="21"/>
        <v>0</v>
      </c>
      <c r="P208" s="160">
        <v>0</v>
      </c>
      <c r="Q208" s="160">
        <f t="shared" si="22"/>
        <v>0</v>
      </c>
      <c r="R208" s="160"/>
      <c r="S208" s="160" t="s">
        <v>170</v>
      </c>
      <c r="T208" s="160" t="s">
        <v>171</v>
      </c>
      <c r="U208" s="160">
        <v>0</v>
      </c>
      <c r="V208" s="160">
        <f t="shared" si="23"/>
        <v>0</v>
      </c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172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74">
        <v>129</v>
      </c>
      <c r="B209" s="175" t="s">
        <v>458</v>
      </c>
      <c r="C209" s="181" t="s">
        <v>459</v>
      </c>
      <c r="D209" s="176" t="s">
        <v>324</v>
      </c>
      <c r="E209" s="255">
        <v>2</v>
      </c>
      <c r="F209" s="256"/>
      <c r="G209" s="257"/>
      <c r="H209" s="161">
        <v>53.1</v>
      </c>
      <c r="I209" s="160">
        <f t="shared" si="18"/>
        <v>106.2</v>
      </c>
      <c r="J209" s="161">
        <v>0</v>
      </c>
      <c r="K209" s="160">
        <f t="shared" si="19"/>
        <v>0</v>
      </c>
      <c r="L209" s="160">
        <v>21</v>
      </c>
      <c r="M209" s="160">
        <f t="shared" si="20"/>
        <v>0</v>
      </c>
      <c r="N209" s="160">
        <v>0</v>
      </c>
      <c r="O209" s="160">
        <f t="shared" si="21"/>
        <v>0</v>
      </c>
      <c r="P209" s="160">
        <v>0</v>
      </c>
      <c r="Q209" s="160">
        <f t="shared" si="22"/>
        <v>0</v>
      </c>
      <c r="R209" s="160"/>
      <c r="S209" s="160" t="s">
        <v>170</v>
      </c>
      <c r="T209" s="160" t="s">
        <v>171</v>
      </c>
      <c r="U209" s="160">
        <v>0</v>
      </c>
      <c r="V209" s="160">
        <f t="shared" si="23"/>
        <v>0</v>
      </c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172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ht="22.5" outlineLevel="1" x14ac:dyDescent="0.2">
      <c r="A210" s="174">
        <v>130</v>
      </c>
      <c r="B210" s="175" t="s">
        <v>460</v>
      </c>
      <c r="C210" s="181" t="s">
        <v>461</v>
      </c>
      <c r="D210" s="176" t="s">
        <v>201</v>
      </c>
      <c r="E210" s="255">
        <v>0.5</v>
      </c>
      <c r="F210" s="256"/>
      <c r="G210" s="257"/>
      <c r="H210" s="161">
        <v>1050</v>
      </c>
      <c r="I210" s="160">
        <f t="shared" si="18"/>
        <v>525</v>
      </c>
      <c r="J210" s="161">
        <v>0</v>
      </c>
      <c r="K210" s="160">
        <f t="shared" si="19"/>
        <v>0</v>
      </c>
      <c r="L210" s="160">
        <v>21</v>
      </c>
      <c r="M210" s="160">
        <f t="shared" si="20"/>
        <v>0</v>
      </c>
      <c r="N210" s="160">
        <v>0</v>
      </c>
      <c r="O210" s="160">
        <f t="shared" si="21"/>
        <v>0</v>
      </c>
      <c r="P210" s="160">
        <v>0</v>
      </c>
      <c r="Q210" s="160">
        <f t="shared" si="22"/>
        <v>0</v>
      </c>
      <c r="R210" s="160"/>
      <c r="S210" s="160" t="s">
        <v>170</v>
      </c>
      <c r="T210" s="160" t="s">
        <v>171</v>
      </c>
      <c r="U210" s="160">
        <v>0</v>
      </c>
      <c r="V210" s="160">
        <f t="shared" si="23"/>
        <v>0</v>
      </c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172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74">
        <v>131</v>
      </c>
      <c r="B211" s="175" t="s">
        <v>462</v>
      </c>
      <c r="C211" s="181" t="s">
        <v>463</v>
      </c>
      <c r="D211" s="176" t="s">
        <v>324</v>
      </c>
      <c r="E211" s="255">
        <v>5</v>
      </c>
      <c r="F211" s="256"/>
      <c r="G211" s="257"/>
      <c r="H211" s="161">
        <v>1169</v>
      </c>
      <c r="I211" s="160">
        <f t="shared" si="18"/>
        <v>5845</v>
      </c>
      <c r="J211" s="161">
        <v>0</v>
      </c>
      <c r="K211" s="160">
        <f t="shared" si="19"/>
        <v>0</v>
      </c>
      <c r="L211" s="160">
        <v>21</v>
      </c>
      <c r="M211" s="160">
        <f t="shared" si="20"/>
        <v>0</v>
      </c>
      <c r="N211" s="160">
        <v>0</v>
      </c>
      <c r="O211" s="160">
        <f t="shared" si="21"/>
        <v>0</v>
      </c>
      <c r="P211" s="160">
        <v>0</v>
      </c>
      <c r="Q211" s="160">
        <f t="shared" si="22"/>
        <v>0</v>
      </c>
      <c r="R211" s="160"/>
      <c r="S211" s="160" t="s">
        <v>170</v>
      </c>
      <c r="T211" s="160" t="s">
        <v>171</v>
      </c>
      <c r="U211" s="160">
        <v>0</v>
      </c>
      <c r="V211" s="160">
        <f t="shared" si="23"/>
        <v>0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172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74">
        <v>132</v>
      </c>
      <c r="B212" s="175" t="s">
        <v>464</v>
      </c>
      <c r="C212" s="181" t="s">
        <v>465</v>
      </c>
      <c r="D212" s="176" t="s">
        <v>324</v>
      </c>
      <c r="E212" s="255">
        <v>1</v>
      </c>
      <c r="F212" s="256"/>
      <c r="G212" s="257"/>
      <c r="H212" s="161">
        <v>2500</v>
      </c>
      <c r="I212" s="160">
        <f t="shared" si="18"/>
        <v>2500</v>
      </c>
      <c r="J212" s="161">
        <v>0</v>
      </c>
      <c r="K212" s="160">
        <f t="shared" si="19"/>
        <v>0</v>
      </c>
      <c r="L212" s="160">
        <v>21</v>
      </c>
      <c r="M212" s="160">
        <f t="shared" si="20"/>
        <v>0</v>
      </c>
      <c r="N212" s="160">
        <v>0</v>
      </c>
      <c r="O212" s="160">
        <f t="shared" si="21"/>
        <v>0</v>
      </c>
      <c r="P212" s="160">
        <v>0</v>
      </c>
      <c r="Q212" s="160">
        <f t="shared" si="22"/>
        <v>0</v>
      </c>
      <c r="R212" s="160"/>
      <c r="S212" s="160" t="s">
        <v>170</v>
      </c>
      <c r="T212" s="160" t="s">
        <v>171</v>
      </c>
      <c r="U212" s="160">
        <v>0</v>
      </c>
      <c r="V212" s="160">
        <f t="shared" si="23"/>
        <v>0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172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74">
        <v>133</v>
      </c>
      <c r="B213" s="175" t="s">
        <v>466</v>
      </c>
      <c r="C213" s="181" t="s">
        <v>467</v>
      </c>
      <c r="D213" s="176" t="s">
        <v>144</v>
      </c>
      <c r="E213" s="255">
        <v>23</v>
      </c>
      <c r="F213" s="256"/>
      <c r="G213" s="257"/>
      <c r="H213" s="161">
        <v>11</v>
      </c>
      <c r="I213" s="160">
        <f t="shared" si="18"/>
        <v>253</v>
      </c>
      <c r="J213" s="161">
        <v>0</v>
      </c>
      <c r="K213" s="160">
        <f t="shared" si="19"/>
        <v>0</v>
      </c>
      <c r="L213" s="160">
        <v>21</v>
      </c>
      <c r="M213" s="160">
        <f t="shared" si="20"/>
        <v>0</v>
      </c>
      <c r="N213" s="160">
        <v>0</v>
      </c>
      <c r="O213" s="160">
        <f t="shared" si="21"/>
        <v>0</v>
      </c>
      <c r="P213" s="160">
        <v>0</v>
      </c>
      <c r="Q213" s="160">
        <f t="shared" si="22"/>
        <v>0</v>
      </c>
      <c r="R213" s="160"/>
      <c r="S213" s="160" t="s">
        <v>170</v>
      </c>
      <c r="T213" s="160" t="s">
        <v>171</v>
      </c>
      <c r="U213" s="160">
        <v>0</v>
      </c>
      <c r="V213" s="160">
        <f t="shared" si="23"/>
        <v>0</v>
      </c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172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x14ac:dyDescent="0.2">
      <c r="A214" s="165" t="s">
        <v>126</v>
      </c>
      <c r="B214" s="166" t="s">
        <v>97</v>
      </c>
      <c r="C214" s="178" t="s">
        <v>98</v>
      </c>
      <c r="D214" s="167"/>
      <c r="E214" s="168"/>
      <c r="F214" s="258"/>
      <c r="G214" s="258"/>
      <c r="H214" s="164"/>
      <c r="I214" s="164">
        <f>SUM(I215:I220)</f>
        <v>0</v>
      </c>
      <c r="J214" s="164"/>
      <c r="K214" s="164">
        <f>SUM(K215:K220)</f>
        <v>42034.03</v>
      </c>
      <c r="L214" s="164"/>
      <c r="M214" s="164">
        <f>SUM(M215:M220)</f>
        <v>0</v>
      </c>
      <c r="N214" s="164"/>
      <c r="O214" s="164">
        <f>SUM(O215:O220)</f>
        <v>0</v>
      </c>
      <c r="P214" s="164"/>
      <c r="Q214" s="164">
        <f>SUM(Q215:Q220)</f>
        <v>0</v>
      </c>
      <c r="R214" s="164"/>
      <c r="S214" s="164"/>
      <c r="T214" s="164"/>
      <c r="U214" s="164"/>
      <c r="V214" s="164">
        <f>SUM(V215:V220)</f>
        <v>696.19</v>
      </c>
      <c r="W214" s="164"/>
      <c r="AG214" t="s">
        <v>127</v>
      </c>
    </row>
    <row r="215" spans="1:60" outlineLevel="1" x14ac:dyDescent="0.2">
      <c r="A215" s="174">
        <v>134</v>
      </c>
      <c r="B215" s="175" t="s">
        <v>468</v>
      </c>
      <c r="C215" s="181" t="s">
        <v>469</v>
      </c>
      <c r="D215" s="176" t="s">
        <v>201</v>
      </c>
      <c r="E215" s="255">
        <v>25.482890000000001</v>
      </c>
      <c r="F215" s="256"/>
      <c r="G215" s="257"/>
      <c r="H215" s="161">
        <v>0</v>
      </c>
      <c r="I215" s="160">
        <f t="shared" ref="I215:I220" si="24">ROUND(E215*H215,2)</f>
        <v>0</v>
      </c>
      <c r="J215" s="161">
        <v>282.5</v>
      </c>
      <c r="K215" s="160">
        <f t="shared" ref="K215:K220" si="25">ROUND(E215*J215,2)</f>
        <v>7198.92</v>
      </c>
      <c r="L215" s="160">
        <v>21</v>
      </c>
      <c r="M215" s="160">
        <f t="shared" ref="M215:M220" si="26">G215*(1+L215/100)</f>
        <v>0</v>
      </c>
      <c r="N215" s="160">
        <v>0</v>
      </c>
      <c r="O215" s="160">
        <f t="shared" ref="O215:O220" si="27">ROUND(E215*N215,2)</f>
        <v>0</v>
      </c>
      <c r="P215" s="160">
        <v>0</v>
      </c>
      <c r="Q215" s="160">
        <f t="shared" ref="Q215:Q220" si="28">ROUND(E215*P215,2)</f>
        <v>0</v>
      </c>
      <c r="R215" s="160"/>
      <c r="S215" s="160" t="s">
        <v>131</v>
      </c>
      <c r="T215" s="160" t="s">
        <v>131</v>
      </c>
      <c r="U215" s="160">
        <v>7.4640000000000004</v>
      </c>
      <c r="V215" s="160">
        <f t="shared" ref="V215:V220" si="29">ROUND(E215*U215,2)</f>
        <v>190.2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470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74">
        <v>135</v>
      </c>
      <c r="B216" s="175" t="s">
        <v>471</v>
      </c>
      <c r="C216" s="181" t="s">
        <v>472</v>
      </c>
      <c r="D216" s="176" t="s">
        <v>201</v>
      </c>
      <c r="E216" s="255">
        <v>25.482890000000001</v>
      </c>
      <c r="F216" s="256"/>
      <c r="G216" s="257"/>
      <c r="H216" s="161">
        <v>0</v>
      </c>
      <c r="I216" s="160">
        <f t="shared" si="24"/>
        <v>0</v>
      </c>
      <c r="J216" s="161">
        <v>188.5</v>
      </c>
      <c r="K216" s="160">
        <f t="shared" si="25"/>
        <v>4803.5200000000004</v>
      </c>
      <c r="L216" s="160">
        <v>21</v>
      </c>
      <c r="M216" s="160">
        <f t="shared" si="26"/>
        <v>0</v>
      </c>
      <c r="N216" s="160">
        <v>0</v>
      </c>
      <c r="O216" s="160">
        <f t="shared" si="27"/>
        <v>0</v>
      </c>
      <c r="P216" s="160">
        <v>0</v>
      </c>
      <c r="Q216" s="160">
        <f t="shared" si="28"/>
        <v>0</v>
      </c>
      <c r="R216" s="160"/>
      <c r="S216" s="160" t="s">
        <v>131</v>
      </c>
      <c r="T216" s="160" t="s">
        <v>131</v>
      </c>
      <c r="U216" s="160">
        <v>3.92</v>
      </c>
      <c r="V216" s="160">
        <f t="shared" si="29"/>
        <v>99.89</v>
      </c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470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74">
        <v>136</v>
      </c>
      <c r="B217" s="175" t="s">
        <v>473</v>
      </c>
      <c r="C217" s="181" t="s">
        <v>474</v>
      </c>
      <c r="D217" s="176" t="s">
        <v>201</v>
      </c>
      <c r="E217" s="255">
        <v>254.8289</v>
      </c>
      <c r="F217" s="256"/>
      <c r="G217" s="257"/>
      <c r="H217" s="161">
        <v>0</v>
      </c>
      <c r="I217" s="160">
        <f t="shared" si="24"/>
        <v>0</v>
      </c>
      <c r="J217" s="161">
        <v>15.1</v>
      </c>
      <c r="K217" s="160">
        <f t="shared" si="25"/>
        <v>3847.92</v>
      </c>
      <c r="L217" s="160">
        <v>21</v>
      </c>
      <c r="M217" s="160">
        <f t="shared" si="26"/>
        <v>0</v>
      </c>
      <c r="N217" s="160">
        <v>0</v>
      </c>
      <c r="O217" s="160">
        <f t="shared" si="27"/>
        <v>0</v>
      </c>
      <c r="P217" s="160">
        <v>0</v>
      </c>
      <c r="Q217" s="160">
        <f t="shared" si="28"/>
        <v>0</v>
      </c>
      <c r="R217" s="160"/>
      <c r="S217" s="160" t="s">
        <v>131</v>
      </c>
      <c r="T217" s="160" t="s">
        <v>131</v>
      </c>
      <c r="U217" s="160">
        <v>0</v>
      </c>
      <c r="V217" s="160">
        <f t="shared" si="29"/>
        <v>0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470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74">
        <v>137</v>
      </c>
      <c r="B218" s="175" t="s">
        <v>475</v>
      </c>
      <c r="C218" s="181" t="s">
        <v>476</v>
      </c>
      <c r="D218" s="176" t="s">
        <v>201</v>
      </c>
      <c r="E218" s="255">
        <v>25.482890000000001</v>
      </c>
      <c r="F218" s="256"/>
      <c r="G218" s="257"/>
      <c r="H218" s="161">
        <v>0</v>
      </c>
      <c r="I218" s="160">
        <f t="shared" si="24"/>
        <v>0</v>
      </c>
      <c r="J218" s="161">
        <v>249.5</v>
      </c>
      <c r="K218" s="160">
        <f t="shared" si="25"/>
        <v>6357.98</v>
      </c>
      <c r="L218" s="160">
        <v>21</v>
      </c>
      <c r="M218" s="160">
        <f t="shared" si="26"/>
        <v>0</v>
      </c>
      <c r="N218" s="160">
        <v>0</v>
      </c>
      <c r="O218" s="160">
        <f t="shared" si="27"/>
        <v>0</v>
      </c>
      <c r="P218" s="160">
        <v>0</v>
      </c>
      <c r="Q218" s="160">
        <f t="shared" si="28"/>
        <v>0</v>
      </c>
      <c r="R218" s="160"/>
      <c r="S218" s="160" t="s">
        <v>131</v>
      </c>
      <c r="T218" s="160" t="s">
        <v>131</v>
      </c>
      <c r="U218" s="160">
        <v>7.5359999999999996</v>
      </c>
      <c r="V218" s="160">
        <f t="shared" si="29"/>
        <v>192.04</v>
      </c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470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74">
        <v>138</v>
      </c>
      <c r="B219" s="175" t="s">
        <v>477</v>
      </c>
      <c r="C219" s="181" t="s">
        <v>478</v>
      </c>
      <c r="D219" s="176" t="s">
        <v>201</v>
      </c>
      <c r="E219" s="255">
        <v>254.8289</v>
      </c>
      <c r="F219" s="256"/>
      <c r="G219" s="257"/>
      <c r="H219" s="161">
        <v>0</v>
      </c>
      <c r="I219" s="160">
        <f t="shared" si="24"/>
        <v>0</v>
      </c>
      <c r="J219" s="161">
        <v>27.8</v>
      </c>
      <c r="K219" s="160">
        <f t="shared" si="25"/>
        <v>7084.24</v>
      </c>
      <c r="L219" s="160">
        <v>21</v>
      </c>
      <c r="M219" s="160">
        <f t="shared" si="26"/>
        <v>0</v>
      </c>
      <c r="N219" s="160">
        <v>0</v>
      </c>
      <c r="O219" s="160">
        <f t="shared" si="27"/>
        <v>0</v>
      </c>
      <c r="P219" s="160">
        <v>0</v>
      </c>
      <c r="Q219" s="160">
        <f t="shared" si="28"/>
        <v>0</v>
      </c>
      <c r="R219" s="160"/>
      <c r="S219" s="160" t="s">
        <v>131</v>
      </c>
      <c r="T219" s="160" t="s">
        <v>131</v>
      </c>
      <c r="U219" s="160">
        <v>0.84</v>
      </c>
      <c r="V219" s="160">
        <f t="shared" si="29"/>
        <v>214.06</v>
      </c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470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74">
        <v>139</v>
      </c>
      <c r="B220" s="175" t="s">
        <v>479</v>
      </c>
      <c r="C220" s="181" t="s">
        <v>480</v>
      </c>
      <c r="D220" s="176" t="s">
        <v>201</v>
      </c>
      <c r="E220" s="255">
        <v>25.482890000000001</v>
      </c>
      <c r="F220" s="256"/>
      <c r="G220" s="257"/>
      <c r="H220" s="161">
        <v>0</v>
      </c>
      <c r="I220" s="160">
        <f t="shared" si="24"/>
        <v>0</v>
      </c>
      <c r="J220" s="161">
        <v>500</v>
      </c>
      <c r="K220" s="160">
        <f t="shared" si="25"/>
        <v>12741.45</v>
      </c>
      <c r="L220" s="160">
        <v>21</v>
      </c>
      <c r="M220" s="160">
        <f t="shared" si="26"/>
        <v>0</v>
      </c>
      <c r="N220" s="160">
        <v>0</v>
      </c>
      <c r="O220" s="160">
        <f t="shared" si="27"/>
        <v>0</v>
      </c>
      <c r="P220" s="160">
        <v>0</v>
      </c>
      <c r="Q220" s="160">
        <f t="shared" si="28"/>
        <v>0</v>
      </c>
      <c r="R220" s="160"/>
      <c r="S220" s="160" t="s">
        <v>375</v>
      </c>
      <c r="T220" s="160" t="s">
        <v>375</v>
      </c>
      <c r="U220" s="160">
        <v>0</v>
      </c>
      <c r="V220" s="160">
        <f t="shared" si="29"/>
        <v>0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470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x14ac:dyDescent="0.2">
      <c r="A221" s="165" t="s">
        <v>126</v>
      </c>
      <c r="B221" s="166" t="s">
        <v>100</v>
      </c>
      <c r="C221" s="178" t="s">
        <v>28</v>
      </c>
      <c r="D221" s="167"/>
      <c r="E221" s="168"/>
      <c r="F221" s="258"/>
      <c r="G221" s="258"/>
      <c r="H221" s="164"/>
      <c r="I221" s="164">
        <f>SUM(I222:I224)</f>
        <v>7000</v>
      </c>
      <c r="J221" s="164"/>
      <c r="K221" s="164">
        <f>SUM(K222:K224)</f>
        <v>7075.16</v>
      </c>
      <c r="L221" s="164"/>
      <c r="M221" s="164">
        <f>SUM(M222:M224)</f>
        <v>0</v>
      </c>
      <c r="N221" s="164"/>
      <c r="O221" s="164">
        <f>SUM(O222:O224)</f>
        <v>0</v>
      </c>
      <c r="P221" s="164"/>
      <c r="Q221" s="164">
        <f>SUM(Q222:Q224)</f>
        <v>0</v>
      </c>
      <c r="R221" s="164"/>
      <c r="S221" s="164"/>
      <c r="T221" s="164"/>
      <c r="U221" s="164"/>
      <c r="V221" s="164">
        <f>SUM(V222:V224)</f>
        <v>0</v>
      </c>
      <c r="W221" s="164"/>
      <c r="AG221" t="s">
        <v>127</v>
      </c>
    </row>
    <row r="222" spans="1:60" outlineLevel="1" x14ac:dyDescent="0.2">
      <c r="A222" s="174">
        <v>140</v>
      </c>
      <c r="B222" s="175" t="s">
        <v>481</v>
      </c>
      <c r="C222" s="181" t="s">
        <v>482</v>
      </c>
      <c r="D222" s="176" t="s">
        <v>483</v>
      </c>
      <c r="E222" s="255">
        <v>1</v>
      </c>
      <c r="F222" s="256"/>
      <c r="G222" s="257"/>
      <c r="H222" s="161">
        <v>0</v>
      </c>
      <c r="I222" s="160">
        <f>ROUND(E222*H222,2)</f>
        <v>0</v>
      </c>
      <c r="J222" s="161">
        <v>5707.32</v>
      </c>
      <c r="K222" s="160">
        <f>ROUND(E222*J222,2)</f>
        <v>5707.32</v>
      </c>
      <c r="L222" s="160">
        <v>21</v>
      </c>
      <c r="M222" s="160">
        <f>G222*(1+L222/100)</f>
        <v>0</v>
      </c>
      <c r="N222" s="160">
        <v>0</v>
      </c>
      <c r="O222" s="160">
        <f>ROUND(E222*N222,2)</f>
        <v>0</v>
      </c>
      <c r="P222" s="160">
        <v>0</v>
      </c>
      <c r="Q222" s="160">
        <f>ROUND(E222*P222,2)</f>
        <v>0</v>
      </c>
      <c r="R222" s="160"/>
      <c r="S222" s="160" t="s">
        <v>170</v>
      </c>
      <c r="T222" s="160" t="s">
        <v>171</v>
      </c>
      <c r="U222" s="160">
        <v>0</v>
      </c>
      <c r="V222" s="160">
        <f>ROUND(E222*U222,2)</f>
        <v>0</v>
      </c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484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74">
        <v>141</v>
      </c>
      <c r="B223" s="175" t="s">
        <v>485</v>
      </c>
      <c r="C223" s="181" t="s">
        <v>486</v>
      </c>
      <c r="D223" s="176" t="s">
        <v>483</v>
      </c>
      <c r="E223" s="255">
        <v>1</v>
      </c>
      <c r="F223" s="256"/>
      <c r="G223" s="257"/>
      <c r="H223" s="161">
        <v>0</v>
      </c>
      <c r="I223" s="160">
        <f>ROUND(E223*H223,2)</f>
        <v>0</v>
      </c>
      <c r="J223" s="161">
        <v>1367.84</v>
      </c>
      <c r="K223" s="160">
        <f>ROUND(E223*J223,2)</f>
        <v>1367.84</v>
      </c>
      <c r="L223" s="160">
        <v>21</v>
      </c>
      <c r="M223" s="160">
        <f>G223*(1+L223/100)</f>
        <v>0</v>
      </c>
      <c r="N223" s="160">
        <v>0</v>
      </c>
      <c r="O223" s="160">
        <f>ROUND(E223*N223,2)</f>
        <v>0</v>
      </c>
      <c r="P223" s="160">
        <v>0</v>
      </c>
      <c r="Q223" s="160">
        <f>ROUND(E223*P223,2)</f>
        <v>0</v>
      </c>
      <c r="R223" s="160"/>
      <c r="S223" s="160" t="s">
        <v>170</v>
      </c>
      <c r="T223" s="160" t="s">
        <v>171</v>
      </c>
      <c r="U223" s="160">
        <v>0</v>
      </c>
      <c r="V223" s="160">
        <f>ROUND(E223*U223,2)</f>
        <v>0</v>
      </c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484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71">
        <v>142</v>
      </c>
      <c r="B224" s="172" t="s">
        <v>487</v>
      </c>
      <c r="C224" s="179" t="s">
        <v>488</v>
      </c>
      <c r="D224" s="173" t="s">
        <v>489</v>
      </c>
      <c r="E224" s="254">
        <v>35</v>
      </c>
      <c r="F224" s="256"/>
      <c r="G224" s="257"/>
      <c r="H224" s="161">
        <v>200</v>
      </c>
      <c r="I224" s="160">
        <f>ROUND(E224*H224,2)</f>
        <v>7000</v>
      </c>
      <c r="J224" s="161">
        <v>0</v>
      </c>
      <c r="K224" s="160">
        <f>ROUND(E224*J224,2)</f>
        <v>0</v>
      </c>
      <c r="L224" s="160">
        <v>21</v>
      </c>
      <c r="M224" s="160">
        <f>G224*(1+L224/100)</f>
        <v>0</v>
      </c>
      <c r="N224" s="160">
        <v>0</v>
      </c>
      <c r="O224" s="160">
        <f>ROUND(E224*N224,2)</f>
        <v>0</v>
      </c>
      <c r="P224" s="160">
        <v>0</v>
      </c>
      <c r="Q224" s="160">
        <f>ROUND(E224*P224,2)</f>
        <v>0</v>
      </c>
      <c r="R224" s="160"/>
      <c r="S224" s="160" t="s">
        <v>170</v>
      </c>
      <c r="T224" s="160" t="s">
        <v>171</v>
      </c>
      <c r="U224" s="160">
        <v>0</v>
      </c>
      <c r="V224" s="160">
        <f>ROUND(E224*U224,2)</f>
        <v>0</v>
      </c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490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33" x14ac:dyDescent="0.2">
      <c r="A225" s="5"/>
      <c r="B225" s="6"/>
      <c r="C225" s="182"/>
      <c r="D225" s="8"/>
      <c r="E225" s="5"/>
      <c r="F225" s="259"/>
      <c r="G225" s="259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AE225">
        <v>15</v>
      </c>
      <c r="AF225">
        <v>21</v>
      </c>
    </row>
    <row r="226" spans="1:33" x14ac:dyDescent="0.2">
      <c r="A226" s="154"/>
      <c r="B226" s="155" t="s">
        <v>30</v>
      </c>
      <c r="C226" s="183"/>
      <c r="D226" s="156"/>
      <c r="E226" s="157"/>
      <c r="F226" s="157"/>
      <c r="G226" s="17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AE226">
        <f>SUMIF(L7:L224,AE225,G7:G224)</f>
        <v>0</v>
      </c>
      <c r="AF226">
        <f>SUMIF(L7:L224,AF225,G7:G224)</f>
        <v>0</v>
      </c>
      <c r="AG226" t="s">
        <v>491</v>
      </c>
    </row>
    <row r="227" spans="1:33" x14ac:dyDescent="0.2">
      <c r="A227" s="5"/>
      <c r="B227" s="6"/>
      <c r="C227" s="182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33" x14ac:dyDescent="0.2">
      <c r="A228" s="5"/>
      <c r="B228" s="6"/>
      <c r="C228" s="182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33" x14ac:dyDescent="0.2">
      <c r="A229" s="252" t="s">
        <v>492</v>
      </c>
      <c r="B229" s="252"/>
      <c r="C229" s="253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33" x14ac:dyDescent="0.2">
      <c r="A230" s="233"/>
      <c r="B230" s="234"/>
      <c r="C230" s="235"/>
      <c r="D230" s="234"/>
      <c r="E230" s="234"/>
      <c r="F230" s="234"/>
      <c r="G230" s="23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AG230" t="s">
        <v>493</v>
      </c>
    </row>
    <row r="231" spans="1:33" x14ac:dyDescent="0.2">
      <c r="A231" s="237"/>
      <c r="B231" s="238"/>
      <c r="C231" s="239"/>
      <c r="D231" s="238"/>
      <c r="E231" s="238"/>
      <c r="F231" s="238"/>
      <c r="G231" s="240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33" x14ac:dyDescent="0.2">
      <c r="A232" s="237"/>
      <c r="B232" s="238"/>
      <c r="C232" s="239"/>
      <c r="D232" s="238"/>
      <c r="E232" s="238"/>
      <c r="F232" s="238"/>
      <c r="G232" s="240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33" x14ac:dyDescent="0.2">
      <c r="A233" s="237"/>
      <c r="B233" s="238"/>
      <c r="C233" s="239"/>
      <c r="D233" s="238"/>
      <c r="E233" s="238"/>
      <c r="F233" s="238"/>
      <c r="G233" s="240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33" x14ac:dyDescent="0.2">
      <c r="A234" s="241"/>
      <c r="B234" s="242"/>
      <c r="C234" s="243"/>
      <c r="D234" s="242"/>
      <c r="E234" s="242"/>
      <c r="F234" s="242"/>
      <c r="G234" s="24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33" x14ac:dyDescent="0.2">
      <c r="A235" s="5"/>
      <c r="B235" s="6"/>
      <c r="C235" s="182"/>
      <c r="D235" s="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33" x14ac:dyDescent="0.2">
      <c r="C236" s="184"/>
      <c r="D236" s="142"/>
      <c r="AG236" t="s">
        <v>494</v>
      </c>
    </row>
    <row r="237" spans="1:33" x14ac:dyDescent="0.2">
      <c r="D237" s="142"/>
    </row>
    <row r="238" spans="1:33" x14ac:dyDescent="0.2">
      <c r="D238" s="142"/>
    </row>
    <row r="239" spans="1:33" x14ac:dyDescent="0.2">
      <c r="D239" s="142"/>
    </row>
    <row r="240" spans="1:33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230:G234"/>
    <mergeCell ref="A1:G1"/>
    <mergeCell ref="C2:G2"/>
    <mergeCell ref="C3:G3"/>
    <mergeCell ref="C4:G4"/>
    <mergeCell ref="A229:C2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171112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'171112 02 Pol'!Názvy_tisku</vt:lpstr>
      <vt:lpstr>oadresa</vt:lpstr>
      <vt:lpstr>Stavba!Objednatel</vt:lpstr>
      <vt:lpstr>Stavba!Objekt</vt:lpstr>
      <vt:lpstr>'171112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Vejtasa</dc:creator>
  <cp:lastModifiedBy>Bartoš Libor Ing.</cp:lastModifiedBy>
  <cp:lastPrinted>2017-11-11T18:16:52Z</cp:lastPrinted>
  <dcterms:created xsi:type="dcterms:W3CDTF">2009-04-08T07:15:50Z</dcterms:created>
  <dcterms:modified xsi:type="dcterms:W3CDTF">2017-11-14T11:21:48Z</dcterms:modified>
</cp:coreProperties>
</file>