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 - Stavebně technick..." sheetId="2" r:id="rId2"/>
    <sheet name="D.1.2 - Technologie vytápění" sheetId="3" r:id="rId3"/>
    <sheet name="D.1.4 - Silnoproudá elekt..." sheetId="4" r:id="rId4"/>
    <sheet name="D.2.2 - Vnější STL plynovod" sheetId="5" r:id="rId5"/>
    <sheet name="D.2.4 - Měření a regulace" sheetId="6" r:id="rId6"/>
    <sheet name="SO 101 - Stavební úpravy ..." sheetId="7" r:id="rId7"/>
    <sheet name="VON - Vedlejší a ostatní ..." sheetId="8" r:id="rId8"/>
    <sheet name="Pokyny pro vyplnění" sheetId="9" r:id="rId9"/>
  </sheets>
  <definedNames>
    <definedName name="_xlnm.Print_Area" localSheetId="0">'Rekapitulace stavby'!$D$4:$AO$33,'Rekapitulace stavby'!$C$39:$AQ$59</definedName>
    <definedName name="_xlnm.Print_Titles" localSheetId="0">'Rekapitulace stavby'!$49:$49</definedName>
    <definedName name="_xlnm._FilterDatabase" localSheetId="1" hidden="1">'D.1.1 - Stavebně technick...'!$C$82:$K$253</definedName>
    <definedName name="_xlnm.Print_Area" localSheetId="1">'D.1.1 - Stavebně technick...'!$C$4:$J$36,'D.1.1 - Stavebně technick...'!$C$42:$J$64,'D.1.1 - Stavebně technick...'!$C$70:$K$253</definedName>
    <definedName name="_xlnm.Print_Titles" localSheetId="1">'D.1.1 - Stavebně technick...'!$82:$82</definedName>
    <definedName name="_xlnm._FilterDatabase" localSheetId="2" hidden="1">'D.1.2 - Technologie vytápění'!$C$93:$K$705</definedName>
    <definedName name="_xlnm.Print_Area" localSheetId="2">'D.1.2 - Technologie vytápění'!$C$4:$J$36,'D.1.2 - Technologie vytápění'!$C$42:$J$75,'D.1.2 - Technologie vytápění'!$C$81:$K$705</definedName>
    <definedName name="_xlnm.Print_Titles" localSheetId="2">'D.1.2 - Technologie vytápění'!$93:$93</definedName>
    <definedName name="_xlnm._FilterDatabase" localSheetId="3" hidden="1">'D.1.4 - Silnoproudá elekt...'!$C$81:$K$256</definedName>
    <definedName name="_xlnm.Print_Area" localSheetId="3">'D.1.4 - Silnoproudá elekt...'!$C$4:$J$36,'D.1.4 - Silnoproudá elekt...'!$C$42:$J$63,'D.1.4 - Silnoproudá elekt...'!$C$69:$K$256</definedName>
    <definedName name="_xlnm.Print_Titles" localSheetId="3">'D.1.4 - Silnoproudá elekt...'!$81:$81</definedName>
    <definedName name="_xlnm._FilterDatabase" localSheetId="4" hidden="1">'D.2.2 - Vnější STL plynovod'!$C$89:$K$306</definedName>
    <definedName name="_xlnm.Print_Area" localSheetId="4">'D.2.2 - Vnější STL plynovod'!$C$4:$J$36,'D.2.2 - Vnější STL plynovod'!$C$42:$J$71,'D.2.2 - Vnější STL plynovod'!$C$77:$K$306</definedName>
    <definedName name="_xlnm.Print_Titles" localSheetId="4">'D.2.2 - Vnější STL plynovod'!$89:$89</definedName>
    <definedName name="_xlnm._FilterDatabase" localSheetId="5" hidden="1">'D.2.4 - Měření a regulace'!$C$79:$K$133</definedName>
    <definedName name="_xlnm.Print_Area" localSheetId="5">'D.2.4 - Měření a regulace'!$C$4:$J$36,'D.2.4 - Měření a regulace'!$C$42:$J$61,'D.2.4 - Měření a regulace'!$C$67:$K$133</definedName>
    <definedName name="_xlnm.Print_Titles" localSheetId="5">'D.2.4 - Měření a regulace'!$79:$79</definedName>
    <definedName name="_xlnm._FilterDatabase" localSheetId="6" hidden="1">'SO 101 - Stavební úpravy ...'!$C$89:$K$235</definedName>
    <definedName name="_xlnm.Print_Area" localSheetId="6">'SO 101 - Stavební úpravy ...'!$C$4:$J$36,'SO 101 - Stavební úpravy ...'!$C$42:$J$71,'SO 101 - Stavební úpravy ...'!$C$77:$K$235</definedName>
    <definedName name="_xlnm.Print_Titles" localSheetId="6">'SO 101 - Stavební úpravy ...'!$89:$89</definedName>
    <definedName name="_xlnm._FilterDatabase" localSheetId="7" hidden="1">'VON - Vedlejší a ostatní ...'!$C$79:$K$98</definedName>
    <definedName name="_xlnm.Print_Area" localSheetId="7">'VON - Vedlejší a ostatní ...'!$C$4:$J$36,'VON - Vedlejší a ostatní ...'!$C$42:$J$61,'VON - Vedlejší a ostatní ...'!$C$67:$K$98</definedName>
    <definedName name="_xlnm.Print_Titles" localSheetId="7">'VON - Vedlejší a ostatní ...'!$79:$79</definedName>
    <definedName name="_xlnm.Print_Area" localSheetId="8">'Pokyny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8"/>
  <c r="AX58"/>
  <c i="8" r="BI97"/>
  <c r="BH97"/>
  <c r="BG97"/>
  <c r="BF97"/>
  <c r="T97"/>
  <c r="R97"/>
  <c r="P97"/>
  <c r="BK97"/>
  <c r="J97"/>
  <c r="BE97"/>
  <c r="BI95"/>
  <c r="BH95"/>
  <c r="BG95"/>
  <c r="BF95"/>
  <c r="T95"/>
  <c r="R95"/>
  <c r="P95"/>
  <c r="BK95"/>
  <c r="J95"/>
  <c r="BE95"/>
  <c r="BI93"/>
  <c r="BH93"/>
  <c r="BG93"/>
  <c r="BF93"/>
  <c r="T93"/>
  <c r="T92"/>
  <c r="R93"/>
  <c r="R92"/>
  <c r="P93"/>
  <c r="P92"/>
  <c r="BK93"/>
  <c r="BK92"/>
  <c r="J92"/>
  <c r="J93"/>
  <c r="BE93"/>
  <c r="J60"/>
  <c r="BI90"/>
  <c r="BH90"/>
  <c r="BG90"/>
  <c r="BF90"/>
  <c r="T90"/>
  <c r="T89"/>
  <c r="R90"/>
  <c r="R89"/>
  <c r="P90"/>
  <c r="P89"/>
  <c r="BK90"/>
  <c r="BK89"/>
  <c r="J89"/>
  <c r="J90"/>
  <c r="BE90"/>
  <c r="J59"/>
  <c r="BI87"/>
  <c r="BH87"/>
  <c r="BG87"/>
  <c r="BF87"/>
  <c r="T87"/>
  <c r="R87"/>
  <c r="P87"/>
  <c r="BK87"/>
  <c r="J87"/>
  <c r="BE87"/>
  <c r="BI85"/>
  <c r="BH85"/>
  <c r="BG85"/>
  <c r="BF85"/>
  <c r="T85"/>
  <c r="R85"/>
  <c r="P85"/>
  <c r="BK85"/>
  <c r="J85"/>
  <c r="BE85"/>
  <c r="BI83"/>
  <c r="F34"/>
  <c i="1" r="BD58"/>
  <c i="8" r="BH83"/>
  <c r="F33"/>
  <c i="1" r="BC58"/>
  <c i="8" r="BG83"/>
  <c r="F32"/>
  <c i="1" r="BB58"/>
  <c i="8" r="BF83"/>
  <c r="J31"/>
  <c i="1" r="AW58"/>
  <c i="8" r="F31"/>
  <c i="1" r="BA58"/>
  <c i="8" r="T83"/>
  <c r="T82"/>
  <c r="T81"/>
  <c r="T80"/>
  <c r="R83"/>
  <c r="R82"/>
  <c r="R81"/>
  <c r="R80"/>
  <c r="P83"/>
  <c r="P82"/>
  <c r="P81"/>
  <c r="P80"/>
  <c i="1" r="AU58"/>
  <c i="8" r="BK83"/>
  <c r="BK82"/>
  <c r="J82"/>
  <c r="BK81"/>
  <c r="J81"/>
  <c r="BK80"/>
  <c r="J80"/>
  <c r="J56"/>
  <c r="J27"/>
  <c i="1" r="AG58"/>
  <c i="8" r="J83"/>
  <c r="BE83"/>
  <c r="J30"/>
  <c i="1" r="AV58"/>
  <c i="8" r="F30"/>
  <c i="1" r="AZ58"/>
  <c i="8" r="J58"/>
  <c r="J57"/>
  <c r="F74"/>
  <c r="E72"/>
  <c r="F49"/>
  <c r="E47"/>
  <c r="J36"/>
  <c r="J21"/>
  <c r="E21"/>
  <c r="J76"/>
  <c r="J51"/>
  <c r="J20"/>
  <c r="J18"/>
  <c r="E18"/>
  <c r="F77"/>
  <c r="F52"/>
  <c r="J17"/>
  <c r="J15"/>
  <c r="E15"/>
  <c r="F76"/>
  <c r="F51"/>
  <c r="J14"/>
  <c r="J12"/>
  <c r="J74"/>
  <c r="J49"/>
  <c r="E7"/>
  <c r="E70"/>
  <c r="E45"/>
  <c i="1" r="AY57"/>
  <c r="AX57"/>
  <c i="7" r="BI233"/>
  <c r="BH233"/>
  <c r="BG233"/>
  <c r="BF233"/>
  <c r="T233"/>
  <c r="R233"/>
  <c r="P233"/>
  <c r="BK233"/>
  <c r="J233"/>
  <c r="BE233"/>
  <c r="BI230"/>
  <c r="BH230"/>
  <c r="BG230"/>
  <c r="BF230"/>
  <c r="T230"/>
  <c r="T229"/>
  <c r="R230"/>
  <c r="R229"/>
  <c r="P230"/>
  <c r="P229"/>
  <c r="BK230"/>
  <c r="BK229"/>
  <c r="J229"/>
  <c r="J230"/>
  <c r="BE230"/>
  <c r="J70"/>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T216"/>
  <c r="R217"/>
  <c r="R216"/>
  <c r="P217"/>
  <c r="P216"/>
  <c r="BK217"/>
  <c r="BK216"/>
  <c r="J216"/>
  <c r="J217"/>
  <c r="BE217"/>
  <c r="J69"/>
  <c r="BI213"/>
  <c r="BH213"/>
  <c r="BG213"/>
  <c r="BF213"/>
  <c r="T213"/>
  <c r="R213"/>
  <c r="P213"/>
  <c r="BK213"/>
  <c r="J213"/>
  <c r="BE213"/>
  <c r="BI210"/>
  <c r="BH210"/>
  <c r="BG210"/>
  <c r="BF210"/>
  <c r="T210"/>
  <c r="R210"/>
  <c r="P210"/>
  <c r="BK210"/>
  <c r="J210"/>
  <c r="BE210"/>
  <c r="BI207"/>
  <c r="BH207"/>
  <c r="BG207"/>
  <c r="BF207"/>
  <c r="T207"/>
  <c r="T206"/>
  <c r="R207"/>
  <c r="R206"/>
  <c r="P207"/>
  <c r="P206"/>
  <c r="BK207"/>
  <c r="BK206"/>
  <c r="J206"/>
  <c r="J207"/>
  <c r="BE207"/>
  <c r="J68"/>
  <c r="BI203"/>
  <c r="BH203"/>
  <c r="BG203"/>
  <c r="BF203"/>
  <c r="T203"/>
  <c r="R203"/>
  <c r="P203"/>
  <c r="BK203"/>
  <c r="J203"/>
  <c r="BE203"/>
  <c r="BI200"/>
  <c r="BH200"/>
  <c r="BG200"/>
  <c r="BF200"/>
  <c r="T200"/>
  <c r="R200"/>
  <c r="P200"/>
  <c r="BK200"/>
  <c r="J200"/>
  <c r="BE200"/>
  <c r="BI197"/>
  <c r="BH197"/>
  <c r="BG197"/>
  <c r="BF197"/>
  <c r="T197"/>
  <c r="R197"/>
  <c r="P197"/>
  <c r="BK197"/>
  <c r="J197"/>
  <c r="BE197"/>
  <c r="BI194"/>
  <c r="BH194"/>
  <c r="BG194"/>
  <c r="BF194"/>
  <c r="T194"/>
  <c r="R194"/>
  <c r="P194"/>
  <c r="BK194"/>
  <c r="J194"/>
  <c r="BE194"/>
  <c r="BI191"/>
  <c r="BH191"/>
  <c r="BG191"/>
  <c r="BF191"/>
  <c r="T191"/>
  <c r="T190"/>
  <c r="R191"/>
  <c r="R190"/>
  <c r="P191"/>
  <c r="P190"/>
  <c r="BK191"/>
  <c r="BK190"/>
  <c r="J190"/>
  <c r="J191"/>
  <c r="BE191"/>
  <c r="J67"/>
  <c r="BI187"/>
  <c r="BH187"/>
  <c r="BG187"/>
  <c r="BF187"/>
  <c r="T187"/>
  <c r="R187"/>
  <c r="P187"/>
  <c r="BK187"/>
  <c r="J187"/>
  <c r="BE187"/>
  <c r="BI184"/>
  <c r="BH184"/>
  <c r="BG184"/>
  <c r="BF184"/>
  <c r="T184"/>
  <c r="R184"/>
  <c r="P184"/>
  <c r="BK184"/>
  <c r="J184"/>
  <c r="BE184"/>
  <c r="BI182"/>
  <c r="BH182"/>
  <c r="BG182"/>
  <c r="BF182"/>
  <c r="T182"/>
  <c r="R182"/>
  <c r="P182"/>
  <c r="BK182"/>
  <c r="J182"/>
  <c r="BE182"/>
  <c r="BI179"/>
  <c r="BH179"/>
  <c r="BG179"/>
  <c r="BF179"/>
  <c r="T179"/>
  <c r="R179"/>
  <c r="P179"/>
  <c r="BK179"/>
  <c r="J179"/>
  <c r="BE179"/>
  <c r="BI177"/>
  <c r="BH177"/>
  <c r="BG177"/>
  <c r="BF177"/>
  <c r="T177"/>
  <c r="T176"/>
  <c r="R177"/>
  <c r="R176"/>
  <c r="P177"/>
  <c r="P176"/>
  <c r="BK177"/>
  <c r="BK176"/>
  <c r="J176"/>
  <c r="J177"/>
  <c r="BE177"/>
  <c r="J66"/>
  <c r="BI173"/>
  <c r="BH173"/>
  <c r="BG173"/>
  <c r="BF173"/>
  <c r="T173"/>
  <c r="T172"/>
  <c r="T171"/>
  <c r="R173"/>
  <c r="R172"/>
  <c r="R171"/>
  <c r="P173"/>
  <c r="P172"/>
  <c r="P171"/>
  <c r="BK173"/>
  <c r="BK172"/>
  <c r="J172"/>
  <c r="BK171"/>
  <c r="J171"/>
  <c r="J173"/>
  <c r="BE173"/>
  <c r="J65"/>
  <c r="J64"/>
  <c r="BI168"/>
  <c r="BH168"/>
  <c r="BG168"/>
  <c r="BF168"/>
  <c r="T168"/>
  <c r="T167"/>
  <c r="R168"/>
  <c r="R167"/>
  <c r="P168"/>
  <c r="P167"/>
  <c r="BK168"/>
  <c r="BK167"/>
  <c r="J167"/>
  <c r="J168"/>
  <c r="BE168"/>
  <c r="J63"/>
  <c r="BI164"/>
  <c r="BH164"/>
  <c r="BG164"/>
  <c r="BF164"/>
  <c r="T164"/>
  <c r="R164"/>
  <c r="P164"/>
  <c r="BK164"/>
  <c r="J164"/>
  <c r="BE164"/>
  <c r="BI161"/>
  <c r="BH161"/>
  <c r="BG161"/>
  <c r="BF161"/>
  <c r="T161"/>
  <c r="R161"/>
  <c r="P161"/>
  <c r="BK161"/>
  <c r="J161"/>
  <c r="BE161"/>
  <c r="BI158"/>
  <c r="BH158"/>
  <c r="BG158"/>
  <c r="BF158"/>
  <c r="T158"/>
  <c r="R158"/>
  <c r="P158"/>
  <c r="BK158"/>
  <c r="J158"/>
  <c r="BE158"/>
  <c r="BI153"/>
  <c r="BH153"/>
  <c r="BG153"/>
  <c r="BF153"/>
  <c r="T153"/>
  <c r="R153"/>
  <c r="P153"/>
  <c r="BK153"/>
  <c r="J153"/>
  <c r="BE153"/>
  <c r="BI150"/>
  <c r="BH150"/>
  <c r="BG150"/>
  <c r="BF150"/>
  <c r="T150"/>
  <c r="R150"/>
  <c r="P150"/>
  <c r="BK150"/>
  <c r="J150"/>
  <c r="BE150"/>
  <c r="BI147"/>
  <c r="BH147"/>
  <c r="BG147"/>
  <c r="BF147"/>
  <c r="T147"/>
  <c r="T146"/>
  <c r="R147"/>
  <c r="R146"/>
  <c r="P147"/>
  <c r="P146"/>
  <c r="BK147"/>
  <c r="BK146"/>
  <c r="J146"/>
  <c r="J147"/>
  <c r="BE147"/>
  <c r="J62"/>
  <c r="BI142"/>
  <c r="BH142"/>
  <c r="BG142"/>
  <c r="BF142"/>
  <c r="T142"/>
  <c r="R142"/>
  <c r="P142"/>
  <c r="BK142"/>
  <c r="J142"/>
  <c r="BE142"/>
  <c r="BI138"/>
  <c r="BH138"/>
  <c r="BG138"/>
  <c r="BF138"/>
  <c r="T138"/>
  <c r="R138"/>
  <c r="P138"/>
  <c r="BK138"/>
  <c r="J138"/>
  <c r="BE138"/>
  <c r="BI134"/>
  <c r="BH134"/>
  <c r="BG134"/>
  <c r="BF134"/>
  <c r="T134"/>
  <c r="R134"/>
  <c r="P134"/>
  <c r="BK134"/>
  <c r="J134"/>
  <c r="BE134"/>
  <c r="BI130"/>
  <c r="BH130"/>
  <c r="BG130"/>
  <c r="BF130"/>
  <c r="T130"/>
  <c r="R130"/>
  <c r="P130"/>
  <c r="BK130"/>
  <c r="J130"/>
  <c r="BE130"/>
  <c r="BI127"/>
  <c r="BH127"/>
  <c r="BG127"/>
  <c r="BF127"/>
  <c r="T127"/>
  <c r="R127"/>
  <c r="P127"/>
  <c r="BK127"/>
  <c r="J127"/>
  <c r="BE127"/>
  <c r="BI123"/>
  <c r="BH123"/>
  <c r="BG123"/>
  <c r="BF123"/>
  <c r="T123"/>
  <c r="R123"/>
  <c r="P123"/>
  <c r="BK123"/>
  <c r="J123"/>
  <c r="BE123"/>
  <c r="BI120"/>
  <c r="BH120"/>
  <c r="BG120"/>
  <c r="BF120"/>
  <c r="T120"/>
  <c r="T119"/>
  <c r="R120"/>
  <c r="R119"/>
  <c r="P120"/>
  <c r="P119"/>
  <c r="BK120"/>
  <c r="BK119"/>
  <c r="J119"/>
  <c r="J120"/>
  <c r="BE120"/>
  <c r="J61"/>
  <c r="BI116"/>
  <c r="BH116"/>
  <c r="BG116"/>
  <c r="BF116"/>
  <c r="T116"/>
  <c r="R116"/>
  <c r="P116"/>
  <c r="BK116"/>
  <c r="J116"/>
  <c r="BE116"/>
  <c r="BI112"/>
  <c r="BH112"/>
  <c r="BG112"/>
  <c r="BF112"/>
  <c r="T112"/>
  <c r="R112"/>
  <c r="P112"/>
  <c r="BK112"/>
  <c r="J112"/>
  <c r="BE112"/>
  <c r="BI108"/>
  <c r="BH108"/>
  <c r="BG108"/>
  <c r="BF108"/>
  <c r="T108"/>
  <c r="T107"/>
  <c r="R108"/>
  <c r="R107"/>
  <c r="P108"/>
  <c r="P107"/>
  <c r="BK108"/>
  <c r="BK107"/>
  <c r="J107"/>
  <c r="J108"/>
  <c r="BE108"/>
  <c r="J60"/>
  <c r="BI104"/>
  <c r="BH104"/>
  <c r="BG104"/>
  <c r="BF104"/>
  <c r="T104"/>
  <c r="R104"/>
  <c r="P104"/>
  <c r="BK104"/>
  <c r="J104"/>
  <c r="BE104"/>
  <c r="BI101"/>
  <c r="BH101"/>
  <c r="BG101"/>
  <c r="BF101"/>
  <c r="T101"/>
  <c r="R101"/>
  <c r="P101"/>
  <c r="BK101"/>
  <c r="J101"/>
  <c r="BE101"/>
  <c r="BI97"/>
  <c r="BH97"/>
  <c r="BG97"/>
  <c r="BF97"/>
  <c r="T97"/>
  <c r="T96"/>
  <c r="R97"/>
  <c r="R96"/>
  <c r="P97"/>
  <c r="P96"/>
  <c r="BK97"/>
  <c r="BK96"/>
  <c r="J96"/>
  <c r="J97"/>
  <c r="BE97"/>
  <c r="J59"/>
  <c r="BI93"/>
  <c r="F34"/>
  <c i="1" r="BD57"/>
  <c i="7" r="BH93"/>
  <c r="F33"/>
  <c i="1" r="BC57"/>
  <c i="7" r="BG93"/>
  <c r="F32"/>
  <c i="1" r="BB57"/>
  <c i="7" r="BF93"/>
  <c r="J31"/>
  <c i="1" r="AW57"/>
  <c i="7" r="F31"/>
  <c i="1" r="BA57"/>
  <c i="7" r="T93"/>
  <c r="T92"/>
  <c r="T91"/>
  <c r="T90"/>
  <c r="R93"/>
  <c r="R92"/>
  <c r="R91"/>
  <c r="R90"/>
  <c r="P93"/>
  <c r="P92"/>
  <c r="P91"/>
  <c r="P90"/>
  <c i="1" r="AU57"/>
  <c i="7" r="BK93"/>
  <c r="BK92"/>
  <c r="J92"/>
  <c r="BK91"/>
  <c r="J91"/>
  <c r="BK90"/>
  <c r="J90"/>
  <c r="J56"/>
  <c r="J27"/>
  <c i="1" r="AG57"/>
  <c i="7" r="J93"/>
  <c r="BE93"/>
  <c r="J30"/>
  <c i="1" r="AV57"/>
  <c i="7" r="F30"/>
  <c i="1" r="AZ57"/>
  <c i="7" r="J58"/>
  <c r="J57"/>
  <c r="F84"/>
  <c r="E82"/>
  <c r="F49"/>
  <c r="E47"/>
  <c r="J36"/>
  <c r="J21"/>
  <c r="E21"/>
  <c r="J86"/>
  <c r="J51"/>
  <c r="J20"/>
  <c r="J18"/>
  <c r="E18"/>
  <c r="F87"/>
  <c r="F52"/>
  <c r="J17"/>
  <c r="J15"/>
  <c r="E15"/>
  <c r="F86"/>
  <c r="F51"/>
  <c r="J14"/>
  <c r="J12"/>
  <c r="J84"/>
  <c r="J49"/>
  <c r="E7"/>
  <c r="E80"/>
  <c r="E45"/>
  <c i="1" r="AY56"/>
  <c r="AX56"/>
  <c i="6" r="BI130"/>
  <c r="BH130"/>
  <c r="BG130"/>
  <c r="BF130"/>
  <c r="T130"/>
  <c r="T129"/>
  <c r="R130"/>
  <c r="R129"/>
  <c r="P130"/>
  <c r="P129"/>
  <c r="BK130"/>
  <c r="BK129"/>
  <c r="J129"/>
  <c r="J130"/>
  <c r="BE130"/>
  <c r="J60"/>
  <c r="BI126"/>
  <c r="BH126"/>
  <c r="BG126"/>
  <c r="BF126"/>
  <c r="T126"/>
  <c r="R126"/>
  <c r="P126"/>
  <c r="BK126"/>
  <c r="J126"/>
  <c r="BE126"/>
  <c r="BI123"/>
  <c r="BH123"/>
  <c r="BG123"/>
  <c r="BF123"/>
  <c r="T123"/>
  <c r="R123"/>
  <c r="P123"/>
  <c r="BK123"/>
  <c r="J123"/>
  <c r="BE123"/>
  <c r="BI121"/>
  <c r="BH121"/>
  <c r="BG121"/>
  <c r="BF121"/>
  <c r="T121"/>
  <c r="T120"/>
  <c r="R121"/>
  <c r="R120"/>
  <c r="P121"/>
  <c r="P120"/>
  <c r="BK121"/>
  <c r="BK120"/>
  <c r="J120"/>
  <c r="J121"/>
  <c r="BE121"/>
  <c r="J5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5"/>
  <c r="BH95"/>
  <c r="BG95"/>
  <c r="BF95"/>
  <c r="T95"/>
  <c r="R95"/>
  <c r="P95"/>
  <c r="BK95"/>
  <c r="J95"/>
  <c r="BE95"/>
  <c r="BI92"/>
  <c r="BH92"/>
  <c r="BG92"/>
  <c r="BF92"/>
  <c r="T92"/>
  <c r="R92"/>
  <c r="P92"/>
  <c r="BK92"/>
  <c r="J92"/>
  <c r="BE92"/>
  <c r="BI89"/>
  <c r="BH89"/>
  <c r="BG89"/>
  <c r="BF89"/>
  <c r="T89"/>
  <c r="R89"/>
  <c r="P89"/>
  <c r="BK89"/>
  <c r="J89"/>
  <c r="BE89"/>
  <c r="BI87"/>
  <c r="BH87"/>
  <c r="BG87"/>
  <c r="BF87"/>
  <c r="T87"/>
  <c r="R87"/>
  <c r="P87"/>
  <c r="BK87"/>
  <c r="J87"/>
  <c r="BE87"/>
  <c r="BI85"/>
  <c r="BH85"/>
  <c r="BG85"/>
  <c r="BF85"/>
  <c r="T85"/>
  <c r="R85"/>
  <c r="P85"/>
  <c r="BK85"/>
  <c r="J85"/>
  <c r="BE85"/>
  <c r="BI83"/>
  <c r="F34"/>
  <c i="1" r="BD56"/>
  <c i="6" r="BH83"/>
  <c r="F33"/>
  <c i="1" r="BC56"/>
  <c i="6" r="BG83"/>
  <c r="F32"/>
  <c i="1" r="BB56"/>
  <c i="6" r="BF83"/>
  <c r="J31"/>
  <c i="1" r="AW56"/>
  <c i="6" r="F31"/>
  <c i="1" r="BA56"/>
  <c i="6" r="T83"/>
  <c r="T82"/>
  <c r="T81"/>
  <c r="T80"/>
  <c r="R83"/>
  <c r="R82"/>
  <c r="R81"/>
  <c r="R80"/>
  <c r="P83"/>
  <c r="P82"/>
  <c r="P81"/>
  <c r="P80"/>
  <c i="1" r="AU56"/>
  <c i="6" r="BK83"/>
  <c r="BK82"/>
  <c r="J82"/>
  <c r="BK81"/>
  <c r="J81"/>
  <c r="BK80"/>
  <c r="J80"/>
  <c r="J56"/>
  <c r="J27"/>
  <c i="1" r="AG56"/>
  <c i="6" r="J83"/>
  <c r="BE83"/>
  <c r="J30"/>
  <c i="1" r="AV56"/>
  <c i="6" r="F30"/>
  <c i="1" r="AZ56"/>
  <c i="6" r="J58"/>
  <c r="J57"/>
  <c r="F74"/>
  <c r="E72"/>
  <c r="F49"/>
  <c r="E47"/>
  <c r="J36"/>
  <c r="J21"/>
  <c r="E21"/>
  <c r="J76"/>
  <c r="J51"/>
  <c r="J20"/>
  <c r="J18"/>
  <c r="E18"/>
  <c r="F77"/>
  <c r="F52"/>
  <c r="J17"/>
  <c r="J15"/>
  <c r="E15"/>
  <c r="F76"/>
  <c r="F51"/>
  <c r="J14"/>
  <c r="J12"/>
  <c r="J74"/>
  <c r="J49"/>
  <c r="E7"/>
  <c r="E70"/>
  <c r="E45"/>
  <c i="1" r="AY55"/>
  <c r="AX55"/>
  <c i="5" r="BI305"/>
  <c r="BH305"/>
  <c r="BG305"/>
  <c r="BF305"/>
  <c r="T305"/>
  <c r="R305"/>
  <c r="P305"/>
  <c r="BK305"/>
  <c r="J305"/>
  <c r="BE305"/>
  <c r="BI303"/>
  <c r="BH303"/>
  <c r="BG303"/>
  <c r="BF303"/>
  <c r="T303"/>
  <c r="R303"/>
  <c r="P303"/>
  <c r="BK303"/>
  <c r="J303"/>
  <c r="BE303"/>
  <c r="BI301"/>
  <c r="BH301"/>
  <c r="BG301"/>
  <c r="BF301"/>
  <c r="T301"/>
  <c r="T300"/>
  <c r="R301"/>
  <c r="R300"/>
  <c r="P301"/>
  <c r="P300"/>
  <c r="BK301"/>
  <c r="BK300"/>
  <c r="J300"/>
  <c r="J301"/>
  <c r="BE301"/>
  <c r="J70"/>
  <c r="BI298"/>
  <c r="BH298"/>
  <c r="BG298"/>
  <c r="BF298"/>
  <c r="T298"/>
  <c r="T297"/>
  <c r="R298"/>
  <c r="R297"/>
  <c r="P298"/>
  <c r="P297"/>
  <c r="BK298"/>
  <c r="BK297"/>
  <c r="J297"/>
  <c r="J298"/>
  <c r="BE298"/>
  <c r="J69"/>
  <c r="BI295"/>
  <c r="BH295"/>
  <c r="BG295"/>
  <c r="BF295"/>
  <c r="T295"/>
  <c r="R295"/>
  <c r="P295"/>
  <c r="BK295"/>
  <c r="J295"/>
  <c r="BE295"/>
  <c r="BI293"/>
  <c r="BH293"/>
  <c r="BG293"/>
  <c r="BF293"/>
  <c r="T293"/>
  <c r="T292"/>
  <c r="T291"/>
  <c r="R293"/>
  <c r="R292"/>
  <c r="R291"/>
  <c r="P293"/>
  <c r="P292"/>
  <c r="P291"/>
  <c r="BK293"/>
  <c r="BK292"/>
  <c r="J292"/>
  <c r="BK291"/>
  <c r="J291"/>
  <c r="J293"/>
  <c r="BE293"/>
  <c r="J68"/>
  <c r="J67"/>
  <c r="BI289"/>
  <c r="BH289"/>
  <c r="BG289"/>
  <c r="BF289"/>
  <c r="T289"/>
  <c r="R289"/>
  <c r="P289"/>
  <c r="BK289"/>
  <c r="J289"/>
  <c r="BE289"/>
  <c r="BI287"/>
  <c r="BH287"/>
  <c r="BG287"/>
  <c r="BF287"/>
  <c r="T287"/>
  <c r="R287"/>
  <c r="P287"/>
  <c r="BK287"/>
  <c r="J287"/>
  <c r="BE287"/>
  <c r="BI283"/>
  <c r="BH283"/>
  <c r="BG283"/>
  <c r="BF283"/>
  <c r="T283"/>
  <c r="R283"/>
  <c r="P283"/>
  <c r="BK283"/>
  <c r="J283"/>
  <c r="BE283"/>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T230"/>
  <c r="T229"/>
  <c r="R231"/>
  <c r="R230"/>
  <c r="R229"/>
  <c r="P231"/>
  <c r="P230"/>
  <c r="P229"/>
  <c r="BK231"/>
  <c r="BK230"/>
  <c r="J230"/>
  <c r="BK229"/>
  <c r="J229"/>
  <c r="J231"/>
  <c r="BE231"/>
  <c r="J66"/>
  <c r="J65"/>
  <c r="BI227"/>
  <c r="BH227"/>
  <c r="BG227"/>
  <c r="BF227"/>
  <c r="T227"/>
  <c r="R227"/>
  <c r="P227"/>
  <c r="BK227"/>
  <c r="J227"/>
  <c r="BE227"/>
  <c r="BI225"/>
  <c r="BH225"/>
  <c r="BG225"/>
  <c r="BF225"/>
  <c r="T225"/>
  <c r="T224"/>
  <c r="R225"/>
  <c r="R224"/>
  <c r="P225"/>
  <c r="P224"/>
  <c r="BK225"/>
  <c r="BK224"/>
  <c r="J224"/>
  <c r="J225"/>
  <c r="BE225"/>
  <c r="J64"/>
  <c r="BI222"/>
  <c r="BH222"/>
  <c r="BG222"/>
  <c r="BF222"/>
  <c r="T222"/>
  <c r="R222"/>
  <c r="P222"/>
  <c r="BK222"/>
  <c r="J222"/>
  <c r="BE222"/>
  <c r="BI220"/>
  <c r="BH220"/>
  <c r="BG220"/>
  <c r="BF220"/>
  <c r="T220"/>
  <c r="R220"/>
  <c r="P220"/>
  <c r="BK220"/>
  <c r="J220"/>
  <c r="BE220"/>
  <c r="BI218"/>
  <c r="BH218"/>
  <c r="BG218"/>
  <c r="BF218"/>
  <c r="T218"/>
  <c r="R218"/>
  <c r="P218"/>
  <c r="BK218"/>
  <c r="J218"/>
  <c r="BE218"/>
  <c r="BI214"/>
  <c r="BH214"/>
  <c r="BG214"/>
  <c r="BF214"/>
  <c r="T214"/>
  <c r="R214"/>
  <c r="P214"/>
  <c r="BK214"/>
  <c r="J214"/>
  <c r="BE214"/>
  <c r="BI212"/>
  <c r="BH212"/>
  <c r="BG212"/>
  <c r="BF212"/>
  <c r="T212"/>
  <c r="T211"/>
  <c r="R212"/>
  <c r="R211"/>
  <c r="P212"/>
  <c r="P211"/>
  <c r="BK212"/>
  <c r="BK211"/>
  <c r="J211"/>
  <c r="J212"/>
  <c r="BE212"/>
  <c r="J63"/>
  <c r="BI207"/>
  <c r="BH207"/>
  <c r="BG207"/>
  <c r="BF207"/>
  <c r="T207"/>
  <c r="R207"/>
  <c r="P207"/>
  <c r="BK207"/>
  <c r="J207"/>
  <c r="BE207"/>
  <c r="BI203"/>
  <c r="BH203"/>
  <c r="BG203"/>
  <c r="BF203"/>
  <c r="T203"/>
  <c r="T202"/>
  <c r="R203"/>
  <c r="R202"/>
  <c r="P203"/>
  <c r="P202"/>
  <c r="BK203"/>
  <c r="BK202"/>
  <c r="J202"/>
  <c r="J203"/>
  <c r="BE203"/>
  <c r="J62"/>
  <c r="BI200"/>
  <c r="BH200"/>
  <c r="BG200"/>
  <c r="BF200"/>
  <c r="T200"/>
  <c r="R200"/>
  <c r="P200"/>
  <c r="BK200"/>
  <c r="J200"/>
  <c r="BE200"/>
  <c r="BI198"/>
  <c r="BH198"/>
  <c r="BG198"/>
  <c r="BF198"/>
  <c r="T198"/>
  <c r="R198"/>
  <c r="P198"/>
  <c r="BK198"/>
  <c r="J198"/>
  <c r="BE198"/>
  <c r="BI196"/>
  <c r="BH196"/>
  <c r="BG196"/>
  <c r="BF196"/>
  <c r="T196"/>
  <c r="T195"/>
  <c r="R196"/>
  <c r="R195"/>
  <c r="P196"/>
  <c r="P195"/>
  <c r="BK196"/>
  <c r="BK195"/>
  <c r="J195"/>
  <c r="J196"/>
  <c r="BE196"/>
  <c r="J61"/>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T180"/>
  <c r="R181"/>
  <c r="R180"/>
  <c r="P181"/>
  <c r="P180"/>
  <c r="BK181"/>
  <c r="BK180"/>
  <c r="J180"/>
  <c r="J181"/>
  <c r="BE181"/>
  <c r="J60"/>
  <c r="BI178"/>
  <c r="BH178"/>
  <c r="BG178"/>
  <c r="BF178"/>
  <c r="T178"/>
  <c r="R178"/>
  <c r="P178"/>
  <c r="BK178"/>
  <c r="J178"/>
  <c r="BE178"/>
  <c r="BI174"/>
  <c r="BH174"/>
  <c r="BG174"/>
  <c r="BF174"/>
  <c r="T174"/>
  <c r="T173"/>
  <c r="R174"/>
  <c r="R173"/>
  <c r="P174"/>
  <c r="P173"/>
  <c r="BK174"/>
  <c r="BK173"/>
  <c r="J173"/>
  <c r="J174"/>
  <c r="BE174"/>
  <c r="J59"/>
  <c r="BI171"/>
  <c r="BH171"/>
  <c r="BG171"/>
  <c r="BF171"/>
  <c r="T171"/>
  <c r="R171"/>
  <c r="P171"/>
  <c r="BK171"/>
  <c r="J171"/>
  <c r="BE171"/>
  <c r="BI167"/>
  <c r="BH167"/>
  <c r="BG167"/>
  <c r="BF167"/>
  <c r="T167"/>
  <c r="R167"/>
  <c r="P167"/>
  <c r="BK167"/>
  <c r="J167"/>
  <c r="BE167"/>
  <c r="BI163"/>
  <c r="BH163"/>
  <c r="BG163"/>
  <c r="BF163"/>
  <c r="T163"/>
  <c r="R163"/>
  <c r="P163"/>
  <c r="BK163"/>
  <c r="J163"/>
  <c r="BE163"/>
  <c r="BI159"/>
  <c r="BH159"/>
  <c r="BG159"/>
  <c r="BF159"/>
  <c r="T159"/>
  <c r="R159"/>
  <c r="P159"/>
  <c r="BK159"/>
  <c r="J159"/>
  <c r="BE159"/>
  <c r="BI155"/>
  <c r="BH155"/>
  <c r="BG155"/>
  <c r="BF155"/>
  <c r="T155"/>
  <c r="R155"/>
  <c r="P155"/>
  <c r="BK155"/>
  <c r="J155"/>
  <c r="BE155"/>
  <c r="BI149"/>
  <c r="BH149"/>
  <c r="BG149"/>
  <c r="BF149"/>
  <c r="T149"/>
  <c r="R149"/>
  <c r="P149"/>
  <c r="BK149"/>
  <c r="J149"/>
  <c r="BE149"/>
  <c r="BI145"/>
  <c r="BH145"/>
  <c r="BG145"/>
  <c r="BF145"/>
  <c r="T145"/>
  <c r="R145"/>
  <c r="P145"/>
  <c r="BK145"/>
  <c r="J145"/>
  <c r="BE145"/>
  <c r="BI143"/>
  <c r="BH143"/>
  <c r="BG143"/>
  <c r="BF143"/>
  <c r="T143"/>
  <c r="R143"/>
  <c r="P143"/>
  <c r="BK143"/>
  <c r="J143"/>
  <c r="BE143"/>
  <c r="BI141"/>
  <c r="BH141"/>
  <c r="BG141"/>
  <c r="BF141"/>
  <c r="T141"/>
  <c r="R141"/>
  <c r="P141"/>
  <c r="BK141"/>
  <c r="J141"/>
  <c r="BE141"/>
  <c r="BI137"/>
  <c r="BH137"/>
  <c r="BG137"/>
  <c r="BF137"/>
  <c r="T137"/>
  <c r="R137"/>
  <c r="P137"/>
  <c r="BK137"/>
  <c r="J137"/>
  <c r="BE137"/>
  <c r="BI133"/>
  <c r="BH133"/>
  <c r="BG133"/>
  <c r="BF133"/>
  <c r="T133"/>
  <c r="R133"/>
  <c r="P133"/>
  <c r="BK133"/>
  <c r="J133"/>
  <c r="BE133"/>
  <c r="BI131"/>
  <c r="BH131"/>
  <c r="BG131"/>
  <c r="BF131"/>
  <c r="T131"/>
  <c r="R131"/>
  <c r="P131"/>
  <c r="BK131"/>
  <c r="J131"/>
  <c r="BE131"/>
  <c r="BI127"/>
  <c r="BH127"/>
  <c r="BG127"/>
  <c r="BF127"/>
  <c r="T127"/>
  <c r="R127"/>
  <c r="P127"/>
  <c r="BK127"/>
  <c r="J127"/>
  <c r="BE127"/>
  <c r="BI121"/>
  <c r="BH121"/>
  <c r="BG121"/>
  <c r="BF121"/>
  <c r="T121"/>
  <c r="R121"/>
  <c r="P121"/>
  <c r="BK121"/>
  <c r="J121"/>
  <c r="BE121"/>
  <c r="BI117"/>
  <c r="BH117"/>
  <c r="BG117"/>
  <c r="BF117"/>
  <c r="T117"/>
  <c r="R117"/>
  <c r="P117"/>
  <c r="BK117"/>
  <c r="J117"/>
  <c r="BE117"/>
  <c r="BI113"/>
  <c r="BH113"/>
  <c r="BG113"/>
  <c r="BF113"/>
  <c r="T113"/>
  <c r="R113"/>
  <c r="P113"/>
  <c r="BK113"/>
  <c r="J113"/>
  <c r="BE113"/>
  <c r="BI111"/>
  <c r="BH111"/>
  <c r="BG111"/>
  <c r="BF111"/>
  <c r="T111"/>
  <c r="R111"/>
  <c r="P111"/>
  <c r="BK111"/>
  <c r="J111"/>
  <c r="BE111"/>
  <c r="BI109"/>
  <c r="BH109"/>
  <c r="BG109"/>
  <c r="BF109"/>
  <c r="T109"/>
  <c r="R109"/>
  <c r="P109"/>
  <c r="BK109"/>
  <c r="J109"/>
  <c r="BE109"/>
  <c r="BI105"/>
  <c r="BH105"/>
  <c r="BG105"/>
  <c r="BF105"/>
  <c r="T105"/>
  <c r="R105"/>
  <c r="P105"/>
  <c r="BK105"/>
  <c r="J105"/>
  <c r="BE105"/>
  <c r="BI101"/>
  <c r="BH101"/>
  <c r="BG101"/>
  <c r="BF101"/>
  <c r="T101"/>
  <c r="R101"/>
  <c r="P101"/>
  <c r="BK101"/>
  <c r="J101"/>
  <c r="BE101"/>
  <c r="BI97"/>
  <c r="BH97"/>
  <c r="BG97"/>
  <c r="BF97"/>
  <c r="T97"/>
  <c r="R97"/>
  <c r="P97"/>
  <c r="BK97"/>
  <c r="J97"/>
  <c r="BE97"/>
  <c r="BI93"/>
  <c r="F34"/>
  <c i="1" r="BD55"/>
  <c i="5" r="BH93"/>
  <c r="F33"/>
  <c i="1" r="BC55"/>
  <c i="5" r="BG93"/>
  <c r="F32"/>
  <c i="1" r="BB55"/>
  <c i="5" r="BF93"/>
  <c r="J31"/>
  <c i="1" r="AW55"/>
  <c i="5" r="F31"/>
  <c i="1" r="BA55"/>
  <c i="5" r="T93"/>
  <c r="T92"/>
  <c r="T91"/>
  <c r="T90"/>
  <c r="R93"/>
  <c r="R92"/>
  <c r="R91"/>
  <c r="R90"/>
  <c r="P93"/>
  <c r="P92"/>
  <c r="P91"/>
  <c r="P90"/>
  <c i="1" r="AU55"/>
  <c i="5" r="BK93"/>
  <c r="BK92"/>
  <c r="J92"/>
  <c r="BK91"/>
  <c r="J91"/>
  <c r="BK90"/>
  <c r="J90"/>
  <c r="J56"/>
  <c r="J27"/>
  <c i="1" r="AG55"/>
  <c i="5" r="J93"/>
  <c r="BE93"/>
  <c r="J30"/>
  <c i="1" r="AV55"/>
  <c i="5" r="F30"/>
  <c i="1" r="AZ55"/>
  <c i="5" r="J58"/>
  <c r="J57"/>
  <c r="F84"/>
  <c r="E82"/>
  <c r="F49"/>
  <c r="E47"/>
  <c r="J36"/>
  <c r="J21"/>
  <c r="E21"/>
  <c r="J86"/>
  <c r="J51"/>
  <c r="J20"/>
  <c r="J18"/>
  <c r="E18"/>
  <c r="F87"/>
  <c r="F52"/>
  <c r="J17"/>
  <c r="J15"/>
  <c r="E15"/>
  <c r="F86"/>
  <c r="F51"/>
  <c r="J14"/>
  <c r="J12"/>
  <c r="J84"/>
  <c r="J49"/>
  <c r="E7"/>
  <c r="E80"/>
  <c r="E45"/>
  <c i="1" r="AY54"/>
  <c r="AX54"/>
  <c i="4" r="BI253"/>
  <c r="BH253"/>
  <c r="BG253"/>
  <c r="BF253"/>
  <c r="T253"/>
  <c r="R253"/>
  <c r="P253"/>
  <c r="BK253"/>
  <c r="J253"/>
  <c r="BE253"/>
  <c r="BI248"/>
  <c r="BH248"/>
  <c r="BG248"/>
  <c r="BF248"/>
  <c r="T248"/>
  <c r="R248"/>
  <c r="P248"/>
  <c r="BK248"/>
  <c r="J248"/>
  <c r="BE248"/>
  <c r="BI244"/>
  <c r="BH244"/>
  <c r="BG244"/>
  <c r="BF244"/>
  <c r="T244"/>
  <c r="R244"/>
  <c r="P244"/>
  <c r="BK244"/>
  <c r="J244"/>
  <c r="BE244"/>
  <c r="BI240"/>
  <c r="BH240"/>
  <c r="BG240"/>
  <c r="BF240"/>
  <c r="T240"/>
  <c r="R240"/>
  <c r="P240"/>
  <c r="BK240"/>
  <c r="J240"/>
  <c r="BE240"/>
  <c r="BI236"/>
  <c r="BH236"/>
  <c r="BG236"/>
  <c r="BF236"/>
  <c r="T236"/>
  <c r="R236"/>
  <c r="P236"/>
  <c r="BK236"/>
  <c r="J236"/>
  <c r="BE236"/>
  <c r="BI232"/>
  <c r="BH232"/>
  <c r="BG232"/>
  <c r="BF232"/>
  <c r="T232"/>
  <c r="R232"/>
  <c r="P232"/>
  <c r="BK232"/>
  <c r="J232"/>
  <c r="BE232"/>
  <c r="BI228"/>
  <c r="BH228"/>
  <c r="BG228"/>
  <c r="BF228"/>
  <c r="T228"/>
  <c r="T227"/>
  <c r="T226"/>
  <c r="R228"/>
  <c r="R227"/>
  <c r="R226"/>
  <c r="P228"/>
  <c r="P227"/>
  <c r="P226"/>
  <c r="BK228"/>
  <c r="BK227"/>
  <c r="J227"/>
  <c r="BK226"/>
  <c r="J226"/>
  <c r="J228"/>
  <c r="BE228"/>
  <c r="J62"/>
  <c r="J61"/>
  <c r="BI223"/>
  <c r="BH223"/>
  <c r="BG223"/>
  <c r="BF223"/>
  <c r="T223"/>
  <c r="R223"/>
  <c r="P223"/>
  <c r="BK223"/>
  <c r="J223"/>
  <c r="BE223"/>
  <c r="BI221"/>
  <c r="BH221"/>
  <c r="BG221"/>
  <c r="BF221"/>
  <c r="T221"/>
  <c r="R221"/>
  <c r="P221"/>
  <c r="BK221"/>
  <c r="J221"/>
  <c r="BE221"/>
  <c r="BI217"/>
  <c r="BH217"/>
  <c r="BG217"/>
  <c r="BF217"/>
  <c r="T217"/>
  <c r="T216"/>
  <c r="R217"/>
  <c r="R216"/>
  <c r="P217"/>
  <c r="P216"/>
  <c r="BK217"/>
  <c r="BK216"/>
  <c r="J216"/>
  <c r="J217"/>
  <c r="BE217"/>
  <c r="J60"/>
  <c r="BI213"/>
  <c r="BH213"/>
  <c r="BG213"/>
  <c r="BF213"/>
  <c r="T213"/>
  <c r="R213"/>
  <c r="P213"/>
  <c r="BK213"/>
  <c r="J213"/>
  <c r="BE213"/>
  <c r="BI211"/>
  <c r="BH211"/>
  <c r="BG211"/>
  <c r="BF211"/>
  <c r="T211"/>
  <c r="R211"/>
  <c r="P211"/>
  <c r="BK211"/>
  <c r="J211"/>
  <c r="BE211"/>
  <c r="BI208"/>
  <c r="BH208"/>
  <c r="BG208"/>
  <c r="BF208"/>
  <c r="T208"/>
  <c r="T207"/>
  <c r="R208"/>
  <c r="R207"/>
  <c r="P208"/>
  <c r="P207"/>
  <c r="BK208"/>
  <c r="BK207"/>
  <c r="J207"/>
  <c r="J208"/>
  <c r="BE208"/>
  <c r="J59"/>
  <c r="BI204"/>
  <c r="BH204"/>
  <c r="BG204"/>
  <c r="BF204"/>
  <c r="T204"/>
  <c r="R204"/>
  <c r="P204"/>
  <c r="BK204"/>
  <c r="J204"/>
  <c r="BE204"/>
  <c r="BI201"/>
  <c r="BH201"/>
  <c r="BG201"/>
  <c r="BF201"/>
  <c r="T201"/>
  <c r="R201"/>
  <c r="P201"/>
  <c r="BK201"/>
  <c r="J201"/>
  <c r="BE201"/>
  <c r="BI198"/>
  <c r="BH198"/>
  <c r="BG198"/>
  <c r="BF198"/>
  <c r="T198"/>
  <c r="R198"/>
  <c r="P198"/>
  <c r="BK198"/>
  <c r="J198"/>
  <c r="BE198"/>
  <c r="BI196"/>
  <c r="BH196"/>
  <c r="BG196"/>
  <c r="BF196"/>
  <c r="T196"/>
  <c r="R196"/>
  <c r="P196"/>
  <c r="BK196"/>
  <c r="J196"/>
  <c r="BE196"/>
  <c r="BI193"/>
  <c r="BH193"/>
  <c r="BG193"/>
  <c r="BF193"/>
  <c r="T193"/>
  <c r="R193"/>
  <c r="P193"/>
  <c r="BK193"/>
  <c r="J193"/>
  <c r="BE193"/>
  <c r="BI191"/>
  <c r="BH191"/>
  <c r="BG191"/>
  <c r="BF191"/>
  <c r="T191"/>
  <c r="R191"/>
  <c r="P191"/>
  <c r="BK191"/>
  <c r="J191"/>
  <c r="BE191"/>
  <c r="BI188"/>
  <c r="BH188"/>
  <c r="BG188"/>
  <c r="BF188"/>
  <c r="T188"/>
  <c r="R188"/>
  <c r="P188"/>
  <c r="BK188"/>
  <c r="J188"/>
  <c r="BE188"/>
  <c r="BI185"/>
  <c r="BH185"/>
  <c r="BG185"/>
  <c r="BF185"/>
  <c r="T185"/>
  <c r="R185"/>
  <c r="P185"/>
  <c r="BK185"/>
  <c r="J185"/>
  <c r="BE185"/>
  <c r="BI182"/>
  <c r="BH182"/>
  <c r="BG182"/>
  <c r="BF182"/>
  <c r="T182"/>
  <c r="R182"/>
  <c r="P182"/>
  <c r="BK182"/>
  <c r="J182"/>
  <c r="BE182"/>
  <c r="BI179"/>
  <c r="BH179"/>
  <c r="BG179"/>
  <c r="BF179"/>
  <c r="T179"/>
  <c r="R179"/>
  <c r="P179"/>
  <c r="BK179"/>
  <c r="J179"/>
  <c r="BE179"/>
  <c r="BI176"/>
  <c r="BH176"/>
  <c r="BG176"/>
  <c r="BF176"/>
  <c r="T176"/>
  <c r="R176"/>
  <c r="P176"/>
  <c r="BK176"/>
  <c r="J176"/>
  <c r="BE176"/>
  <c r="BI173"/>
  <c r="BH173"/>
  <c r="BG173"/>
  <c r="BF173"/>
  <c r="T173"/>
  <c r="R173"/>
  <c r="P173"/>
  <c r="BK173"/>
  <c r="J173"/>
  <c r="BE173"/>
  <c r="BI170"/>
  <c r="BH170"/>
  <c r="BG170"/>
  <c r="BF170"/>
  <c r="T170"/>
  <c r="R170"/>
  <c r="P170"/>
  <c r="BK170"/>
  <c r="J170"/>
  <c r="BE170"/>
  <c r="BI167"/>
  <c r="BH167"/>
  <c r="BG167"/>
  <c r="BF167"/>
  <c r="T167"/>
  <c r="R167"/>
  <c r="P167"/>
  <c r="BK167"/>
  <c r="J167"/>
  <c r="BE167"/>
  <c r="BI163"/>
  <c r="BH163"/>
  <c r="BG163"/>
  <c r="BF163"/>
  <c r="T163"/>
  <c r="R163"/>
  <c r="P163"/>
  <c r="BK163"/>
  <c r="J163"/>
  <c r="BE163"/>
  <c r="BI159"/>
  <c r="BH159"/>
  <c r="BG159"/>
  <c r="BF159"/>
  <c r="T159"/>
  <c r="R159"/>
  <c r="P159"/>
  <c r="BK159"/>
  <c r="J159"/>
  <c r="BE159"/>
  <c r="BI156"/>
  <c r="BH156"/>
  <c r="BG156"/>
  <c r="BF156"/>
  <c r="T156"/>
  <c r="R156"/>
  <c r="P156"/>
  <c r="BK156"/>
  <c r="J156"/>
  <c r="BE156"/>
  <c r="BI153"/>
  <c r="BH153"/>
  <c r="BG153"/>
  <c r="BF153"/>
  <c r="T153"/>
  <c r="R153"/>
  <c r="P153"/>
  <c r="BK153"/>
  <c r="J153"/>
  <c r="BE153"/>
  <c r="BI150"/>
  <c r="BH150"/>
  <c r="BG150"/>
  <c r="BF150"/>
  <c r="T150"/>
  <c r="R150"/>
  <c r="P150"/>
  <c r="BK150"/>
  <c r="J150"/>
  <c r="BE150"/>
  <c r="BI146"/>
  <c r="BH146"/>
  <c r="BG146"/>
  <c r="BF146"/>
  <c r="T146"/>
  <c r="R146"/>
  <c r="P146"/>
  <c r="BK146"/>
  <c r="J146"/>
  <c r="BE146"/>
  <c r="BI144"/>
  <c r="BH144"/>
  <c r="BG144"/>
  <c r="BF144"/>
  <c r="T144"/>
  <c r="R144"/>
  <c r="P144"/>
  <c r="BK144"/>
  <c r="J144"/>
  <c r="BE144"/>
  <c r="BI140"/>
  <c r="BH140"/>
  <c r="BG140"/>
  <c r="BF140"/>
  <c r="T140"/>
  <c r="R140"/>
  <c r="P140"/>
  <c r="BK140"/>
  <c r="J140"/>
  <c r="BE140"/>
  <c r="BI138"/>
  <c r="BH138"/>
  <c r="BG138"/>
  <c r="BF138"/>
  <c r="T138"/>
  <c r="R138"/>
  <c r="P138"/>
  <c r="BK138"/>
  <c r="J138"/>
  <c r="BE138"/>
  <c r="BI135"/>
  <c r="BH135"/>
  <c r="BG135"/>
  <c r="BF135"/>
  <c r="T135"/>
  <c r="R135"/>
  <c r="P135"/>
  <c r="BK135"/>
  <c r="J135"/>
  <c r="BE135"/>
  <c r="BI131"/>
  <c r="BH131"/>
  <c r="BG131"/>
  <c r="BF131"/>
  <c r="T131"/>
  <c r="R131"/>
  <c r="P131"/>
  <c r="BK131"/>
  <c r="J131"/>
  <c r="BE131"/>
  <c r="BI127"/>
  <c r="BH127"/>
  <c r="BG127"/>
  <c r="BF127"/>
  <c r="T127"/>
  <c r="R127"/>
  <c r="P127"/>
  <c r="BK127"/>
  <c r="J127"/>
  <c r="BE127"/>
  <c r="BI125"/>
  <c r="BH125"/>
  <c r="BG125"/>
  <c r="BF125"/>
  <c r="T125"/>
  <c r="R125"/>
  <c r="P125"/>
  <c r="BK125"/>
  <c r="J125"/>
  <c r="BE125"/>
  <c r="BI121"/>
  <c r="BH121"/>
  <c r="BG121"/>
  <c r="BF121"/>
  <c r="T121"/>
  <c r="R121"/>
  <c r="P121"/>
  <c r="BK121"/>
  <c r="J121"/>
  <c r="BE121"/>
  <c r="BI118"/>
  <c r="BH118"/>
  <c r="BG118"/>
  <c r="BF118"/>
  <c r="T118"/>
  <c r="R118"/>
  <c r="P118"/>
  <c r="BK118"/>
  <c r="J118"/>
  <c r="BE118"/>
  <c r="BI114"/>
  <c r="BH114"/>
  <c r="BG114"/>
  <c r="BF114"/>
  <c r="T114"/>
  <c r="R114"/>
  <c r="P114"/>
  <c r="BK114"/>
  <c r="J114"/>
  <c r="BE114"/>
  <c r="BI111"/>
  <c r="BH111"/>
  <c r="BG111"/>
  <c r="BF111"/>
  <c r="T111"/>
  <c r="R111"/>
  <c r="P111"/>
  <c r="BK111"/>
  <c r="J111"/>
  <c r="BE111"/>
  <c r="BI107"/>
  <c r="BH107"/>
  <c r="BG107"/>
  <c r="BF107"/>
  <c r="T107"/>
  <c r="R107"/>
  <c r="P107"/>
  <c r="BK107"/>
  <c r="J107"/>
  <c r="BE107"/>
  <c r="BI104"/>
  <c r="BH104"/>
  <c r="BG104"/>
  <c r="BF104"/>
  <c r="T104"/>
  <c r="R104"/>
  <c r="P104"/>
  <c r="BK104"/>
  <c r="J104"/>
  <c r="BE104"/>
  <c r="BI100"/>
  <c r="BH100"/>
  <c r="BG100"/>
  <c r="BF100"/>
  <c r="T100"/>
  <c r="R100"/>
  <c r="P100"/>
  <c r="BK100"/>
  <c r="J100"/>
  <c r="BE100"/>
  <c r="BI97"/>
  <c r="BH97"/>
  <c r="BG97"/>
  <c r="BF97"/>
  <c r="T97"/>
  <c r="R97"/>
  <c r="P97"/>
  <c r="BK97"/>
  <c r="J97"/>
  <c r="BE97"/>
  <c r="BI94"/>
  <c r="BH94"/>
  <c r="BG94"/>
  <c r="BF94"/>
  <c r="T94"/>
  <c r="R94"/>
  <c r="P94"/>
  <c r="BK94"/>
  <c r="J94"/>
  <c r="BE94"/>
  <c r="BI92"/>
  <c r="BH92"/>
  <c r="BG92"/>
  <c r="BF92"/>
  <c r="T92"/>
  <c r="R92"/>
  <c r="P92"/>
  <c r="BK92"/>
  <c r="J92"/>
  <c r="BE92"/>
  <c r="BI88"/>
  <c r="BH88"/>
  <c r="BG88"/>
  <c r="BF88"/>
  <c r="T88"/>
  <c r="R88"/>
  <c r="P88"/>
  <c r="BK88"/>
  <c r="J88"/>
  <c r="BE88"/>
  <c r="BI85"/>
  <c r="F34"/>
  <c i="1" r="BD54"/>
  <c i="4" r="BH85"/>
  <c r="F33"/>
  <c i="1" r="BC54"/>
  <c i="4" r="BG85"/>
  <c r="F32"/>
  <c i="1" r="BB54"/>
  <c i="4" r="BF85"/>
  <c r="J31"/>
  <c i="1" r="AW54"/>
  <c i="4" r="F31"/>
  <c i="1" r="BA54"/>
  <c i="4" r="T85"/>
  <c r="T84"/>
  <c r="T83"/>
  <c r="T82"/>
  <c r="R85"/>
  <c r="R84"/>
  <c r="R83"/>
  <c r="R82"/>
  <c r="P85"/>
  <c r="P84"/>
  <c r="P83"/>
  <c r="P82"/>
  <c i="1" r="AU54"/>
  <c i="4" r="BK85"/>
  <c r="BK84"/>
  <c r="J84"/>
  <c r="BK83"/>
  <c r="J83"/>
  <c r="BK82"/>
  <c r="J82"/>
  <c r="J56"/>
  <c r="J27"/>
  <c i="1" r="AG54"/>
  <c i="4" r="J85"/>
  <c r="BE85"/>
  <c r="J30"/>
  <c i="1" r="AV54"/>
  <c i="4" r="F30"/>
  <c i="1" r="AZ54"/>
  <c i="4" r="J58"/>
  <c r="J57"/>
  <c r="F76"/>
  <c r="E74"/>
  <c r="F49"/>
  <c r="E47"/>
  <c r="J36"/>
  <c r="J21"/>
  <c r="E21"/>
  <c r="J78"/>
  <c r="J51"/>
  <c r="J20"/>
  <c r="J18"/>
  <c r="E18"/>
  <c r="F79"/>
  <c r="F52"/>
  <c r="J17"/>
  <c r="J15"/>
  <c r="E15"/>
  <c r="F78"/>
  <c r="F51"/>
  <c r="J14"/>
  <c r="J12"/>
  <c r="J76"/>
  <c r="J49"/>
  <c r="E7"/>
  <c r="E72"/>
  <c r="E45"/>
  <c i="1" r="AY53"/>
  <c r="AX53"/>
  <c i="3" r="BI703"/>
  <c r="BH703"/>
  <c r="BG703"/>
  <c r="BF703"/>
  <c r="T703"/>
  <c r="R703"/>
  <c r="P703"/>
  <c r="BK703"/>
  <c r="J703"/>
  <c r="BE703"/>
  <c r="BI702"/>
  <c r="BH702"/>
  <c r="BG702"/>
  <c r="BF702"/>
  <c r="T702"/>
  <c r="T701"/>
  <c r="R702"/>
  <c r="R701"/>
  <c r="P702"/>
  <c r="P701"/>
  <c r="BK702"/>
  <c r="BK701"/>
  <c r="J701"/>
  <c r="J702"/>
  <c r="BE702"/>
  <c r="J74"/>
  <c r="BI697"/>
  <c r="BH697"/>
  <c r="BG697"/>
  <c r="BF697"/>
  <c r="T697"/>
  <c r="R697"/>
  <c r="P697"/>
  <c r="BK697"/>
  <c r="J697"/>
  <c r="BE697"/>
  <c r="BI694"/>
  <c r="BH694"/>
  <c r="BG694"/>
  <c r="BF694"/>
  <c r="T694"/>
  <c r="R694"/>
  <c r="P694"/>
  <c r="BK694"/>
  <c r="J694"/>
  <c r="BE694"/>
  <c r="BI691"/>
  <c r="BH691"/>
  <c r="BG691"/>
  <c r="BF691"/>
  <c r="T691"/>
  <c r="R691"/>
  <c r="P691"/>
  <c r="BK691"/>
  <c r="J691"/>
  <c r="BE691"/>
  <c r="BI688"/>
  <c r="BH688"/>
  <c r="BG688"/>
  <c r="BF688"/>
  <c r="T688"/>
  <c r="T687"/>
  <c r="R688"/>
  <c r="R687"/>
  <c r="P688"/>
  <c r="P687"/>
  <c r="BK688"/>
  <c r="BK687"/>
  <c r="J687"/>
  <c r="J688"/>
  <c r="BE688"/>
  <c r="J73"/>
  <c r="BI684"/>
  <c r="BH684"/>
  <c r="BG684"/>
  <c r="BF684"/>
  <c r="T684"/>
  <c r="R684"/>
  <c r="P684"/>
  <c r="BK684"/>
  <c r="J684"/>
  <c r="BE684"/>
  <c r="BI682"/>
  <c r="BH682"/>
  <c r="BG682"/>
  <c r="BF682"/>
  <c r="T682"/>
  <c r="R682"/>
  <c r="P682"/>
  <c r="BK682"/>
  <c r="J682"/>
  <c r="BE682"/>
  <c r="BI679"/>
  <c r="BH679"/>
  <c r="BG679"/>
  <c r="BF679"/>
  <c r="T679"/>
  <c r="R679"/>
  <c r="P679"/>
  <c r="BK679"/>
  <c r="J679"/>
  <c r="BE679"/>
  <c r="BI676"/>
  <c r="BH676"/>
  <c r="BG676"/>
  <c r="BF676"/>
  <c r="T676"/>
  <c r="R676"/>
  <c r="P676"/>
  <c r="BK676"/>
  <c r="J676"/>
  <c r="BE676"/>
  <c r="BI673"/>
  <c r="BH673"/>
  <c r="BG673"/>
  <c r="BF673"/>
  <c r="T673"/>
  <c r="R673"/>
  <c r="P673"/>
  <c r="BK673"/>
  <c r="J673"/>
  <c r="BE673"/>
  <c r="BI670"/>
  <c r="BH670"/>
  <c r="BG670"/>
  <c r="BF670"/>
  <c r="T670"/>
  <c r="T669"/>
  <c r="R670"/>
  <c r="R669"/>
  <c r="P670"/>
  <c r="P669"/>
  <c r="BK670"/>
  <c r="BK669"/>
  <c r="J669"/>
  <c r="J670"/>
  <c r="BE670"/>
  <c r="J72"/>
  <c r="BI666"/>
  <c r="BH666"/>
  <c r="BG666"/>
  <c r="BF666"/>
  <c r="T666"/>
  <c r="R666"/>
  <c r="P666"/>
  <c r="BK666"/>
  <c r="J666"/>
  <c r="BE666"/>
  <c r="BI663"/>
  <c r="BH663"/>
  <c r="BG663"/>
  <c r="BF663"/>
  <c r="T663"/>
  <c r="R663"/>
  <c r="P663"/>
  <c r="BK663"/>
  <c r="J663"/>
  <c r="BE663"/>
  <c r="BI660"/>
  <c r="BH660"/>
  <c r="BG660"/>
  <c r="BF660"/>
  <c r="T660"/>
  <c r="R660"/>
  <c r="P660"/>
  <c r="BK660"/>
  <c r="J660"/>
  <c r="BE660"/>
  <c r="BI658"/>
  <c r="BH658"/>
  <c r="BG658"/>
  <c r="BF658"/>
  <c r="T658"/>
  <c r="T657"/>
  <c r="R658"/>
  <c r="R657"/>
  <c r="P658"/>
  <c r="P657"/>
  <c r="BK658"/>
  <c r="BK657"/>
  <c r="J657"/>
  <c r="J658"/>
  <c r="BE658"/>
  <c r="J71"/>
  <c r="BI654"/>
  <c r="BH654"/>
  <c r="BG654"/>
  <c r="BF654"/>
  <c r="T654"/>
  <c r="R654"/>
  <c r="P654"/>
  <c r="BK654"/>
  <c r="J654"/>
  <c r="BE654"/>
  <c r="BI651"/>
  <c r="BH651"/>
  <c r="BG651"/>
  <c r="BF651"/>
  <c r="T651"/>
  <c r="R651"/>
  <c r="P651"/>
  <c r="BK651"/>
  <c r="J651"/>
  <c r="BE651"/>
  <c r="BI648"/>
  <c r="BH648"/>
  <c r="BG648"/>
  <c r="BF648"/>
  <c r="T648"/>
  <c r="R648"/>
  <c r="P648"/>
  <c r="BK648"/>
  <c r="J648"/>
  <c r="BE648"/>
  <c r="BI645"/>
  <c r="BH645"/>
  <c r="BG645"/>
  <c r="BF645"/>
  <c r="T645"/>
  <c r="R645"/>
  <c r="P645"/>
  <c r="BK645"/>
  <c r="J645"/>
  <c r="BE645"/>
  <c r="BI643"/>
  <c r="BH643"/>
  <c r="BG643"/>
  <c r="BF643"/>
  <c r="T643"/>
  <c r="T642"/>
  <c r="R643"/>
  <c r="R642"/>
  <c r="P643"/>
  <c r="P642"/>
  <c r="BK643"/>
  <c r="BK642"/>
  <c r="J642"/>
  <c r="J643"/>
  <c r="BE643"/>
  <c r="J70"/>
  <c r="BI639"/>
  <c r="BH639"/>
  <c r="BG639"/>
  <c r="BF639"/>
  <c r="T639"/>
  <c r="R639"/>
  <c r="P639"/>
  <c r="BK639"/>
  <c r="J639"/>
  <c r="BE639"/>
  <c r="BI637"/>
  <c r="BH637"/>
  <c r="BG637"/>
  <c r="BF637"/>
  <c r="T637"/>
  <c r="R637"/>
  <c r="P637"/>
  <c r="BK637"/>
  <c r="J637"/>
  <c r="BE637"/>
  <c r="BI634"/>
  <c r="BH634"/>
  <c r="BG634"/>
  <c r="BF634"/>
  <c r="T634"/>
  <c r="R634"/>
  <c r="P634"/>
  <c r="BK634"/>
  <c r="J634"/>
  <c r="BE634"/>
  <c r="BI632"/>
  <c r="BH632"/>
  <c r="BG632"/>
  <c r="BF632"/>
  <c r="T632"/>
  <c r="T631"/>
  <c r="T630"/>
  <c r="R632"/>
  <c r="R631"/>
  <c r="R630"/>
  <c r="P632"/>
  <c r="P631"/>
  <c r="P630"/>
  <c r="BK632"/>
  <c r="BK631"/>
  <c r="J631"/>
  <c r="BK630"/>
  <c r="J630"/>
  <c r="J632"/>
  <c r="BE632"/>
  <c r="J69"/>
  <c r="J68"/>
  <c r="BI627"/>
  <c r="BH627"/>
  <c r="BG627"/>
  <c r="BF627"/>
  <c r="T627"/>
  <c r="R627"/>
  <c r="P627"/>
  <c r="BK627"/>
  <c r="J627"/>
  <c r="BE627"/>
  <c r="BI624"/>
  <c r="BH624"/>
  <c r="BG624"/>
  <c r="BF624"/>
  <c r="T624"/>
  <c r="R624"/>
  <c r="P624"/>
  <c r="BK624"/>
  <c r="J624"/>
  <c r="BE624"/>
  <c r="BI621"/>
  <c r="BH621"/>
  <c r="BG621"/>
  <c r="BF621"/>
  <c r="T621"/>
  <c r="R621"/>
  <c r="P621"/>
  <c r="BK621"/>
  <c r="J621"/>
  <c r="BE621"/>
  <c r="BI618"/>
  <c r="BH618"/>
  <c r="BG618"/>
  <c r="BF618"/>
  <c r="T618"/>
  <c r="R618"/>
  <c r="P618"/>
  <c r="BK618"/>
  <c r="J618"/>
  <c r="BE618"/>
  <c r="BI615"/>
  <c r="BH615"/>
  <c r="BG615"/>
  <c r="BF615"/>
  <c r="T615"/>
  <c r="R615"/>
  <c r="P615"/>
  <c r="BK615"/>
  <c r="J615"/>
  <c r="BE615"/>
  <c r="BI612"/>
  <c r="BH612"/>
  <c r="BG612"/>
  <c r="BF612"/>
  <c r="T612"/>
  <c r="R612"/>
  <c r="P612"/>
  <c r="BK612"/>
  <c r="J612"/>
  <c r="BE612"/>
  <c r="BI609"/>
  <c r="BH609"/>
  <c r="BG609"/>
  <c r="BF609"/>
  <c r="T609"/>
  <c r="R609"/>
  <c r="P609"/>
  <c r="BK609"/>
  <c r="J609"/>
  <c r="BE609"/>
  <c r="BI606"/>
  <c r="BH606"/>
  <c r="BG606"/>
  <c r="BF606"/>
  <c r="T606"/>
  <c r="R606"/>
  <c r="P606"/>
  <c r="BK606"/>
  <c r="J606"/>
  <c r="BE606"/>
  <c r="BI603"/>
  <c r="BH603"/>
  <c r="BG603"/>
  <c r="BF603"/>
  <c r="T603"/>
  <c r="R603"/>
  <c r="P603"/>
  <c r="BK603"/>
  <c r="J603"/>
  <c r="BE603"/>
  <c r="BI600"/>
  <c r="BH600"/>
  <c r="BG600"/>
  <c r="BF600"/>
  <c r="T600"/>
  <c r="R600"/>
  <c r="P600"/>
  <c r="BK600"/>
  <c r="J600"/>
  <c r="BE600"/>
  <c r="BI597"/>
  <c r="BH597"/>
  <c r="BG597"/>
  <c r="BF597"/>
  <c r="T597"/>
  <c r="R597"/>
  <c r="P597"/>
  <c r="BK597"/>
  <c r="J597"/>
  <c r="BE597"/>
  <c r="BI594"/>
  <c r="BH594"/>
  <c r="BG594"/>
  <c r="BF594"/>
  <c r="T594"/>
  <c r="R594"/>
  <c r="P594"/>
  <c r="BK594"/>
  <c r="J594"/>
  <c r="BE594"/>
  <c r="BI591"/>
  <c r="BH591"/>
  <c r="BG591"/>
  <c r="BF591"/>
  <c r="T591"/>
  <c r="R591"/>
  <c r="P591"/>
  <c r="BK591"/>
  <c r="J591"/>
  <c r="BE591"/>
  <c r="BI588"/>
  <c r="BH588"/>
  <c r="BG588"/>
  <c r="BF588"/>
  <c r="T588"/>
  <c r="R588"/>
  <c r="P588"/>
  <c r="BK588"/>
  <c r="J588"/>
  <c r="BE588"/>
  <c r="BI585"/>
  <c r="BH585"/>
  <c r="BG585"/>
  <c r="BF585"/>
  <c r="T585"/>
  <c r="R585"/>
  <c r="P585"/>
  <c r="BK585"/>
  <c r="J585"/>
  <c r="BE585"/>
  <c r="BI582"/>
  <c r="BH582"/>
  <c r="BG582"/>
  <c r="BF582"/>
  <c r="T582"/>
  <c r="R582"/>
  <c r="P582"/>
  <c r="BK582"/>
  <c r="J582"/>
  <c r="BE582"/>
  <c r="BI579"/>
  <c r="BH579"/>
  <c r="BG579"/>
  <c r="BF579"/>
  <c r="T579"/>
  <c r="R579"/>
  <c r="P579"/>
  <c r="BK579"/>
  <c r="J579"/>
  <c r="BE579"/>
  <c r="BI576"/>
  <c r="BH576"/>
  <c r="BG576"/>
  <c r="BF576"/>
  <c r="T576"/>
  <c r="R576"/>
  <c r="P576"/>
  <c r="BK576"/>
  <c r="J576"/>
  <c r="BE576"/>
  <c r="BI573"/>
  <c r="BH573"/>
  <c r="BG573"/>
  <c r="BF573"/>
  <c r="T573"/>
  <c r="R573"/>
  <c r="P573"/>
  <c r="BK573"/>
  <c r="J573"/>
  <c r="BE573"/>
  <c r="BI570"/>
  <c r="BH570"/>
  <c r="BG570"/>
  <c r="BF570"/>
  <c r="T570"/>
  <c r="R570"/>
  <c r="P570"/>
  <c r="BK570"/>
  <c r="J570"/>
  <c r="BE570"/>
  <c r="BI568"/>
  <c r="BH568"/>
  <c r="BG568"/>
  <c r="BF568"/>
  <c r="T568"/>
  <c r="T567"/>
  <c r="R568"/>
  <c r="R567"/>
  <c r="P568"/>
  <c r="P567"/>
  <c r="BK568"/>
  <c r="BK567"/>
  <c r="J567"/>
  <c r="J568"/>
  <c r="BE568"/>
  <c r="J67"/>
  <c r="BI564"/>
  <c r="BH564"/>
  <c r="BG564"/>
  <c r="BF564"/>
  <c r="T564"/>
  <c r="R564"/>
  <c r="P564"/>
  <c r="BK564"/>
  <c r="J564"/>
  <c r="BE564"/>
  <c r="BI562"/>
  <c r="BH562"/>
  <c r="BG562"/>
  <c r="BF562"/>
  <c r="T562"/>
  <c r="R562"/>
  <c r="P562"/>
  <c r="BK562"/>
  <c r="J562"/>
  <c r="BE562"/>
  <c r="BI560"/>
  <c r="BH560"/>
  <c r="BG560"/>
  <c r="BF560"/>
  <c r="T560"/>
  <c r="R560"/>
  <c r="P560"/>
  <c r="BK560"/>
  <c r="J560"/>
  <c r="BE560"/>
  <c r="BI558"/>
  <c r="BH558"/>
  <c r="BG558"/>
  <c r="BF558"/>
  <c r="T558"/>
  <c r="R558"/>
  <c r="P558"/>
  <c r="BK558"/>
  <c r="J558"/>
  <c r="BE558"/>
  <c r="BI556"/>
  <c r="BH556"/>
  <c r="BG556"/>
  <c r="BF556"/>
  <c r="T556"/>
  <c r="R556"/>
  <c r="P556"/>
  <c r="BK556"/>
  <c r="J556"/>
  <c r="BE556"/>
  <c r="BI554"/>
  <c r="BH554"/>
  <c r="BG554"/>
  <c r="BF554"/>
  <c r="T554"/>
  <c r="R554"/>
  <c r="P554"/>
  <c r="BK554"/>
  <c r="J554"/>
  <c r="BE554"/>
  <c r="BI552"/>
  <c r="BH552"/>
  <c r="BG552"/>
  <c r="BF552"/>
  <c r="T552"/>
  <c r="R552"/>
  <c r="P552"/>
  <c r="BK552"/>
  <c r="J552"/>
  <c r="BE552"/>
  <c r="BI550"/>
  <c r="BH550"/>
  <c r="BG550"/>
  <c r="BF550"/>
  <c r="T550"/>
  <c r="R550"/>
  <c r="P550"/>
  <c r="BK550"/>
  <c r="J550"/>
  <c r="BE550"/>
  <c r="BI548"/>
  <c r="BH548"/>
  <c r="BG548"/>
  <c r="BF548"/>
  <c r="T548"/>
  <c r="R548"/>
  <c r="P548"/>
  <c r="BK548"/>
  <c r="J548"/>
  <c r="BE548"/>
  <c r="BI546"/>
  <c r="BH546"/>
  <c r="BG546"/>
  <c r="BF546"/>
  <c r="T546"/>
  <c r="R546"/>
  <c r="P546"/>
  <c r="BK546"/>
  <c r="J546"/>
  <c r="BE546"/>
  <c r="BI544"/>
  <c r="BH544"/>
  <c r="BG544"/>
  <c r="BF544"/>
  <c r="T544"/>
  <c r="R544"/>
  <c r="P544"/>
  <c r="BK544"/>
  <c r="J544"/>
  <c r="BE544"/>
  <c r="BI542"/>
  <c r="BH542"/>
  <c r="BG542"/>
  <c r="BF542"/>
  <c r="T542"/>
  <c r="R542"/>
  <c r="P542"/>
  <c r="BK542"/>
  <c r="J542"/>
  <c r="BE542"/>
  <c r="BI540"/>
  <c r="BH540"/>
  <c r="BG540"/>
  <c r="BF540"/>
  <c r="T540"/>
  <c r="R540"/>
  <c r="P540"/>
  <c r="BK540"/>
  <c r="J540"/>
  <c r="BE540"/>
  <c r="BI538"/>
  <c r="BH538"/>
  <c r="BG538"/>
  <c r="BF538"/>
  <c r="T538"/>
  <c r="R538"/>
  <c r="P538"/>
  <c r="BK538"/>
  <c r="J538"/>
  <c r="BE538"/>
  <c r="BI536"/>
  <c r="BH536"/>
  <c r="BG536"/>
  <c r="BF536"/>
  <c r="T536"/>
  <c r="R536"/>
  <c r="P536"/>
  <c r="BK536"/>
  <c r="J536"/>
  <c r="BE536"/>
  <c r="BI534"/>
  <c r="BH534"/>
  <c r="BG534"/>
  <c r="BF534"/>
  <c r="T534"/>
  <c r="R534"/>
  <c r="P534"/>
  <c r="BK534"/>
  <c r="J534"/>
  <c r="BE534"/>
  <c r="BI532"/>
  <c r="BH532"/>
  <c r="BG532"/>
  <c r="BF532"/>
  <c r="T532"/>
  <c r="R532"/>
  <c r="P532"/>
  <c r="BK532"/>
  <c r="J532"/>
  <c r="BE532"/>
  <c r="BI530"/>
  <c r="BH530"/>
  <c r="BG530"/>
  <c r="BF530"/>
  <c r="T530"/>
  <c r="R530"/>
  <c r="P530"/>
  <c r="BK530"/>
  <c r="J530"/>
  <c r="BE530"/>
  <c r="BI528"/>
  <c r="BH528"/>
  <c r="BG528"/>
  <c r="BF528"/>
  <c r="T528"/>
  <c r="R528"/>
  <c r="P528"/>
  <c r="BK528"/>
  <c r="J528"/>
  <c r="BE528"/>
  <c r="BI526"/>
  <c r="BH526"/>
  <c r="BG526"/>
  <c r="BF526"/>
  <c r="T526"/>
  <c r="R526"/>
  <c r="P526"/>
  <c r="BK526"/>
  <c r="J526"/>
  <c r="BE526"/>
  <c r="BI524"/>
  <c r="BH524"/>
  <c r="BG524"/>
  <c r="BF524"/>
  <c r="T524"/>
  <c r="R524"/>
  <c r="P524"/>
  <c r="BK524"/>
  <c r="J524"/>
  <c r="BE524"/>
  <c r="BI522"/>
  <c r="BH522"/>
  <c r="BG522"/>
  <c r="BF522"/>
  <c r="T522"/>
  <c r="R522"/>
  <c r="P522"/>
  <c r="BK522"/>
  <c r="J522"/>
  <c r="BE522"/>
  <c r="BI520"/>
  <c r="BH520"/>
  <c r="BG520"/>
  <c r="BF520"/>
  <c r="T520"/>
  <c r="R520"/>
  <c r="P520"/>
  <c r="BK520"/>
  <c r="J520"/>
  <c r="BE520"/>
  <c r="BI518"/>
  <c r="BH518"/>
  <c r="BG518"/>
  <c r="BF518"/>
  <c r="T518"/>
  <c r="R518"/>
  <c r="P518"/>
  <c r="BK518"/>
  <c r="J518"/>
  <c r="BE518"/>
  <c r="BI516"/>
  <c r="BH516"/>
  <c r="BG516"/>
  <c r="BF516"/>
  <c r="T516"/>
  <c r="R516"/>
  <c r="P516"/>
  <c r="BK516"/>
  <c r="J516"/>
  <c r="BE516"/>
  <c r="BI514"/>
  <c r="BH514"/>
  <c r="BG514"/>
  <c r="BF514"/>
  <c r="T514"/>
  <c r="R514"/>
  <c r="P514"/>
  <c r="BK514"/>
  <c r="J514"/>
  <c r="BE514"/>
  <c r="BI512"/>
  <c r="BH512"/>
  <c r="BG512"/>
  <c r="BF512"/>
  <c r="T512"/>
  <c r="R512"/>
  <c r="P512"/>
  <c r="BK512"/>
  <c r="J512"/>
  <c r="BE512"/>
  <c r="BI510"/>
  <c r="BH510"/>
  <c r="BG510"/>
  <c r="BF510"/>
  <c r="T510"/>
  <c r="R510"/>
  <c r="P510"/>
  <c r="BK510"/>
  <c r="J510"/>
  <c r="BE510"/>
  <c r="BI508"/>
  <c r="BH508"/>
  <c r="BG508"/>
  <c r="BF508"/>
  <c r="T508"/>
  <c r="R508"/>
  <c r="P508"/>
  <c r="BK508"/>
  <c r="J508"/>
  <c r="BE508"/>
  <c r="BI506"/>
  <c r="BH506"/>
  <c r="BG506"/>
  <c r="BF506"/>
  <c r="T506"/>
  <c r="R506"/>
  <c r="P506"/>
  <c r="BK506"/>
  <c r="J506"/>
  <c r="BE506"/>
  <c r="BI504"/>
  <c r="BH504"/>
  <c r="BG504"/>
  <c r="BF504"/>
  <c r="T504"/>
  <c r="R504"/>
  <c r="P504"/>
  <c r="BK504"/>
  <c r="J504"/>
  <c r="BE504"/>
  <c r="BI502"/>
  <c r="BH502"/>
  <c r="BG502"/>
  <c r="BF502"/>
  <c r="T502"/>
  <c r="R502"/>
  <c r="P502"/>
  <c r="BK502"/>
  <c r="J502"/>
  <c r="BE502"/>
  <c r="BI500"/>
  <c r="BH500"/>
  <c r="BG500"/>
  <c r="BF500"/>
  <c r="T500"/>
  <c r="R500"/>
  <c r="P500"/>
  <c r="BK500"/>
  <c r="J500"/>
  <c r="BE500"/>
  <c r="BI498"/>
  <c r="BH498"/>
  <c r="BG498"/>
  <c r="BF498"/>
  <c r="T498"/>
  <c r="R498"/>
  <c r="P498"/>
  <c r="BK498"/>
  <c r="J498"/>
  <c r="BE498"/>
  <c r="BI496"/>
  <c r="BH496"/>
  <c r="BG496"/>
  <c r="BF496"/>
  <c r="T496"/>
  <c r="R496"/>
  <c r="P496"/>
  <c r="BK496"/>
  <c r="J496"/>
  <c r="BE496"/>
  <c r="BI494"/>
  <c r="BH494"/>
  <c r="BG494"/>
  <c r="BF494"/>
  <c r="T494"/>
  <c r="R494"/>
  <c r="P494"/>
  <c r="BK494"/>
  <c r="J494"/>
  <c r="BE494"/>
  <c r="BI492"/>
  <c r="BH492"/>
  <c r="BG492"/>
  <c r="BF492"/>
  <c r="T492"/>
  <c r="R492"/>
  <c r="P492"/>
  <c r="BK492"/>
  <c r="J492"/>
  <c r="BE492"/>
  <c r="BI490"/>
  <c r="BH490"/>
  <c r="BG490"/>
  <c r="BF490"/>
  <c r="T490"/>
  <c r="R490"/>
  <c r="P490"/>
  <c r="BK490"/>
  <c r="J490"/>
  <c r="BE490"/>
  <c r="BI487"/>
  <c r="BH487"/>
  <c r="BG487"/>
  <c r="BF487"/>
  <c r="T487"/>
  <c r="R487"/>
  <c r="P487"/>
  <c r="BK487"/>
  <c r="J487"/>
  <c r="BE487"/>
  <c r="BI484"/>
  <c r="BH484"/>
  <c r="BG484"/>
  <c r="BF484"/>
  <c r="T484"/>
  <c r="R484"/>
  <c r="P484"/>
  <c r="BK484"/>
  <c r="J484"/>
  <c r="BE484"/>
  <c r="BI480"/>
  <c r="BH480"/>
  <c r="BG480"/>
  <c r="BF480"/>
  <c r="T480"/>
  <c r="R480"/>
  <c r="P480"/>
  <c r="BK480"/>
  <c r="J480"/>
  <c r="BE480"/>
  <c r="BI476"/>
  <c r="BH476"/>
  <c r="BG476"/>
  <c r="BF476"/>
  <c r="T476"/>
  <c r="T475"/>
  <c r="R476"/>
  <c r="R475"/>
  <c r="P476"/>
  <c r="P475"/>
  <c r="BK476"/>
  <c r="BK475"/>
  <c r="J475"/>
  <c r="J476"/>
  <c r="BE476"/>
  <c r="J66"/>
  <c r="BI472"/>
  <c r="BH472"/>
  <c r="BG472"/>
  <c r="BF472"/>
  <c r="T472"/>
  <c r="R472"/>
  <c r="P472"/>
  <c r="BK472"/>
  <c r="J472"/>
  <c r="BE472"/>
  <c r="BI469"/>
  <c r="BH469"/>
  <c r="BG469"/>
  <c r="BF469"/>
  <c r="T469"/>
  <c r="R469"/>
  <c r="P469"/>
  <c r="BK469"/>
  <c r="J469"/>
  <c r="BE469"/>
  <c r="BI466"/>
  <c r="BH466"/>
  <c r="BG466"/>
  <c r="BF466"/>
  <c r="T466"/>
  <c r="R466"/>
  <c r="P466"/>
  <c r="BK466"/>
  <c r="J466"/>
  <c r="BE466"/>
  <c r="BI463"/>
  <c r="BH463"/>
  <c r="BG463"/>
  <c r="BF463"/>
  <c r="T463"/>
  <c r="R463"/>
  <c r="P463"/>
  <c r="BK463"/>
  <c r="J463"/>
  <c r="BE463"/>
  <c r="BI460"/>
  <c r="BH460"/>
  <c r="BG460"/>
  <c r="BF460"/>
  <c r="T460"/>
  <c r="R460"/>
  <c r="P460"/>
  <c r="BK460"/>
  <c r="J460"/>
  <c r="BE460"/>
  <c r="BI457"/>
  <c r="BH457"/>
  <c r="BG457"/>
  <c r="BF457"/>
  <c r="T457"/>
  <c r="R457"/>
  <c r="P457"/>
  <c r="BK457"/>
  <c r="J457"/>
  <c r="BE457"/>
  <c r="BI454"/>
  <c r="BH454"/>
  <c r="BG454"/>
  <c r="BF454"/>
  <c r="T454"/>
  <c r="R454"/>
  <c r="P454"/>
  <c r="BK454"/>
  <c r="J454"/>
  <c r="BE454"/>
  <c r="BI451"/>
  <c r="BH451"/>
  <c r="BG451"/>
  <c r="BF451"/>
  <c r="T451"/>
  <c r="R451"/>
  <c r="P451"/>
  <c r="BK451"/>
  <c r="J451"/>
  <c r="BE451"/>
  <c r="BI448"/>
  <c r="BH448"/>
  <c r="BG448"/>
  <c r="BF448"/>
  <c r="T448"/>
  <c r="R448"/>
  <c r="P448"/>
  <c r="BK448"/>
  <c r="J448"/>
  <c r="BE448"/>
  <c r="BI445"/>
  <c r="BH445"/>
  <c r="BG445"/>
  <c r="BF445"/>
  <c r="T445"/>
  <c r="R445"/>
  <c r="P445"/>
  <c r="BK445"/>
  <c r="J445"/>
  <c r="BE445"/>
  <c r="BI441"/>
  <c r="BH441"/>
  <c r="BG441"/>
  <c r="BF441"/>
  <c r="T441"/>
  <c r="R441"/>
  <c r="P441"/>
  <c r="BK441"/>
  <c r="J441"/>
  <c r="BE441"/>
  <c r="BI437"/>
  <c r="BH437"/>
  <c r="BG437"/>
  <c r="BF437"/>
  <c r="T437"/>
  <c r="T436"/>
  <c r="R437"/>
  <c r="R436"/>
  <c r="P437"/>
  <c r="P436"/>
  <c r="BK437"/>
  <c r="BK436"/>
  <c r="J436"/>
  <c r="J437"/>
  <c r="BE437"/>
  <c r="J65"/>
  <c r="BI433"/>
  <c r="BH433"/>
  <c r="BG433"/>
  <c r="BF433"/>
  <c r="T433"/>
  <c r="R433"/>
  <c r="P433"/>
  <c r="BK433"/>
  <c r="J433"/>
  <c r="BE433"/>
  <c r="BI430"/>
  <c r="BH430"/>
  <c r="BG430"/>
  <c r="BF430"/>
  <c r="T430"/>
  <c r="R430"/>
  <c r="P430"/>
  <c r="BK430"/>
  <c r="J430"/>
  <c r="BE430"/>
  <c r="BI428"/>
  <c r="BH428"/>
  <c r="BG428"/>
  <c r="BF428"/>
  <c r="T428"/>
  <c r="R428"/>
  <c r="P428"/>
  <c r="BK428"/>
  <c r="J428"/>
  <c r="BE428"/>
  <c r="BI425"/>
  <c r="BH425"/>
  <c r="BG425"/>
  <c r="BF425"/>
  <c r="T425"/>
  <c r="R425"/>
  <c r="P425"/>
  <c r="BK425"/>
  <c r="J425"/>
  <c r="BE425"/>
  <c r="BI422"/>
  <c r="BH422"/>
  <c r="BG422"/>
  <c r="BF422"/>
  <c r="T422"/>
  <c r="R422"/>
  <c r="P422"/>
  <c r="BK422"/>
  <c r="J422"/>
  <c r="BE422"/>
  <c r="BI420"/>
  <c r="BH420"/>
  <c r="BG420"/>
  <c r="BF420"/>
  <c r="T420"/>
  <c r="T419"/>
  <c r="R420"/>
  <c r="R419"/>
  <c r="P420"/>
  <c r="P419"/>
  <c r="BK420"/>
  <c r="BK419"/>
  <c r="J419"/>
  <c r="J420"/>
  <c r="BE420"/>
  <c r="J64"/>
  <c r="BI416"/>
  <c r="BH416"/>
  <c r="BG416"/>
  <c r="BF416"/>
  <c r="T416"/>
  <c r="R416"/>
  <c r="P416"/>
  <c r="BK416"/>
  <c r="J416"/>
  <c r="BE416"/>
  <c r="BI413"/>
  <c r="BH413"/>
  <c r="BG413"/>
  <c r="BF413"/>
  <c r="T413"/>
  <c r="R413"/>
  <c r="P413"/>
  <c r="BK413"/>
  <c r="J413"/>
  <c r="BE413"/>
  <c r="BI410"/>
  <c r="BH410"/>
  <c r="BG410"/>
  <c r="BF410"/>
  <c r="T410"/>
  <c r="R410"/>
  <c r="P410"/>
  <c r="BK410"/>
  <c r="J410"/>
  <c r="BE410"/>
  <c r="BI407"/>
  <c r="BH407"/>
  <c r="BG407"/>
  <c r="BF407"/>
  <c r="T407"/>
  <c r="T406"/>
  <c r="R407"/>
  <c r="R406"/>
  <c r="P407"/>
  <c r="P406"/>
  <c r="BK407"/>
  <c r="BK406"/>
  <c r="J406"/>
  <c r="J407"/>
  <c r="BE407"/>
  <c r="J63"/>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R394"/>
  <c r="P394"/>
  <c r="BK394"/>
  <c r="J394"/>
  <c r="BE394"/>
  <c r="BI391"/>
  <c r="BH391"/>
  <c r="BG391"/>
  <c r="BF391"/>
  <c r="T391"/>
  <c r="R391"/>
  <c r="P391"/>
  <c r="BK391"/>
  <c r="J391"/>
  <c r="BE391"/>
  <c r="BI388"/>
  <c r="BH388"/>
  <c r="BG388"/>
  <c r="BF388"/>
  <c r="T388"/>
  <c r="R388"/>
  <c r="P388"/>
  <c r="BK388"/>
  <c r="J388"/>
  <c r="BE388"/>
  <c r="BI384"/>
  <c r="BH384"/>
  <c r="BG384"/>
  <c r="BF384"/>
  <c r="T384"/>
  <c r="R384"/>
  <c r="P384"/>
  <c r="BK384"/>
  <c r="J384"/>
  <c r="BE384"/>
  <c r="BI380"/>
  <c r="BH380"/>
  <c r="BG380"/>
  <c r="BF380"/>
  <c r="T380"/>
  <c r="R380"/>
  <c r="P380"/>
  <c r="BK380"/>
  <c r="J380"/>
  <c r="BE380"/>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49"/>
  <c r="BH349"/>
  <c r="BG349"/>
  <c r="BF349"/>
  <c r="T349"/>
  <c r="R349"/>
  <c r="P349"/>
  <c r="BK349"/>
  <c r="J349"/>
  <c r="BE349"/>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5"/>
  <c r="BH335"/>
  <c r="BG335"/>
  <c r="BF335"/>
  <c r="T335"/>
  <c r="R335"/>
  <c r="P335"/>
  <c r="BK335"/>
  <c r="J335"/>
  <c r="BE335"/>
  <c r="BI332"/>
  <c r="BH332"/>
  <c r="BG332"/>
  <c r="BF332"/>
  <c r="T332"/>
  <c r="T331"/>
  <c r="R332"/>
  <c r="R331"/>
  <c r="P332"/>
  <c r="P331"/>
  <c r="BK332"/>
  <c r="BK331"/>
  <c r="J331"/>
  <c r="J332"/>
  <c r="BE332"/>
  <c r="J62"/>
  <c r="BI328"/>
  <c r="BH328"/>
  <c r="BG328"/>
  <c r="BF328"/>
  <c r="T328"/>
  <c r="R328"/>
  <c r="P328"/>
  <c r="BK328"/>
  <c r="J328"/>
  <c r="BE328"/>
  <c r="BI325"/>
  <c r="BH325"/>
  <c r="BG325"/>
  <c r="BF325"/>
  <c r="T325"/>
  <c r="R325"/>
  <c r="P325"/>
  <c r="BK325"/>
  <c r="J325"/>
  <c r="BE325"/>
  <c r="BI321"/>
  <c r="BH321"/>
  <c r="BG321"/>
  <c r="BF321"/>
  <c r="T321"/>
  <c r="R321"/>
  <c r="P321"/>
  <c r="BK321"/>
  <c r="J321"/>
  <c r="BE321"/>
  <c r="BI318"/>
  <c r="BH318"/>
  <c r="BG318"/>
  <c r="BF318"/>
  <c r="T318"/>
  <c r="R318"/>
  <c r="P318"/>
  <c r="BK318"/>
  <c r="J318"/>
  <c r="BE318"/>
  <c r="BI314"/>
  <c r="BH314"/>
  <c r="BG314"/>
  <c r="BF314"/>
  <c r="T314"/>
  <c r="R314"/>
  <c r="P314"/>
  <c r="BK314"/>
  <c r="J314"/>
  <c r="BE314"/>
  <c r="BI311"/>
  <c r="BH311"/>
  <c r="BG311"/>
  <c r="BF311"/>
  <c r="T311"/>
  <c r="R311"/>
  <c r="P311"/>
  <c r="BK311"/>
  <c r="J311"/>
  <c r="BE311"/>
  <c r="BI308"/>
  <c r="BH308"/>
  <c r="BG308"/>
  <c r="BF308"/>
  <c r="T308"/>
  <c r="R308"/>
  <c r="P308"/>
  <c r="BK308"/>
  <c r="J308"/>
  <c r="BE308"/>
  <c r="BI306"/>
  <c r="BH306"/>
  <c r="BG306"/>
  <c r="BF306"/>
  <c r="T306"/>
  <c r="R306"/>
  <c r="P306"/>
  <c r="BK306"/>
  <c r="J306"/>
  <c r="BE306"/>
  <c r="BI303"/>
  <c r="BH303"/>
  <c r="BG303"/>
  <c r="BF303"/>
  <c r="T303"/>
  <c r="R303"/>
  <c r="P303"/>
  <c r="BK303"/>
  <c r="J303"/>
  <c r="BE303"/>
  <c r="BI300"/>
  <c r="BH300"/>
  <c r="BG300"/>
  <c r="BF300"/>
  <c r="T300"/>
  <c r="R300"/>
  <c r="P300"/>
  <c r="BK300"/>
  <c r="J300"/>
  <c r="BE300"/>
  <c r="BI298"/>
  <c r="BH298"/>
  <c r="BG298"/>
  <c r="BF298"/>
  <c r="T298"/>
  <c r="R298"/>
  <c r="P298"/>
  <c r="BK298"/>
  <c r="J298"/>
  <c r="BE298"/>
  <c r="BI295"/>
  <c r="BH295"/>
  <c r="BG295"/>
  <c r="BF295"/>
  <c r="T295"/>
  <c r="R295"/>
  <c r="P295"/>
  <c r="BK295"/>
  <c r="J295"/>
  <c r="BE295"/>
  <c r="BI292"/>
  <c r="BH292"/>
  <c r="BG292"/>
  <c r="BF292"/>
  <c r="T292"/>
  <c r="R292"/>
  <c r="P292"/>
  <c r="BK292"/>
  <c r="J292"/>
  <c r="BE292"/>
  <c r="BI289"/>
  <c r="BH289"/>
  <c r="BG289"/>
  <c r="BF289"/>
  <c r="T289"/>
  <c r="R289"/>
  <c r="P289"/>
  <c r="BK289"/>
  <c r="J289"/>
  <c r="BE289"/>
  <c r="BI286"/>
  <c r="BH286"/>
  <c r="BG286"/>
  <c r="BF286"/>
  <c r="T286"/>
  <c r="R286"/>
  <c r="P286"/>
  <c r="BK286"/>
  <c r="J286"/>
  <c r="BE286"/>
  <c r="BI283"/>
  <c r="BH283"/>
  <c r="BG283"/>
  <c r="BF283"/>
  <c r="T283"/>
  <c r="R283"/>
  <c r="P283"/>
  <c r="BK283"/>
  <c r="J283"/>
  <c r="BE283"/>
  <c r="BI280"/>
  <c r="BH280"/>
  <c r="BG280"/>
  <c r="BF280"/>
  <c r="T280"/>
  <c r="R280"/>
  <c r="P280"/>
  <c r="BK280"/>
  <c r="J280"/>
  <c r="BE280"/>
  <c r="BI277"/>
  <c r="BH277"/>
  <c r="BG277"/>
  <c r="BF277"/>
  <c r="T277"/>
  <c r="R277"/>
  <c r="P277"/>
  <c r="BK277"/>
  <c r="J277"/>
  <c r="BE277"/>
  <c r="BI274"/>
  <c r="BH274"/>
  <c r="BG274"/>
  <c r="BF274"/>
  <c r="T274"/>
  <c r="R274"/>
  <c r="P274"/>
  <c r="BK274"/>
  <c r="J274"/>
  <c r="BE274"/>
  <c r="BI271"/>
  <c r="BH271"/>
  <c r="BG271"/>
  <c r="BF271"/>
  <c r="T271"/>
  <c r="R271"/>
  <c r="P271"/>
  <c r="BK271"/>
  <c r="J271"/>
  <c r="BE271"/>
  <c r="BI268"/>
  <c r="BH268"/>
  <c r="BG268"/>
  <c r="BF268"/>
  <c r="T268"/>
  <c r="R268"/>
  <c r="P268"/>
  <c r="BK268"/>
  <c r="J268"/>
  <c r="BE268"/>
  <c r="BI265"/>
  <c r="BH265"/>
  <c r="BG265"/>
  <c r="BF265"/>
  <c r="T265"/>
  <c r="R265"/>
  <c r="P265"/>
  <c r="BK265"/>
  <c r="J265"/>
  <c r="BE265"/>
  <c r="BI262"/>
  <c r="BH262"/>
  <c r="BG262"/>
  <c r="BF262"/>
  <c r="T262"/>
  <c r="R262"/>
  <c r="P262"/>
  <c r="BK262"/>
  <c r="J262"/>
  <c r="BE262"/>
  <c r="BI260"/>
  <c r="BH260"/>
  <c r="BG260"/>
  <c r="BF260"/>
  <c r="T260"/>
  <c r="R260"/>
  <c r="P260"/>
  <c r="BK260"/>
  <c r="J260"/>
  <c r="BE260"/>
  <c r="BI257"/>
  <c r="BH257"/>
  <c r="BG257"/>
  <c r="BF257"/>
  <c r="T257"/>
  <c r="R257"/>
  <c r="P257"/>
  <c r="BK257"/>
  <c r="J257"/>
  <c r="BE257"/>
  <c r="BI254"/>
  <c r="BH254"/>
  <c r="BG254"/>
  <c r="BF254"/>
  <c r="T254"/>
  <c r="R254"/>
  <c r="P254"/>
  <c r="BK254"/>
  <c r="J254"/>
  <c r="BE254"/>
  <c r="BI252"/>
  <c r="BH252"/>
  <c r="BG252"/>
  <c r="BF252"/>
  <c r="T252"/>
  <c r="R252"/>
  <c r="P252"/>
  <c r="BK252"/>
  <c r="J252"/>
  <c r="BE252"/>
  <c r="BI250"/>
  <c r="BH250"/>
  <c r="BG250"/>
  <c r="BF250"/>
  <c r="T250"/>
  <c r="R250"/>
  <c r="P250"/>
  <c r="BK250"/>
  <c r="J250"/>
  <c r="BE250"/>
  <c r="BI246"/>
  <c r="BH246"/>
  <c r="BG246"/>
  <c r="BF246"/>
  <c r="T246"/>
  <c r="R246"/>
  <c r="P246"/>
  <c r="BK246"/>
  <c r="J246"/>
  <c r="BE246"/>
  <c r="BI242"/>
  <c r="BH242"/>
  <c r="BG242"/>
  <c r="BF242"/>
  <c r="T242"/>
  <c r="R242"/>
  <c r="P242"/>
  <c r="BK242"/>
  <c r="J242"/>
  <c r="BE242"/>
  <c r="BI238"/>
  <c r="BH238"/>
  <c r="BG238"/>
  <c r="BF238"/>
  <c r="T238"/>
  <c r="R238"/>
  <c r="P238"/>
  <c r="BK238"/>
  <c r="J238"/>
  <c r="BE238"/>
  <c r="BI235"/>
  <c r="BH235"/>
  <c r="BG235"/>
  <c r="BF235"/>
  <c r="T235"/>
  <c r="R235"/>
  <c r="P235"/>
  <c r="BK235"/>
  <c r="J235"/>
  <c r="BE235"/>
  <c r="BI231"/>
  <c r="BH231"/>
  <c r="BG231"/>
  <c r="BF231"/>
  <c r="T231"/>
  <c r="R231"/>
  <c r="P231"/>
  <c r="BK231"/>
  <c r="J231"/>
  <c r="BE231"/>
  <c r="BI226"/>
  <c r="BH226"/>
  <c r="BG226"/>
  <c r="BF226"/>
  <c r="T226"/>
  <c r="R226"/>
  <c r="P226"/>
  <c r="BK226"/>
  <c r="J226"/>
  <c r="BE226"/>
  <c r="BI222"/>
  <c r="BH222"/>
  <c r="BG222"/>
  <c r="BF222"/>
  <c r="T222"/>
  <c r="R222"/>
  <c r="P222"/>
  <c r="BK222"/>
  <c r="J222"/>
  <c r="BE222"/>
  <c r="BI218"/>
  <c r="BH218"/>
  <c r="BG218"/>
  <c r="BF218"/>
  <c r="T218"/>
  <c r="R218"/>
  <c r="P218"/>
  <c r="BK218"/>
  <c r="J218"/>
  <c r="BE218"/>
  <c r="BI214"/>
  <c r="BH214"/>
  <c r="BG214"/>
  <c r="BF214"/>
  <c r="T214"/>
  <c r="R214"/>
  <c r="P214"/>
  <c r="BK214"/>
  <c r="J214"/>
  <c r="BE214"/>
  <c r="BI210"/>
  <c r="BH210"/>
  <c r="BG210"/>
  <c r="BF210"/>
  <c r="T210"/>
  <c r="R210"/>
  <c r="P210"/>
  <c r="BK210"/>
  <c r="J210"/>
  <c r="BE210"/>
  <c r="BI206"/>
  <c r="BH206"/>
  <c r="BG206"/>
  <c r="BF206"/>
  <c r="T206"/>
  <c r="R206"/>
  <c r="P206"/>
  <c r="BK206"/>
  <c r="J206"/>
  <c r="BE206"/>
  <c r="BI202"/>
  <c r="BH202"/>
  <c r="BG202"/>
  <c r="BF202"/>
  <c r="T202"/>
  <c r="R202"/>
  <c r="P202"/>
  <c r="BK202"/>
  <c r="J202"/>
  <c r="BE202"/>
  <c r="BI198"/>
  <c r="BH198"/>
  <c r="BG198"/>
  <c r="BF198"/>
  <c r="T198"/>
  <c r="R198"/>
  <c r="P198"/>
  <c r="BK198"/>
  <c r="J198"/>
  <c r="BE198"/>
  <c r="BI194"/>
  <c r="BH194"/>
  <c r="BG194"/>
  <c r="BF194"/>
  <c r="T194"/>
  <c r="R194"/>
  <c r="P194"/>
  <c r="BK194"/>
  <c r="J194"/>
  <c r="BE194"/>
  <c r="BI190"/>
  <c r="BH190"/>
  <c r="BG190"/>
  <c r="BF190"/>
  <c r="T190"/>
  <c r="R190"/>
  <c r="P190"/>
  <c r="BK190"/>
  <c r="J190"/>
  <c r="BE190"/>
  <c r="BI186"/>
  <c r="BH186"/>
  <c r="BG186"/>
  <c r="BF186"/>
  <c r="T186"/>
  <c r="R186"/>
  <c r="P186"/>
  <c r="BK186"/>
  <c r="J186"/>
  <c r="BE186"/>
  <c r="BI182"/>
  <c r="BH182"/>
  <c r="BG182"/>
  <c r="BF182"/>
  <c r="T182"/>
  <c r="R182"/>
  <c r="P182"/>
  <c r="BK182"/>
  <c r="J182"/>
  <c r="BE182"/>
  <c r="BI178"/>
  <c r="BH178"/>
  <c r="BG178"/>
  <c r="BF178"/>
  <c r="T178"/>
  <c r="R178"/>
  <c r="P178"/>
  <c r="BK178"/>
  <c r="J178"/>
  <c r="BE178"/>
  <c r="BI174"/>
  <c r="BH174"/>
  <c r="BG174"/>
  <c r="BF174"/>
  <c r="T174"/>
  <c r="R174"/>
  <c r="P174"/>
  <c r="BK174"/>
  <c r="J174"/>
  <c r="BE174"/>
  <c r="BI170"/>
  <c r="BH170"/>
  <c r="BG170"/>
  <c r="BF170"/>
  <c r="T170"/>
  <c r="R170"/>
  <c r="P170"/>
  <c r="BK170"/>
  <c r="J170"/>
  <c r="BE170"/>
  <c r="BI166"/>
  <c r="BH166"/>
  <c r="BG166"/>
  <c r="BF166"/>
  <c r="T166"/>
  <c r="R166"/>
  <c r="P166"/>
  <c r="BK166"/>
  <c r="J166"/>
  <c r="BE166"/>
  <c r="BI163"/>
  <c r="BH163"/>
  <c r="BG163"/>
  <c r="BF163"/>
  <c r="T163"/>
  <c r="R163"/>
  <c r="P163"/>
  <c r="BK163"/>
  <c r="J163"/>
  <c r="BE163"/>
  <c r="BI159"/>
  <c r="BH159"/>
  <c r="BG159"/>
  <c r="BF159"/>
  <c r="T159"/>
  <c r="R159"/>
  <c r="P159"/>
  <c r="BK159"/>
  <c r="J159"/>
  <c r="BE159"/>
  <c r="BI155"/>
  <c r="BH155"/>
  <c r="BG155"/>
  <c r="BF155"/>
  <c r="T155"/>
  <c r="R155"/>
  <c r="P155"/>
  <c r="BK155"/>
  <c r="J155"/>
  <c r="BE155"/>
  <c r="BI151"/>
  <c r="BH151"/>
  <c r="BG151"/>
  <c r="BF151"/>
  <c r="T151"/>
  <c r="R151"/>
  <c r="P151"/>
  <c r="BK151"/>
  <c r="J151"/>
  <c r="BE151"/>
  <c r="BI147"/>
  <c r="BH147"/>
  <c r="BG147"/>
  <c r="BF147"/>
  <c r="T147"/>
  <c r="R147"/>
  <c r="P147"/>
  <c r="BK147"/>
  <c r="J147"/>
  <c r="BE147"/>
  <c r="BI144"/>
  <c r="BH144"/>
  <c r="BG144"/>
  <c r="BF144"/>
  <c r="T144"/>
  <c r="R144"/>
  <c r="P144"/>
  <c r="BK144"/>
  <c r="J144"/>
  <c r="BE144"/>
  <c r="BI140"/>
  <c r="BH140"/>
  <c r="BG140"/>
  <c r="BF140"/>
  <c r="T140"/>
  <c r="R140"/>
  <c r="P140"/>
  <c r="BK140"/>
  <c r="J140"/>
  <c r="BE140"/>
  <c r="BI135"/>
  <c r="BH135"/>
  <c r="BG135"/>
  <c r="BF135"/>
  <c r="T135"/>
  <c r="T134"/>
  <c r="R135"/>
  <c r="R134"/>
  <c r="P135"/>
  <c r="P134"/>
  <c r="BK135"/>
  <c r="BK134"/>
  <c r="J134"/>
  <c r="J135"/>
  <c r="BE135"/>
  <c r="J61"/>
  <c r="BI131"/>
  <c r="BH131"/>
  <c r="BG131"/>
  <c r="BF131"/>
  <c r="T131"/>
  <c r="R131"/>
  <c r="P131"/>
  <c r="BK131"/>
  <c r="J131"/>
  <c r="BE131"/>
  <c r="BI128"/>
  <c r="BH128"/>
  <c r="BG128"/>
  <c r="BF128"/>
  <c r="T128"/>
  <c r="R128"/>
  <c r="P128"/>
  <c r="BK128"/>
  <c r="J128"/>
  <c r="BE128"/>
  <c r="BI125"/>
  <c r="BH125"/>
  <c r="BG125"/>
  <c r="BF125"/>
  <c r="T125"/>
  <c r="R125"/>
  <c r="P125"/>
  <c r="BK125"/>
  <c r="J125"/>
  <c r="BE125"/>
  <c r="BI121"/>
  <c r="BH121"/>
  <c r="BG121"/>
  <c r="BF121"/>
  <c r="T121"/>
  <c r="R121"/>
  <c r="P121"/>
  <c r="BK121"/>
  <c r="J121"/>
  <c r="BE121"/>
  <c r="BI116"/>
  <c r="BH116"/>
  <c r="BG116"/>
  <c r="BF116"/>
  <c r="T116"/>
  <c r="T115"/>
  <c r="T114"/>
  <c r="R116"/>
  <c r="R115"/>
  <c r="R114"/>
  <c r="P116"/>
  <c r="P115"/>
  <c r="P114"/>
  <c r="BK116"/>
  <c r="BK115"/>
  <c r="J115"/>
  <c r="BK114"/>
  <c r="J114"/>
  <c r="J116"/>
  <c r="BE116"/>
  <c r="J60"/>
  <c r="J59"/>
  <c r="BI112"/>
  <c r="BH112"/>
  <c r="BG112"/>
  <c r="BF112"/>
  <c r="T112"/>
  <c r="R112"/>
  <c r="P112"/>
  <c r="BK112"/>
  <c r="J112"/>
  <c r="BE112"/>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7"/>
  <c r="F34"/>
  <c i="1" r="BD53"/>
  <c i="3" r="BH97"/>
  <c r="F33"/>
  <c i="1" r="BC53"/>
  <c i="3" r="BG97"/>
  <c r="F32"/>
  <c i="1" r="BB53"/>
  <c i="3" r="BF97"/>
  <c r="J31"/>
  <c i="1" r="AW53"/>
  <c i="3" r="F31"/>
  <c i="1" r="BA53"/>
  <c i="3" r="T97"/>
  <c r="T96"/>
  <c r="T95"/>
  <c r="T94"/>
  <c r="R97"/>
  <c r="R96"/>
  <c r="R95"/>
  <c r="R94"/>
  <c r="P97"/>
  <c r="P96"/>
  <c r="P95"/>
  <c r="P94"/>
  <c i="1" r="AU53"/>
  <c i="3" r="BK97"/>
  <c r="BK96"/>
  <c r="J96"/>
  <c r="BK95"/>
  <c r="J95"/>
  <c r="BK94"/>
  <c r="J94"/>
  <c r="J56"/>
  <c r="J27"/>
  <c i="1" r="AG53"/>
  <c i="3" r="J97"/>
  <c r="BE97"/>
  <c r="J30"/>
  <c i="1" r="AV53"/>
  <c i="3" r="F30"/>
  <c i="1" r="AZ53"/>
  <c i="3" r="J58"/>
  <c r="J57"/>
  <c r="F88"/>
  <c r="E86"/>
  <c r="F49"/>
  <c r="E47"/>
  <c r="J36"/>
  <c r="J21"/>
  <c r="E21"/>
  <c r="J90"/>
  <c r="J51"/>
  <c r="J20"/>
  <c r="J18"/>
  <c r="E18"/>
  <c r="F91"/>
  <c r="F52"/>
  <c r="J17"/>
  <c r="J15"/>
  <c r="E15"/>
  <c r="F90"/>
  <c r="F51"/>
  <c r="J14"/>
  <c r="J12"/>
  <c r="J88"/>
  <c r="J49"/>
  <c r="E7"/>
  <c r="E84"/>
  <c r="E45"/>
  <c i="1" r="AY52"/>
  <c r="AX52"/>
  <c i="2" r="BI250"/>
  <c r="BH250"/>
  <c r="BG250"/>
  <c r="BF250"/>
  <c r="T250"/>
  <c r="R250"/>
  <c r="P250"/>
  <c r="BK250"/>
  <c r="J250"/>
  <c r="BE250"/>
  <c r="BI246"/>
  <c r="BH246"/>
  <c r="BG246"/>
  <c r="BF246"/>
  <c r="T246"/>
  <c r="R246"/>
  <c r="P246"/>
  <c r="BK246"/>
  <c r="J246"/>
  <c r="BE246"/>
  <c r="BI243"/>
  <c r="BH243"/>
  <c r="BG243"/>
  <c r="BF243"/>
  <c r="T243"/>
  <c r="T242"/>
  <c r="T241"/>
  <c r="R243"/>
  <c r="R242"/>
  <c r="R241"/>
  <c r="P243"/>
  <c r="P242"/>
  <c r="P241"/>
  <c r="BK243"/>
  <c r="BK242"/>
  <c r="J242"/>
  <c r="BK241"/>
  <c r="J241"/>
  <c r="J243"/>
  <c r="BE243"/>
  <c r="J63"/>
  <c r="J62"/>
  <c r="BI237"/>
  <c r="BH237"/>
  <c r="BG237"/>
  <c r="BF237"/>
  <c r="T237"/>
  <c r="T236"/>
  <c r="R237"/>
  <c r="R236"/>
  <c r="P237"/>
  <c r="P236"/>
  <c r="BK237"/>
  <c r="BK236"/>
  <c r="J236"/>
  <c r="J237"/>
  <c r="BE237"/>
  <c r="J61"/>
  <c r="BI233"/>
  <c r="BH233"/>
  <c r="BG233"/>
  <c r="BF233"/>
  <c r="T233"/>
  <c r="R233"/>
  <c r="P233"/>
  <c r="BK233"/>
  <c r="J233"/>
  <c r="BE233"/>
  <c r="BI229"/>
  <c r="BH229"/>
  <c r="BG229"/>
  <c r="BF229"/>
  <c r="T229"/>
  <c r="R229"/>
  <c r="P229"/>
  <c r="BK229"/>
  <c r="J229"/>
  <c r="BE229"/>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T213"/>
  <c r="R214"/>
  <c r="R213"/>
  <c r="P214"/>
  <c r="P213"/>
  <c r="BK214"/>
  <c r="BK213"/>
  <c r="J213"/>
  <c r="J214"/>
  <c r="BE214"/>
  <c r="J60"/>
  <c r="BI210"/>
  <c r="BH210"/>
  <c r="BG210"/>
  <c r="BF210"/>
  <c r="T210"/>
  <c r="R210"/>
  <c r="P210"/>
  <c r="BK210"/>
  <c r="J210"/>
  <c r="BE210"/>
  <c r="BI206"/>
  <c r="BH206"/>
  <c r="BG206"/>
  <c r="BF206"/>
  <c r="T206"/>
  <c r="R206"/>
  <c r="P206"/>
  <c r="BK206"/>
  <c r="J206"/>
  <c r="BE206"/>
  <c r="BI202"/>
  <c r="BH202"/>
  <c r="BG202"/>
  <c r="BF202"/>
  <c r="T202"/>
  <c r="R202"/>
  <c r="P202"/>
  <c r="BK202"/>
  <c r="J202"/>
  <c r="BE202"/>
  <c r="BI196"/>
  <c r="BH196"/>
  <c r="BG196"/>
  <c r="BF196"/>
  <c r="T196"/>
  <c r="R196"/>
  <c r="P196"/>
  <c r="BK196"/>
  <c r="J196"/>
  <c r="BE196"/>
  <c r="BI193"/>
  <c r="BH193"/>
  <c r="BG193"/>
  <c r="BF193"/>
  <c r="T193"/>
  <c r="R193"/>
  <c r="P193"/>
  <c r="BK193"/>
  <c r="J193"/>
  <c r="BE193"/>
  <c r="BI189"/>
  <c r="BH189"/>
  <c r="BG189"/>
  <c r="BF189"/>
  <c r="T189"/>
  <c r="R189"/>
  <c r="P189"/>
  <c r="BK189"/>
  <c r="J189"/>
  <c r="BE189"/>
  <c r="BI185"/>
  <c r="BH185"/>
  <c r="BG185"/>
  <c r="BF185"/>
  <c r="T185"/>
  <c r="R185"/>
  <c r="P185"/>
  <c r="BK185"/>
  <c r="J185"/>
  <c r="BE185"/>
  <c r="BI181"/>
  <c r="BH181"/>
  <c r="BG181"/>
  <c r="BF181"/>
  <c r="T181"/>
  <c r="R181"/>
  <c r="P181"/>
  <c r="BK181"/>
  <c r="J181"/>
  <c r="BE181"/>
  <c r="BI178"/>
  <c r="BH178"/>
  <c r="BG178"/>
  <c r="BF178"/>
  <c r="T178"/>
  <c r="R178"/>
  <c r="P178"/>
  <c r="BK178"/>
  <c r="J178"/>
  <c r="BE178"/>
  <c r="BI174"/>
  <c r="BH174"/>
  <c r="BG174"/>
  <c r="BF174"/>
  <c r="T174"/>
  <c r="R174"/>
  <c r="P174"/>
  <c r="BK174"/>
  <c r="J174"/>
  <c r="BE174"/>
  <c r="BI170"/>
  <c r="BH170"/>
  <c r="BG170"/>
  <c r="BF170"/>
  <c r="T170"/>
  <c r="R170"/>
  <c r="P170"/>
  <c r="BK170"/>
  <c r="J170"/>
  <c r="BE170"/>
  <c r="BI164"/>
  <c r="BH164"/>
  <c r="BG164"/>
  <c r="BF164"/>
  <c r="T164"/>
  <c r="R164"/>
  <c r="P164"/>
  <c r="BK164"/>
  <c r="J164"/>
  <c r="BE164"/>
  <c r="BI161"/>
  <c r="BH161"/>
  <c r="BG161"/>
  <c r="BF161"/>
  <c r="T161"/>
  <c r="R161"/>
  <c r="P161"/>
  <c r="BK161"/>
  <c r="J161"/>
  <c r="BE161"/>
  <c r="BI157"/>
  <c r="BH157"/>
  <c r="BG157"/>
  <c r="BF157"/>
  <c r="T157"/>
  <c r="T156"/>
  <c r="R157"/>
  <c r="R156"/>
  <c r="P157"/>
  <c r="P156"/>
  <c r="BK157"/>
  <c r="BK156"/>
  <c r="J156"/>
  <c r="J157"/>
  <c r="BE157"/>
  <c r="J59"/>
  <c r="BI152"/>
  <c r="BH152"/>
  <c r="BG152"/>
  <c r="BF152"/>
  <c r="T152"/>
  <c r="R152"/>
  <c r="P152"/>
  <c r="BK152"/>
  <c r="J152"/>
  <c r="BE152"/>
  <c r="BI147"/>
  <c r="BH147"/>
  <c r="BG147"/>
  <c r="BF147"/>
  <c r="T147"/>
  <c r="R147"/>
  <c r="P147"/>
  <c r="BK147"/>
  <c r="J147"/>
  <c r="BE147"/>
  <c r="BI143"/>
  <c r="BH143"/>
  <c r="BG143"/>
  <c r="BF143"/>
  <c r="T143"/>
  <c r="R143"/>
  <c r="P143"/>
  <c r="BK143"/>
  <c r="J143"/>
  <c r="BE143"/>
  <c r="BI139"/>
  <c r="BH139"/>
  <c r="BG139"/>
  <c r="BF139"/>
  <c r="T139"/>
  <c r="R139"/>
  <c r="P139"/>
  <c r="BK139"/>
  <c r="J139"/>
  <c r="BE139"/>
  <c r="BI134"/>
  <c r="BH134"/>
  <c r="BG134"/>
  <c r="BF134"/>
  <c r="T134"/>
  <c r="R134"/>
  <c r="P134"/>
  <c r="BK134"/>
  <c r="J134"/>
  <c r="BE134"/>
  <c r="BI128"/>
  <c r="BH128"/>
  <c r="BG128"/>
  <c r="BF128"/>
  <c r="T128"/>
  <c r="R128"/>
  <c r="P128"/>
  <c r="BK128"/>
  <c r="J128"/>
  <c r="BE128"/>
  <c r="BI123"/>
  <c r="BH123"/>
  <c r="BG123"/>
  <c r="BF123"/>
  <c r="T123"/>
  <c r="R123"/>
  <c r="P123"/>
  <c r="BK123"/>
  <c r="J123"/>
  <c r="BE123"/>
  <c r="BI119"/>
  <c r="BH119"/>
  <c r="BG119"/>
  <c r="BF119"/>
  <c r="T119"/>
  <c r="R119"/>
  <c r="P119"/>
  <c r="BK119"/>
  <c r="J119"/>
  <c r="BE119"/>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4"/>
  <c r="BH94"/>
  <c r="BG94"/>
  <c r="BF94"/>
  <c r="T94"/>
  <c r="R94"/>
  <c r="P94"/>
  <c r="BK94"/>
  <c r="J94"/>
  <c r="BE94"/>
  <c r="BI90"/>
  <c r="BH90"/>
  <c r="BG90"/>
  <c r="BF90"/>
  <c r="T90"/>
  <c r="R90"/>
  <c r="P90"/>
  <c r="BK90"/>
  <c r="J90"/>
  <c r="BE90"/>
  <c r="BI86"/>
  <c r="F34"/>
  <c i="1" r="BD52"/>
  <c i="2" r="BH86"/>
  <c r="F33"/>
  <c i="1" r="BC52"/>
  <c i="2" r="BG86"/>
  <c r="F32"/>
  <c i="1" r="BB52"/>
  <c i="2" r="BF86"/>
  <c r="J31"/>
  <c i="1" r="AW52"/>
  <c i="2" r="F31"/>
  <c i="1" r="BA52"/>
  <c i="2" r="T86"/>
  <c r="T85"/>
  <c r="T84"/>
  <c r="T83"/>
  <c r="R86"/>
  <c r="R85"/>
  <c r="R84"/>
  <c r="R83"/>
  <c r="P86"/>
  <c r="P85"/>
  <c r="P84"/>
  <c r="P83"/>
  <c i="1" r="AU52"/>
  <c i="2" r="BK86"/>
  <c r="BK85"/>
  <c r="J85"/>
  <c r="BK84"/>
  <c r="J84"/>
  <c r="BK83"/>
  <c r="J83"/>
  <c r="J56"/>
  <c r="J27"/>
  <c i="1" r="AG52"/>
  <c i="2" r="J86"/>
  <c r="BE86"/>
  <c r="J30"/>
  <c i="1" r="AV52"/>
  <c i="2" r="F30"/>
  <c i="1" r="AZ52"/>
  <c i="2" r="J58"/>
  <c r="J57"/>
  <c r="F77"/>
  <c r="E75"/>
  <c r="F49"/>
  <c r="E47"/>
  <c r="J36"/>
  <c r="J21"/>
  <c r="E21"/>
  <c r="J79"/>
  <c r="J51"/>
  <c r="J20"/>
  <c r="J18"/>
  <c r="E18"/>
  <c r="F80"/>
  <c r="F52"/>
  <c r="J17"/>
  <c r="J15"/>
  <c r="E15"/>
  <c r="F79"/>
  <c r="F51"/>
  <c r="J14"/>
  <c r="J12"/>
  <c r="J77"/>
  <c r="J49"/>
  <c r="E7"/>
  <c r="E73"/>
  <c r="E45"/>
  <c i="1" r="BD51"/>
  <c r="W30"/>
  <c r="BC51"/>
  <c r="W29"/>
  <c r="BB51"/>
  <c r="W28"/>
  <c r="BA51"/>
  <c r="W27"/>
  <c r="AZ51"/>
  <c r="W26"/>
  <c r="AY51"/>
  <c r="AX51"/>
  <c r="AW51"/>
  <c r="AK27"/>
  <c r="AV51"/>
  <c r="AK26"/>
  <c r="AU51"/>
  <c r="AT51"/>
  <c r="AS51"/>
  <c r="AG51"/>
  <c r="AK23"/>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<sst xmlns="http://schemas.openxmlformats.org/spreadsheetml/2006/main">
  <si>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</si>
  <si>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</si>
  <si>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</si>
  <si>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</si>
  <si>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</si>
  <si>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</si>
  <si>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</si>
  <si>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{1736cc22-5915-4965-adb5-abaf958fcaf0}</t>
  </si>
  <si>
    <t>0,01</t>
  </si>
  <si>
    <t>21</t>
  </si>
  <si>
    <t>15</t>
  </si>
  <si>
    <t>REKAPITULACE STAVBY</t>
  </si>
  <si>
    <t xml:space="preserve">v ---  níže se nacházejí doplnkové a pomocné údaje k sestavám  --- v</t>
  </si>
  <si>
    <t>Návod na vyplnění</t>
  </si>
  <si>
    <t>0,001</t>
  </si>
  <si>
    <t>Kód:</t>
  </si>
  <si>
    <t>EK-130/2017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</si>
  <si>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</si>
  <si>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</si>
  <si>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Nové Sedlo - kondenzační kotelna - zhotovení PD Drahonice</t>
  </si>
  <si>
    <t>KSO:</t>
  </si>
  <si>
    <t/>
  </si>
  <si>
    <t>CC-CZ:</t>
  </si>
  <si>
    <t>Místo:</t>
  </si>
  <si>
    <t>Drahonice u Lubence</t>
  </si>
  <si>
    <t>Datum:</t>
  </si>
  <si>
    <t>09.11.2017</t>
  </si>
  <si>
    <t>Zadavatel:</t>
  </si>
  <si>
    <t>IČ:</t>
  </si>
  <si>
    <t>Vězeňská služby České republiky</t>
  </si>
  <si>
    <t>DIČ:</t>
  </si>
  <si>
    <t>Uchazeč:</t>
  </si>
  <si>
    <t>Vyplň údaj</t>
  </si>
  <si>
    <t>Projektant:</t>
  </si>
  <si>
    <t xml:space="preserve"> </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</si>
  <si>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</si>
  <si>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</si>
  <si>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</si>
  <si>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</si>
  <si>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</si>
  <si>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</si>
  <si>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</si>
  <si>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</si>
  <si>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</si>
  <si>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</si>
  <si>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</si>
  <si>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</si>
  <si>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</si>
  <si>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</si>
  <si>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</si>
  <si>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</si>
  <si>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</si>
  <si>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</si>
  <si>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</si>
  <si>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</si>
  <si>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</si>
  <si>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</si>
  <si>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</si>
  <si>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</si>
  <si>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</si>
  <si>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</si>
  <si>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</si>
  <si>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</si>
  <si>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</si>
  <si>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</si>
  <si>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</si>
  <si>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</si>
  <si>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</si>
  <si>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</si>
  <si>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</si>
  <si>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</si>
  <si>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</si>
  <si>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</si>
  <si>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</si>
  <si>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</si>
  <si>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</si>
  <si>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</si>
  <si>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Stavebně technické řešení</t>
  </si>
  <si>
    <t>STA</t>
  </si>
  <si>
    <t>1</t>
  </si>
  <si>
    <t>{8a428795-360d-4ee3-a8d8-6231a98ea239}</t>
  </si>
  <si>
    <t>2</t>
  </si>
  <si>
    <t>D.1.2</t>
  </si>
  <si>
    <t>Technologie vytápění</t>
  </si>
  <si>
    <t>{f7b929b6-7d57-467a-ab85-ed7175709836}</t>
  </si>
  <si>
    <t>D.1.4</t>
  </si>
  <si>
    <t>Silnoproudá elektrotechnika</t>
  </si>
  <si>
    <t>{c0ed9fcc-483e-43a0-b661-4716d5041ee5}</t>
  </si>
  <si>
    <t>D.2.2</t>
  </si>
  <si>
    <t>Vnější STL plynovod</t>
  </si>
  <si>
    <t>{8e663456-6ece-4493-9879-480c6c600c4c}</t>
  </si>
  <si>
    <t>D.2.4</t>
  </si>
  <si>
    <t>Měření a regulace</t>
  </si>
  <si>
    <t>{8caccaa2-cc26-4f17-bc2e-75b93fd9e501}</t>
  </si>
  <si>
    <t>SO 101</t>
  </si>
  <si>
    <t>Stavební úpravy ve stávající kotelně</t>
  </si>
  <si>
    <t>{b6696732-26ff-4939-af6e-cb06a195f33d}</t>
  </si>
  <si>
    <t>VON</t>
  </si>
  <si>
    <t>Vedlejší a ostatní náklady</t>
  </si>
  <si>
    <t>{7fb79d0d-46e8-48ed-9744-f6ffc842658d}</t>
  </si>
  <si>
    <t>1) Krycí list soupisu</t>
  </si>
  <si>
    <t>2) Rekapitulace</t>
  </si>
  <si>
    <t>3) Soupis prací</t>
  </si>
  <si>
    <t>Zpět na list:</t>
  </si>
  <si>
    <t>Rekapitulace stavby</t>
  </si>
  <si>
    <t>KRYCÍ LIST SOUPISU</t>
  </si>
  <si>
    <t>Objekt:</t>
  </si>
  <si>
    <t>D.1.1 - Stavebně technické řešení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</si>
  <si>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</si>
  <si>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</si>
  <si>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</si>
  <si>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</si>
  <si>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</si>
  <si>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</si>
  <si>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</si>
  <si>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</si>
  <si>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</si>
  <si>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9 - Ostatní konstrukce a práce, bourání</t>
  </si>
  <si>
    <t>PSV - Práce a dodávky PSV</t>
  </si>
  <si>
    <t xml:space="preserve">    777 - Podlahy lité</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</si>
  <si>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</si>
  <si>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</si>
  <si>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</si>
  <si>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</si>
  <si>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</si>
  <si>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</si>
  <si>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</si>
  <si>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</si>
  <si>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</si>
  <si>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</si>
  <si>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</si>
  <si>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</si>
  <si>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</si>
  <si>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</si>
  <si>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</si>
  <si>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</si>
  <si>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</si>
  <si>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</si>
  <si>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</si>
  <si>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122201101</t>
  </si>
  <si>
    <t>Odkopávky a prokopávky nezapažené v hornině tř. 3 objem do 100 m3</t>
  </si>
  <si>
    <t>m3</t>
  </si>
  <si>
    <t>CS ÚRS 2017 02</t>
  </si>
  <si>
    <t>4</t>
  </si>
  <si>
    <t>860551236</t>
  </si>
  <si>
    <t>PP</t>
  </si>
  <si>
    <t>Odkopávky a prokopávky nezapažené s přehozením výkopku na vzdálenost do 3 m nebo s naložením na dopravní prostředek v hornině tř. 3 do 100 m3</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</si>
  <si>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</si>
  <si>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</si>
  <si>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</si>
  <si>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"plošná odkopávka terénu na úroveň -0,170"18,4*10,4*0,17</t>
  </si>
  <si>
    <t>122201109</t>
  </si>
  <si>
    <t>Příplatek za lepivost u odkopávek v hornině tř. 1 až 3</t>
  </si>
  <si>
    <t>-1977450581</t>
  </si>
  <si>
    <t>Odkopávky a prokopávky nezapažené s přehozením výkopku na vzdálenost do 3 m nebo s naložením na dopravní prostředek v hornině tř. 3 Příplatek k cenám za lepivost horniny tř. 3</t>
  </si>
  <si>
    <t>"30% objemu výkopu" 32,531*0,30</t>
  </si>
  <si>
    <t>3</t>
  </si>
  <si>
    <t>131151343</t>
  </si>
  <si>
    <t>Vrtání jamek pro plotové sloupky D do 300 mm - strojně</t>
  </si>
  <si>
    <t>m</t>
  </si>
  <si>
    <t>-1420499531</t>
  </si>
  <si>
    <t>Vrtání jamek pro plotové sloupky strojně průměru přes 200 do 300 mm</t>
  </si>
  <si>
    <t xml:space="preserve">Poznámka k souboru cen:_x000d_
1. Ceny -1321 až -1323 jsou určeny pro vrtání ručním vrtákem v hlinitých a hlinitopísčitých horninách bez příměsí kamenů. </t>
  </si>
  <si>
    <t>"vrtání jamek pro sloupky" 0,73*31</t>
  </si>
  <si>
    <t>"vrtání jamek pro vzpěry" 0,81*12</t>
  </si>
  <si>
    <t>131201101</t>
  </si>
  <si>
    <t>Hloubení jam nezapažených v hornině tř. 3 objemu do 100 m3</t>
  </si>
  <si>
    <t>1780332851</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</si>
  <si>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</si>
  <si>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</si>
  <si>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"výkop pro základové patky" (1,7*1,7+2,2*2,2)*0,75*4</t>
  </si>
  <si>
    <t>5</t>
  </si>
  <si>
    <t>131201109</t>
  </si>
  <si>
    <t>Příplatek za lepivost u hloubení jam nezapažených v hornině tř. 3</t>
  </si>
  <si>
    <t>-45941887</t>
  </si>
  <si>
    <t>Hloubení nezapažených jam a zářezů s urovnáním dna do předepsaného profilu a spádu Příplatek k cenám za lepivost horniny tř. 3</t>
  </si>
  <si>
    <t>"30% objemu výkopu" 23,19*0,30</t>
  </si>
  <si>
    <t>6</t>
  </si>
  <si>
    <t>131203101</t>
  </si>
  <si>
    <t>Hloubení jam ručním nebo pneum nářadím v soudržných horninách tř. 3</t>
  </si>
  <si>
    <t>820405526</t>
  </si>
  <si>
    <t>Hloubení zapažených i nezapažených jam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</si>
  <si>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</si>
  <si>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"výkop jamek pro sloupky bran" 0,40*0,40*0,73*4</t>
  </si>
  <si>
    <t>7</t>
  </si>
  <si>
    <t>131203109</t>
  </si>
  <si>
    <t>Příplatek za lepivost u hloubení jam ručním nebo pneum nářadím v hornině tř. 3</t>
  </si>
  <si>
    <t>528072612</t>
  </si>
  <si>
    <t>Hloubení zapažených i nezapažených jam ručním nebo pneumatickým nářadím s urovnáním dna do předepsaného profilu a spádu v horninách tř. 3 Příplatek k cenám za lepivost horniny tř. 3</t>
  </si>
  <si>
    <t>"30% objemu výkopu" 0,467*0,30</t>
  </si>
  <si>
    <t>8</t>
  </si>
  <si>
    <t>132201201</t>
  </si>
  <si>
    <t>Hloubení rýh š do 2000 mm v hornině tř. 3 objemu do 100 m3</t>
  </si>
  <si>
    <t>1342618108</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</si>
  <si>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</si>
  <si>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</si>
  <si>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"výkop pro základové pasy" ((3,0*1,0+3,5*1,5)/2*0,75)*4</t>
  </si>
  <si>
    <t>9</t>
  </si>
  <si>
    <t>132201209</t>
  </si>
  <si>
    <t>Příplatek za lepivost k hloubení rýh š do 2000 mm v hornině tř. 3</t>
  </si>
  <si>
    <t>917216513</t>
  </si>
  <si>
    <t>Hloubení zapažených i nezapažených rýh šířky přes 600 do 2 000 mm s urovnáním dna do předepsaného profilu a spádu v hornině tř. 3 Příplatek k cenám za lepivost horniny tř. 3</t>
  </si>
  <si>
    <t>"30% objemu výkopu" 12,375*0,30</t>
  </si>
  <si>
    <t>10</t>
  </si>
  <si>
    <t>162201102</t>
  </si>
  <si>
    <t>Vodorovné přemístění do 50 m výkopku/sypaniny z horniny tř. 1 až 4</t>
  </si>
  <si>
    <t>1227583281</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</si>
  <si>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</si>
  <si>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</si>
  <si>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"odvoz výkopu z rýh a jam na mezideponii" 12,375+23,19</t>
  </si>
  <si>
    <t>"dovoz výkopku z mezideponie pro zpětné obsypy" 28,965</t>
  </si>
  <si>
    <t>11</t>
  </si>
  <si>
    <t>162701105</t>
  </si>
  <si>
    <t>Vodorovné přemístění do 10000 m výkopku/sypaniny z horniny tř. 1 až 4</t>
  </si>
  <si>
    <t>-730796052</t>
  </si>
  <si>
    <t>Vodorovné přemístění výkopku nebo sypaniny po suchu na obvyklém dopravním prostředku, bez naložení výkopku, avšak se složením bez rozhrnutí z horniny tř. 1 až 4 na vzdálenost přes 9 000 do 10 000 m</t>
  </si>
  <si>
    <t>"odvoz výkopu z odkopávek" 32,531</t>
  </si>
  <si>
    <t>"odvoz přebytečného výkopu z rýh a jam" 23,19+12,375-28,965</t>
  </si>
  <si>
    <t>"odvoz výkopku z patek sloupků a vzpěr" 2,054</t>
  </si>
  <si>
    <t>12</t>
  </si>
  <si>
    <t>162701109</t>
  </si>
  <si>
    <t>Příplatek k vodorovnému přemístění výkopku/sypaniny z horniny tř. 1 až 4 ZKD 1000 m přes 10000 m</t>
  </si>
  <si>
    <t>1766883643</t>
  </si>
  <si>
    <t>Vodorovné přemístění výkopku nebo sypaniny po suchu na obvyklém dopravním prostředku, bez naložení výkopku, avšak se složením bez rozhrnutí z horniny tř. 1 až 4 na vzdálenost Příplatek k ceně za každých dalších i započatých 1 000 m</t>
  </si>
  <si>
    <t>P</t>
  </si>
  <si>
    <t>Poznámka k položce:
Předpokládaná odvozová vzdálenost 20km.</t>
  </si>
  <si>
    <t>41,185*10 'Přepočtené koeficientem množství</t>
  </si>
  <si>
    <t>13</t>
  </si>
  <si>
    <t>M</t>
  </si>
  <si>
    <t>946201100</t>
  </si>
  <si>
    <t>uložení odpadu kód 170504 zemina a kamení</t>
  </si>
  <si>
    <t>t</t>
  </si>
  <si>
    <t>-2116542532</t>
  </si>
  <si>
    <t>uložení odpadu - zemina a kamení</t>
  </si>
  <si>
    <t>41,185</t>
  </si>
  <si>
    <t>41,185*1,75 'Přepočtené koeficientem množství</t>
  </si>
  <si>
    <t>14</t>
  </si>
  <si>
    <t>167101101</t>
  </si>
  <si>
    <t>Nakládání výkopku z hornin tř. 1 až 4 do 100 m3</t>
  </si>
  <si>
    <t>-787992792</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</si>
  <si>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</si>
  <si>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</si>
  <si>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"nakládání na mezideponii" 12,375+23,19</t>
  </si>
  <si>
    <t>174101101</t>
  </si>
  <si>
    <t>Zásyp jam, šachet rýh nebo kolem objektů sypaninou se zhutněním</t>
  </si>
  <si>
    <t>2139654630</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</si>
  <si>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</si>
  <si>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</si>
  <si>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 kolem patek" 23,19-(0,8*0,8*0,75*4)</t>
  </si>
  <si>
    <t>"zpětný zásyp kolem pasů" 12,375-(2,6*0,6*0,75*4)</t>
  </si>
  <si>
    <t>16</t>
  </si>
  <si>
    <t>181951102</t>
  </si>
  <si>
    <t>Úprava pláně v hornině tř. 1 až 4 se zhutněním</t>
  </si>
  <si>
    <t>m2</t>
  </si>
  <si>
    <t>19467232</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</si>
  <si>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</si>
  <si>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</si>
  <si>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"úprava pláně pod podlahové souvrství"18,4*10,4</t>
  </si>
  <si>
    <t>Zakládání</t>
  </si>
  <si>
    <t>17</t>
  </si>
  <si>
    <t>213141112</t>
  </si>
  <si>
    <t>Zřízení vrstvy z geotextilie v rovině nebo ve sklonu do 1:5 š do 6 m</t>
  </si>
  <si>
    <t>-1857885739</t>
  </si>
  <si>
    <t>Zřízení vrstvy z geotextilie filtrační, separační, odvodňovací, ochranné, výztužné nebo protierozní v rovině nebo ve sklonu do 1:5, šířky přes 3 do 6 m</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</si>
  <si>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</si>
  <si>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"textilie souvrství ŽLB desky" 18,4*10,4-2,6*0,6*4-0,8*0,8*4</t>
  </si>
  <si>
    <t>18</t>
  </si>
  <si>
    <t>693110240</t>
  </si>
  <si>
    <t>geotextilie z polypropylenových vláken netkaná, šíře 650 cm, 300 g/m2</t>
  </si>
  <si>
    <t>-1308144423</t>
  </si>
  <si>
    <t xml:space="preserve">Plošná hmotnost: 300 g/m2, Pevnost v tahu (podélně/příčně): 22/22kN/m, Statické protržení (CBR): 3500 N, Funkce: F, F+S  Šířka max.: 6,5 m</t>
  </si>
  <si>
    <t>182,56*1,15 'Přepočtené koeficientem množství</t>
  </si>
  <si>
    <t>19</t>
  </si>
  <si>
    <t>271532211</t>
  </si>
  <si>
    <t>Podsyp pod základové konstrukce se zhutněním z hrubého kameniva frakce 32 až 63 mm</t>
  </si>
  <si>
    <t>-1797315535</t>
  </si>
  <si>
    <t>Podsyp pod základové konstrukce se zhutněním a urovnáním povrchu z kameniva hrubého, frakce 32 - 63 mm</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</si>
  <si>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</si>
  <si>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"podsyp základové desky" (18,4*10,40-2,6*0,6*4-0,8*0,8*4)*0,10</t>
  </si>
  <si>
    <t>"podsyp základových pasů" 2,6*0,6*0,20*4</t>
  </si>
  <si>
    <t>"podsyp základových patek" 0,80*0,80*0,20*4</t>
  </si>
  <si>
    <t>20</t>
  </si>
  <si>
    <t>273321411</t>
  </si>
  <si>
    <t>Základové desky ze ŽB bez zvýšených nároků na prostředí tř. C 20/25</t>
  </si>
  <si>
    <t>1598547941</t>
  </si>
  <si>
    <t>Základy z betonu železového (bez výztuže) desky z betonu bez zvýšených nároků na prostředí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</si>
  <si>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</si>
  <si>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"základová deska tl.120-150mm" (18,4*10,4-2,6*0,6*4-0,8*0,8*4)*(0,12+0,15)/2</t>
  </si>
  <si>
    <t>273351121</t>
  </si>
  <si>
    <t>Zřízení bednění základových desek</t>
  </si>
  <si>
    <t>-1279860669</t>
  </si>
  <si>
    <t>Bednění základů desek zřízení</t>
  </si>
  <si>
    <t xml:space="preserve">Poznámka k souboru cen:_x000d_
1. Ceny jsou určeny pro bednění ve volném prostranství, ve volných nebo zapažených jamách, rýhách a šachtách. 2. Kruhové nebo obloukové bednění poloměru do 1 m se oceňuje individuálně. </t>
  </si>
  <si>
    <t>"základová deska tl.120-150mm" (18,4*2+10,4*2)*(0,12+0,15)/2</t>
  </si>
  <si>
    <t>22</t>
  </si>
  <si>
    <t>273351122</t>
  </si>
  <si>
    <t>Odstranění bednění základových desek</t>
  </si>
  <si>
    <t>-1031398103</t>
  </si>
  <si>
    <t>Bednění základů desek odstranění</t>
  </si>
  <si>
    <t>23</t>
  </si>
  <si>
    <t>273362021</t>
  </si>
  <si>
    <t>Výztuž základových desek svařovanými sítěmi Kari</t>
  </si>
  <si>
    <t>-896212850</t>
  </si>
  <si>
    <t>Výztuž základů desek ze svařovaných sítí z drátů typu KARI</t>
  </si>
  <si>
    <t xml:space="preserve">Poznámka k souboru cen:_x000d_
1. Ceny platí pro desky rovné, s náběhy, hřibové nebo upnuté do žeber včetně výztuže těchto žeber. </t>
  </si>
  <si>
    <t>"výztuž základové desky - 2x KARI síť 8,0x8,0/150x150 + 15% na prostřih a přesahy" 182,56*2*1,15*5,37/1000</t>
  </si>
  <si>
    <t>24</t>
  </si>
  <si>
    <t>274313611</t>
  </si>
  <si>
    <t>Základové pásy z betonu tř. C 16/20</t>
  </si>
  <si>
    <t>23493185</t>
  </si>
  <si>
    <t>Základy z betonu prostého pasy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</si>
  <si>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</si>
  <si>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"základové pasy" 2,6*0,60*1,50*4</t>
  </si>
  <si>
    <t>25</t>
  </si>
  <si>
    <t>274351121</t>
  </si>
  <si>
    <t>Zřízení bednění základových pasů rovného</t>
  </si>
  <si>
    <t>-1753753404</t>
  </si>
  <si>
    <t>Bednění základů pasů rovné zřízení</t>
  </si>
  <si>
    <t>"základové pasy" (2,6*2+0,60*2)*1,50*4</t>
  </si>
  <si>
    <t>26</t>
  </si>
  <si>
    <t>274351122</t>
  </si>
  <si>
    <t>Odstranění bednění základových pasů rovného</t>
  </si>
  <si>
    <t>-1419010013</t>
  </si>
  <si>
    <t>Bednění základů pasů rovné odstranění</t>
  </si>
  <si>
    <t>27</t>
  </si>
  <si>
    <t>275313511</t>
  </si>
  <si>
    <t>Základové patky z betonu tř. C 12/15</t>
  </si>
  <si>
    <t>-2098827633</t>
  </si>
  <si>
    <t>Základy z betonu prostého patky a bloky z betonu kamenem neprokládaného tř. C 12/15</t>
  </si>
  <si>
    <t>"základové patky plotových sloupků" (3,14*0,125^2*0,73)*31</t>
  </si>
  <si>
    <t>"základové patky plotových vzpěr" (3,14*0,125^2*0,81)*12</t>
  </si>
  <si>
    <t>"základové patky plotových bran" 0,40*0,40*0,73*4</t>
  </si>
  <si>
    <t>28</t>
  </si>
  <si>
    <t>275313611</t>
  </si>
  <si>
    <t>Základové patky z betonu tř. C 16/20</t>
  </si>
  <si>
    <t>-1234154746</t>
  </si>
  <si>
    <t>Základy z betonu prostého patky a bloky z betonu kamenem neprokládaného tř. C 16/20</t>
  </si>
  <si>
    <t>"základové patky" 0,80*0,80*1,50*4</t>
  </si>
  <si>
    <t>29</t>
  </si>
  <si>
    <t>275351121</t>
  </si>
  <si>
    <t>Zřízení bednění základových patek</t>
  </si>
  <si>
    <t>-1658226044</t>
  </si>
  <si>
    <t>Bednění základů patek zřízení</t>
  </si>
  <si>
    <t>"základové patky" 0,80*4*1,50*4</t>
  </si>
  <si>
    <t>30</t>
  </si>
  <si>
    <t>275351122</t>
  </si>
  <si>
    <t>Odstranění bednění základových patek</t>
  </si>
  <si>
    <t>936509322</t>
  </si>
  <si>
    <t>Bednění základů patek odstranění</t>
  </si>
  <si>
    <t>Svislé a kompletní konstrukce</t>
  </si>
  <si>
    <t>31</t>
  </si>
  <si>
    <t>338171123</t>
  </si>
  <si>
    <t>Osazování sloupků a vzpěr plotových ocelových v 2,60 m se zabetonováním</t>
  </si>
  <si>
    <t>kus</t>
  </si>
  <si>
    <t>230650773</t>
  </si>
  <si>
    <t>Osazování sloupků a vzpěr plotových ocelových trubkových nebo profilovaných výšky do 2,60 m se zabetonováním (tř. C 25/30) do 0,08 m3 do připravených jamek</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</si>
  <si>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</si>
  <si>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32</t>
  </si>
  <si>
    <t>Mat/3-001</t>
  </si>
  <si>
    <t>plotový sloupek d48/1,5mm dl.2500mm Zn+PVC s montážní lištou a PVC čepičkou, odstín RAL 6005</t>
  </si>
  <si>
    <t>1779152120</t>
  </si>
  <si>
    <t>plotový sloupek d48/1,5mm dl.2500mm Zn+PVC s montážní lištou a PVC čepičkou</t>
  </si>
  <si>
    <t>"celkový počet dle specifikace materiálu oplocení" 23</t>
  </si>
  <si>
    <t>33</t>
  </si>
  <si>
    <t>Mat/3-002</t>
  </si>
  <si>
    <t>plotová vzpěra d38/1,25mm dl.2500mm Zn+PVC s krytkou a uchem, odstín RAL 6005</t>
  </si>
  <si>
    <t>1165992507</t>
  </si>
  <si>
    <t>"celkový počet dle specifikace materiálu oplocení" 12</t>
  </si>
  <si>
    <t>34</t>
  </si>
  <si>
    <t>348101230</t>
  </si>
  <si>
    <t>Osazení vrat a vrátek k oplocení na ocelové sloupky do 6 m2</t>
  </si>
  <si>
    <t>-367484136</t>
  </si>
  <si>
    <t>Montáž vrat a vrátek k oplocení na sloupky ocelové, plochy jednotlivě přes 4 do 6 m2</t>
  </si>
  <si>
    <t xml:space="preserve">Poznámka k souboru cen:_x000d_
1. V cenách nejsou započteny náklady na dodávku vrat a vrátek; tyto se oceňují ve specifikaci. </t>
  </si>
  <si>
    <t>35</t>
  </si>
  <si>
    <t>Mat/3-003</t>
  </si>
  <si>
    <t xml:space="preserve">průmyslová brána 2-křídlá z 4-hranných ocel.proflů rozměr 3024/1950mm </t>
  </si>
  <si>
    <t>-970573282</t>
  </si>
  <si>
    <t>průmyslová brána 2-křídlá z 4-hranných ocel.proflů Zn+PVC rozměr 3024/1950mm se sloupky d76mm dl.2600mm s výplní svařovanou sítí Zn+PVC oka 50/50mm, se závěsy a kováním</t>
  </si>
  <si>
    <t>"celkový počet dle specifikace materiálu oplocení" 2</t>
  </si>
  <si>
    <t>36</t>
  </si>
  <si>
    <t>348401130</t>
  </si>
  <si>
    <t>Osazení oplocení ze strojového pletiva s napínacími dráty výšky do 2,0 m do 15° sklonu svahu</t>
  </si>
  <si>
    <t>-1853100428</t>
  </si>
  <si>
    <t>Osazení oplocení ze strojového pletiva s napínacími dráty do 15 st. sklonu svahu, výšky přes 1,6 do 2,0 m</t>
  </si>
  <si>
    <t xml:space="preserve">Poznámka k souboru cen:_x000d_
1. V cenách nejsou započteny náklady na dodávku pletiva a drátů, tyto se oceňují ve specifikaci. </t>
  </si>
  <si>
    <t>"celková délka pletiva" 18,0*2+10,0*2-3,024*2</t>
  </si>
  <si>
    <t>37</t>
  </si>
  <si>
    <t>Mat/3-004</t>
  </si>
  <si>
    <t>průmyslová svařovaná síť Zn+PVC oka 50/50mm v.1800mm odstín RAL6005 vč.kotevního příslušenství (šrouby,svorky apod.)</t>
  </si>
  <si>
    <t>-1882284072</t>
  </si>
  <si>
    <t>49,952*1,1 'Přepočtené koeficientem množství</t>
  </si>
  <si>
    <t>Ostatní konstrukce a práce, bourání</t>
  </si>
  <si>
    <t>38</t>
  </si>
  <si>
    <t>953312111</t>
  </si>
  <si>
    <t>Vložky do svislých dilatačních spár z fasádních polystyrénových desek tl 10 mm</t>
  </si>
  <si>
    <t>212976133</t>
  </si>
  <si>
    <t>Vložky svislé do dilatačních spár z polystyrenových desek fasádních včetně dodání a osazení, v jakémkoliv zdivu do 10 mm</t>
  </si>
  <si>
    <t>"dilatace desky a pasů" (2,6*2+0,6*2)*0,15*4</t>
  </si>
  <si>
    <t>"dilatace desky a patek" 0,8*4*0,15*4</t>
  </si>
  <si>
    <t>PSV</t>
  </si>
  <si>
    <t>Práce a dodávky PSV</t>
  </si>
  <si>
    <t>777</t>
  </si>
  <si>
    <t>Podlahy lité</t>
  </si>
  <si>
    <t>39</t>
  </si>
  <si>
    <t>777131105</t>
  </si>
  <si>
    <t>Penetrační epoxidový nátěr podlahy na podklad z čerstvého betonu</t>
  </si>
  <si>
    <t>1948141276</t>
  </si>
  <si>
    <t>Penetrační nátěr podlahy epoxidový, na podklad z čerstvého betonu</t>
  </si>
  <si>
    <t>"úprava horního líce podlahové desky" 18,4*10,4</t>
  </si>
  <si>
    <t>40</t>
  </si>
  <si>
    <t>777611121</t>
  </si>
  <si>
    <t>Krycí epoxidový průmyslový nátěr podlahy</t>
  </si>
  <si>
    <t>122252911</t>
  </si>
  <si>
    <t>Krycí nátěr podlahy průmyslový epoxidový</t>
  </si>
  <si>
    <t xml:space="preserve">Poznámka k souboru cen:_x000d_
1. V ceně -1133 nejsou započteny náklady na napojení na zemnící okruh. 2. V ceně -1135 nejsou započteny náklady na změření odporu. </t>
  </si>
  <si>
    <t>41</t>
  </si>
  <si>
    <t>777611161</t>
  </si>
  <si>
    <t>Protiskluzná úprava lité podlahy prosypem křemenným pískem</t>
  </si>
  <si>
    <t>-346217099</t>
  </si>
  <si>
    <t>Krycí nátěr podlahy protiskluzová úprava prosyp křemenným pískem</t>
  </si>
  <si>
    <t>D.1.2 - Technologie vytápění</t>
  </si>
  <si>
    <t xml:space="preserve">    96 - Bourání konstrukcí</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</si>
  <si>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</si>
  <si>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</si>
  <si>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</si>
  <si>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</si>
  <si>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731 - Ústřední vytápění - kotelny</t>
  </si>
  <si>
    <t xml:space="preserve">    732 - Ústřední vytápění - strojovny</t>
  </si>
  <si>
    <t xml:space="preserve">    733 - Ústřední vytápění - rozvodné potrubí</t>
  </si>
  <si>
    <t xml:space="preserve">    734 - Ústřední vytápění - armatury</t>
  </si>
  <si>
    <t>M - Práce a dodávky M</t>
  </si>
  <si>
    <t xml:space="preserve">    23-M - Montáže potrubí</t>
  </si>
  <si>
    <t xml:space="preserve">    35-M - Montáž čerpadel, kompr.a vodoh.zař.</t>
  </si>
  <si>
    <t xml:space="preserve">    36-M - Montáž prov.,měř. a regul. zařízení</t>
  </si>
  <si>
    <t xml:space="preserve">    58-M - Revize vyhrazených technických zařízení</t>
  </si>
  <si>
    <t>HZS - Hodinové zúčtovací sazby</t>
  </si>
  <si>
    <t>OST - Ostatní</t>
  </si>
  <si>
    <t>96</t>
  </si>
  <si>
    <t>Bourání konstrukcí</t>
  </si>
  <si>
    <t>732110813</t>
  </si>
  <si>
    <t>Demontáž rozdělovače nebo sběrače do DN 300</t>
  </si>
  <si>
    <t>1065294793</t>
  </si>
  <si>
    <t>Demontáž těles rozdělovačů a sběračů přes 200 do DN 300</t>
  </si>
  <si>
    <t xml:space="preserve">Poznámka k souboru cen:_x000d_
1. V cenách není započteno rozpojení přírub rozdělovačů nebo sběračů; toto rozpojení se oceňuje cenami souboru cen 734 19- . 8 Demontáž přírub, části B 04 pokud nejsou oceňovány i demontáže armatur osazených na rozdělovač nebo sběrač. </t>
  </si>
  <si>
    <t>"výměra dle samostatného soupisu materiálu" 2,5</t>
  </si>
  <si>
    <t>732212823</t>
  </si>
  <si>
    <t>Demontáž ohříváku zásobníkového stojatého obsah do 6300 litrů</t>
  </si>
  <si>
    <t>-492674594</t>
  </si>
  <si>
    <t>Demontáž ohříváků zásobníkových stojatých o obsahu přes 2 500 do 6 300 l</t>
  </si>
  <si>
    <t>"výměra dle samostatného soupisu materiálu" 2</t>
  </si>
  <si>
    <t>732213823</t>
  </si>
  <si>
    <t>Rozřezání demontovaného ohříváku obsah do 6300 litrů</t>
  </si>
  <si>
    <t>2007771633</t>
  </si>
  <si>
    <t>Demontáž ohříváků zásobníkových rozřezání demontovaných ohříváků o obsahu přes 2 500 do 6 300 l</t>
  </si>
  <si>
    <t>732214823</t>
  </si>
  <si>
    <t>Vypuštění vody z ohříváku obsah do 6300 litrů</t>
  </si>
  <si>
    <t>-216788596</t>
  </si>
  <si>
    <t>Demontáž ohříváků zásobníkových vypuštění vody z ohříváků o obsahu přes 2 500 do 6 300 l</t>
  </si>
  <si>
    <t>Agreg.cena 96-001</t>
  </si>
  <si>
    <t>Demontáž ostatního technologického vybavení kotelny</t>
  </si>
  <si>
    <t>sbr</t>
  </si>
  <si>
    <t>-231062156</t>
  </si>
  <si>
    <t>732890801</t>
  </si>
  <si>
    <t>Přesun demontovaných strojoven vodorovně 100 m v objektech výšky do 6 m</t>
  </si>
  <si>
    <t>319804702</t>
  </si>
  <si>
    <t>Vnitrostaveništní přemístění vybouraných (demontovaných) hmot strojoven vodorovně do 100 m v objektech výšky do 6 m</t>
  </si>
  <si>
    <t>721</t>
  </si>
  <si>
    <t>Zdravotechnika - vnitřní kanalizace</t>
  </si>
  <si>
    <t>721173723</t>
  </si>
  <si>
    <t>Potrubí kanalizační z PE připojovací DN 50</t>
  </si>
  <si>
    <t>-1734117868</t>
  </si>
  <si>
    <t>Potrubí z plastových trub polyetylenové svařované připojovací DN 50</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</si>
  <si>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</si>
  <si>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Poznámka k položce:
V ceně je započtena i montáž příslušných tvarovek, jejich dodávka je oceňuje ve specifikaci.</t>
  </si>
  <si>
    <t>"výměra dle samostatného soupisu materiálu" 30,0</t>
  </si>
  <si>
    <t>286156300</t>
  </si>
  <si>
    <t>odbočka HTEA, úhel 87°, DN 50/50</t>
  </si>
  <si>
    <t>-1046228887</t>
  </si>
  <si>
    <t>Poznámka k položce:
OSMA, kód výrobku: 14110</t>
  </si>
  <si>
    <t>"výměra dle samostatného soupisu materiálu" 8</t>
  </si>
  <si>
    <t>286546670</t>
  </si>
  <si>
    <t>příchytka plastová PPR 50 mm</t>
  </si>
  <si>
    <t>-1338014312</t>
  </si>
  <si>
    <t>"výměra dle samostatného soupisu materiálu" 60</t>
  </si>
  <si>
    <t>311420000</t>
  </si>
  <si>
    <t>vrut ocelový zápustný ZH PZ ZZ D 5 x 50 mm s hmoždinkou 8x51</t>
  </si>
  <si>
    <t>230586872</t>
  </si>
  <si>
    <t>vrut ocelový zápustný ZH PZ ZZ D 5 x 50 mm</t>
  </si>
  <si>
    <t>998721201</t>
  </si>
  <si>
    <t>Přesun hmot procentní pro vnitřní kanalizace v objektech v do 6 m</t>
  </si>
  <si>
    <t>%</t>
  </si>
  <si>
    <t>-1723771072</t>
  </si>
  <si>
    <t>Přesun hmot pro vnitřní kanalizace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</si>
  <si>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</si>
  <si>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</si>
  <si>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</si>
  <si>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722174007</t>
  </si>
  <si>
    <t>Potrubí vodovodní plastové PPR svar polyfuze PN 16 D 63 x 8,6 mm</t>
  </si>
  <si>
    <t>1012070314</t>
  </si>
  <si>
    <t>Potrubí z plastových trubek z polypropylenu (PPR) svařovaných polyfuzně PN 16 (SDR 7,4) D 63 x 8,6</t>
  </si>
  <si>
    <t xml:space="preserve">Poznámka k souboru cen:_x000d_
1. V cenách -4001 až -4088 jsou započteny náklady na montáž a dodávku potrubí a tvarovek. </t>
  </si>
  <si>
    <t>"výměra dle samostatného soupisu materiálu" 60,0</t>
  </si>
  <si>
    <t>286541520</t>
  </si>
  <si>
    <t>nátrubek PPR D 63 mm</t>
  </si>
  <si>
    <t>2114551572</t>
  </si>
  <si>
    <t>Poznámka k položce:
WAVIN, kód výrobku: : SNA063XXXX</t>
  </si>
  <si>
    <t>"výměra dle samostatného soupisu materiálu" 20</t>
  </si>
  <si>
    <t>286540120</t>
  </si>
  <si>
    <t>koleno 90° PPR pro rozvod pitné a teplé užitkové vody D 63 mm</t>
  </si>
  <si>
    <t>-1455778856</t>
  </si>
  <si>
    <t>"výměra dle samostatného soupisu materiálu" 24</t>
  </si>
  <si>
    <t>286543110</t>
  </si>
  <si>
    <t>přechodka s vnitřním závitem dGK PPR D 63 x 2"</t>
  </si>
  <si>
    <t>836838773</t>
  </si>
  <si>
    <t>Poznámka k položce:
WAVIN, WAVIN, kód výrobku: : SZI06363XX</t>
  </si>
  <si>
    <t>286543720.R</t>
  </si>
  <si>
    <t>přechodka s kovovým závitem vnějším PPR dG 32 x 1"</t>
  </si>
  <si>
    <t>-117970726</t>
  </si>
  <si>
    <t>přechodka s plastovým závitem vnějším PPR dG 32 x 1"</t>
  </si>
  <si>
    <t>Poznámka k položce:
WAVIN, kód výrobku: SDG03232XX</t>
  </si>
  <si>
    <t>"výměra dle samostatného soupisu materiálu" 3</t>
  </si>
  <si>
    <t>286543730.R</t>
  </si>
  <si>
    <t>přechodka s kovovým závitem vnějším PPR dG 40 x 5/4"</t>
  </si>
  <si>
    <t>-460166347</t>
  </si>
  <si>
    <t>přechodka s plastovým závitem vnějším PPR dG 40 x 5/4"</t>
  </si>
  <si>
    <t>Poznámka k položce:
WAVIN, kód výrobku: SDG04040XX</t>
  </si>
  <si>
    <t>286543750.R</t>
  </si>
  <si>
    <t>přechodka s kovovým závitem vnějším PPR dG 63 x 2"</t>
  </si>
  <si>
    <t>-850910746</t>
  </si>
  <si>
    <t>přechodka s plastovým závitem vnějším PPR dG 63 x 2"</t>
  </si>
  <si>
    <t>Poznámka k položce:
WAVIN, kód výrobku: SDG06363XX</t>
  </si>
  <si>
    <t>286541100</t>
  </si>
  <si>
    <t>T-kus redukovaný PPR D 40 x 25 x 40 mm</t>
  </si>
  <si>
    <t>-234155091</t>
  </si>
  <si>
    <t>tvarovka T-kus redukovaný PPR D 40 x 25 x 40 mm</t>
  </si>
  <si>
    <t>"výměra dle samostatného soupisu materiálu" 3+3+3</t>
  </si>
  <si>
    <t>319424450</t>
  </si>
  <si>
    <t>vsuvka mosazná s vnějším závitem G 1"</t>
  </si>
  <si>
    <t>-65305493</t>
  </si>
  <si>
    <t>Poznámka k položce:
IVAR, ceníkový kód: 1552G000606</t>
  </si>
  <si>
    <t>319424470</t>
  </si>
  <si>
    <t>vsuvka mosazná s vnějším závitem G 5/4"</t>
  </si>
  <si>
    <t>674441812</t>
  </si>
  <si>
    <t>Poznámka k položce:
IVAR, ceníkový kód: 1552G000707</t>
  </si>
  <si>
    <t>319424480</t>
  </si>
  <si>
    <t>vsuvka mosazná s vnějším závitem G 6/4"</t>
  </si>
  <si>
    <t>128888114</t>
  </si>
  <si>
    <t>Poznámka k položce:
IVAR, ceníkový kód: 1552G000808</t>
  </si>
  <si>
    <t>"výměra dle samostatného soupisu materiálu" 3+3</t>
  </si>
  <si>
    <t>319424490</t>
  </si>
  <si>
    <t>vsuvka mosazná s vnějším závitem G 2"</t>
  </si>
  <si>
    <t>-642279485</t>
  </si>
  <si>
    <t>Poznámka k položce:
IVAR, ceníkový kód: 1552G000909</t>
  </si>
  <si>
    <t>"výměra dle samostatného soupisu materiálu" 4</t>
  </si>
  <si>
    <t>319424740</t>
  </si>
  <si>
    <t>šroubení přímé 50 x 6/4"</t>
  </si>
  <si>
    <t>1546475208</t>
  </si>
  <si>
    <t>Poznámka k položce:
IVAR, ceníkový kód: 07711112</t>
  </si>
  <si>
    <t>319424750</t>
  </si>
  <si>
    <t>šroubení přímé 63 x 2"</t>
  </si>
  <si>
    <t>1856089615</t>
  </si>
  <si>
    <t>Poznámka k položce:
IVAR, ceníkový kód: 07711200</t>
  </si>
  <si>
    <t>"výměra dle samostatného soupisu materiálu" 1</t>
  </si>
  <si>
    <t>319426260</t>
  </si>
  <si>
    <t>nátrubek mosaz 6/4" x 6/4"</t>
  </si>
  <si>
    <t>1632436113</t>
  </si>
  <si>
    <t>Poznámka k položce:
IVAR, ceníkový kód: 1550G000808</t>
  </si>
  <si>
    <t>319426270</t>
  </si>
  <si>
    <t>nátrubek mosaz 2" x 2"</t>
  </si>
  <si>
    <t>-1167477869</t>
  </si>
  <si>
    <t>Poznámka k položce:
IVAR, ceníkový kód: 1550G000909</t>
  </si>
  <si>
    <t>319427030</t>
  </si>
  <si>
    <t>redukce mosaz 3/4" x 1/2"</t>
  </si>
  <si>
    <t>49060816</t>
  </si>
  <si>
    <t>Poznámka k položce:
IVAR, ceníkový kód: 1581G000504</t>
  </si>
  <si>
    <t>319427840</t>
  </si>
  <si>
    <t>šroubení přímé potrubí x závit vnitřní mosaz 32x1"</t>
  </si>
  <si>
    <t>1356262</t>
  </si>
  <si>
    <t>Poznámka k položce:
IVAR, ceníkový kód: 07710100</t>
  </si>
  <si>
    <t>319427050</t>
  </si>
  <si>
    <t>redukce mosaz 1" x 3/4"</t>
  </si>
  <si>
    <t>984885077</t>
  </si>
  <si>
    <t>Poznámka k položce:
IVAR, ceníkový kód: 1581G000605</t>
  </si>
  <si>
    <t>319427070</t>
  </si>
  <si>
    <t>redukce mosaz 5/4" x 1"</t>
  </si>
  <si>
    <t>-1143292725</t>
  </si>
  <si>
    <t>Poznámka k položce:
IVAR, ceníkový kód: 1581G000706</t>
  </si>
  <si>
    <t>319427090</t>
  </si>
  <si>
    <t>redukce mosaz 6/4" x 1"</t>
  </si>
  <si>
    <t>-799444554</t>
  </si>
  <si>
    <t>Poznámka k položce:
IVAR, ceníkový kód: 1581G000806</t>
  </si>
  <si>
    <t>319427110</t>
  </si>
  <si>
    <t>redukce mosaz 2" x 5/4"</t>
  </si>
  <si>
    <t>-2061530469</t>
  </si>
  <si>
    <t>Poznámka k položce:
IVAR, ceníkový kód: 1581G000907</t>
  </si>
  <si>
    <t>319427120</t>
  </si>
  <si>
    <t>redukce mosaz 2" x 6/4"</t>
  </si>
  <si>
    <t>-1132181866</t>
  </si>
  <si>
    <t>Poznámka k položce:
IVAR, ceníkový kód: 1581G000908</t>
  </si>
  <si>
    <t>722174022</t>
  </si>
  <si>
    <t>Potrubí vodovodní plastové PPR svar polyfuze PN 20 D 20 x 3,4 mm</t>
  </si>
  <si>
    <t>-273504102</t>
  </si>
  <si>
    <t>Potrubí z plastových trubek z polypropylenu (PPR) svařovaných polyfuzně PN 20 (SDR 6) D 20 x 3,4</t>
  </si>
  <si>
    <t>"výměra dle samostatného soupisu materiálu" 20,0</t>
  </si>
  <si>
    <t>286541420</t>
  </si>
  <si>
    <t>nátrubek PPR D 20 mm</t>
  </si>
  <si>
    <t>-154539853</t>
  </si>
  <si>
    <t>Poznámka k položce:
WAVIN, kód výrobku: : SNA020XXXX</t>
  </si>
  <si>
    <t>"výměra dle samostatného soupisu materiálu" 10</t>
  </si>
  <si>
    <t>286540020</t>
  </si>
  <si>
    <t>koleno 90° PPR pro rozvod pitné a teplé užitkové vody D 20 mm</t>
  </si>
  <si>
    <t>-1910923886</t>
  </si>
  <si>
    <t>"výměra dle samostatného soupisu materiálu" 12</t>
  </si>
  <si>
    <t>286543160</t>
  </si>
  <si>
    <t>koleno 90° s kovovým vnitřním závitem PPR 20 x 1/2"</t>
  </si>
  <si>
    <t>-1673202468</t>
  </si>
  <si>
    <t>Poznámka k položce:
WAVIN, kód výrobku: SKOI02020X</t>
  </si>
  <si>
    <t>286543690</t>
  </si>
  <si>
    <t>přechodka s plastovým závitem vnějším PPR dG 20 x 1/2"</t>
  </si>
  <si>
    <t>-472128626</t>
  </si>
  <si>
    <t>Poznámka k položce:
WAVIN, kód výrobku: SDG02020XX</t>
  </si>
  <si>
    <t>286543690.R</t>
  </si>
  <si>
    <t>přechodka s kovovým závitem vnějším PPR dG 20 x 1/2"</t>
  </si>
  <si>
    <t>459181045</t>
  </si>
  <si>
    <t>722181251.R</t>
  </si>
  <si>
    <t>Ochrana vodovodního potrubí přilepenými termoizolačními trubicemi tl do 25 mm DN do 22 mm</t>
  </si>
  <si>
    <t>-1178452407</t>
  </si>
  <si>
    <t>Ochrana potrubí termoizolačními trubicemi z minerálního vlákna kašírovaná vyztuženou hliníkovou folií přilepenými v příčných a podélných spojích, tloušťky izolace přes 20 do 25 mm, vnitřního průměru izolace DN do 22 mm</t>
  </si>
  <si>
    <t>42</t>
  </si>
  <si>
    <t>722181253.R</t>
  </si>
  <si>
    <t>Ochrana vodovodního potrubí přilepenými termoizolačními trubicemi tl do 30 mm DN do 63 mm</t>
  </si>
  <si>
    <t>-716331212</t>
  </si>
  <si>
    <t>Ochrana potrubí termoizolačními trubicemi z minerálního vlákna kašírovaná vyztuženou hliníkovou folií přilepenými v příčných a podélných spojích, tloušťky izolace přes 20 do 25 mm, vnitřního průměru izolace DN přes 45 do 63 mm</t>
  </si>
  <si>
    <t>43</t>
  </si>
  <si>
    <t>722231075</t>
  </si>
  <si>
    <t>Ventil zpětný G 5/4 PN 10 do 110°C se dvěma závity</t>
  </si>
  <si>
    <t>1425676158</t>
  </si>
  <si>
    <t>Armatury se dvěma závity ventily zpětné mosazné PN 10 do 110 st.C [R 60] G 5/4</t>
  </si>
  <si>
    <t>44</t>
  </si>
  <si>
    <t>722231077</t>
  </si>
  <si>
    <t>Ventil zpětný G 2 PN 10 do 110°C se dvěma závity</t>
  </si>
  <si>
    <t>232145114</t>
  </si>
  <si>
    <t>Armatury se dvěma závity ventily zpětné mosazné PN 10 do 110 st.C [R 60] G 2</t>
  </si>
  <si>
    <t>45</t>
  </si>
  <si>
    <t>722231144.R</t>
  </si>
  <si>
    <t>Ventil závitový pojistný G 5/4x6/4" 8bar</t>
  </si>
  <si>
    <t>-116835461</t>
  </si>
  <si>
    <t>46</t>
  </si>
  <si>
    <t>722232043</t>
  </si>
  <si>
    <t>Kohout kulový přímý G 1/2 PN 42 do 185°C vnitřní závit</t>
  </si>
  <si>
    <t>1627774505</t>
  </si>
  <si>
    <t xml:space="preserve">Armatury se dvěma závity kulové kohouty PN 42 do 185  st.C přímé vnitřní závit [R 250 D Giacomini] G 1/2</t>
  </si>
  <si>
    <t>47</t>
  </si>
  <si>
    <t>722232047</t>
  </si>
  <si>
    <t>Kohout kulový přímý G 6/4 PN 42 do 185°C vnitřní závit</t>
  </si>
  <si>
    <t>794652482</t>
  </si>
  <si>
    <t xml:space="preserve">Armatury se dvěma závity kulové kohouty PN 42 do 185  st.C přímé vnitřní závit [R 250 D Giacomini] G 6/4</t>
  </si>
  <si>
    <t>48</t>
  </si>
  <si>
    <t>722232048</t>
  </si>
  <si>
    <t>Kohout kulový přímý G 2 PN 42 do 185°C vnitřní závit</t>
  </si>
  <si>
    <t>-403047508</t>
  </si>
  <si>
    <t xml:space="preserve">Armatury se dvěma závity kulové kohouty PN 42 do 185  st.C přímé vnitřní závit [R 250 D Giacomini] G 2</t>
  </si>
  <si>
    <t>49</t>
  </si>
  <si>
    <t>722232061</t>
  </si>
  <si>
    <t>Kohout kulový přímý G 1/2 PN 42 do 185°C vnitřní závit s vypouštěním</t>
  </si>
  <si>
    <t>-440878830</t>
  </si>
  <si>
    <t xml:space="preserve">Armatury se dvěma závity kulové kohouty PN 42 do 185  st.C přímé vnitřní závit s vypouštěním G 1/2</t>
  </si>
  <si>
    <t>50</t>
  </si>
  <si>
    <t>722232066</t>
  </si>
  <si>
    <t>Kohout kulový přímý G 2 PN 42 do 185°C vnitřní závit s vypouštěním</t>
  </si>
  <si>
    <t>-1302449339</t>
  </si>
  <si>
    <t xml:space="preserve">Armatury se dvěma závity kulové kohouty PN 42 do 185  st.C přímé vnitřní závit s vypouštěním [R 250 DS Giacomini] G 2</t>
  </si>
  <si>
    <t>51</t>
  </si>
  <si>
    <t>722232103</t>
  </si>
  <si>
    <t>Kohout kulový přímý G 1/2 PN 42 do 185°C s vnějším a vnitřním závitem</t>
  </si>
  <si>
    <t>883510086</t>
  </si>
  <si>
    <t xml:space="preserve">Armatury se dvěma závity kulové kohouty PN 42 do 185  st.C přímé vnější a vnitřní závit G 1/2</t>
  </si>
  <si>
    <t>52</t>
  </si>
  <si>
    <t>722232105</t>
  </si>
  <si>
    <t>Kohout kulový přímý G 1 PN 42 do 185°C s vnějším a vnitřním závitem</t>
  </si>
  <si>
    <t>-556670468</t>
  </si>
  <si>
    <t xml:space="preserve">Armatury se dvěma závity kulové kohouty PN 42 do 185  st.C přímé vnější a vnitřní závit [R 254 D Giacomini] G 1</t>
  </si>
  <si>
    <t>53</t>
  </si>
  <si>
    <t>722232106</t>
  </si>
  <si>
    <t>Kohout kulový přímý G 5/4 PN 42 do 185°C s vnějším a vnitřním závitem</t>
  </si>
  <si>
    <t>-2100410344</t>
  </si>
  <si>
    <t xml:space="preserve">Armatury se dvěma závity kulové kohouty PN 42 do 185  st.C přímé vnější a vnitřní závit [R 254 D Giacomini] G 5/4</t>
  </si>
  <si>
    <t>54</t>
  </si>
  <si>
    <t>722232107</t>
  </si>
  <si>
    <t>Kohout kulový přímý G 6/4 PN 42 do 185°C s vnějším a vnitřním závitem</t>
  </si>
  <si>
    <t>-16706098</t>
  </si>
  <si>
    <t>55</t>
  </si>
  <si>
    <t>722234263</t>
  </si>
  <si>
    <t>Filtr mosazný G 1/2 PN 16 do 120°C s 2x vnitřním závitem</t>
  </si>
  <si>
    <t>-1951660146</t>
  </si>
  <si>
    <t xml:space="preserve">Armatury se dvěma závity filtry mosazný PN 16 do 120  st.C G 1/2</t>
  </si>
  <si>
    <t>"výměra dle samostatného soupisu materiálu" 1+1</t>
  </si>
  <si>
    <t>56</t>
  </si>
  <si>
    <t>722234266</t>
  </si>
  <si>
    <t>Filtr mosazný G 5/4 PN 16 do 120°C s 2x vnitřním závitem</t>
  </si>
  <si>
    <t>-1876596597</t>
  </si>
  <si>
    <t xml:space="preserve">Armatury se dvěma závity filtry mosazný PN 16 do 120  st.C G 5/4</t>
  </si>
  <si>
    <t>57</t>
  </si>
  <si>
    <t>722234268</t>
  </si>
  <si>
    <t>Filtr mosazný G 2 PN 16 do 120°C s 2x vnitřním závitem</t>
  </si>
  <si>
    <t>-73041279</t>
  </si>
  <si>
    <t xml:space="preserve">Armatury se dvěma závity filtry mosazný PN 16 do 120  st.C G 2</t>
  </si>
  <si>
    <t>58</t>
  </si>
  <si>
    <t>722239101</t>
  </si>
  <si>
    <t>Montáž armatur vodovodních se dvěma závity G 1/2</t>
  </si>
  <si>
    <t>-2089952615</t>
  </si>
  <si>
    <t>Armatury se dvěma závity montáž vodovodních armatur se dvěma závity ostatních typů G 1/2</t>
  </si>
  <si>
    <t>59</t>
  </si>
  <si>
    <t>Mat722-001</t>
  </si>
  <si>
    <t>tlakový redukční ventil - se šroubením a manometrem - 1/2"MM 1-6bar materiál mosaz CW602N, těsnění NBR</t>
  </si>
  <si>
    <t>-536579363</t>
  </si>
  <si>
    <t>tlakový redukční ventil - se šroubením a manometrem - 1/2"MM</t>
  </si>
  <si>
    <t>60</t>
  </si>
  <si>
    <t>Mat722-002</t>
  </si>
  <si>
    <t>kontrolovatelný zpětný ventil - 1/2"FF PN16 materiál mosaz CW602N-M, disk plast</t>
  </si>
  <si>
    <t>-1345035645</t>
  </si>
  <si>
    <t>61</t>
  </si>
  <si>
    <t>722239102</t>
  </si>
  <si>
    <t>Montáž armatur vodovodních se dvěma závity G 3/4</t>
  </si>
  <si>
    <t>-1330294970</t>
  </si>
  <si>
    <t>Armatury se dvěma závity montáž vodovodních armatur se dvěma závity ostatních typů G 3/4</t>
  </si>
  <si>
    <t>62</t>
  </si>
  <si>
    <t>Mat/722-003</t>
  </si>
  <si>
    <t>impulzní vodoměr závitový 3/4"</t>
  </si>
  <si>
    <t>-193587543</t>
  </si>
  <si>
    <t xml:space="preserve">počet pulsů: 4 impulsy na proteklý litr vody
propojovací kablík s konektorem BNC (délka cca 1,5 m)
materiál: tělo vodoměru mosaz, šroubení mosaz
</t>
  </si>
  <si>
    <t>63</t>
  </si>
  <si>
    <t>Mat/722-004</t>
  </si>
  <si>
    <t>změkčovací filtr - pro úpravu tvrdosti vody - 015 *AF*</t>
  </si>
  <si>
    <t>809900326</t>
  </si>
  <si>
    <t xml:space="preserve">plně elektronická programovací a řídicí jednotka typu WSCI (řízení podle času a/nebo objemu) a mísicí by-pass
změkčování pitné i technologické vody
nutno zabezpečit napojení na kanalizační odpad a k elek. síti o napětí 230 V
kompaktní nádrž na sůl
</t>
  </si>
  <si>
    <t>64</t>
  </si>
  <si>
    <t>722262163</t>
  </si>
  <si>
    <t>Vodoměr přírubový šroubový do 40°C DN 25 x 260 mm Qn 3,5 m3/h horizontální</t>
  </si>
  <si>
    <t>1595614917</t>
  </si>
  <si>
    <t>Vodoměry pro vodu do 40 st.C přírubové šroubové horizontální DN 25 x 260 mm Qn 3,5</t>
  </si>
  <si>
    <t xml:space="preserve">Poznámka k souboru cen:_x000d_
1. Cenami nelze oceňovat montáže vodoměrů při zřizování vodovodních přípojek; tyto práce se oceňují cenami souboru cen 722 26- . 9 Oprava vodoměrů, části C 02. </t>
  </si>
  <si>
    <t>65</t>
  </si>
  <si>
    <t>319401030</t>
  </si>
  <si>
    <t>šroubení mosazné k vodoměrům 1"</t>
  </si>
  <si>
    <t>pár</t>
  </si>
  <si>
    <t>907662488</t>
  </si>
  <si>
    <t>"výměra dle samostatného soupisu materiálu" 2+2</t>
  </si>
  <si>
    <t>66</t>
  </si>
  <si>
    <t>722262211</t>
  </si>
  <si>
    <t>Vodoměr závitový jednovtokový suchoběžný do 40°C G 1/2 x 80 mm Qn 1,5 m3/h horizontální</t>
  </si>
  <si>
    <t>-103482139</t>
  </si>
  <si>
    <t>Vodoměry pro vodu do 40 st.C závitové horizontální jednovtokové suchoběžné G 1/2 x 80 mm Qn 1,5</t>
  </si>
  <si>
    <t>67</t>
  </si>
  <si>
    <t>319401010</t>
  </si>
  <si>
    <t>šroubení mosazné k vodoměrům 1/2"</t>
  </si>
  <si>
    <t>1274650322</t>
  </si>
  <si>
    <t>68</t>
  </si>
  <si>
    <t>998722201</t>
  </si>
  <si>
    <t>Přesun hmot procentní pro vnitřní vodovod v objektech v do 6 m</t>
  </si>
  <si>
    <t>1896211531</t>
  </si>
  <si>
    <t>Přesun hmot pro vnitřní vodovod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</si>
  <si>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</si>
  <si>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723</t>
  </si>
  <si>
    <t>Zdravotechnika - vnitřní plynovod</t>
  </si>
  <si>
    <t>69</t>
  </si>
  <si>
    <t>723150314</t>
  </si>
  <si>
    <t>Potrubí ocelové hladké černé bezešvé spojované svařováním tvářené za tepla D 89x3,6 mm</t>
  </si>
  <si>
    <t>-1521567885</t>
  </si>
  <si>
    <t>Potrubí z ocelových trubek hladkých černých spojovaných svařováním tvářených za tepla D 89/3,6</t>
  </si>
  <si>
    <t>"výměra dle samostatného soupisu materiálu" 12,0</t>
  </si>
  <si>
    <t>70</t>
  </si>
  <si>
    <t>723150318</t>
  </si>
  <si>
    <t>Potrubí ocelové hladké černé bezešvé spojované svařováním tvářené za tepla D 219x6,3 mm</t>
  </si>
  <si>
    <t>-103188887</t>
  </si>
  <si>
    <t>Potrubí z ocelových trubek hladkých černých spojovaných svařováním tvářených za tepla D 219/6,3</t>
  </si>
  <si>
    <t>"výměra dle samostatného soupisu materiálu" 6,0</t>
  </si>
  <si>
    <t>71</t>
  </si>
  <si>
    <t>316305280</t>
  </si>
  <si>
    <t xml:space="preserve">oblouk trubkový  typ 30D tvar 90° - K3 D 88,9 mm , tl 3,2 mm</t>
  </si>
  <si>
    <t>2119623131</t>
  </si>
  <si>
    <t>72</t>
  </si>
  <si>
    <t>Mat/723-001</t>
  </si>
  <si>
    <t>hrdlo varné s vnějším závitem DN15</t>
  </si>
  <si>
    <t>-908916899</t>
  </si>
  <si>
    <t>73</t>
  </si>
  <si>
    <t>Mat/723-002</t>
  </si>
  <si>
    <t>hrdlo varné s vnitřním závitem DN15</t>
  </si>
  <si>
    <t>60322832</t>
  </si>
  <si>
    <t>74</t>
  </si>
  <si>
    <t>Mat/723-003</t>
  </si>
  <si>
    <t>hrdlo varné s vnějším závitem DN32</t>
  </si>
  <si>
    <t>-1827796603</t>
  </si>
  <si>
    <t>75</t>
  </si>
  <si>
    <t>723150341</t>
  </si>
  <si>
    <t>Redukce zhotovená kováním přes 1 DN DN 32/20</t>
  </si>
  <si>
    <t>-1427428921</t>
  </si>
  <si>
    <t>Potrubí z ocelových trubek hladkých redukce - zhotovení kováním přes 1 DN DN 32/ 20</t>
  </si>
  <si>
    <t>76</t>
  </si>
  <si>
    <t>723181022</t>
  </si>
  <si>
    <t>Potrubí měděné tvrdé spojované lisováním DN 15 ZTI</t>
  </si>
  <si>
    <t>-395011047</t>
  </si>
  <si>
    <t>Potrubí z měděných trubek tvrdých, spojovaných lisováním (mapress) DN 15</t>
  </si>
  <si>
    <t>"výměra dle samostatného soupisu materiálu" 18,0</t>
  </si>
  <si>
    <t>77</t>
  </si>
  <si>
    <t>Mat/723-004</t>
  </si>
  <si>
    <t>oblouk Cu D15 90°</t>
  </si>
  <si>
    <t>-1491757144</t>
  </si>
  <si>
    <t>"výměra dle samostatného soupisu materiálu" 5</t>
  </si>
  <si>
    <t>78</t>
  </si>
  <si>
    <t>Mat/723-005</t>
  </si>
  <si>
    <t>oblouk Cu D15 90° s jedním násuvným koncem</t>
  </si>
  <si>
    <t>2099165666</t>
  </si>
  <si>
    <t>79</t>
  </si>
  <si>
    <t>Mat/723-006</t>
  </si>
  <si>
    <t>oblouk Cu D42 90°</t>
  </si>
  <si>
    <t>806732208</t>
  </si>
  <si>
    <t>80</t>
  </si>
  <si>
    <t>Mat/723-007</t>
  </si>
  <si>
    <t>oblouk Cu D42 90° s jedním násuvným koncem</t>
  </si>
  <si>
    <t>1857643823</t>
  </si>
  <si>
    <t>81</t>
  </si>
  <si>
    <t>Mat/723-008</t>
  </si>
  <si>
    <t>vsuvka Cu redukovaná 22x18</t>
  </si>
  <si>
    <t>1135468312</t>
  </si>
  <si>
    <t>82</t>
  </si>
  <si>
    <t>Mat/723-009</t>
  </si>
  <si>
    <t>vsuvka Cu redukovaná 35x22</t>
  </si>
  <si>
    <t>-1736691194</t>
  </si>
  <si>
    <t>83</t>
  </si>
  <si>
    <t>Mat/723-010</t>
  </si>
  <si>
    <t>vsuvka Cu redukovaná 42x35</t>
  </si>
  <si>
    <t>331450150</t>
  </si>
  <si>
    <t>84</t>
  </si>
  <si>
    <t>Mat/723-011</t>
  </si>
  <si>
    <t>T-kus CU F x Fil. F x F</t>
  </si>
  <si>
    <t>992868734</t>
  </si>
  <si>
    <t>85</t>
  </si>
  <si>
    <t>Mat/723-012</t>
  </si>
  <si>
    <t>přechodka s vnějším závitem D15-R1/2"</t>
  </si>
  <si>
    <t>-448277477</t>
  </si>
  <si>
    <t>86</t>
  </si>
  <si>
    <t>Mat/723-013</t>
  </si>
  <si>
    <t>přechodka s vnějším závitem D18-R1/2"</t>
  </si>
  <si>
    <t>778159133</t>
  </si>
  <si>
    <t>87</t>
  </si>
  <si>
    <t>Mat/723-014</t>
  </si>
  <si>
    <t>přechodka Cu s vnějším závitem D35-R5/4"</t>
  </si>
  <si>
    <t>1256754557</t>
  </si>
  <si>
    <t>"výměra dle samostatného soupisu materiálu" 4+4</t>
  </si>
  <si>
    <t>88</t>
  </si>
  <si>
    <t>Mat/723-015</t>
  </si>
  <si>
    <t>připojovací šroubení s vnitřním a vnějším závitem pro plyn 5/4"x1"</t>
  </si>
  <si>
    <t>1922402291</t>
  </si>
  <si>
    <t>89</t>
  </si>
  <si>
    <t>723231162</t>
  </si>
  <si>
    <t>Kohout kulový přímý G 1/2 PN 42 do 185°C plnoprůtokový s koulí DADO vnitřní závit těžká řada</t>
  </si>
  <si>
    <t>-1675763314</t>
  </si>
  <si>
    <t>Armatury se dvěma závity kohouty kulové PN 42 do 185 st.C plnoprůtokové [s koulí „DADO“] vnitřní závit těžká řada [R 950 Giacomini] G 1/2</t>
  </si>
  <si>
    <t xml:space="preserve">Poznámka k souboru cen:_x000d_
1. Cenami -9101 až -9108 nelze oceňovat montáž středotlakých regulátorů nebo jejich souprav. 2. V cenách -4351 a -4352 je upevňovací spojovací materiál součástí dodávky skříňky a soklu. </t>
  </si>
  <si>
    <t>90</t>
  </si>
  <si>
    <t>723231165</t>
  </si>
  <si>
    <t>Kohout kulový přímý G 1 1/4 PN 42 do 185°C plnoprůtokový s koulí DADO vnitřní závit těžká řada</t>
  </si>
  <si>
    <t>137992980</t>
  </si>
  <si>
    <t>Armatury se dvěma závity kohouty kulové PN 42 do 185 st.C plnoprůtokové [s koulí „DADO“] vnitřní závit těžká řada [R 950 Giacomini] G 1 1/4</t>
  </si>
  <si>
    <t>91</t>
  </si>
  <si>
    <t>723234314</t>
  </si>
  <si>
    <t>Regulátor tlaku plynu středotlaký jednostupňový výkon do 80 m3/hod pro zemní plyn</t>
  </si>
  <si>
    <t>-343716393</t>
  </si>
  <si>
    <t>Armatury se dvěma závity středotlaké regulátory tlaku plynu jednostupňové pro zemní plyn, výkon do 80 m3/hod [typ Al-z8]</t>
  </si>
  <si>
    <t>92</t>
  </si>
  <si>
    <t>723239101</t>
  </si>
  <si>
    <t>Montáž armatur plynovodních se dvěma závity G 1/2 ostatní typ</t>
  </si>
  <si>
    <t>120119204</t>
  </si>
  <si>
    <t>Armatury se dvěma závity montáž armatur se dvěma závity ostatních typů do G 1/2</t>
  </si>
  <si>
    <t>93</t>
  </si>
  <si>
    <t>Mat/723-019</t>
  </si>
  <si>
    <t>kulový uzávěr plynu s vnitřním a vnějším závitem G1/2", motýl</t>
  </si>
  <si>
    <t>1917026743</t>
  </si>
  <si>
    <t>94</t>
  </si>
  <si>
    <t>Mat/723-020</t>
  </si>
  <si>
    <t>kulový uzávěr plynu vzorkovací s vnějším závitem G1/2", motýl</t>
  </si>
  <si>
    <t>858840627</t>
  </si>
  <si>
    <t>95</t>
  </si>
  <si>
    <t>723239108</t>
  </si>
  <si>
    <t>Montáž armatur plynovodních se dvěma závity G 3 ostatní typ</t>
  </si>
  <si>
    <t>16829328</t>
  </si>
  <si>
    <t>Armatury se dvěma závity montáž armatur se dvěma závity ostatních typů G 3</t>
  </si>
  <si>
    <t>Mat/723-021</t>
  </si>
  <si>
    <t>elektromagnetický ventil EVPE 1080.02, 3", 20W, do 5kPa, 230VAC</t>
  </si>
  <si>
    <t>1653492214</t>
  </si>
  <si>
    <t>97</t>
  </si>
  <si>
    <t>998723201</t>
  </si>
  <si>
    <t>Přesun hmot procentní pro vnitřní plynovod v objektech v do 6 m</t>
  </si>
  <si>
    <t>-1537117900</t>
  </si>
  <si>
    <t>Přesun hmot pro vnitřní plynovod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</si>
  <si>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</si>
  <si>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</si>
  <si>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</si>
  <si>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98</t>
  </si>
  <si>
    <t>725539306</t>
  </si>
  <si>
    <t>Montáž ohřívačů zásobníkových stacionárních tlakových do 1000 litrů</t>
  </si>
  <si>
    <t>-455457196</t>
  </si>
  <si>
    <t>Elektrické ohřívače zásobníkové montáž tlakových ohřívačů stacionárních přes 500 do 1000 l</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</si>
  <si>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</si>
  <si>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99</t>
  </si>
  <si>
    <t>Mat/725-001</t>
  </si>
  <si>
    <t>zásobníkový ohřívač TUV nerezový systém "tank in tank" objem 606l</t>
  </si>
  <si>
    <t>1861270769</t>
  </si>
  <si>
    <t xml:space="preserve">zásobníkový ohřívač teplé vody nerezový, systém "tank in tank" s celkovým objemem 606 l, objemem topné vody 161 l, objemem teplé vody 445 l, teplosměnnou plochou 3,58 m2, pro jmenovitý příkon 88 kW
</t>
  </si>
  <si>
    <t>100</t>
  </si>
  <si>
    <t>Mat/725-002</t>
  </si>
  <si>
    <t>zásobníkový ohřívač TUV nerezový systém "tank in tank" objem 1000l</t>
  </si>
  <si>
    <t>-1298435978</t>
  </si>
  <si>
    <t xml:space="preserve">zásobníkový ohřívač teplé vody nerezový, systém "tank in tank" s celkovým objemem 1000 l, objemem topné vody 160 l, objemem teplé vody 840 l, teplosměnnou plochou 5,5 m2, pro jmenovitý příkon 112 kW
</t>
  </si>
  <si>
    <t>101</t>
  </si>
  <si>
    <t>998725201</t>
  </si>
  <si>
    <t>Přesun hmot procentní pro zařizovací předměty v objektech v do 6 m</t>
  </si>
  <si>
    <t>-2036028761</t>
  </si>
  <si>
    <t>Přesun hmot pro zařizovací předměty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</si>
  <si>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</si>
  <si>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731</t>
  </si>
  <si>
    <t>Ústřední vytápění - kotelny</t>
  </si>
  <si>
    <t>102</t>
  </si>
  <si>
    <t>Indiv.kalk.731-001</t>
  </si>
  <si>
    <t>Montáž kotle ocelového závěsného na plyn kondenzačního o výkonu přes 45 kW</t>
  </si>
  <si>
    <t>370355054</t>
  </si>
  <si>
    <t>Kotle ocelové teplovodní plynové závěsné kondenzační montáž kotlů kondenzačních ostatních typů o výkonu přes 45 kW</t>
  </si>
  <si>
    <t>103</t>
  </si>
  <si>
    <t>Mat/731-001</t>
  </si>
  <si>
    <t>plynový stacionární kondenzační kotel se jmenovitým tepelným výkonem 122 kW</t>
  </si>
  <si>
    <t>kpl</t>
  </si>
  <si>
    <t>-1874676132</t>
  </si>
  <si>
    <t xml:space="preserve">plynový stacionární kondenzační kotel se jmenovitým tepelným výkonem 122 kW, s užitečným tepelným výkonem při jmenovitém tepelném výkonu a ve vysokoteplotním režimu 121,6 kW, se spotřebou pomocné elektrické energie v plném zatížení 0,170 kW, při částečném zatížení 0,031 kW, v pohotovostním režimu 0,004 kW, s tepelnou ztrátou v pohotovostním režimu 0,180 kW, hladinou akustického tlaku ve vnitřním prostoru 66 dB, amisí oxidů duséku NOx 38 mg/kWh, na zemní plyn, s účinností 109,5% při teplotním spádu 50/30, o šířce 692 mm, hloubce 1008 a výšce 1389
</t>
  </si>
  <si>
    <t>104</t>
  </si>
  <si>
    <t>Indiv.kalk.731-002</t>
  </si>
  <si>
    <t>Systém odvodu spalin z kotlů DN250/160</t>
  </si>
  <si>
    <t>-277691083</t>
  </si>
  <si>
    <t xml:space="preserve">Specifikace prvků položky :
1x revizní T-kus s měřícím otvorem (redukovaný)
3x trubkový díl s 87° odbočkou - 1m
4x trubka s hrdlem - 2m
3x trubka s hrdlem - 0,5m
1x trubka s hrdlem - 1m
1x revizní koleno 87°
1x revizní T-kus s odtokem
2x trubka s hrdlem - 2m
1x sifon Long John (pro přetlak) vývod 40 mm
1x hadice pro odvod kondenzátu - 1bm
</t>
  </si>
  <si>
    <t>105</t>
  </si>
  <si>
    <t>Indiv.kalk.731-003</t>
  </si>
  <si>
    <t>Systém odvodu kondenzátu pro zařízení do výkonu 1300kW - neutralizační zařízení pro kondenzát z kotlů</t>
  </si>
  <si>
    <t>-1585448584</t>
  </si>
  <si>
    <t>106</t>
  </si>
  <si>
    <t>Indiv.kalk.731-004</t>
  </si>
  <si>
    <t>Komínová vložka</t>
  </si>
  <si>
    <t>30036697</t>
  </si>
  <si>
    <t xml:space="preserve">Specifikace prvků položky :
1x pateční koleno 87° s kotvením
1x přechodka pevná / flex
23x flexibilní trubka - 1m
1x kotvící spona
1x krycí deska se závěsnou maticí
</t>
  </si>
  <si>
    <t>107</t>
  </si>
  <si>
    <t>998731201</t>
  </si>
  <si>
    <t>Přesun hmot procentní pro kotelny v objektech v do 6 m</t>
  </si>
  <si>
    <t>-942324244</t>
  </si>
  <si>
    <t>Přesun hmot pro kotelny stanovený procentní sazbou (%) z ceny vodorovná dopravní vzdálenost do 50 m v objektech výšky do 6 m</t>
  </si>
  <si>
    <t>732</t>
  </si>
  <si>
    <t>Ústřední vytápění - strojovny</t>
  </si>
  <si>
    <t>108</t>
  </si>
  <si>
    <t>732112235</t>
  </si>
  <si>
    <t>Rozdělovač sdružený hydraulický DN 100 závitový</t>
  </si>
  <si>
    <t>468770145</t>
  </si>
  <si>
    <t>Rozdělovače a sběrače sdružené hydraulické závitové (průtok Q m3/h - výkon kW) DN 100 (23 m3/h - 550 kW)</t>
  </si>
  <si>
    <t xml:space="preserve">Poznámka k souboru cen:_x000d_
1. V cenách -1125 až -1146 je započteno těleso základní délky 1 m, dna a odvodňovací hrdlo. 2. Těleso delší než 1 m se oceňuje skladebně cenou -1125 až -1146 a počtem příplatků (ceny -1225 až -1246), odpovídajícím rozdílu základní a projektované délky tělesa. 3. Cenami -1312 až -1344 se oceňuje i navaření hrdel na nádrže. 4. Cenami -5102 až -5117 se oceňují rozdělovače a sběrače primárních okruhů tepelných čerpadel, umístěných ve strojovně. </t>
  </si>
  <si>
    <t>109</t>
  </si>
  <si>
    <t>732113105</t>
  </si>
  <si>
    <t>Vyrovnávač dynamických tlaků DN 100 PN 6 hydraulický přírubový</t>
  </si>
  <si>
    <t>1576200746</t>
  </si>
  <si>
    <t>Rozdělovače a sběrače hydraulické vyrovnávače dynamických tlaků přírubové PN 6 (průtok Q m3/h) DN 100 (20 m3/h)</t>
  </si>
  <si>
    <t>110</t>
  </si>
  <si>
    <t>732331611</t>
  </si>
  <si>
    <t>Nádoba tlaková expanzní s membránou závitové připojení PN 0,6 o objemu 8 litrů</t>
  </si>
  <si>
    <t>1236234666</t>
  </si>
  <si>
    <t>Nádoby expanzní tlakové s membránou bez pojistného ventilu se závitovým připojením PN 0,6 o objemu 8 l</t>
  </si>
  <si>
    <t>111</t>
  </si>
  <si>
    <t>732331715</t>
  </si>
  <si>
    <t>Nádoba tlaková expanzní s membránou závitové připojení PN 1,0 o objemu 33 litrů</t>
  </si>
  <si>
    <t>-1208996872</t>
  </si>
  <si>
    <t>Nádoby expanzní tlakové s membránou bez pojistného ventilu se závitovým připojením PN 1,0 o objemu [Expanzomat S] 33 l</t>
  </si>
  <si>
    <t>112</t>
  </si>
  <si>
    <t>Mat/732-001</t>
  </si>
  <si>
    <t>flow jet ventil k expanzní nádobě 1"x 3/4"</t>
  </si>
  <si>
    <t>-2022741150</t>
  </si>
  <si>
    <t>113</t>
  </si>
  <si>
    <t>732421212</t>
  </si>
  <si>
    <t>Čerpadlo teplovodní mokroběžné závitové cirkulační DN 25 výtlak do 4,0 m průtok 2,20 m3/h pro TUV</t>
  </si>
  <si>
    <t>819673945</t>
  </si>
  <si>
    <t>Čerpadla teplovodní závitová mokroběžná cirkulační pro TUV (elektronicky řízená) PN 10, do 80 st.C DN přípojky/dopravní výška H (m) - čerpací výkon Q (m3/h) DN 25 / do 4,0 m / 2,2 m3/h</t>
  </si>
  <si>
    <t>114</t>
  </si>
  <si>
    <t>732421453</t>
  </si>
  <si>
    <t>Čerpadlo teplovodní mokroběžné závitové oběhové DN 32 výtlak do 6,0 m průtok 4,5 m3/h pro vytápění</t>
  </si>
  <si>
    <t>-1410993862</t>
  </si>
  <si>
    <t>Čerpadla teplovodní závitová mokroběžná oběhová pro teplovodní vytápění (elektronicky řízená) PN 10, do 110°C DN přípojky/dopravní výška H (m) - čerpací výkon Q (m3/h) DN 32 / do 6,0 m / 4,5 m3/h</t>
  </si>
  <si>
    <t>115</t>
  </si>
  <si>
    <t>732421472</t>
  </si>
  <si>
    <t>Čerpadlo teplovodní mokroběžné závitové oběhové DN 32 výtlak do 8,0 m průtok 5,0 m3/h pro vytápění</t>
  </si>
  <si>
    <t>-1211598605</t>
  </si>
  <si>
    <t>Čerpadla teplovodní závitová mokroběžná oběhová pro teplovodní vytápění (elektronicky řízená) PN 10, do 110°C DN přípojky/dopravní výška H (m) - čerpací výkon Q (m3/h) DN 32 / do 8,0 m / 5,0 m3/h</t>
  </si>
  <si>
    <t>116</t>
  </si>
  <si>
    <t>732421474</t>
  </si>
  <si>
    <t>Čerpadlo teplovodní mokroběžné závitové oběhové DN 32 výtlak do 10,0 m průtok 4,5 m3/h pro vytápění</t>
  </si>
  <si>
    <t>-1798039493</t>
  </si>
  <si>
    <t>Čerpadla teplovodní závitová mokroběžná oběhová pro teplovodní vytápění (elektronicky řízená) PN 10, do 110°C DN přípojky/dopravní výška H (m) - čerpací výkon Q (m3/h) DN 32 / do 10,0 m / 4,5 m3/h</t>
  </si>
  <si>
    <t>117</t>
  </si>
  <si>
    <t>Mat/732-002</t>
  </si>
  <si>
    <t>šroubení k čerpadlu mosaz 2x5/4" vnitřní</t>
  </si>
  <si>
    <t>-1198448063</t>
  </si>
  <si>
    <t>118</t>
  </si>
  <si>
    <t>Indiv.kalk.732-001</t>
  </si>
  <si>
    <t>Dodávka a montáž bezexpanzního automatu Q=6m3/hod., max 0,8kW, 230V, 50Hz vč.připojovacích hadic</t>
  </si>
  <si>
    <t>-786753981</t>
  </si>
  <si>
    <t>Dodávka a montáž expanzního automatu Q=6m3/hod., max 0,8kW, 230V, 50Hz</t>
  </si>
  <si>
    <t>119</t>
  </si>
  <si>
    <t>998732201</t>
  </si>
  <si>
    <t>Přesun hmot procentní pro strojovny v objektech v do 6 m</t>
  </si>
  <si>
    <t>-1749409001</t>
  </si>
  <si>
    <t>Přesun hmot pro strojovny stanovený procentní sazbou (%) z ceny vodorovná dopravní vzdálenost do 50 m v objektech výšky do 6 m</t>
  </si>
  <si>
    <t>733</t>
  </si>
  <si>
    <t>Ústřední vytápění - rozvodné potrubí</t>
  </si>
  <si>
    <t>120</t>
  </si>
  <si>
    <t>733122207</t>
  </si>
  <si>
    <t>Potrubí z uhlíkové oceli hladké spojované lisováním DN 40 (42,0/1,5mm)</t>
  </si>
  <si>
    <t>-685732185</t>
  </si>
  <si>
    <t xml:space="preserve">Poznámka k souboru cen:_x000d_
1. Cenami –2112 a -2113 se oceňuje rozvod potrubí jednotrubkových horizontálních soustav. 2. V cenách –2112 a -2113 je započteno úplné těleso spojky a příchytky potrubí. 3. V cenách –2112 a -2113 není započteno: a) krycí lišty potrubí vedeného nad podlahou, b) připojení horizontálního rozvodu na stoupací potrubí. 4. Cenami –2122 a -2123 se oceňuje napojení rozvodu na jednotlivá stoupací potrubí, popř. na měřicí nebo regulační armaturu přípojky topného okruhu. 5. V cenách –2122 a -2123 je započteno: a) úplné těleso přípojky, b) navaření hrdla přípojky. </t>
  </si>
  <si>
    <t>121</t>
  </si>
  <si>
    <t>733122208</t>
  </si>
  <si>
    <t>Potrubí z uhlíkové oceli hladké spojované lisováním DN 50 (54,0/1,5mm)</t>
  </si>
  <si>
    <t>-1320384409</t>
  </si>
  <si>
    <t>"výměra dle samostatného soupisu materiálu" 36,0</t>
  </si>
  <si>
    <t>122</t>
  </si>
  <si>
    <t>733122212.R</t>
  </si>
  <si>
    <t>Potrubí z uhlíkové oceli hladké spojované lisováním DN 70 (76,1/2,0mm)</t>
  </si>
  <si>
    <t>-878966438</t>
  </si>
  <si>
    <t>"výměra dle samostatného soupisu materiálu" 90,0</t>
  </si>
  <si>
    <t>123</t>
  </si>
  <si>
    <t>733122215.R</t>
  </si>
  <si>
    <t>Potrubí z uhlíkové oceli hladké spojované lisováním DN 100 (108,0/2,0mm)</t>
  </si>
  <si>
    <t>1647368708</t>
  </si>
  <si>
    <t>"výměra dle samostatného soupisu materiálu" 42,0</t>
  </si>
  <si>
    <t>124</t>
  </si>
  <si>
    <t>733811252.R</t>
  </si>
  <si>
    <t>Ochrana vodovodního potrubí přilepenými termoizolačními trubicemi z PE tl do 50 mm DN do 45 mm</t>
  </si>
  <si>
    <t>1597303074</t>
  </si>
  <si>
    <t>Ochrana potrubí termoizolačními trubicemi z minerálního vlákna kašírovaná vyztuženou hliníkovou folií přilepenými v příčných a podélných spojích, tloušťky izolace přes 25 do 50 mm, vnitřního průměru izolace DN přes 22 do 45 mm</t>
  </si>
  <si>
    <t>125</t>
  </si>
  <si>
    <t>733811253.R</t>
  </si>
  <si>
    <t>Ochrana vodovodního potrubí přilepenými termoizolačními trubicemi z PE tl do 50 mm DN do 63 mm</t>
  </si>
  <si>
    <t>1120489108</t>
  </si>
  <si>
    <t>Ochrana potrubí termoizolačními trubicemi z minerálního vlákna kašírovaná vyztuženou hliníkovou folií přilepenými v příčných a podélných spojích, tloušťky izolace přes 25 do 50 mm, vnitřního průměru izolace DN přes 45 do 63 mm</t>
  </si>
  <si>
    <t>126</t>
  </si>
  <si>
    <t>733811254.R</t>
  </si>
  <si>
    <t>Ochrana vodovodního potrubí přilepenými termoizolačními trubicemi z PE tl do 50 mm DN do 89 mm</t>
  </si>
  <si>
    <t>-1366401362</t>
  </si>
  <si>
    <t>Ochrana potrubí termoizolačními trubicemi z minerálního vlákna kašírovaná vyztuženou hliníkovou folií přilepenými v příčných a podélných spojích, tloušťky izolace přes 25 do 50 mm, vnitřního průměru izolace DN přes 63 do 89 mm</t>
  </si>
  <si>
    <t>127</t>
  </si>
  <si>
    <t>733811255.R</t>
  </si>
  <si>
    <t>Ochrana vodovodního potrubí přilepenými termoizolačními trubicemi z PE tl do 50 mm DN do 110 mm</t>
  </si>
  <si>
    <t>676196570</t>
  </si>
  <si>
    <t>Ochrana potrubí termoizolačními trubicemi z minerálního vlákna kašírovaná vyztuženou hliníkovou folií přilepenými v příčných a podélných spojích, tloušťky izolace přes 25 do 50 mm, vnitřního průměru izolace DN přes 89 do 110 mm</t>
  </si>
  <si>
    <t>128</t>
  </si>
  <si>
    <t>Mat/733-001</t>
  </si>
  <si>
    <t>press fitinka z uhlíkové oceli - oblouk D42mm/90°</t>
  </si>
  <si>
    <t>2139970269</t>
  </si>
  <si>
    <t>129</t>
  </si>
  <si>
    <t>Mat/733-002</t>
  </si>
  <si>
    <t>press fitinka z uhlíkové oceli - oblouk D54mm/90°</t>
  </si>
  <si>
    <t>1485031014</t>
  </si>
  <si>
    <t>"výměra dle samostatného soupisu materiálu" 14</t>
  </si>
  <si>
    <t>130</t>
  </si>
  <si>
    <t>Mat/733-003</t>
  </si>
  <si>
    <t>press fitinka z uhlíkové oceli - oblouk D108mm/90°</t>
  </si>
  <si>
    <t>2042306123</t>
  </si>
  <si>
    <t>"výměra dle samostatného soupisu materiálu" 16</t>
  </si>
  <si>
    <t>131</t>
  </si>
  <si>
    <t>Mat/733-004</t>
  </si>
  <si>
    <t>press fitinka z uhlíkové oceli - oblouk D35mm/45° s jedním zásuvným koncem</t>
  </si>
  <si>
    <t>-1698611566</t>
  </si>
  <si>
    <t>132</t>
  </si>
  <si>
    <t>Mat/733-005</t>
  </si>
  <si>
    <t>press fitinka z uhlíkové oceli - oblouk D42mm/45° s jedním zásuvným koncem</t>
  </si>
  <si>
    <t>94092747</t>
  </si>
  <si>
    <t>133</t>
  </si>
  <si>
    <t>Mat/733-006</t>
  </si>
  <si>
    <t>press fitinka z uhlíkové oceli - T-kus D42-35-42 90° redukovaný</t>
  </si>
  <si>
    <t>-1700425795</t>
  </si>
  <si>
    <t>134</t>
  </si>
  <si>
    <t>Mat/733-007</t>
  </si>
  <si>
    <t>press fitinka z uhlíkové oceli - T-kus D54-42-54 90° redukovaný</t>
  </si>
  <si>
    <t>-1205461423</t>
  </si>
  <si>
    <t>135</t>
  </si>
  <si>
    <t>Mat/733-008</t>
  </si>
  <si>
    <t>press fitinka z uhlíkové oceli - T-kus D108-54-108 90° redukovaný</t>
  </si>
  <si>
    <t>1683789264</t>
  </si>
  <si>
    <t>136</t>
  </si>
  <si>
    <t>Mat/733-009</t>
  </si>
  <si>
    <t xml:space="preserve">press fitinka z uhlíkové oceli - T-kus  D42 RP1/2"-42 90° s vnitřním závitem</t>
  </si>
  <si>
    <t>876448263</t>
  </si>
  <si>
    <t>137</t>
  </si>
  <si>
    <t>Mat/733-010</t>
  </si>
  <si>
    <t xml:space="preserve">press fitinka z uhlíkové oceli - T-kus  D54 RP1/2"-54 90° s vnitřním závitem</t>
  </si>
  <si>
    <t>471197194</t>
  </si>
  <si>
    <t>"výměra dle samostatného soupisu materiálu" 28</t>
  </si>
  <si>
    <t>138</t>
  </si>
  <si>
    <t>Mat/733-011</t>
  </si>
  <si>
    <t xml:space="preserve">press fitinka z uhlíkové oceli - T-kus  D108 RP1/2"-108 90° s vnitřním závitem</t>
  </si>
  <si>
    <t>936293245</t>
  </si>
  <si>
    <t>"výměra dle samostatného soupisu materiálu" 6</t>
  </si>
  <si>
    <t>139</t>
  </si>
  <si>
    <t>Mat/733-012</t>
  </si>
  <si>
    <t>press fitinka z uhlíkové oceli - přechodka D35-R5/4" s vnějším závitem</t>
  </si>
  <si>
    <t>-292640246</t>
  </si>
  <si>
    <t>140</t>
  </si>
  <si>
    <t>Mat/733-013</t>
  </si>
  <si>
    <t>press fitinka z uhlíkové oceli - přechodka D42-R6/4" s vnějším závitem</t>
  </si>
  <si>
    <t>-2108667600</t>
  </si>
  <si>
    <t>141</t>
  </si>
  <si>
    <t>Mat/733-014</t>
  </si>
  <si>
    <t>press fitinka z uhlíkové oceli - přechodka D54-R2" s vnějším závitem</t>
  </si>
  <si>
    <t>-716447989</t>
  </si>
  <si>
    <t>"výměra dle samostatného soupisu materiálu" 50</t>
  </si>
  <si>
    <t>142</t>
  </si>
  <si>
    <t>Mat/733-015</t>
  </si>
  <si>
    <t>press fitinka z uhlíkové oceli - přechodka D76-R6/4" s vnějším závitem</t>
  </si>
  <si>
    <t>-1882164630</t>
  </si>
  <si>
    <t>"výměra dle samostatného soupisu materiálu" 29</t>
  </si>
  <si>
    <t>143</t>
  </si>
  <si>
    <t>Mat/733-016</t>
  </si>
  <si>
    <t>fitinka z mosazi - oblouk 1" s vnějším a vnitřním závitem</t>
  </si>
  <si>
    <t>-1312935656</t>
  </si>
  <si>
    <t>144</t>
  </si>
  <si>
    <t>Mat/733-017</t>
  </si>
  <si>
    <t>fitinka z mosazi - nátrubek 2+1/2"</t>
  </si>
  <si>
    <t>873668371</t>
  </si>
  <si>
    <t>145</t>
  </si>
  <si>
    <t>Mat/733-018</t>
  </si>
  <si>
    <t>fitinka z mosazi - T-kus jednoznačný 6/4"</t>
  </si>
  <si>
    <t>-2052878021</t>
  </si>
  <si>
    <t>146</t>
  </si>
  <si>
    <t>Mat/733-019</t>
  </si>
  <si>
    <t>fitinka z mosazi - T-kus jednoznačný 2"</t>
  </si>
  <si>
    <t>1140499965</t>
  </si>
  <si>
    <t>"výměra dle samostatného soupisu materiálu" 22</t>
  </si>
  <si>
    <t>147</t>
  </si>
  <si>
    <t>Mat/733-020</t>
  </si>
  <si>
    <t>fitinka z mosazi - T-kus redukovaný 1"x1/2"x1"</t>
  </si>
  <si>
    <t>-1902421759</t>
  </si>
  <si>
    <t>148</t>
  </si>
  <si>
    <t>Mat/733-021</t>
  </si>
  <si>
    <t>fitinka z mosazi - TT-kus (kříž) 1"</t>
  </si>
  <si>
    <t>859779524</t>
  </si>
  <si>
    <t>149</t>
  </si>
  <si>
    <t>Mat/733-022</t>
  </si>
  <si>
    <t>fitinka z mosazi - redukce 3/4"x1/2"</t>
  </si>
  <si>
    <t>1628286518</t>
  </si>
  <si>
    <t>150</t>
  </si>
  <si>
    <t>Mat/733-023</t>
  </si>
  <si>
    <t>fitinka z mosazi - redukce 5/4"x3/4"</t>
  </si>
  <si>
    <t>-242128669</t>
  </si>
  <si>
    <t>151</t>
  </si>
  <si>
    <t>Mat/733-024</t>
  </si>
  <si>
    <t>fitinka z mosazi - redukce 6/4"x5/4"</t>
  </si>
  <si>
    <t>-1750533571</t>
  </si>
  <si>
    <t>152</t>
  </si>
  <si>
    <t>Mat/733-025</t>
  </si>
  <si>
    <t>fitinka z mosazi - redukce 2"x5/4"</t>
  </si>
  <si>
    <t>-1263745497</t>
  </si>
  <si>
    <t>153</t>
  </si>
  <si>
    <t>Mat/733-026</t>
  </si>
  <si>
    <t>fitinka z mosazi - redukce 2+1/2"x2"</t>
  </si>
  <si>
    <t>1213168595</t>
  </si>
  <si>
    <t>154</t>
  </si>
  <si>
    <t>Mat/733-027</t>
  </si>
  <si>
    <t>fitinka z mosazi - vsuvka 1"</t>
  </si>
  <si>
    <t>-49380793</t>
  </si>
  <si>
    <t>155</t>
  </si>
  <si>
    <t>Mat/733-028</t>
  </si>
  <si>
    <t>fitinka z mosazi - vsuvka 6/4"</t>
  </si>
  <si>
    <t>1980920219</t>
  </si>
  <si>
    <t>156</t>
  </si>
  <si>
    <t>Mat/733-029</t>
  </si>
  <si>
    <t>fitinka z mosazi - vsuvka 2"</t>
  </si>
  <si>
    <t>768409143</t>
  </si>
  <si>
    <t>"výměra dle samostatného soupisu materiálu" 36</t>
  </si>
  <si>
    <t>157</t>
  </si>
  <si>
    <t>Mat/733-030</t>
  </si>
  <si>
    <t>fitinka z mosazi - vsuvka redukovaná 6/4"x5/4"</t>
  </si>
  <si>
    <t>-2033738734</t>
  </si>
  <si>
    <t>158</t>
  </si>
  <si>
    <t>Mat/733-031</t>
  </si>
  <si>
    <t>fitinka z mosazi - vsuvka redukovaná 2"x5/4"</t>
  </si>
  <si>
    <t>-1051897978</t>
  </si>
  <si>
    <t>"výměra dle samostatného soupisu materiálu" 18</t>
  </si>
  <si>
    <t>159</t>
  </si>
  <si>
    <t>Mat/733-032</t>
  </si>
  <si>
    <t>fitinka z mosazi - vsuvka redukovaná 2"x6/4"</t>
  </si>
  <si>
    <t>-216248205</t>
  </si>
  <si>
    <t>160</t>
  </si>
  <si>
    <t>Mat/733-033</t>
  </si>
  <si>
    <t>příruba s nátrubkem pro zalisování D108-DN100, 6bar</t>
  </si>
  <si>
    <t>-490052968</t>
  </si>
  <si>
    <t>161</t>
  </si>
  <si>
    <t>998733201</t>
  </si>
  <si>
    <t>Přesun hmot procentní pro rozvody potrubí v objektech v do 6 m</t>
  </si>
  <si>
    <t>-551234300</t>
  </si>
  <si>
    <t>Přesun hmot pro rozvody potrubí stanovený procentní sazbou z ceny vodorovná dopravní vzdálenost do 50 m v objektech výšky do 6 m</t>
  </si>
  <si>
    <t>734</t>
  </si>
  <si>
    <t>Ústřední vytápění - armatury</t>
  </si>
  <si>
    <t>162</t>
  </si>
  <si>
    <t>734209123</t>
  </si>
  <si>
    <t>Montáž armatury závitové s třemi závity G 1/2</t>
  </si>
  <si>
    <t>-1278044511</t>
  </si>
  <si>
    <t>Montáž závitových armatur se 3 závity G 1/2 (DN 15)</t>
  </si>
  <si>
    <t>163</t>
  </si>
  <si>
    <t>Mat/734-001</t>
  </si>
  <si>
    <t>kohout kulový třícestný 1/2" k manometru</t>
  </si>
  <si>
    <t>770056761</t>
  </si>
  <si>
    <t>"výměra dle samostatného soupisu materiálu" 4+1</t>
  </si>
  <si>
    <t>164</t>
  </si>
  <si>
    <t>734211127</t>
  </si>
  <si>
    <t>Ventil závitový odvzdušňovací G 1/2 PN 14 do 120°C automatický se zpětnou klapkou</t>
  </si>
  <si>
    <t>514252371</t>
  </si>
  <si>
    <t>Ventily odvzdušňovací závitové automatické se zpětnou klapkou PN 14 do 120 st.C G 1/2</t>
  </si>
  <si>
    <t>165</t>
  </si>
  <si>
    <t>734242416</t>
  </si>
  <si>
    <t>Ventil závitový zpětný přímý G 6/4 PN 16 do 110°C</t>
  </si>
  <si>
    <t>-771507324</t>
  </si>
  <si>
    <t>Ventily zpětné závitové PN 16 do 110 st.C [R60 Giacomini] přímé G 6/4</t>
  </si>
  <si>
    <t>166</t>
  </si>
  <si>
    <t>734242417</t>
  </si>
  <si>
    <t>Ventil závitový zpětný přímý G 2 PN 16 do 110°C</t>
  </si>
  <si>
    <t>1321481328</t>
  </si>
  <si>
    <t>Ventily zpětné závitové PN 16 do 110 st.C [R60 Giacomini] přímé G 2</t>
  </si>
  <si>
    <t>167</t>
  </si>
  <si>
    <t>734251214</t>
  </si>
  <si>
    <t>Ventil závitový pojistný rohový G 5/4 provozní tlak od 2,5 do 6 barů</t>
  </si>
  <si>
    <t>1995203858</t>
  </si>
  <si>
    <t>Ventily pojistné závitové a čepové rohové provozní tlak od 2,5 do 6 bar [R 140 Giacomini] G 5/4</t>
  </si>
  <si>
    <t>168</t>
  </si>
  <si>
    <t>734291246</t>
  </si>
  <si>
    <t>Filtr závitový přímý G 1 1/2 PN 16 do 130°C s vnitřními závity</t>
  </si>
  <si>
    <t>-84376067</t>
  </si>
  <si>
    <t>Ostatní armatury filtry závitové PN 16 do 130 st.C přímé s vnitřními závity G 1 1/2</t>
  </si>
  <si>
    <t>169</t>
  </si>
  <si>
    <t>734291247</t>
  </si>
  <si>
    <t>Filtr závitový přímý G 2 PN 16 do 130°C s vnitřními závity</t>
  </si>
  <si>
    <t>704462517</t>
  </si>
  <si>
    <t>Ostatní armatury filtry závitové PN 16 do 130 st.C přímé s vnitřními závity G 2</t>
  </si>
  <si>
    <t>170</t>
  </si>
  <si>
    <t>734292716</t>
  </si>
  <si>
    <t>Kohout kulový přímý G 1 1/4 PN 42 do 185°C vnitřní závit</t>
  </si>
  <si>
    <t>-1206777606</t>
  </si>
  <si>
    <t>Ostatní armatury kulové kohouty PN 42 do 185 st.C přímé vnitřní závit G 1 1/4</t>
  </si>
  <si>
    <t>171</t>
  </si>
  <si>
    <t>734292717</t>
  </si>
  <si>
    <t>Kohout kulový přímý G 1 1/2 PN 42 do 185°C vnitřní závit</t>
  </si>
  <si>
    <t>-452048762</t>
  </si>
  <si>
    <t>Ostatní armatury kulové kohouty PN 42 do 185 st.C přímé vnitřní závit G 1 1/2</t>
  </si>
  <si>
    <t>172</t>
  </si>
  <si>
    <t>734292718</t>
  </si>
  <si>
    <t>675402008</t>
  </si>
  <si>
    <t>Ostatní armatury kulové kohouty PN 42 do 185 st.C přímé vnitřní závit G 2</t>
  </si>
  <si>
    <t>173</t>
  </si>
  <si>
    <t>734292724</t>
  </si>
  <si>
    <t>Kohout kulový přímý G 3/4 PN 42 do 185°C vnitřní závit s vypouštěním</t>
  </si>
  <si>
    <t>-2038915151</t>
  </si>
  <si>
    <t>Ostatní armatury kulové kohouty PN 42 do 185 st.C přímé vnitřní závit s vypouštěním G 3/4</t>
  </si>
  <si>
    <t>174</t>
  </si>
  <si>
    <t>734292767</t>
  </si>
  <si>
    <t>Kohout kulový přímý G 1 1/2 PN 42 do 185°C vnější a vnitřní závit</t>
  </si>
  <si>
    <t>-123768773</t>
  </si>
  <si>
    <t>Ostatní armatury kulové kohouty PN 42 do 185 st.C přímé vnější a vnitřní závit G 1 1/2</t>
  </si>
  <si>
    <t>175</t>
  </si>
  <si>
    <t>734292768</t>
  </si>
  <si>
    <t>Kohout kulový přímý G 2 PN 42 do 185°C vnější a vnitřní závit</t>
  </si>
  <si>
    <t>-1800483789</t>
  </si>
  <si>
    <t>Ostatní armatury kulové kohouty PN 42 do 185 st.C přímé vnější a vnitřní závit G 2</t>
  </si>
  <si>
    <t>"výměra dle samostatného soupisu materiálu" 15</t>
  </si>
  <si>
    <t>176</t>
  </si>
  <si>
    <t>734295023</t>
  </si>
  <si>
    <t>Směšovací armatura závitová trojcestná DN 32 se servomotorem</t>
  </si>
  <si>
    <t>-1316973171</t>
  </si>
  <si>
    <t>Směšovací armatury závitové trojcestné se servomotorem DN 32</t>
  </si>
  <si>
    <t>177</t>
  </si>
  <si>
    <t>Mat/734-002</t>
  </si>
  <si>
    <t>mosazné šroubení ke směšovacímu ventilu DN32</t>
  </si>
  <si>
    <t>-1969131281</t>
  </si>
  <si>
    <t>178</t>
  </si>
  <si>
    <t>734295024</t>
  </si>
  <si>
    <t>Směšovací armatura závitová trojcestná DN 40 se servomotorem</t>
  </si>
  <si>
    <t>-2074146182</t>
  </si>
  <si>
    <t>Směšovací armatury závitové trojcestné se servomotorem DN 40</t>
  </si>
  <si>
    <t>179</t>
  </si>
  <si>
    <t>Mat/734-003</t>
  </si>
  <si>
    <t>mosazné šroubení ke směšovacímu ventilu DN40</t>
  </si>
  <si>
    <t>166551853</t>
  </si>
  <si>
    <t>"výměra dle samostatného soupisu materiálu" 9</t>
  </si>
  <si>
    <t>180</t>
  </si>
  <si>
    <t>734411117</t>
  </si>
  <si>
    <t>Teploměr technický s pevným stonkem a jímkou zadní připojení průměr 80 mm délky 100 mm</t>
  </si>
  <si>
    <t>-1510069950</t>
  </si>
  <si>
    <t>Teploměry technické s pevným stonkem a jímkou zadní připojení (axiální) průměr 80 mm délka stonku 100 mm</t>
  </si>
  <si>
    <t>"výměra dle samostatného soupisu materiálu" 12+2</t>
  </si>
  <si>
    <t>181</t>
  </si>
  <si>
    <t>Mat/734-004</t>
  </si>
  <si>
    <t>flexibilní trubka 3/4"</t>
  </si>
  <si>
    <t>38008207</t>
  </si>
  <si>
    <t>182</t>
  </si>
  <si>
    <t>998734201</t>
  </si>
  <si>
    <t>Přesun hmot procentní pro armatury v objektech v do 6 m</t>
  </si>
  <si>
    <t>1093125361</t>
  </si>
  <si>
    <t>Přesun hmot pro armatury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</si>
  <si>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</si>
  <si>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Práce a dodávky M</t>
  </si>
  <si>
    <t>23-M</t>
  </si>
  <si>
    <t>Montáže potrubí</t>
  </si>
  <si>
    <t>183</t>
  </si>
  <si>
    <t>230032027</t>
  </si>
  <si>
    <t>Montáž přírubových spojů do PN 16 DN 50</t>
  </si>
  <si>
    <t>-269088444</t>
  </si>
  <si>
    <t>184</t>
  </si>
  <si>
    <t>Mat/23M-001</t>
  </si>
  <si>
    <t>ocelová příruba závitová DN50 PN16</t>
  </si>
  <si>
    <t>256</t>
  </si>
  <si>
    <t>-109726924</t>
  </si>
  <si>
    <t>185</t>
  </si>
  <si>
    <t>230032029</t>
  </si>
  <si>
    <t>Montáž přírubových spojů do PN 16 DN 80</t>
  </si>
  <si>
    <t>913082478</t>
  </si>
  <si>
    <t>186</t>
  </si>
  <si>
    <t>Mat/23M-002</t>
  </si>
  <si>
    <t>ocelová příruba závitová DN80 PN16</t>
  </si>
  <si>
    <t>2112416715</t>
  </si>
  <si>
    <t>35-M</t>
  </si>
  <si>
    <t>Montáž čerpadel, kompr.a vodoh.zař.</t>
  </si>
  <si>
    <t>187</t>
  </si>
  <si>
    <t>350380014</t>
  </si>
  <si>
    <t>Montáž dávkovací čerpadlo poloautomatický provoz</t>
  </si>
  <si>
    <t>121705082</t>
  </si>
  <si>
    <t>Zařízení pro chemickou úpravu vody Montáž dávkovací čerpadlo poloautomatický provoz</t>
  </si>
  <si>
    <t>188</t>
  </si>
  <si>
    <t>Mat/35M-001</t>
  </si>
  <si>
    <t xml:space="preserve">proporcionální dávkovací čerpadlo </t>
  </si>
  <si>
    <t>731239872</t>
  </si>
  <si>
    <t xml:space="preserve">Technické parametry :
    proporcionální dávkovací čerpadlo (možno přepnout na konstantní dávkování)
    nastavení: konstantní, dělení/násobení pulsů, digitální mA, mV
    blokace běhu čerpadla při nízké hladině
    průtok: 0 až 3 l/hodinu při tlaku 10 bar
    nastavitelná regulace dávkování - jeden impuls na 1/10/100 litrů
    proporcionální dávkování pouze s impulsními vodoměry řady GEL.IVLI
    připojení: standardní zásuvka 230 V
    materiál: hlavy čerpadla PVDF, o-kroužky FPM
    napojení na tlakové hadičky PVDF rozměru 6x4 mm
    součástí dodávky je sací koš, vstřik. tryska 1/2" a prop. hadičky 6x4 mm
</t>
  </si>
  <si>
    <t>189</t>
  </si>
  <si>
    <t>Mat/35M-002</t>
  </si>
  <si>
    <t>nádrž na roztok o objemu 30l</t>
  </si>
  <si>
    <t>976740985</t>
  </si>
  <si>
    <t>190</t>
  </si>
  <si>
    <t>Mat/35M-003</t>
  </si>
  <si>
    <t>kolorimetrický test tvrdosti vody ve francouzských stupních [°f = 0,1 mmol/l] cca. pro 200 měření změkčené vody</t>
  </si>
  <si>
    <t>set</t>
  </si>
  <si>
    <t>1083271635</t>
  </si>
  <si>
    <t>191</t>
  </si>
  <si>
    <t>Mat/35M-004</t>
  </si>
  <si>
    <t>regenerační sůl krystalická balení 25kg</t>
  </si>
  <si>
    <t>1907385728</t>
  </si>
  <si>
    <t>36-M</t>
  </si>
  <si>
    <t>Montáž prov.,měř. a regul. zařízení</t>
  </si>
  <si>
    <t>192</t>
  </si>
  <si>
    <t>360440057</t>
  </si>
  <si>
    <t>Montáž manometru 1 nebo 2 ukazatelé</t>
  </si>
  <si>
    <t>-1085025807</t>
  </si>
  <si>
    <t>Montáž pneumatických přístrojů a zařízení Montáž manometru 1 nebo 2 ukazatelé PNEUKOMPAKT, typ 355 51</t>
  </si>
  <si>
    <t>193</t>
  </si>
  <si>
    <t>Mat/36M-001</t>
  </si>
  <si>
    <t>manometr průměr 100mm AZ 0-400 kPa 1/2" vč.plochého těsnění Al M20x1,5, spodní připojení</t>
  </si>
  <si>
    <t>428027678</t>
  </si>
  <si>
    <t>194</t>
  </si>
  <si>
    <t>Mat/36M-002</t>
  </si>
  <si>
    <t>termomanometr 20-120°C 1/2", 0-4 bar</t>
  </si>
  <si>
    <t>256420819</t>
  </si>
  <si>
    <t>195</t>
  </si>
  <si>
    <t>Mat/36M-003</t>
  </si>
  <si>
    <t>manometr axiální - zadní napojení 1/4"M, pr. 50mm, 0-6bar vč.zpětné klapky</t>
  </si>
  <si>
    <t>382561284</t>
  </si>
  <si>
    <t>58-M</t>
  </si>
  <si>
    <t>Revize vyhrazených technických zařízení</t>
  </si>
  <si>
    <t>196</t>
  </si>
  <si>
    <t>580201001</t>
  </si>
  <si>
    <t>Provozní revize tlakových nádob stabilních do 0,2 m3</t>
  </si>
  <si>
    <t>-472624171</t>
  </si>
  <si>
    <t>Provozní revize tlakových nádob stabilních obsahu do 0,2 m3</t>
  </si>
  <si>
    <t>"celkový počet" 7</t>
  </si>
  <si>
    <t>197</t>
  </si>
  <si>
    <t>580203001</t>
  </si>
  <si>
    <t>Zkouška těsnosti tlakových nádob stabilních do 0,2 m3</t>
  </si>
  <si>
    <t>-1141237486</t>
  </si>
  <si>
    <t>Zkouška těsnosti tlakových nádob stabilních obsahu do 0,2 m3</t>
  </si>
  <si>
    <t>198</t>
  </si>
  <si>
    <t>580204001</t>
  </si>
  <si>
    <t>Tlaková zkouška tlakových nádob stabilních do 0,2 m3</t>
  </si>
  <si>
    <t>-1800530030</t>
  </si>
  <si>
    <t>Tlaková zkouška tlakových nádob stabilních obsahu do 0,2 m3</t>
  </si>
  <si>
    <t>199</t>
  </si>
  <si>
    <t>580401002</t>
  </si>
  <si>
    <t>Kontrola nízkotlaké kotelny přes 250 do 500 kW</t>
  </si>
  <si>
    <t>-497439232</t>
  </si>
  <si>
    <t>Kontrola nízkotlaké kotelny instalovaný výkon přes 250 do 500 kW</t>
  </si>
  <si>
    <t>"celkový počet" 1</t>
  </si>
  <si>
    <t>200</t>
  </si>
  <si>
    <t>580506042</t>
  </si>
  <si>
    <t>Vypracování protokolu o tlakové zkoušce domovního plynovodu</t>
  </si>
  <si>
    <t>úsek</t>
  </si>
  <si>
    <t>1605128032</t>
  </si>
  <si>
    <t>Domovní plynovody vypracování protokolu o tlakové zkoušce</t>
  </si>
  <si>
    <t>201</t>
  </si>
  <si>
    <t>580507310</t>
  </si>
  <si>
    <t>Uvedení plynového kotle přes 50 kW do provozu</t>
  </si>
  <si>
    <t>-1567244207</t>
  </si>
  <si>
    <t>Plynové kotle přes 50 kW uvedení kotle do provozu</t>
  </si>
  <si>
    <t>"celkový počet" 4</t>
  </si>
  <si>
    <t>HZS</t>
  </si>
  <si>
    <t>Hodinové zúčtovací sazby</t>
  </si>
  <si>
    <t>202</t>
  </si>
  <si>
    <t>HZS3112</t>
  </si>
  <si>
    <t>Hodinová zúčtovací sazba montér potrubí odborný</t>
  </si>
  <si>
    <t>hod</t>
  </si>
  <si>
    <t>512</t>
  </si>
  <si>
    <t>1892003286</t>
  </si>
  <si>
    <t>Hodinové zúčtovací sazby montáží technologických zařízení při externích montážích montér potrubí odborný</t>
  </si>
  <si>
    <t>"demontáž nespecifikovaného stávajícího zařízení a technologie" 150</t>
  </si>
  <si>
    <t>203</t>
  </si>
  <si>
    <t>HZS3232</t>
  </si>
  <si>
    <t>Hodinová zúčtovací sazba montér měřících zařízení odborný</t>
  </si>
  <si>
    <t>-473265155</t>
  </si>
  <si>
    <t>Hodinové zúčtovací sazby montáží technologických zařízení na stavebních objektech montér měřících zařízení odborný</t>
  </si>
  <si>
    <t>"uvedení regulační soupravy kotlů do provozu s nastavením parametrů, zaškolení obsluhy" 15,0</t>
  </si>
  <si>
    <t>204</t>
  </si>
  <si>
    <t>HZS4211</t>
  </si>
  <si>
    <t>Hodinová zúčtovací sazba revizní technik</t>
  </si>
  <si>
    <t>1860206177</t>
  </si>
  <si>
    <t>Hodinové zúčtovací sazby ostatních profesí revizní a kontrolní činnost revizní technik</t>
  </si>
  <si>
    <t>"revize spalinových cest" 15,0</t>
  </si>
  <si>
    <t>205</t>
  </si>
  <si>
    <t>HZS4232</t>
  </si>
  <si>
    <t>Hodinová zúčtovací sazba technik odborný</t>
  </si>
  <si>
    <t>-1699958707</t>
  </si>
  <si>
    <t>Hodinové zúčtovací sazby ostatních profesí revizní a kontrolní činnost technik odborný</t>
  </si>
  <si>
    <t>"uvedení sestavy kotlů do provozu a zaškolení obsluhy" 5,0*4</t>
  </si>
  <si>
    <t>"zprovoznění a seřízení chemické úpravny vody" 12,0</t>
  </si>
  <si>
    <t>OST</t>
  </si>
  <si>
    <t>Ostatní</t>
  </si>
  <si>
    <t>206</t>
  </si>
  <si>
    <t>Indiv.kalk.OST-001</t>
  </si>
  <si>
    <t>Topná zkouška pro otopné soustavy o výkonu přes 100kW v trvání 72 hod. (dle ČSN 060310)</t>
  </si>
  <si>
    <t>-178285249</t>
  </si>
  <si>
    <t>207</t>
  </si>
  <si>
    <t>449321130</t>
  </si>
  <si>
    <t>přístroj hasicí ruční práškový</t>
  </si>
  <si>
    <t>856686762</t>
  </si>
  <si>
    <t>přístroj hasicí ruční práškový 6 kg</t>
  </si>
  <si>
    <t>D.1.4 - Silnoproudá elektrotechnika</t>
  </si>
  <si>
    <t xml:space="preserve">    741 - Elektroinstalace - silnoproud</t>
  </si>
  <si>
    <t xml:space="preserve">    742 - Elektroinstalace - slaboproud</t>
  </si>
  <si>
    <t xml:space="preserve">    767 - Konstrukce zámečnické</t>
  </si>
  <si>
    <t xml:space="preserve">    46-M - Zemní práce při extr.mont.pracích</t>
  </si>
  <si>
    <t>741</t>
  </si>
  <si>
    <t>Elektroinstalace - silnoproud</t>
  </si>
  <si>
    <t>741110061</t>
  </si>
  <si>
    <t>Montáž trubka plastová ohebná D přes 11 do 23 mm uložená pod omítku</t>
  </si>
  <si>
    <t>-1589523904</t>
  </si>
  <si>
    <t>Montáž trubek elektroinstalačních s nasunutím nebo našroubováním do krabic plastových ohebných, uložených pod omítku, vnější D přes 11 do 23 mm</t>
  </si>
  <si>
    <t>"výměra viz samostatný dílčí soupis části D.1.4" 30,0</t>
  </si>
  <si>
    <t>345710610</t>
  </si>
  <si>
    <t>trubka elektroinstalační ohebná LPFLEX z PVC (ČSN) 2313</t>
  </si>
  <si>
    <t>1663161758</t>
  </si>
  <si>
    <t>trubka elektroinstalační ohebná z PVC (ČSN) 2313</t>
  </si>
  <si>
    <t>Poznámka k položce:
EAN 8595057600317</t>
  </si>
  <si>
    <t>30*1,02 'Přepočtené koeficientem množství</t>
  </si>
  <si>
    <t>741112021</t>
  </si>
  <si>
    <t>Montáž krabice nástěnná plastová čtyřhranná do 100x100 mm</t>
  </si>
  <si>
    <t>-641930335</t>
  </si>
  <si>
    <t>Montáž krabic elektroinstalačních bez napojení na trubky a lišty, demontáže a montáže víčka a přístroje protahovacích nebo odbočných nástěnných plastových čtyřhranných, vel. do 100x100 mm</t>
  </si>
  <si>
    <t>10.077.028</t>
  </si>
  <si>
    <t>krabice 6455-26 acidur 21</t>
  </si>
  <si>
    <t>KS</t>
  </si>
  <si>
    <t>-1039001349</t>
  </si>
  <si>
    <t>Úložný a instalační materiál Spojovací materiál Zásuvky, krabice pro montáž na stěnu / strop Krabice 6455-26 acidur 21</t>
  </si>
  <si>
    <t>"výměra viz samostatný dílčí soupis části D.1.4" 14</t>
  </si>
  <si>
    <t>741120001</t>
  </si>
  <si>
    <t>Montáž vodič Cu izolovaný plný a laněný žíla 0,35-6 mm2 pod omítku (CY)</t>
  </si>
  <si>
    <t>-1951927707</t>
  </si>
  <si>
    <t>Montáž vodičů izolovaných měděných bez ukončení uložených pod omítku plných a laněných (CY), průřezu žíly 0,35 až 6 mm2</t>
  </si>
  <si>
    <t>"výměra viz samostatný dílčí soupis části D.1.4" 15,0</t>
  </si>
  <si>
    <t>341408260</t>
  </si>
  <si>
    <t>vodič silový s Cu jádrem CY H07 V-U 6 mm2</t>
  </si>
  <si>
    <t>652153976</t>
  </si>
  <si>
    <t>Poznámka k položce:
obsah kovu [kg/m], Cu =0,059, Al =0</t>
  </si>
  <si>
    <t>15*1,02 'Přepočtené koeficientem množství</t>
  </si>
  <si>
    <t>741120003</t>
  </si>
  <si>
    <t>Montáž vodič Cu izolovaný plný a laněný žíla 10-16 mm2 pod omítku (CY)</t>
  </si>
  <si>
    <t>-1656362469</t>
  </si>
  <si>
    <t>Montáž vodičů izolovaných měděných bez ukončení uložených pod omítku plných a laněných (CY), průřezu žíly 10 až 16 mm2</t>
  </si>
  <si>
    <t>"výměra viz samostatný dílčí soupis části D.1.4" 40,0</t>
  </si>
  <si>
    <t>341408270</t>
  </si>
  <si>
    <t>vodič silový s Cu jádrem CY H07 V-U 10 mm2</t>
  </si>
  <si>
    <t>-1339066199</t>
  </si>
  <si>
    <t>Poznámka k položce:
obsah kovu [kg/m], Cu =0,098, Al =0</t>
  </si>
  <si>
    <t>40*1,02 'Přepočtené koeficientem množství</t>
  </si>
  <si>
    <t>741122015</t>
  </si>
  <si>
    <t>Montáž kabel Cu bez ukončení uložený pod omítku plný kulatý 3x1,5 mm2 (CYKY)</t>
  </si>
  <si>
    <t>-766834560</t>
  </si>
  <si>
    <t>Montáž kabelů měděných bez ukončení uložených pod omítku plných kulatých (CYKY), počtu a průřezu žil 3x1,5 mm2</t>
  </si>
  <si>
    <t>"výměra viz samostatný dílčí soupis části D.1.4" 249,0</t>
  </si>
  <si>
    <t>341110300</t>
  </si>
  <si>
    <t>kabel silový s Cu jádrem CYKY 3x1,5 mm2</t>
  </si>
  <si>
    <t>1321308588</t>
  </si>
  <si>
    <t>Poznámka k položce:
obsah kovu [kg/m], Cu =0,044, Al =0</t>
  </si>
  <si>
    <t>249*1,02 'Přepočtené koeficientem množství</t>
  </si>
  <si>
    <t>741122211</t>
  </si>
  <si>
    <t>Montáž kabel Cu plný kulatý žíla 3x1,5 až 6 mm2 uložený volně (CYKY)</t>
  </si>
  <si>
    <t>-872088622</t>
  </si>
  <si>
    <t>Montáž kabelů měděných bez ukončení uložených volně nebo v liště plných kulatých (CYKY) počtu a průřezu žil 3x1,5 až 6 mm2</t>
  </si>
  <si>
    <t>"výměra viz samostatný dílčí soupis části D.1.4" 60,0</t>
  </si>
  <si>
    <t>341110360</t>
  </si>
  <si>
    <t>kabel silový s Cu jádrem CYKY 3x2,5 mm2</t>
  </si>
  <si>
    <t>-766043464</t>
  </si>
  <si>
    <t>Poznámka k položce:
obsah kovu [kg/m], Cu =0,074, Al =0</t>
  </si>
  <si>
    <t>60*1,02 'Přepočtené koeficientem množství</t>
  </si>
  <si>
    <t>741124733</t>
  </si>
  <si>
    <t>Montáž kabel Cu stíněný ovládací žíly 2 až 19x1 mm2 uložený pevně (JYTY)</t>
  </si>
  <si>
    <t>1428726477</t>
  </si>
  <si>
    <t>Montáž kabelů měděných ovládacích bez ukončení uložených pevně stíněných ovládacích s plným jádrem (JYTY) počtu a průměru žil 2 až 19x1 mm2</t>
  </si>
  <si>
    <t>341215500</t>
  </si>
  <si>
    <t>kabel sdělovací JYTY Al laminovanou fólií 2x1 mm</t>
  </si>
  <si>
    <t>-570811608</t>
  </si>
  <si>
    <t>"výměra viz samostatný dílčí soupis části D.1.4" 240,0</t>
  </si>
  <si>
    <t>240*1,02 'Přepočtené koeficientem množství</t>
  </si>
  <si>
    <t>341215505</t>
  </si>
  <si>
    <t>kabel sdělovací JYTY Al laminovanou fólií 4x1 mm</t>
  </si>
  <si>
    <t>-1156479763</t>
  </si>
  <si>
    <t>"výměra viz samostatný dílčí soupis části D.1.4" 55,0</t>
  </si>
  <si>
    <t>55*1,02 'Přepočtené koeficientem množství</t>
  </si>
  <si>
    <t>741130001</t>
  </si>
  <si>
    <t>Ukončení vodič izolovaný do 2,5mm2 v rozváděči nebo na přístroji</t>
  </si>
  <si>
    <t>1204145627</t>
  </si>
  <si>
    <t>Ukončení vodičů izolovaných s označením a zapojením v rozváděči nebo na přístroji, průřezu žíly do 2,5 mm2</t>
  </si>
  <si>
    <t>"výměra viz samostatný dílčí soupis části D.1.4" 153</t>
  </si>
  <si>
    <t>741310402</t>
  </si>
  <si>
    <t>Montáž spínač tří/čtyřpólový nástěnný do 25 A prostředí normální</t>
  </si>
  <si>
    <t>1442747346</t>
  </si>
  <si>
    <t>Montáž spínačů tří nebo čtyřpólových nástěnných se zapojením vodičů, pro prostředí normální do 25 A</t>
  </si>
  <si>
    <t>345363920</t>
  </si>
  <si>
    <t>spínač páčkový trojpólový 25A nástěnný se signální doutnavkou 39563-13C</t>
  </si>
  <si>
    <t>-304548833</t>
  </si>
  <si>
    <t>Poznámka k položce:
výrobní označení: ABBJ39563-13</t>
  </si>
  <si>
    <t>"výměra viz samostatný dílčí soupis části D.1.4" 4</t>
  </si>
  <si>
    <t>741320105</t>
  </si>
  <si>
    <t>Montáž jistič jednopólový nn do 25 A ve skříni</t>
  </si>
  <si>
    <t>52406406</t>
  </si>
  <si>
    <t>Montáž jističů se zapojením vodičů jednopólových nn do 25 A ve skříni</t>
  </si>
  <si>
    <t>358221090</t>
  </si>
  <si>
    <t>jistič 1pólový-charakteristika B LPN (LSN) 10B/1</t>
  </si>
  <si>
    <t>848080715</t>
  </si>
  <si>
    <t>jistič 1pólový-charakteristika B 10A</t>
  </si>
  <si>
    <t>Poznámka k položce:
EAN: 8590125338710</t>
  </si>
  <si>
    <t>"výměra viz samostatný dílčí soupis části D.1.4" 1</t>
  </si>
  <si>
    <t>741410021</t>
  </si>
  <si>
    <t>Montáž vodič uzemňovací pásek průřezu do 120 mm2 v městské zástavbě v zemi</t>
  </si>
  <si>
    <t>1156173650</t>
  </si>
  <si>
    <t>Montáž uzemňovacího vedení s upevněním, propojením a připojením pomocí svorek v zemi s izolací spojů pásku průřezu do 120 mm2 v městské zástavbě</t>
  </si>
  <si>
    <t>"výměra viz samostatný dílčí soupis části D.1.4" 75,0</t>
  </si>
  <si>
    <t>354420620</t>
  </si>
  <si>
    <t>pás zemnící 30 x 4 mm FeZn</t>
  </si>
  <si>
    <t>kg</t>
  </si>
  <si>
    <t>-1388456209</t>
  </si>
  <si>
    <t>75*0,95 'Přepočtené koeficientem množství</t>
  </si>
  <si>
    <t>741410041</t>
  </si>
  <si>
    <t>Montáž vodič uzemňovací drát nebo lano D do 10 mm v městské zástavbě</t>
  </si>
  <si>
    <t>774437660</t>
  </si>
  <si>
    <t>Montáž uzemňovacího vedení s upevněním, propojením a připojením pomocí svorek v zemi s izolací spojů drátu nebo lana D do 10 mm v městské zástavbě</t>
  </si>
  <si>
    <t>"výměra viz samostatný dílčí soupis části D.1.4" 70,0+40,0</t>
  </si>
  <si>
    <t>354410730</t>
  </si>
  <si>
    <t>drát průměr 10 mm FeZn</t>
  </si>
  <si>
    <t>2071047394</t>
  </si>
  <si>
    <t>Poznámka k položce:
Hmotnost: 0,62 kg/m</t>
  </si>
  <si>
    <t>"výměra viz samostatný dílčí soupis části D.1.4" 70,0/1,44</t>
  </si>
  <si>
    <t>354410730.R</t>
  </si>
  <si>
    <t>drát průměr 10 mm FeZn s PVC izolací</t>
  </si>
  <si>
    <t>59365532</t>
  </si>
  <si>
    <t>"výměra viz samostatný dílčí soupis části D.1.4" 40,0/1,44</t>
  </si>
  <si>
    <t>741410072</t>
  </si>
  <si>
    <t>Montáž pospojování ochranné konstrukce ostatní vodičem do 16 mm2 uloženým pevně</t>
  </si>
  <si>
    <t>1445267317</t>
  </si>
  <si>
    <t>Montáž uzemňovacího vedení s upevněním, propojením a připojením pomocí svorek doplňků ostatních konstrukcí vodičem průřezu do 16 mm2, uloženým pevně</t>
  </si>
  <si>
    <t>741420021</t>
  </si>
  <si>
    <t>Montáž svorka hromosvodná se 2 šrouby</t>
  </si>
  <si>
    <t>744786989</t>
  </si>
  <si>
    <t>Montáž hromosvodného vedení svorek se 2 šrouby</t>
  </si>
  <si>
    <t xml:space="preserve">Poznámka k souboru cen:_x000d_
1. Svodovými dráty se rozumí i jímací vedení na střeše. </t>
  </si>
  <si>
    <t>354419960</t>
  </si>
  <si>
    <t xml:space="preserve">svorka odbočovací a spojovací SR 3a pro spojování kruhových a páskových vodičů    FeZn</t>
  </si>
  <si>
    <t>-1803522122</t>
  </si>
  <si>
    <t>svorka odbočovací a spojovací pro spojování kruhových a páskových vodičů, FeZn</t>
  </si>
  <si>
    <t>"výměra viz samostatný dílčí soupis části D.1.4" 21</t>
  </si>
  <si>
    <t>354420360</t>
  </si>
  <si>
    <t xml:space="preserve">svorka uzemnění  SP nerez připojovací</t>
  </si>
  <si>
    <t>-888321150</t>
  </si>
  <si>
    <t>svorka uzemnění nerez připojovací</t>
  </si>
  <si>
    <t>"výměra viz samostatný dílčí soupis části D.1.4" 17</t>
  </si>
  <si>
    <t>741420022</t>
  </si>
  <si>
    <t>Montáž svorka hromosvodná se 3 šrouby</t>
  </si>
  <si>
    <t>-534344792</t>
  </si>
  <si>
    <t>Montáž hromosvodného vedení svorek se 3 a více šrouby</t>
  </si>
  <si>
    <t>354418600</t>
  </si>
  <si>
    <t>svorka SJ 1 k jímací tyči-4 šrouby</t>
  </si>
  <si>
    <t>-629338035</t>
  </si>
  <si>
    <t>svorka FeZn k jímací tyči - 4 šrouby</t>
  </si>
  <si>
    <t>"výměra viz samostatný dílčí soupis části D.1.4" 6</t>
  </si>
  <si>
    <t>354418650</t>
  </si>
  <si>
    <t>svorka k tyči zemnící SJ02 D28 mm</t>
  </si>
  <si>
    <t>-1639332376</t>
  </si>
  <si>
    <t>svorka FeZn k zemnící tyči - D 28 mm</t>
  </si>
  <si>
    <t>"výměra viz samostatný dílčí soupis části D.1.4" 2</t>
  </si>
  <si>
    <t>354419860</t>
  </si>
  <si>
    <t xml:space="preserve">svorka odbočovací a spojovací SR 2a pro pásek 30x4 mm    FeZn</t>
  </si>
  <si>
    <t>1125674449</t>
  </si>
  <si>
    <t>svorka odbočovací a spojovací pro pásek 30x4 mm, FeZn</t>
  </si>
  <si>
    <t>741430003</t>
  </si>
  <si>
    <t>Montáž tyč jímací délky do 3 m na konstrukci ocelovou</t>
  </si>
  <si>
    <t>-610545572</t>
  </si>
  <si>
    <t>Montáž jímacích tyčí délky do 3 m, na konstrukci ocelovou</t>
  </si>
  <si>
    <t>354411290</t>
  </si>
  <si>
    <t>tyč jímací s kovaným hrotem JK 2,0 nerez</t>
  </si>
  <si>
    <t>1877247923</t>
  </si>
  <si>
    <t>tyč jímací s kovaným hrotem 2000 mm nerez</t>
  </si>
  <si>
    <t>741440031</t>
  </si>
  <si>
    <t>Montáž tyč zemnicí délky do 2 m</t>
  </si>
  <si>
    <t>-1712172101</t>
  </si>
  <si>
    <t>Montáž zemnicích desek a tyčí s připojením na svodové nebo uzemňovací vedení bez příslušenství tyčí, délky do 2 m</t>
  </si>
  <si>
    <t>354420900</t>
  </si>
  <si>
    <t xml:space="preserve">tyč zemnící ZT 2,0  2m, FeZn</t>
  </si>
  <si>
    <t>-716573172</t>
  </si>
  <si>
    <t>tyč zemnící 2 m FeZn</t>
  </si>
  <si>
    <t>741810002</t>
  </si>
  <si>
    <t>Celková prohlídka elektrického rozvodu a zařízení do 500 000,- Kč</t>
  </si>
  <si>
    <t>-1627763109</t>
  </si>
  <si>
    <t>Zkoušky a prohlídky elektrických rozvodů a zařízení celková prohlídka a vyhotovení revizní zprávy pro objem montážních prací přes 100 do 500 tis. Kč</t>
  </si>
  <si>
    <t xml:space="preserve">Poznámka k souboru cen:_x000d_
1. Ceny -0001 až -0011 jsou určeny pro objem montážních prací včetně všech nákladů. </t>
  </si>
  <si>
    <t>998741201</t>
  </si>
  <si>
    <t>Přesun hmot procentní pro silnoproud v objektech v do 6 m</t>
  </si>
  <si>
    <t>1372707976</t>
  </si>
  <si>
    <t>Přesun hmot pro silnoproud stanovený procentní sazbou (%) z ceny vodorovná dopravní vzdálenost do 50 m v objektech výšky do 6 m</t>
  </si>
  <si>
    <t>742</t>
  </si>
  <si>
    <t>Elektroinstalace - slaboproud</t>
  </si>
  <si>
    <t>742110102</t>
  </si>
  <si>
    <t>Montáž kabelového žlabu pro slaboproud drátěného 150/100 mm</t>
  </si>
  <si>
    <t>-14290193</t>
  </si>
  <si>
    <t>Montáž kabelového žlabu drátěného 150/100 mm</t>
  </si>
  <si>
    <t>Mat/742-001</t>
  </si>
  <si>
    <t>kabelový žlab drátěný 150/50mm vč.spojovacího a kotevního materiálu</t>
  </si>
  <si>
    <t>1428718033</t>
  </si>
  <si>
    <t>998742201</t>
  </si>
  <si>
    <t>Přesun hmot procentní pro slaboproud v objektech v do 6 m</t>
  </si>
  <si>
    <t>-508740200</t>
  </si>
  <si>
    <t>Přesun hmot pro slaboproud stanovený procentní sazbou (%) z ceny vodorovná dopravní vzdálenost do 50 m v objektech výšky do 6 m</t>
  </si>
  <si>
    <t>767</t>
  </si>
  <si>
    <t>Konstrukce zámečnické</t>
  </si>
  <si>
    <t>767871110</t>
  </si>
  <si>
    <t>Montáž podpěrných konstrukcí pro vedení v kolektorech hmotnosti do 100 kg</t>
  </si>
  <si>
    <t>470061010</t>
  </si>
  <si>
    <t>Montáž podpěrných konstrukcí pro vedení v kolektorech, hmotnosti jednotlivě do 100 kg</t>
  </si>
  <si>
    <t xml:space="preserve">Poznámka k souboru cen:_x000d_
1. Cenou lze oceňovat pouze montáž ve shora uzavřeném podzemním kolektoru a štole světlosti přes 1,5 m. </t>
  </si>
  <si>
    <t>"podpěrný materiál" 20,0</t>
  </si>
  <si>
    <t>Mat/767-001</t>
  </si>
  <si>
    <t>podpěrný materiál elektroinstalace (kilogramová cena)</t>
  </si>
  <si>
    <t>-1801252362</t>
  </si>
  <si>
    <t>998767201</t>
  </si>
  <si>
    <t>Přesun hmot procentní pro zámečnické konstrukce v objektech v do 6 m</t>
  </si>
  <si>
    <t>1808361256</t>
  </si>
  <si>
    <t>Přesun hmot pro zámečnické konstrukce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</si>
  <si>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</si>
  <si>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46-M</t>
  </si>
  <si>
    <t>Zemní práce při extr.mont.pracích</t>
  </si>
  <si>
    <t>460202164</t>
  </si>
  <si>
    <t>Hloubení kabelových nezapažených rýh strojně š 35 cm, hl 80 cm, v hornině tř 4</t>
  </si>
  <si>
    <t>-249652949</t>
  </si>
  <si>
    <t>Hloubení nezapažených kabelových rýh strojně zarovnání kabelových rýh po výkopu strojně, šířka rýhy bez zarovnání rýh šířky 35 cm, hloubky 80 cm, v hornině třídy 4</t>
  </si>
  <si>
    <t xml:space="preserve">Poznámka k souboru cen:_x000d_
1. Ceny hloubení rýh strojně v hornině třídy 6 a 7 jsou stanoveny za použití trhaviny. </t>
  </si>
  <si>
    <t>460202304</t>
  </si>
  <si>
    <t>Hloubení kabelových nezapažených rýh strojně š 50 cm, hl 120 cm, v hornině tř 4</t>
  </si>
  <si>
    <t>-2027645919</t>
  </si>
  <si>
    <t>Hloubení nezapažených kabelových rýh strojně zarovnání kabelových rýh po výkopu strojně, šířka rýhy bez zarovnání rýh šířky 50 cm, hloubky 120 cm, v hornině třídy 4</t>
  </si>
  <si>
    <t>460421013</t>
  </si>
  <si>
    <t>Lože kabelů z písku nebo štěrkopísku tl 5 cm nad kabel, zakryté cihlami, š lože do 45 cm</t>
  </si>
  <si>
    <t>-444240256</t>
  </si>
  <si>
    <t>Kabelové lože včetně podsypu, zhutnění a urovnání povrchu z písku nebo štěrkopísku tloušťky 5 cm nad kabel zakryté cihlami, šířky lože přes 30 do 45 cm</t>
  </si>
  <si>
    <t xml:space="preserve">Poznámka k souboru cen:_x000d_
1. V cenách -1021 až -1072, -1121 až -1172 a -1221 až -1272 nejsou započteny náklady na dodávku betonových a plastových desek. Tato dodávka se oceňuje ve specifikaci. </t>
  </si>
  <si>
    <t>460421082</t>
  </si>
  <si>
    <t>Lože kabelů z písku nebo štěrkopísku tl 5 cm nad kabel, kryté plastovou folií, š lože do 50 cm</t>
  </si>
  <si>
    <t>-246797390</t>
  </si>
  <si>
    <t>Kabelové lože včetně podsypu, zhutnění a urovnání povrchu z písku nebo štěrkopísku tloušťky 5 cm nad kabel zakryté plastovou fólií, šířky lože přes 25 do 50 cm</t>
  </si>
  <si>
    <t>460510054</t>
  </si>
  <si>
    <t>Kabelové prostupy z trub plastových do rýhy bez obsypu, průměru do 10 cm</t>
  </si>
  <si>
    <t>-460669263</t>
  </si>
  <si>
    <t>Kabelové prostupy, kanály a multikanály kabelové prostupy z trub plastových včetně osazení, utěsnění a spárování do rýhy, bez výkopových prací bez obsypu, vnitřního průměru do 10 cm</t>
  </si>
  <si>
    <t xml:space="preserve">Poznámka k souboru cen:_x000d_
1. V cenách -0004 až -0156 nejsou obsaženy náklady na dodávku trub. Tato dodávka se oceňuje ve specifikaci. 2. V cenách -0258 až -0274 nejsou obsaženy náklady na dodávku žlabů. Tato dodávka se oceňuje ve specifikaci. 3. V cenách -0301 až -0353 nejsou obsaženy náklady na dodávku multikanálů. Tato dodávka se oceňuje ve specifikaci. </t>
  </si>
  <si>
    <t>460561821</t>
  </si>
  <si>
    <t>Zásyp rýh strojně včetně zhutnění a urovnání povrchu - v zástavbě</t>
  </si>
  <si>
    <t>201947726</t>
  </si>
  <si>
    <t>Zásyp kabelových rýh strojně s uložením výkopku ve vrstvách včetně zhutnění a urovnání povrchu v zástavbě</t>
  </si>
  <si>
    <t xml:space="preserve">Poznámka k souboru cen:_x000d_
1. Ceny 460 56-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</si>
  <si>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"rýha 35/80cm" 0,35*0,80*75,0</t>
  </si>
  <si>
    <t>"rýha 50/120cm" 0,50*1,20*60,0</t>
  </si>
  <si>
    <t>460680172</t>
  </si>
  <si>
    <t>Vybourání otvorů ve zdivu cihelném plochy do 0,09 m2, tloušťky do 30 cm</t>
  </si>
  <si>
    <t>352313540</t>
  </si>
  <si>
    <t>Prorážení otvorů a ostatní bourací práce vybourání otvoru ve zdivu cihelném plochy přes 0,0225 do 0,09 m2 a tloušťky přes 15 do 30 cm</t>
  </si>
  <si>
    <t xml:space="preserve">Poznámka k souboru cen:_x000d_
1. V cenách -0011 až -0013 nejsou započteny náklady na dodávku tvárnic. Tato dodávka se oceňuje ve specifikaci. </t>
  </si>
  <si>
    <t>D.2.2 - Vnější STL plynovod</t>
  </si>
  <si>
    <t xml:space="preserve">    4 - Vodorovné konstrukce</t>
  </si>
  <si>
    <t xml:space="preserve">    5 - Komunikace pozemní</t>
  </si>
  <si>
    <t xml:space="preserve">    8 - Trubní vedení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</si>
  <si>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</si>
  <si>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</si>
  <si>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</si>
  <si>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</si>
  <si>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</si>
  <si>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</si>
  <si>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113107111</t>
  </si>
  <si>
    <t>Odstranění podkladu pl. do 50m2 z kameniva těženého tl 100mm</t>
  </si>
  <si>
    <t>1565006443</t>
  </si>
  <si>
    <t xml:space="preserve">40*0,8   </t>
  </si>
  <si>
    <t>Součet</t>
  </si>
  <si>
    <t>113107122</t>
  </si>
  <si>
    <t>Odstranění podkladu pl do 50 m2 z kameniva drceného tl 200 mm</t>
  </si>
  <si>
    <t>1598193811</t>
  </si>
  <si>
    <t>113107130</t>
  </si>
  <si>
    <t>Odstranění podkladu pl do 50 m2 z betonu prostého tl 100 mm</t>
  </si>
  <si>
    <t>-804063535</t>
  </si>
  <si>
    <t>113107142</t>
  </si>
  <si>
    <t>Odstranění podkladu pl do 50 m2 živičných tl 100 mm</t>
  </si>
  <si>
    <t>389290258</t>
  </si>
  <si>
    <t xml:space="preserve">40*1   </t>
  </si>
  <si>
    <t>119001401</t>
  </si>
  <si>
    <t>Dočasné zajištění potrubí ocelového nebo litinového DN do 200</t>
  </si>
  <si>
    <t>520462472</t>
  </si>
  <si>
    <t>119001421</t>
  </si>
  <si>
    <t>Dočasné zajištění kabelů a kabelových tratí ze 3 volně ložených kabelů</t>
  </si>
  <si>
    <t>648918915</t>
  </si>
  <si>
    <t>121101101</t>
  </si>
  <si>
    <t>Sejmutí ornice s přemístěním na vzdálenost do 50 m</t>
  </si>
  <si>
    <t>-931963843</t>
  </si>
  <si>
    <t xml:space="preserve">5*3*0,1   </t>
  </si>
  <si>
    <t>130001101</t>
  </si>
  <si>
    <t>Příplatek za ztížení vykopávky v blízkosti podzemního vedení</t>
  </si>
  <si>
    <t>-117988197</t>
  </si>
  <si>
    <t xml:space="preserve">4*0,8*1   </t>
  </si>
  <si>
    <t>-1889153473</t>
  </si>
  <si>
    <t xml:space="preserve">40*0,8*0,85   </t>
  </si>
  <si>
    <t xml:space="preserve">40*0,8*0,95   </t>
  </si>
  <si>
    <t xml:space="preserve">5*0,8*1,05   </t>
  </si>
  <si>
    <t xml:space="preserve">Součet   </t>
  </si>
  <si>
    <t>-13101948</t>
  </si>
  <si>
    <t xml:space="preserve">61,8*0,3   </t>
  </si>
  <si>
    <t>161101101</t>
  </si>
  <si>
    <t>Svislé přemístění výkopku z horniny tř. 1 až 4 hl výkopu do 2,5 m</t>
  </si>
  <si>
    <t>-1797343544</t>
  </si>
  <si>
    <t>-837099543</t>
  </si>
  <si>
    <t xml:space="preserve">61,8-(5*0,8*0,7)   </t>
  </si>
  <si>
    <t>705955046</t>
  </si>
  <si>
    <t xml:space="preserve">59*4   </t>
  </si>
  <si>
    <t>468357514</t>
  </si>
  <si>
    <t>171201201</t>
  </si>
  <si>
    <t>Uložení sypaniny na skládky</t>
  </si>
  <si>
    <t>1910846687</t>
  </si>
  <si>
    <t>171201211</t>
  </si>
  <si>
    <t>Poplatek za uložení odpadu ze sypaniny na skládce (skládkovné)</t>
  </si>
  <si>
    <t>-1938640585</t>
  </si>
  <si>
    <t xml:space="preserve">59*1,6   </t>
  </si>
  <si>
    <t>859983089</t>
  </si>
  <si>
    <t xml:space="preserve">40*0,8*0,5   </t>
  </si>
  <si>
    <t xml:space="preserve">5*0,8*0,7   </t>
  </si>
  <si>
    <t>175111101</t>
  </si>
  <si>
    <t>Obsypání potrubí ručně sypaninou bez prohození, uloženou do 3 m</t>
  </si>
  <si>
    <t>1050520571</t>
  </si>
  <si>
    <t xml:space="preserve">85*0,8*0,25   </t>
  </si>
  <si>
    <t>583373100</t>
  </si>
  <si>
    <t>štěrkodrť frakce 0-4 tř.B</t>
  </si>
  <si>
    <t>T</t>
  </si>
  <si>
    <t>912079557</t>
  </si>
  <si>
    <t xml:space="preserve">17*1,2*1,01*1,67   </t>
  </si>
  <si>
    <t>583441550</t>
  </si>
  <si>
    <t>štěrkodrť frakce 0-22 tř.B</t>
  </si>
  <si>
    <t>-596112563</t>
  </si>
  <si>
    <t xml:space="preserve">34,8*1,2*1,01*1,46   </t>
  </si>
  <si>
    <t>181301101</t>
  </si>
  <si>
    <t>Rozprostření ornice tl vrstvy do 100 mm pl do 500 m2 v rovině nebo ve svahu do 1:5</t>
  </si>
  <si>
    <t>-864799375</t>
  </si>
  <si>
    <t xml:space="preserve">5*3   </t>
  </si>
  <si>
    <t>272312011</t>
  </si>
  <si>
    <t>Vybudování pilíře HUP (dvířka 0,8*0,45)</t>
  </si>
  <si>
    <t>ks</t>
  </si>
  <si>
    <t>-727505462</t>
  </si>
  <si>
    <t>Vodorovné konstrukce</t>
  </si>
  <si>
    <t>451572111</t>
  </si>
  <si>
    <t>Lože pod potrubí otevřený výkop z kameniva drobného těženého</t>
  </si>
  <si>
    <t>1170907875</t>
  </si>
  <si>
    <t xml:space="preserve">85*0,8*0,1   </t>
  </si>
  <si>
    <t>4515951..</t>
  </si>
  <si>
    <t>Hutnící zkouška</t>
  </si>
  <si>
    <t>1808209603</t>
  </si>
  <si>
    <t>Komunikace pozemní</t>
  </si>
  <si>
    <t>564231111</t>
  </si>
  <si>
    <t>Podklad nebo podsyp ze štěrkopísku ŠP tl 100 mm</t>
  </si>
  <si>
    <t>-1501258266</t>
  </si>
  <si>
    <t>564831111</t>
  </si>
  <si>
    <t>Podklad ze štěrkodrtě ŠD tl 100 mm</t>
  </si>
  <si>
    <t>1565920730</t>
  </si>
  <si>
    <t>565175111</t>
  </si>
  <si>
    <t>Asfaltový beton vrstva podkladní ACP 16 (obalované kamenivo OKS) tl 100 mm š do 3 m</t>
  </si>
  <si>
    <t>1590361581</t>
  </si>
  <si>
    <t>573211111</t>
  </si>
  <si>
    <t>Postřik živičný spojovací z asfaltu v množství 0,60 kg/m2</t>
  </si>
  <si>
    <t>-1149424270</t>
  </si>
  <si>
    <t>577144111</t>
  </si>
  <si>
    <t>Asfaltový beton vrstva obrusná ACO 11 (ABS) tř. I tl 50 mm š do 3 m z nemodifikovaného asfaltu</t>
  </si>
  <si>
    <t>-1424928398</t>
  </si>
  <si>
    <t>577144211</t>
  </si>
  <si>
    <t>Asfaltový beton vrstva obrusná ACO 11 (ABS) tř. II tl 50 mm š do 3 m z nemodifikovaného asfaltu</t>
  </si>
  <si>
    <t>-66102381</t>
  </si>
  <si>
    <t>581111111</t>
  </si>
  <si>
    <t>Kryt cementobetonový vozovek skupiny CB I tl 100 mm</t>
  </si>
  <si>
    <t>1942354248</t>
  </si>
  <si>
    <t>Trubní vedení</t>
  </si>
  <si>
    <t>899721112</t>
  </si>
  <si>
    <t>Signalizační vodič DN nad 150 mm na potrubí PVC</t>
  </si>
  <si>
    <t>-22354422</t>
  </si>
  <si>
    <t>899722113</t>
  </si>
  <si>
    <t>Krytí potrubí z plastů výstražnou fólií z PVC 34cm</t>
  </si>
  <si>
    <t>923578346</t>
  </si>
  <si>
    <t>341341210150</t>
  </si>
  <si>
    <t>Vývody siganalizačního vodiče (volné vyvedení - svorka)</t>
  </si>
  <si>
    <t>1069369258</t>
  </si>
  <si>
    <t>919735112</t>
  </si>
  <si>
    <t>Řezání stávajícího živičného krytu hl do 100 mm</t>
  </si>
  <si>
    <t>426595016</t>
  </si>
  <si>
    <t xml:space="preserve">2*40   </t>
  </si>
  <si>
    <t>919735122</t>
  </si>
  <si>
    <t>Řezání stávajícího betonového krytu hl do 100 mm</t>
  </si>
  <si>
    <t>-1410805658</t>
  </si>
  <si>
    <t>997</t>
  </si>
  <si>
    <t>Přesun sutě</t>
  </si>
  <si>
    <t>997221551</t>
  </si>
  <si>
    <t>Vodorovná doprava suti ze sypkých materiálů do 1 km</t>
  </si>
  <si>
    <t>557813840</t>
  </si>
  <si>
    <t>997221559</t>
  </si>
  <si>
    <t>Příplatek ZKD 1 km u vodorovné dopravy suti ze sypkých materiálů</t>
  </si>
  <si>
    <t>-1456542068</t>
  </si>
  <si>
    <t xml:space="preserve">30,88*13   </t>
  </si>
  <si>
    <t>997221611</t>
  </si>
  <si>
    <t>Nakládání suti na dopravní prostředky pro vodorovnou dopravu</t>
  </si>
  <si>
    <t>1698739195</t>
  </si>
  <si>
    <t>997221815</t>
  </si>
  <si>
    <t>Poplatek za uložení betonového odpadu na skládce (skládkovné)</t>
  </si>
  <si>
    <t>167455996</t>
  </si>
  <si>
    <t>997221845</t>
  </si>
  <si>
    <t>Poplatek za uložení odpadu z asfaltových povrchů na skládce (skládkovné)</t>
  </si>
  <si>
    <t>1663078784</t>
  </si>
  <si>
    <t>998</t>
  </si>
  <si>
    <t>Přesun hmot</t>
  </si>
  <si>
    <t>998272201</t>
  </si>
  <si>
    <t>Přesun hmot pro trubní vedení otevřený výkop</t>
  </si>
  <si>
    <t>1155824717</t>
  </si>
  <si>
    <t>998276101</t>
  </si>
  <si>
    <t>Přesun hmot pro trubní vedení z trub z plastických hmot otevřený výkop</t>
  </si>
  <si>
    <t>1100685397</t>
  </si>
  <si>
    <t>316305170</t>
  </si>
  <si>
    <t xml:space="preserve">oblouk trubkový  typ 30D tvar 90° - K3 D 57,0 mm , tl 2,9 mm</t>
  </si>
  <si>
    <t>-1872076938</t>
  </si>
  <si>
    <t>230021039</t>
  </si>
  <si>
    <t>Montáž trubní díly přivařovací tř.11-13 do 1 kg D 57 mm tl 3,2 mm</t>
  </si>
  <si>
    <t>1313178507</t>
  </si>
  <si>
    <t>230030002</t>
  </si>
  <si>
    <t>Montáž trubní díly přírubové hmotnost přes 5 kg do 10 kg</t>
  </si>
  <si>
    <t>-2074891136</t>
  </si>
  <si>
    <t>319463100</t>
  </si>
  <si>
    <t>příruba přivařovací s krkem nerez DN 50 mm Pn16</t>
  </si>
  <si>
    <t>875706</t>
  </si>
  <si>
    <t>422365000</t>
  </si>
  <si>
    <t>kohout z uhlíkové oceli kulový K85 111 516 DN50 mm</t>
  </si>
  <si>
    <t>836014718</t>
  </si>
  <si>
    <t>1268741591</t>
  </si>
  <si>
    <t>230040009</t>
  </si>
  <si>
    <t>Montáž trubní díly závitové DN 2"</t>
  </si>
  <si>
    <t>1214306770</t>
  </si>
  <si>
    <t>319419060</t>
  </si>
  <si>
    <t>Zátka 2"</t>
  </si>
  <si>
    <t>195374526</t>
  </si>
  <si>
    <t>551389660</t>
  </si>
  <si>
    <t>kohout kulový PN35, T 185°C, plnoprůtokový, nikl, páčka, (EN 331, MOP 5) R950 2" žlutý</t>
  </si>
  <si>
    <t>-146606090</t>
  </si>
  <si>
    <t>230050002</t>
  </si>
  <si>
    <t>Montáž uložení přišroubováním DN přes 25 do 50 mm</t>
  </si>
  <si>
    <t>1699286944</t>
  </si>
  <si>
    <t>dodávka</t>
  </si>
  <si>
    <t>objímka a držák potrubí 2"</t>
  </si>
  <si>
    <t>-2086424675</t>
  </si>
  <si>
    <t>230140166</t>
  </si>
  <si>
    <t>Montáž trubní dílce přivařovací z nerezavějící oceli tř.17 D 57 mm, tl 2 mm (příruby)</t>
  </si>
  <si>
    <t>308913995</t>
  </si>
  <si>
    <t>230170002</t>
  </si>
  <si>
    <t>Tlakové zkoušky těsnosti potrubí - příprava DN do 80</t>
  </si>
  <si>
    <t>sada</t>
  </si>
  <si>
    <t>316785977</t>
  </si>
  <si>
    <t>230170012</t>
  </si>
  <si>
    <t>Tlakové zkoušky těsnosti potrubí - zkouška DN do 80</t>
  </si>
  <si>
    <t>-1773451861</t>
  </si>
  <si>
    <t>230200006</t>
  </si>
  <si>
    <t>Montáž plynovodních přípojek svářením DN 50 (2")</t>
  </si>
  <si>
    <t>-947064986</t>
  </si>
  <si>
    <t>140110320</t>
  </si>
  <si>
    <t>trubka ocelová bezešvá hladká jakost 11 353, 57 x 3,2 mm izolovaná Bralen</t>
  </si>
  <si>
    <t>355616695</t>
  </si>
  <si>
    <t>230205042</t>
  </si>
  <si>
    <t>Montáž potrubí plastového svařované na tupo nebo elektrospojkou, D 63 mm, tl. stěny 5,8 mm</t>
  </si>
  <si>
    <t>-213506912</t>
  </si>
  <si>
    <t>28613494</t>
  </si>
  <si>
    <t>Potrubí plynovodníPE100 SDR11, tyče 12m 63 x 5,8mm</t>
  </si>
  <si>
    <t>-1503361784</t>
  </si>
  <si>
    <t>230205051</t>
  </si>
  <si>
    <t>Montáž potrubí plastového svařované na tupo nebo elektrospojkou, D 90 mm, tl. stěny 5,2 mm</t>
  </si>
  <si>
    <t>-2145517038</t>
  </si>
  <si>
    <t>286138270</t>
  </si>
  <si>
    <t>trubka ochranná SN D90</t>
  </si>
  <si>
    <t>1348741304</t>
  </si>
  <si>
    <t>231701400</t>
  </si>
  <si>
    <t>pěna montážní polyuretanová SOUDAFOAM GUN LOW EXPANSION, 750ml, jednosložková</t>
  </si>
  <si>
    <t>1578851495</t>
  </si>
  <si>
    <t>230205242</t>
  </si>
  <si>
    <t>Montáž trubního dílu PE elektrotvarovky nebo svařovaného na tupo D 63 mm, tl.stěny 5,7 mm</t>
  </si>
  <si>
    <t>539615003</t>
  </si>
  <si>
    <t>612685</t>
  </si>
  <si>
    <t>Spojka MB 63</t>
  </si>
  <si>
    <t>-808279591</t>
  </si>
  <si>
    <t>612099</t>
  </si>
  <si>
    <t>Koleno W 63 - 90°</t>
  </si>
  <si>
    <t>258676811</t>
  </si>
  <si>
    <t>612098</t>
  </si>
  <si>
    <t>Koleno W63 - 45°</t>
  </si>
  <si>
    <t>-1224021129</t>
  </si>
  <si>
    <t>286110520</t>
  </si>
  <si>
    <t>přechodka zemní standard TEZAP d 50/63</t>
  </si>
  <si>
    <t>-1076974990</t>
  </si>
  <si>
    <t>230210013</t>
  </si>
  <si>
    <t>Oprava opláštění ruční ovinem páskou za studena 2vrstvy</t>
  </si>
  <si>
    <t>15895920</t>
  </si>
  <si>
    <t xml:space="preserve">4*0,18   </t>
  </si>
  <si>
    <t>628321324</t>
  </si>
  <si>
    <t>SERVIWRAP R30A 50</t>
  </si>
  <si>
    <t>role</t>
  </si>
  <si>
    <t>-1318009805</t>
  </si>
  <si>
    <t>230230200</t>
  </si>
  <si>
    <t>Identifikace závad signalizačního vodiče</t>
  </si>
  <si>
    <t>1100593515</t>
  </si>
  <si>
    <t>VRN</t>
  </si>
  <si>
    <t>Vedlejší rozpočtové náklady</t>
  </si>
  <si>
    <t>VRN1</t>
  </si>
  <si>
    <t>Průzkumné, geodetické a projektové práce</t>
  </si>
  <si>
    <t>012002000</t>
  </si>
  <si>
    <t>Geodetické práce</t>
  </si>
  <si>
    <t>komplet</t>
  </si>
  <si>
    <t>-540288219</t>
  </si>
  <si>
    <t>012103000</t>
  </si>
  <si>
    <t>Zaměření inženýrských sítí</t>
  </si>
  <si>
    <t>-1513122537</t>
  </si>
  <si>
    <t>VRN3</t>
  </si>
  <si>
    <t>Zařízení staveniště</t>
  </si>
  <si>
    <t>072002000</t>
  </si>
  <si>
    <t>Dopravní značení</t>
  </si>
  <si>
    <t>1021016038</t>
  </si>
  <si>
    <t>VRN4</t>
  </si>
  <si>
    <t>Inženýrská činnost</t>
  </si>
  <si>
    <t>044002000</t>
  </si>
  <si>
    <t>Revize</t>
  </si>
  <si>
    <t>-585482781</t>
  </si>
  <si>
    <t>049002000</t>
  </si>
  <si>
    <t>Ostatní inženýrská činnost</t>
  </si>
  <si>
    <t>257712814</t>
  </si>
  <si>
    <t>053002000</t>
  </si>
  <si>
    <t>Poplatky, zábory</t>
  </si>
  <si>
    <t>-1188026777</t>
  </si>
  <si>
    <t>D.2.4 - Měření a regulace</t>
  </si>
  <si>
    <t xml:space="preserve">    751 - Vzduchotechnika</t>
  </si>
  <si>
    <t>742220255</t>
  </si>
  <si>
    <t>Montáž sirény vnitřní pro vyhlášení poplachu</t>
  </si>
  <si>
    <t>-379854297</t>
  </si>
  <si>
    <t>Montáž příslušenství pro PZTS siréna vnitřní pro vyhlášení poplachu</t>
  </si>
  <si>
    <t>10.167.906</t>
  </si>
  <si>
    <t>výstražná siréna 230V, 80-110dB</t>
  </si>
  <si>
    <t>103222972</t>
  </si>
  <si>
    <t>"výměra viz samostatný dílčí soupis části D.2.4" 1</t>
  </si>
  <si>
    <t>742260001</t>
  </si>
  <si>
    <t>Montáž ústředny detekce hořlavých plynů a par</t>
  </si>
  <si>
    <t>815285382</t>
  </si>
  <si>
    <t>Montáž detekce plynů a par ústředny DPP</t>
  </si>
  <si>
    <t>ústředna detekčního systému kotelny</t>
  </si>
  <si>
    <t>-859458621</t>
  </si>
  <si>
    <t xml:space="preserve">Ústředna detekčního systému, určená pro napájení snímačů koncentrace a zpracování jejich signálu. Na ústřednu se připojuje jeden až osm snímačů koncentrace v normálním, odolném (IP54) provedení. Signál snímačů 4-20 mA je převáděn na čtyři reléové výstupy, odpovídající standardně přednastaveným koncentračním úrovním, a jeden výstup signalizující poruchu. Současně se stavovými LED reaguje pět výstupních relé, na která se připojují předepsané alarmové a akční 
prvky. Relé jsou při vypnutém napájení ústředny rozepnutá (NO). Při napájení drží vnitřní logika ústředny relé sepnutá a při stoupající koncentraci relé postupně rozpíná. Navenek se tedy jeví jako rozpínací. Při poklesu koncentrace pod detekovanou úroveň se systém vrací automaticky do původního stavu, pokud není ústředna nastavena s pamětí – v tom případě zůstává ve stavu nejvyššího detekovaného stupně, dokud není manuálně resetována. Zapnutí ústředny indikuje zelená LED ON. Osazení komunikace RS485.
Součástí položky jsou dále tyto prvky :
1x pojistkový odpojovač max. 32A vč. pojistkové patrony 2A gG
1x zdroj stejnosměrného napětí 24Vdc 60W, kompatibilní s ústřednou detekčního systému   
2x relé pomocné 1xP 16A/230V, cívka 24V=, DIN 
3x jistič 1p 6A/230V char. B 10kA   
1x spínač 25A/230V
1x tlačítko, 1zap. kont., 16A/250V
1x kontrolka s clonkou 230V LED, bílá
1x nástěnný rozvaděč 24TE, průhledná dvířka, 303*406*98mm
pomocný materiál (svorky, vodiče)  
sestavení a přezkoušení </t>
  </si>
  <si>
    <t>Agreg.cena 742-001</t>
  </si>
  <si>
    <t>Dodávka a montáž rozvaděče RA1</t>
  </si>
  <si>
    <t>-1818726092</t>
  </si>
  <si>
    <t xml:space="preserve">Technická specifikace položky :
1x ekvitermní regulátor topných okruhů, 2x směš. větev, 1x příprava TV, 4xMF výstupy, řízení kaskády kotlů, sběrnicová           komunikace, včetně připojovacích svorek
2x obslužná jednotka k ekvitermnímu regulátoru vč. propojovacího kabelu
6x jistič 1p 10A/230V char. B 10kA
3x jistič 1p 6A/230V char. B 10kA 
12x jistič 1p 6A/230V char. C 10kA
12x ovládací spínač 1-2 230V 16A kolébkový, na DIN lištu
1x pojistkový odpojovač max. 32A vč. pojistkové patrony 2A gG
1x proudový chránič/jistič 16A/0,03A/B/2P 10kA
1x spínač 3P 25A/400V, na DIN lištu
1x stykač 3xZ 20A/400V, cívka 24V
1x svodič přepětí typ 1+2, 30kA, 1,2kV, TNS 4 pólový                                                                                                                       
11x výkonové relé 1P-16A 250V cívka 230VAC+patice DIN 
1x zdroj stejnosměrného napětí 230V/24Vdc 1,3A                                                                                                         
1x kontrolka s clonkou 230V, LED bílá                                                                                                                               
1x zásuvka na DIN lištu 230V                                                                                                                                              
1x nástěnný ocep. rozvaděč, 600*1060*262,5mm                                                                                                         
pomocný materiál (svorky, vodiče)                                                                                                                               
sestavení a přezkoušení                      </t>
  </si>
  <si>
    <t>Agreg.cena 742-002</t>
  </si>
  <si>
    <t>Dodávka a montáž rozvaděče RA2</t>
  </si>
  <si>
    <t>1572688434</t>
  </si>
  <si>
    <t xml:space="preserve">Technická specifikace položky :
1x ekvitermní regulátor topných okruhů, 1x směš. větev, 1x příprava TV, MF výstupy, sběrnicová komunikace, vč.připoj.svorek
1x jistič 1p 6A/230V char. B 10kA  
3x jistič 1p 6A/230V char. C 10kA
1x kontrolka s clonkou 230V, LED bílá 
1x obslužná jednotka k ekvitermnímu regulátoru vč. propojovacího kabelu
3x ovládací spínač 1-2 230V 16A kolébkový, na DIN lištu
1x pojistkový odpojovač max. 32A vč. pojistkové patrony 2A gG
1x proudový chránič/jistič 16A/0,03A/B/2P 10kA
1x spínač 1P 25A/230V
1x svodič přepětí typ 1+2, L+N, 30kA, 1,2kV, TNS
3x výkonové relé 1P-16A 250V cívka 230VAC+patice DIN
1x zásuvka na DIN lištu 230V
1x nástěnný ocep. rozvaděč, 600*1060*262,5mm
pomocný materiál (svorky, vodiče) 
sestavení a přezkoušení </t>
  </si>
  <si>
    <t>Agreg.cena 742-003</t>
  </si>
  <si>
    <t>Dodávka a montáž skříňky nouzového zastavení (STOP tlačítko), 1xP 6A/250V, IP54</t>
  </si>
  <si>
    <t>765646263</t>
  </si>
  <si>
    <t>Agreg.cena 742-004</t>
  </si>
  <si>
    <t>Dodávka a montáž světelné tabule "ÚNIK PLYNU" rozměr 500/150/100mm, 230VAC, 20VA</t>
  </si>
  <si>
    <t>-404177719</t>
  </si>
  <si>
    <t>Agreg.cena 742-005</t>
  </si>
  <si>
    <t>Dodávka a montáž snímače zaplavení 4..20mA, 15..24Vdc</t>
  </si>
  <si>
    <t>-1511665302</t>
  </si>
  <si>
    <t>Agreg.cena 742-006</t>
  </si>
  <si>
    <t>Dodávka a montáž elektrochemický senzor pro oxid uhelnatý 0-240ppm, 4..20mA, IP20, 15..24Vdc</t>
  </si>
  <si>
    <t>-1913249</t>
  </si>
  <si>
    <t>Agreg.cena 742-007</t>
  </si>
  <si>
    <t>Dodávka a montáž katalytický senzor pro CH4 0-2,5%, 4..20mA, IP20, 15..24Vdc</t>
  </si>
  <si>
    <t>-209946372</t>
  </si>
  <si>
    <t>Agreg.cena 742-008</t>
  </si>
  <si>
    <t>Dodávka a montáž presostat 0..6bar, do 120°C, IP65</t>
  </si>
  <si>
    <t>-1859011716</t>
  </si>
  <si>
    <t>presostat 0..6bar, man. reset, tlak. šroubení G1/2“A, Médium pára-voda-vzduch, teplota okolí 20..70°C, teplota média do 120°C, krytí IP65, elektrické připojení jednopólový přepínač (SPDT), vypínač + alarm, zásuvka, DIN 43650, Pg 11</t>
  </si>
  <si>
    <t>"výměra viz samostatný dílčí soupis části D.2.4" 2</t>
  </si>
  <si>
    <t>Agreg.cena 742-009</t>
  </si>
  <si>
    <t>Dodávka a montáž ekvitermního čidla teploty NTC 1kOhm, -50..70°C, IP65</t>
  </si>
  <si>
    <t>1206883070</t>
  </si>
  <si>
    <t>Agreg.cena 742-010</t>
  </si>
  <si>
    <t>Dodávka a montáž příložného čidla teploty NTC10k, -30..125°C, 6s</t>
  </si>
  <si>
    <t>1260061926</t>
  </si>
  <si>
    <t>"výměra viz samostatný dílčí soupis části D.2.4" 7</t>
  </si>
  <si>
    <t>Agreg.cena 742-011</t>
  </si>
  <si>
    <t>Dodávka a montáž kabelového čidla teploty NTC10k, -30..200°C, 30s, kabel 1,5m</t>
  </si>
  <si>
    <t>-361563645</t>
  </si>
  <si>
    <t>1776636862</t>
  </si>
  <si>
    <t>751</t>
  </si>
  <si>
    <t>Vzduchotechnika</t>
  </si>
  <si>
    <t>751111013</t>
  </si>
  <si>
    <t>Mtž vent ax ntl nástěnného základního D do 300 mm</t>
  </si>
  <si>
    <t>-455343633</t>
  </si>
  <si>
    <t>Montáž ventilátoru axiálního nízkotlakého nástěnného základního, průměru přes 200 do 300 mm</t>
  </si>
  <si>
    <t>Mat/751-001</t>
  </si>
  <si>
    <t>ventilátor axiální nástěnný D300mm, 1000m3/hod., 1400ot./min., 0,4A/230V/50Hz, IP42</t>
  </si>
  <si>
    <t>100310231</t>
  </si>
  <si>
    <t>998751201</t>
  </si>
  <si>
    <t>Přesun hmot procentní pro vzduchotechniku v objektech v do 12 m</t>
  </si>
  <si>
    <t>-504876245</t>
  </si>
  <si>
    <t>Přesun hmot pro vzduchotechniku stanovený procentní sazbou (%) z ceny vodorovná dopravní vzdálenost do 50 m v objektech výšky do 12 m</t>
  </si>
  <si>
    <t>-1652691570</t>
  </si>
  <si>
    <t>"programování a nastavení regulace" 10,0</t>
  </si>
  <si>
    <t>"připojení elektroniky kotle" 2,0*4</t>
  </si>
  <si>
    <t>SO 101 - Stavební úpravy ve stávající kotelně</t>
  </si>
  <si>
    <t xml:space="preserve">    6 - Úpravy povrchů, podlahy a osazování výplní</t>
  </si>
  <si>
    <t xml:space="preserve">    766 - Konstrukce truhlářské</t>
  </si>
  <si>
    <t xml:space="preserve">    783 - Dokončovací práce - nátěry</t>
  </si>
  <si>
    <t xml:space="preserve">    784 - Dokončovací práce - malby a tapety</t>
  </si>
  <si>
    <t>310239211</t>
  </si>
  <si>
    <t>Zazdívka otvorů pl do 4 m2 ve zdivu nadzákladovém cihlami pálenými na MVC</t>
  </si>
  <si>
    <t>-1737517585</t>
  </si>
  <si>
    <t>Zazdívka otvorů ve zdivu nadzákladovém cihlami pálenými plochy přes 1 m2 do 4 m2 na maltu vápenocementovou</t>
  </si>
  <si>
    <t>"výměra dle samostatného soupisu materiálu" 0,8*1,97*0,45</t>
  </si>
  <si>
    <t>Úpravy povrchů, podlahy a osazování výplní</t>
  </si>
  <si>
    <t>612321141</t>
  </si>
  <si>
    <t>Vápenocementová omítka štuková dvouvrstvá vnitřních stěn nanášená ručně</t>
  </si>
  <si>
    <t>-1249710417</t>
  </si>
  <si>
    <t>Omítka vápenocementová vnitřních ploch nanášená ručně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</si>
  <si>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</si>
  <si>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"výměra dle samostatného soupisu materiálu" 200,0+118,0</t>
  </si>
  <si>
    <t>642944121</t>
  </si>
  <si>
    <t>Osazování ocelových zárubní dodatečné pl do 2,5 m2</t>
  </si>
  <si>
    <t>2080238125</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</si>
  <si>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</si>
  <si>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 </t>
  </si>
  <si>
    <t>553311580</t>
  </si>
  <si>
    <t>zárubeň ocelová pro běžné zdění H 160 900 L/P</t>
  </si>
  <si>
    <t>-1567920514</t>
  </si>
  <si>
    <t>zárubeň ocelová pro běžné zdění hranatý profil 160 900 L/P</t>
  </si>
  <si>
    <t>949101111</t>
  </si>
  <si>
    <t>Lešení pomocné pro objekty pozemních staveb s lešeňovou podlahou v do 1,9 m zatížení do 150 kg/m2</t>
  </si>
  <si>
    <t>604203938</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</si>
  <si>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</si>
  <si>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</si>
  <si>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"výměra dle samostatného soupisu materiálu" 50,0+41,0</t>
  </si>
  <si>
    <t>985311311</t>
  </si>
  <si>
    <t>Reprofilace rubu kleneb a podlah cementovými sanačními maltami tl 10 mm</t>
  </si>
  <si>
    <t>223010002</t>
  </si>
  <si>
    <t>Reprofilace betonu sanačními maltami na cementové bázi ručně rubu kleneb a podlah, tloušťky do 10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</si>
  <si>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</si>
  <si>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985323112</t>
  </si>
  <si>
    <t>Spojovací můstek reprofilovaného betonu na cementové bázi tl 2 mm</t>
  </si>
  <si>
    <t>1153768354</t>
  </si>
  <si>
    <t>Spojovací můstek reprofilovaného betonu na cementové bázi, tloušťky 2 mm</t>
  </si>
  <si>
    <t>961044111</t>
  </si>
  <si>
    <t>Bourání základů z betonu prostého</t>
  </si>
  <si>
    <t>1971585766</t>
  </si>
  <si>
    <t>Bourání základů z betonu prostého</t>
  </si>
  <si>
    <t>"výměra dle samostatného soupisu materiálu" 1,2*0,5*1,0*4</t>
  </si>
  <si>
    <t>968072455</t>
  </si>
  <si>
    <t>Vybourání kovových dveřních zárubní pl do 2 m2</t>
  </si>
  <si>
    <t>608344737</t>
  </si>
  <si>
    <t>Vybourání kovových rámů oken s křídly, dveřních zárubní, vrat, stěn, ostění nebo obkladů dveřních zárubní, plochy do 2 m2</t>
  </si>
  <si>
    <t xml:space="preserve">Poznámka k souboru cen:_x000d_
1. V cenách -2244 až -2559 jsou započteny i náklady na vyvěšení křídel. 2. Cenou -2641 se oceňuje i vybourání nosné ocelové konstrukce pro sádrokartonové příčky. </t>
  </si>
  <si>
    <t>"výměra dle samostatného soupisu materiálu" 0,8*1,97</t>
  </si>
  <si>
    <t>971033651</t>
  </si>
  <si>
    <t>Vybourání otvorů ve zdivu cihelném pl do 4 m2 na MVC nebo MV tl do 600 mm</t>
  </si>
  <si>
    <t>1925392475</t>
  </si>
  <si>
    <t>Vybourání otvorů ve zdivu základovém nebo nadzákladovém z cihel, tvárnic, příčkovek z cihel pálených na maltu vápennou nebo vápenocementovou plochy do 4 m2, tl. do 600 mm</t>
  </si>
  <si>
    <t>"výměra dle samostatného soupisu materiálu" 1,0*2,0*0,45</t>
  </si>
  <si>
    <t>977151111</t>
  </si>
  <si>
    <t>Jádrové vrty diamantovými korunkami do D 35 mm do stavebních materiálů</t>
  </si>
  <si>
    <t>770852824</t>
  </si>
  <si>
    <t>Jádrové vrty diamantovými korunkami do stavebních materiálů (železobetonu, betonu, cihel, obkladů, dlažeb, kamene) průměru do 35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</si>
  <si>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</si>
  <si>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"výměra dle samostatného soupisu materiálu" 0,45</t>
  </si>
  <si>
    <t>977151122</t>
  </si>
  <si>
    <t>Jádrové vrty diamantovými korunkami do D 130 mm do stavebních materiálů</t>
  </si>
  <si>
    <t>-1340745346</t>
  </si>
  <si>
    <t>Jádrové vrty diamantovými korunkami do stavebních materiálů (železobetonu, betonu, cihel, obkladů, dlažeb, kamene) průměru přes 120 do 130 mm</t>
  </si>
  <si>
    <t>977151129</t>
  </si>
  <si>
    <t>Jádrové vrty diamantovými korunkami do D 350 mm do stavebních materiálů</t>
  </si>
  <si>
    <t>-891561942</t>
  </si>
  <si>
    <t>Jádrové vrty diamantovými korunkami do stavebních materiálů (železobetonu, betonu, cihel, obkladů, dlažeb, kamene) průměru přes 300 do 350 mm</t>
  </si>
  <si>
    <t>"výměra dle samostatného soupisu materiálu" 0,45*2</t>
  </si>
  <si>
    <t>978013191</t>
  </si>
  <si>
    <t>Otlučení (osekání) vnitřní vápenné nebo vápenocementové omítky stěn v rozsahu do 100 %</t>
  </si>
  <si>
    <t>-968909111</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</si>
  <si>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</si>
  <si>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 </t>
  </si>
  <si>
    <t>997013111</t>
  </si>
  <si>
    <t>Vnitrostaveništní doprava suti a vybouraných hmot pro budovy v do 6 m s použitím mechanizace</t>
  </si>
  <si>
    <t>520987905</t>
  </si>
  <si>
    <t>Vnitrostaveništní doprava suti a vybouraných hmot vodorovně do 50 m svisle s použitím mechanizace pro budovy a haly výšky do 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</si>
  <si>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</si>
  <si>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</si>
  <si>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do 1 km se složením</t>
  </si>
  <si>
    <t>-1830177992</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</si>
  <si>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</si>
  <si>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</si>
  <si>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</si>
  <si>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Příplatek k odvozu suti a vybouraných hmot na skládku ZKD 1 km přes 1 km</t>
  </si>
  <si>
    <t>-2044124017</t>
  </si>
  <si>
    <t>Odvoz suti a vybouraných hmot na skládku nebo meziskládku se složením, na vzdálenost Příplatek k ceně za každý další i započatý 1 km přes 1 km</t>
  </si>
  <si>
    <t>Poznámka k položce:
Předpokládané odvozová vzdálenost 20km.</t>
  </si>
  <si>
    <t>21,539*19 'Přepočtené koeficientem množství</t>
  </si>
  <si>
    <t>997013801</t>
  </si>
  <si>
    <t>Poplatek za uložení stavebního betonového odpadu na skládce (skládkovné)</t>
  </si>
  <si>
    <t>-1406367732</t>
  </si>
  <si>
    <t>Poplatek za uložení stavebního odpadu na skládce (skládkovné) 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</si>
  <si>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</si>
  <si>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997013803</t>
  </si>
  <si>
    <t>Poplatek za uložení stavebního odpadu cihelného na skládce (skládkovné)</t>
  </si>
  <si>
    <t>199651653</t>
  </si>
  <si>
    <t>Poplatek za uložení stavebního odpadu na skládce (skládkovné) cihelného</t>
  </si>
  <si>
    <t>997013831</t>
  </si>
  <si>
    <t>Poplatek za uložení stavebního směsného odpadu na skládce (skládkovné)</t>
  </si>
  <si>
    <t>-982485856</t>
  </si>
  <si>
    <t>Poplatek za uložení stavebního odpadu na skládce (skládkovné) směsného</t>
  </si>
  <si>
    <t>998011001</t>
  </si>
  <si>
    <t>Přesun hmot pro budovy zděné v do 6 m</t>
  </si>
  <si>
    <t>-1909277392</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</si>
  <si>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</si>
  <si>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</si>
  <si>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Agreg.cena 721-001</t>
  </si>
  <si>
    <t>Uložení nové kanalizace dl.5m hl.700mm s podlahovou vpustí a s napojením na stávající kameninové potrubí stávající kanalizace v revizní šachtě</t>
  </si>
  <si>
    <t>468763299</t>
  </si>
  <si>
    <t>Uložení nové kanalizace s podlahovou vpustí a s napojením na stávající kameninové potrubí stávající kanalizace v revizní šachtě</t>
  </si>
  <si>
    <t>751398013</t>
  </si>
  <si>
    <t>Mtž větrací mřížky na kruhové potrubí D do 300 mm</t>
  </si>
  <si>
    <t>831325201</t>
  </si>
  <si>
    <t>Montáž ostatních zařízení větrací mřížky na kruhové potrubí, průměru přes 200 do 300 mm</t>
  </si>
  <si>
    <t>větrací mřížka PH kruhová D300mm se síťkou proti hlodavcům</t>
  </si>
  <si>
    <t>-1377763477</t>
  </si>
  <si>
    <t>751398041</t>
  </si>
  <si>
    <t>Mtž protidešťové žaluzie potrubí D do 300 mm</t>
  </si>
  <si>
    <t>-765835005</t>
  </si>
  <si>
    <t>Montáž ostatních zařízení protidešťové žaluzie nebo žaluziové klapky na kruhové potrubí, průměru do 300 mm</t>
  </si>
  <si>
    <t>Mat/751-002</t>
  </si>
  <si>
    <t>PRG 315 W protidešťová žaluzie</t>
  </si>
  <si>
    <t>-2055927227</t>
  </si>
  <si>
    <t>2104548590</t>
  </si>
  <si>
    <t>766</t>
  </si>
  <si>
    <t>Konstrukce truhlářské</t>
  </si>
  <si>
    <t>766660022</t>
  </si>
  <si>
    <t>Montáž dveřních křídel otvíravých 1křídlových š přes 0,8 m požárních do ocelové zárubně</t>
  </si>
  <si>
    <t>-195757487</t>
  </si>
  <si>
    <t>Montáž dveřních křídel dřevěných nebo plastových otevíravých do ocelové zárubně protipožárních jednokřídlových, šířky přes 800 mm</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</si>
  <si>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</si>
  <si>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611656030</t>
  </si>
  <si>
    <t>dveře vnitřní požárně odolné, lakovaná MDF,odolnost EI (EW) 30 D3,1křídlové 90 x 197 cm vč.kování</t>
  </si>
  <si>
    <t>849887149</t>
  </si>
  <si>
    <t>766660717</t>
  </si>
  <si>
    <t>Montáž dveřních křídel samozavírače na ocelovou zárubeň</t>
  </si>
  <si>
    <t>1113543967</t>
  </si>
  <si>
    <t>Montáž dveřních doplňků samozavírače na zárubeň ocelovou</t>
  </si>
  <si>
    <t xml:space="preserve">Poznámka k souboru cen:_x000d_
1. V ceně -0722 je započtena montáž zámku, zámkové vložky a osazení štítku s klikou. </t>
  </si>
  <si>
    <t>549172500</t>
  </si>
  <si>
    <t>samozavírač dveří hydraulický K214 č.11 zlatá bronz</t>
  </si>
  <si>
    <t>-1952988554</t>
  </si>
  <si>
    <t>998766201</t>
  </si>
  <si>
    <t>Přesun hmot procentní pro konstrukce truhlářské v objektech v do 6 m</t>
  </si>
  <si>
    <t>-213239174</t>
  </si>
  <si>
    <t>Přesun hmot pro konstrukce truhlářské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</si>
  <si>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</si>
  <si>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-922188966</t>
  </si>
  <si>
    <t>777612101</t>
  </si>
  <si>
    <t>Uzavírací epoxidový barevný nátěr podlahy</t>
  </si>
  <si>
    <t>731628026</t>
  </si>
  <si>
    <t>Uzavírací nátěr podlahy epoxidový barevný</t>
  </si>
  <si>
    <t>998777201</t>
  </si>
  <si>
    <t>Přesun hmot procentní pro podlahy lité v objektech v do 6 m</t>
  </si>
  <si>
    <t>911573823</t>
  </si>
  <si>
    <t>Přesun hmot pro podlahy lité stanovený procentní sazbou (%) z ceny vodorovná dopravní vzdálenost do 50 m v objektech výšky do 6 m</t>
  </si>
  <si>
    <t>783</t>
  </si>
  <si>
    <t>Dokončovací práce - nátěry</t>
  </si>
  <si>
    <t>783301313</t>
  </si>
  <si>
    <t>Odmaštění zámečnických konstrukcí ředidlovým odmašťovačem</t>
  </si>
  <si>
    <t>1607426614</t>
  </si>
  <si>
    <t>Příprava podkladu zámečnických konstrukcí před provedením nátěru odmaštění odmašťovačem ředidlovým</t>
  </si>
  <si>
    <t>"nátěr ocelové zárubně" (2*1,97+0,90)*(0,16+2*0,05)</t>
  </si>
  <si>
    <t>783314201</t>
  </si>
  <si>
    <t>Základní antikorozní jednonásobný syntetický standardní nátěr zámečnických konstrukcí</t>
  </si>
  <si>
    <t>-548950151</t>
  </si>
  <si>
    <t>Základní antikorozní nátěr zámečnických konstrukcí jednonásobný syntetický standardní</t>
  </si>
  <si>
    <t>783315101</t>
  </si>
  <si>
    <t>Mezinátěr jednonásobný syntetický standardní zámečnických konstrukcí</t>
  </si>
  <si>
    <t>1513671281</t>
  </si>
  <si>
    <t>Mezinátěr zámečnických konstrukcí jednonásobný syntetický standardní</t>
  </si>
  <si>
    <t>783317101</t>
  </si>
  <si>
    <t>Krycí jednonásobný syntetický standardní nátěr zámečnických konstrukcí</t>
  </si>
  <si>
    <t>166242284</t>
  </si>
  <si>
    <t>Krycí nátěr (email) zámečnických konstrukcí jednonásobný syntetický standardní</t>
  </si>
  <si>
    <t>784</t>
  </si>
  <si>
    <t>Dokončovací práce - malby a tapety</t>
  </si>
  <si>
    <t>784181101</t>
  </si>
  <si>
    <t>Základní akrylátová jednonásobná penetrace podkladu v místnostech výšky do 3,80m</t>
  </si>
  <si>
    <t>1561798848</t>
  </si>
  <si>
    <t>Penetrace podkladu jednonásobná základní akrylátová v místnostech výšky do 3,80 m</t>
  </si>
  <si>
    <t>784211101</t>
  </si>
  <si>
    <t>Dvojnásobné bílé malby ze směsí za mokra výborně otěruvzdorných v místnostech výšky do 3,80 m</t>
  </si>
  <si>
    <t>1896977478</t>
  </si>
  <si>
    <t>Malby z malířských směsí otěruvzdorných za mokra dvojnásobné, bílé za mokra otěruvzdorné výborně v místnostech výšky do 3,80 m</t>
  </si>
  <si>
    <t>VON - Vedlejší a ostatní náklady</t>
  </si>
  <si>
    <t>013203000</t>
  </si>
  <si>
    <t>Dokumentace stavby bez rozlišení</t>
  </si>
  <si>
    <t>Kč</t>
  </si>
  <si>
    <t>1024</t>
  </si>
  <si>
    <t>-1926010969</t>
  </si>
  <si>
    <t>Položka obsahuje náklady na vypracování místního provozního řádu kotelny.</t>
  </si>
  <si>
    <t>013244000</t>
  </si>
  <si>
    <t>Dokumentace pro provádění stavby</t>
  </si>
  <si>
    <t>1141879746</t>
  </si>
  <si>
    <t>Položka obsahuje náklady na vypracování projektové dokumentace pro provádění stavby v rozsahu přílohy č.6 vyhlášky č.499/2006 Sb., o dokumentaci staveb, v platném znění.</t>
  </si>
  <si>
    <t>013254000</t>
  </si>
  <si>
    <t>Dokumentace skutečného provedení stavby</t>
  </si>
  <si>
    <t>1907145429</t>
  </si>
  <si>
    <t>Položka obsahuje náklady na vypracování projektové dokumentace pro provádění stavby v rozsahu přílohy č.7 vyhlášky č.499/2006 Sb., o dokumentaci staveb, v platném znění.</t>
  </si>
  <si>
    <t>030001000</t>
  </si>
  <si>
    <t>-252531637</t>
  </si>
  <si>
    <t xml:space="preserve">Položka bude obsahovat zejména náklady na :
- administrativní,  sociální a skladovací zařízení (kanceláře, šatny, umývárny, jídelny, mobilní WC s příp. čištěním odpadních vod, mobilní sklady a přístřešky pro skladování materiálu)
- provizorní komunikace (silnice, chodníky, lávky, můstky, rampy v jakémkoli materiálovém provedení)
- připojení zařízení staveniště na inženýrské sítě vč.nákladů na energie
- oplocení, osvětlení, ostraha zařízení staveniště v nezbytném rozsahu
- opatření na nezbytnou ochranu sousedních pozemků a staveb
- dopravně inženýrská opatření (DIO)
- pronájem ploch a poplatky za užívání veřejného prostranství příp.nemovitostí třetích subjektů
- projekční, inženýrské a administrativní činnosti v souvislosti s aplikací výše uvedených opatření (projednání s dotčenými správními orgány apod.)
</t>
  </si>
  <si>
    <t>043103000</t>
  </si>
  <si>
    <t>Zkoušky bez rozlišení</t>
  </si>
  <si>
    <t>305077614</t>
  </si>
  <si>
    <t>Položka obsahuje náklady na dilatační a těsnostní zkoušky a přezkoušení zabezpečovacího zařízení pro ústřední vytápění.</t>
  </si>
  <si>
    <t>043194000</t>
  </si>
  <si>
    <t>Ostatní zkoušky</t>
  </si>
  <si>
    <t>187704467</t>
  </si>
  <si>
    <t>Položka obsahuje náklady na zkušební provoz včetně závěrečného vyhodnocení.</t>
  </si>
  <si>
    <t>045203000</t>
  </si>
  <si>
    <t>Kompletační činnost</t>
  </si>
  <si>
    <t>-2091667820</t>
  </si>
  <si>
    <t>Položka obsahuje náklady na kompletaci zakázky včetně poskytnutí spolupůsobení při řízení ve věci vydání příslušných stavebně správních rozhodnutí dokončené stavby vč.účasti na závěrečné kontrolní prohlídce.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</si>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</sst>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8" xfId="0" applyFont="1" applyBorder="1" applyAlignment="1" applyProtection="1">
      <alignment vertical="center"/>
    </xf>
    <xf numFmtId="0" fontId="36"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2" borderId="1" xfId="0" applyFont="1" applyFill="1" applyBorder="1" applyAlignment="1">
      <alignment horizontal="left" vertical="center"/>
      <protection locked="0"/>
    </xf>
    <xf numFmtId="0" fontId="41" fillId="2"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21</v>
      </c>
      <c r="AO7" s="27"/>
      <c r="AP7" s="27"/>
      <c r="AQ7" s="29"/>
      <c r="BE7" s="37"/>
      <c r="BS7" s="22" t="s">
        <v>8</v>
      </c>
    </row>
    <row r="8" ht="14.4" customHeight="1">
      <c r="B8" s="26"/>
      <c r="C8" s="27"/>
      <c r="D8" s="38"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25</v>
      </c>
      <c r="AL8" s="27"/>
      <c r="AM8" s="27"/>
      <c r="AN8" s="39" t="s">
        <v>26</v>
      </c>
      <c r="AO8" s="27"/>
      <c r="AP8" s="27"/>
      <c r="AQ8" s="29"/>
      <c r="BE8" s="37"/>
      <c r="BS8" s="22" t="s">
        <v>8</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8</v>
      </c>
    </row>
    <row r="10" ht="14.4" customHeight="1">
      <c r="B10" s="26"/>
      <c r="C10" s="27"/>
      <c r="D10" s="38"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28</v>
      </c>
      <c r="AL10" s="27"/>
      <c r="AM10" s="27"/>
      <c r="AN10" s="33" t="s">
        <v>21</v>
      </c>
      <c r="AO10" s="27"/>
      <c r="AP10" s="27"/>
      <c r="AQ10" s="29"/>
      <c r="BE10" s="37"/>
      <c r="BS10" s="22" t="s">
        <v>8</v>
      </c>
    </row>
    <row r="11" ht="18.48"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30</v>
      </c>
      <c r="AL11" s="27"/>
      <c r="AM11" s="27"/>
      <c r="AN11" s="33" t="s">
        <v>21</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28</v>
      </c>
      <c r="AL13" s="27"/>
      <c r="AM13" s="27"/>
      <c r="AN13" s="40" t="s">
        <v>32</v>
      </c>
      <c r="AO13" s="27"/>
      <c r="AP13" s="27"/>
      <c r="AQ13" s="29"/>
      <c r="BE13" s="37"/>
      <c r="BS13" s="22" t="s">
        <v>8</v>
      </c>
    </row>
    <row r="14">
      <c r="B14" s="26"/>
      <c r="C14" s="27"/>
      <c r="D14" s="27"/>
      <c r="E14" s="40" t="s">
        <v>32</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30</v>
      </c>
      <c r="AL14" s="27"/>
      <c r="AM14" s="27"/>
      <c r="AN14" s="40" t="s">
        <v>32</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28</v>
      </c>
      <c r="AL16" s="27"/>
      <c r="AM16" s="27"/>
      <c r="AN16" s="33" t="s">
        <v>21</v>
      </c>
      <c r="AO16" s="27"/>
      <c r="AP16" s="27"/>
      <c r="AQ16" s="29"/>
      <c r="BE16" s="37"/>
      <c r="BS16" s="22" t="s">
        <v>6</v>
      </c>
    </row>
    <row r="17" ht="18.48" customHeight="1">
      <c r="B17" s="26"/>
      <c r="C17" s="27"/>
      <c r="D17" s="27"/>
      <c r="E17" s="33" t="s">
        <v>34</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30</v>
      </c>
      <c r="AL17" s="27"/>
      <c r="AM17" s="27"/>
      <c r="AN17" s="33" t="s">
        <v>21</v>
      </c>
      <c r="AO17" s="27"/>
      <c r="AP17" s="27"/>
      <c r="AQ17" s="29"/>
      <c r="BE17" s="37"/>
      <c r="BS17" s="22" t="s">
        <v>35</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36</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16.5" customHeight="1">
      <c r="B20" s="26"/>
      <c r="C20" s="27"/>
      <c r="D20" s="27"/>
      <c r="E20" s="42" t="s">
        <v>21</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37</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38</v>
      </c>
      <c r="M25" s="50"/>
      <c r="N25" s="50"/>
      <c r="O25" s="50"/>
      <c r="P25" s="45"/>
      <c r="Q25" s="45"/>
      <c r="R25" s="45"/>
      <c r="S25" s="45"/>
      <c r="T25" s="45"/>
      <c r="U25" s="45"/>
      <c r="V25" s="45"/>
      <c r="W25" s="50" t="s">
        <v>39</v>
      </c>
      <c r="X25" s="50"/>
      <c r="Y25" s="50"/>
      <c r="Z25" s="50"/>
      <c r="AA25" s="50"/>
      <c r="AB25" s="50"/>
      <c r="AC25" s="50"/>
      <c r="AD25" s="50"/>
      <c r="AE25" s="50"/>
      <c r="AF25" s="45"/>
      <c r="AG25" s="45"/>
      <c r="AH25" s="45"/>
      <c r="AI25" s="45"/>
      <c r="AJ25" s="45"/>
      <c r="AK25" s="50" t="s">
        <v>40</v>
      </c>
      <c r="AL25" s="50"/>
      <c r="AM25" s="50"/>
      <c r="AN25" s="50"/>
      <c r="AO25" s="50"/>
      <c r="AP25" s="45"/>
      <c r="AQ25" s="49"/>
      <c r="BE25" s="37"/>
    </row>
    <row r="26" s="2" customFormat="1" ht="14.4" customHeight="1">
      <c r="B26" s="51"/>
      <c r="C26" s="52"/>
      <c r="D26" s="53" t="s">
        <v>41</v>
      </c>
      <c r="E26" s="52"/>
      <c r="F26" s="53" t="s">
        <v>42</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43</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44</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45</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46</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47</v>
      </c>
      <c r="E32" s="59"/>
      <c r="F32" s="59"/>
      <c r="G32" s="59"/>
      <c r="H32" s="59"/>
      <c r="I32" s="59"/>
      <c r="J32" s="59"/>
      <c r="K32" s="59"/>
      <c r="L32" s="59"/>
      <c r="M32" s="59"/>
      <c r="N32" s="59"/>
      <c r="O32" s="59"/>
      <c r="P32" s="59"/>
      <c r="Q32" s="59"/>
      <c r="R32" s="59"/>
      <c r="S32" s="59"/>
      <c r="T32" s="60" t="s">
        <v>48</v>
      </c>
      <c r="U32" s="59"/>
      <c r="V32" s="59"/>
      <c r="W32" s="59"/>
      <c r="X32" s="61" t="s">
        <v>49</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50</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EK-130/2017</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Nové Sedlo - kondenzační kotelna - zhotovení PD Drahonice</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23</v>
      </c>
      <c r="D44" s="72"/>
      <c r="E44" s="72"/>
      <c r="F44" s="72"/>
      <c r="G44" s="72"/>
      <c r="H44" s="72"/>
      <c r="I44" s="72"/>
      <c r="J44" s="72"/>
      <c r="K44" s="72"/>
      <c r="L44" s="82" t="str">
        <f>IF(K8="","",K8)</f>
        <v>Drahonice u Lubence</v>
      </c>
      <c r="M44" s="72"/>
      <c r="N44" s="72"/>
      <c r="O44" s="72"/>
      <c r="P44" s="72"/>
      <c r="Q44" s="72"/>
      <c r="R44" s="72"/>
      <c r="S44" s="72"/>
      <c r="T44" s="72"/>
      <c r="U44" s="72"/>
      <c r="V44" s="72"/>
      <c r="W44" s="72"/>
      <c r="X44" s="72"/>
      <c r="Y44" s="72"/>
      <c r="Z44" s="72"/>
      <c r="AA44" s="72"/>
      <c r="AB44" s="72"/>
      <c r="AC44" s="72"/>
      <c r="AD44" s="72"/>
      <c r="AE44" s="72"/>
      <c r="AF44" s="72"/>
      <c r="AG44" s="72"/>
      <c r="AH44" s="72"/>
      <c r="AI44" s="74" t="s">
        <v>25</v>
      </c>
      <c r="AJ44" s="72"/>
      <c r="AK44" s="72"/>
      <c r="AL44" s="72"/>
      <c r="AM44" s="83" t="str">
        <f>IF(AN8= "","",AN8)</f>
        <v>09.11.2017</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27</v>
      </c>
      <c r="D46" s="72"/>
      <c r="E46" s="72"/>
      <c r="F46" s="72"/>
      <c r="G46" s="72"/>
      <c r="H46" s="72"/>
      <c r="I46" s="72"/>
      <c r="J46" s="72"/>
      <c r="K46" s="72"/>
      <c r="L46" s="75" t="str">
        <f>IF(E11= "","",E11)</f>
        <v>Vězeňská služby České republiky</v>
      </c>
      <c r="M46" s="72"/>
      <c r="N46" s="72"/>
      <c r="O46" s="72"/>
      <c r="P46" s="72"/>
      <c r="Q46" s="72"/>
      <c r="R46" s="72"/>
      <c r="S46" s="72"/>
      <c r="T46" s="72"/>
      <c r="U46" s="72"/>
      <c r="V46" s="72"/>
      <c r="W46" s="72"/>
      <c r="X46" s="72"/>
      <c r="Y46" s="72"/>
      <c r="Z46" s="72"/>
      <c r="AA46" s="72"/>
      <c r="AB46" s="72"/>
      <c r="AC46" s="72"/>
      <c r="AD46" s="72"/>
      <c r="AE46" s="72"/>
      <c r="AF46" s="72"/>
      <c r="AG46" s="72"/>
      <c r="AH46" s="72"/>
      <c r="AI46" s="74" t="s">
        <v>33</v>
      </c>
      <c r="AJ46" s="72"/>
      <c r="AK46" s="72"/>
      <c r="AL46" s="72"/>
      <c r="AM46" s="75" t="str">
        <f>IF(E17="","",E17)</f>
        <v xml:space="preserve"> </v>
      </c>
      <c r="AN46" s="75"/>
      <c r="AO46" s="75"/>
      <c r="AP46" s="75"/>
      <c r="AQ46" s="72"/>
      <c r="AR46" s="70"/>
      <c r="AS46" s="84" t="s">
        <v>51</v>
      </c>
      <c r="AT46" s="85"/>
      <c r="AU46" s="86"/>
      <c r="AV46" s="86"/>
      <c r="AW46" s="86"/>
      <c r="AX46" s="86"/>
      <c r="AY46" s="86"/>
      <c r="AZ46" s="86"/>
      <c r="BA46" s="86"/>
      <c r="BB46" s="86"/>
      <c r="BC46" s="86"/>
      <c r="BD46" s="87"/>
    </row>
    <row r="47" s="1" customFormat="1">
      <c r="B47" s="44"/>
      <c r="C47" s="74" t="s">
        <v>31</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52</v>
      </c>
      <c r="D49" s="95"/>
      <c r="E49" s="95"/>
      <c r="F49" s="95"/>
      <c r="G49" s="95"/>
      <c r="H49" s="96"/>
      <c r="I49" s="97" t="s">
        <v>53</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54</v>
      </c>
      <c r="AH49" s="95"/>
      <c r="AI49" s="95"/>
      <c r="AJ49" s="95"/>
      <c r="AK49" s="95"/>
      <c r="AL49" s="95"/>
      <c r="AM49" s="95"/>
      <c r="AN49" s="97" t="s">
        <v>55</v>
      </c>
      <c r="AO49" s="95"/>
      <c r="AP49" s="95"/>
      <c r="AQ49" s="99" t="s">
        <v>56</v>
      </c>
      <c r="AR49" s="70"/>
      <c r="AS49" s="100" t="s">
        <v>57</v>
      </c>
      <c r="AT49" s="101" t="s">
        <v>58</v>
      </c>
      <c r="AU49" s="101" t="s">
        <v>59</v>
      </c>
      <c r="AV49" s="101" t="s">
        <v>60</v>
      </c>
      <c r="AW49" s="101" t="s">
        <v>61</v>
      </c>
      <c r="AX49" s="101" t="s">
        <v>62</v>
      </c>
      <c r="AY49" s="101" t="s">
        <v>63</v>
      </c>
      <c r="AZ49" s="101" t="s">
        <v>64</v>
      </c>
      <c r="BA49" s="101" t="s">
        <v>65</v>
      </c>
      <c r="BB49" s="101" t="s">
        <v>66</v>
      </c>
      <c r="BC49" s="101" t="s">
        <v>67</v>
      </c>
      <c r="BD49" s="102" t="s">
        <v>68</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69</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ROUND(SUM(AG52:AG58),2)</f>
        <v>0</v>
      </c>
      <c r="AH51" s="108"/>
      <c r="AI51" s="108"/>
      <c r="AJ51" s="108"/>
      <c r="AK51" s="108"/>
      <c r="AL51" s="108"/>
      <c r="AM51" s="108"/>
      <c r="AN51" s="109">
        <f>SUM(AG51,AT51)</f>
        <v>0</v>
      </c>
      <c r="AO51" s="109"/>
      <c r="AP51" s="109"/>
      <c r="AQ51" s="110" t="s">
        <v>21</v>
      </c>
      <c r="AR51" s="81"/>
      <c r="AS51" s="111">
        <f>ROUND(SUM(AS52:AS58),2)</f>
        <v>0</v>
      </c>
      <c r="AT51" s="112">
        <f>ROUND(SUM(AV51:AW51),2)</f>
        <v>0</v>
      </c>
      <c r="AU51" s="113">
        <f>ROUND(SUM(AU52:AU58),5)</f>
        <v>0</v>
      </c>
      <c r="AV51" s="112">
        <f>ROUND(AZ51*L26,2)</f>
        <v>0</v>
      </c>
      <c r="AW51" s="112">
        <f>ROUND(BA51*L27,2)</f>
        <v>0</v>
      </c>
      <c r="AX51" s="112">
        <f>ROUND(BB51*L26,2)</f>
        <v>0</v>
      </c>
      <c r="AY51" s="112">
        <f>ROUND(BC51*L27,2)</f>
        <v>0</v>
      </c>
      <c r="AZ51" s="112">
        <f>ROUND(SUM(AZ52:AZ58),2)</f>
        <v>0</v>
      </c>
      <c r="BA51" s="112">
        <f>ROUND(SUM(BA52:BA58),2)</f>
        <v>0</v>
      </c>
      <c r="BB51" s="112">
        <f>ROUND(SUM(BB52:BB58),2)</f>
        <v>0</v>
      </c>
      <c r="BC51" s="112">
        <f>ROUND(SUM(BC52:BC58),2)</f>
        <v>0</v>
      </c>
      <c r="BD51" s="114">
        <f>ROUND(SUM(BD52:BD58),2)</f>
        <v>0</v>
      </c>
      <c r="BS51" s="115" t="s">
        <v>70</v>
      </c>
      <c r="BT51" s="115" t="s">
        <v>71</v>
      </c>
      <c r="BU51" s="116" t="s">
        <v>72</v>
      </c>
      <c r="BV51" s="115" t="s">
        <v>73</v>
      </c>
      <c r="BW51" s="115" t="s">
        <v>7</v>
      </c>
      <c r="BX51" s="115" t="s">
        <v>74</v>
      </c>
      <c r="CL51" s="115" t="s">
        <v>21</v>
      </c>
    </row>
    <row r="52" s="5" customFormat="1" ht="16.5" customHeight="1">
      <c r="A52" s="117" t="s">
        <v>75</v>
      </c>
      <c r="B52" s="118"/>
      <c r="C52" s="119"/>
      <c r="D52" s="120" t="s">
        <v>76</v>
      </c>
      <c r="E52" s="120"/>
      <c r="F52" s="120"/>
      <c r="G52" s="120"/>
      <c r="H52" s="120"/>
      <c r="I52" s="121"/>
      <c r="J52" s="120" t="s">
        <v>77</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'D.1.1 - Stavebně technick...'!J27</f>
        <v>0</v>
      </c>
      <c r="AH52" s="121"/>
      <c r="AI52" s="121"/>
      <c r="AJ52" s="121"/>
      <c r="AK52" s="121"/>
      <c r="AL52" s="121"/>
      <c r="AM52" s="121"/>
      <c r="AN52" s="122">
        <f>SUM(AG52,AT52)</f>
        <v>0</v>
      </c>
      <c r="AO52" s="121"/>
      <c r="AP52" s="121"/>
      <c r="AQ52" s="123" t="s">
        <v>78</v>
      </c>
      <c r="AR52" s="124"/>
      <c r="AS52" s="125">
        <v>0</v>
      </c>
      <c r="AT52" s="126">
        <f>ROUND(SUM(AV52:AW52),2)</f>
        <v>0</v>
      </c>
      <c r="AU52" s="127">
        <f>'D.1.1 - Stavebně technick...'!P83</f>
        <v>0</v>
      </c>
      <c r="AV52" s="126">
        <f>'D.1.1 - Stavebně technick...'!J30</f>
        <v>0</v>
      </c>
      <c r="AW52" s="126">
        <f>'D.1.1 - Stavebně technick...'!J31</f>
        <v>0</v>
      </c>
      <c r="AX52" s="126">
        <f>'D.1.1 - Stavebně technick...'!J32</f>
        <v>0</v>
      </c>
      <c r="AY52" s="126">
        <f>'D.1.1 - Stavebně technick...'!J33</f>
        <v>0</v>
      </c>
      <c r="AZ52" s="126">
        <f>'D.1.1 - Stavebně technick...'!F30</f>
        <v>0</v>
      </c>
      <c r="BA52" s="126">
        <f>'D.1.1 - Stavebně technick...'!F31</f>
        <v>0</v>
      </c>
      <c r="BB52" s="126">
        <f>'D.1.1 - Stavebně technick...'!F32</f>
        <v>0</v>
      </c>
      <c r="BC52" s="126">
        <f>'D.1.1 - Stavebně technick...'!F33</f>
        <v>0</v>
      </c>
      <c r="BD52" s="128">
        <f>'D.1.1 - Stavebně technick...'!F34</f>
        <v>0</v>
      </c>
      <c r="BT52" s="129" t="s">
        <v>79</v>
      </c>
      <c r="BV52" s="129" t="s">
        <v>73</v>
      </c>
      <c r="BW52" s="129" t="s">
        <v>80</v>
      </c>
      <c r="BX52" s="129" t="s">
        <v>7</v>
      </c>
      <c r="CL52" s="129" t="s">
        <v>21</v>
      </c>
      <c r="CM52" s="129" t="s">
        <v>81</v>
      </c>
    </row>
    <row r="53" s="5" customFormat="1" ht="16.5" customHeight="1">
      <c r="A53" s="117" t="s">
        <v>75</v>
      </c>
      <c r="B53" s="118"/>
      <c r="C53" s="119"/>
      <c r="D53" s="120" t="s">
        <v>82</v>
      </c>
      <c r="E53" s="120"/>
      <c r="F53" s="120"/>
      <c r="G53" s="120"/>
      <c r="H53" s="120"/>
      <c r="I53" s="121"/>
      <c r="J53" s="120" t="s">
        <v>83</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'D.1.2 - Technologie vytápění'!J27</f>
        <v>0</v>
      </c>
      <c r="AH53" s="121"/>
      <c r="AI53" s="121"/>
      <c r="AJ53" s="121"/>
      <c r="AK53" s="121"/>
      <c r="AL53" s="121"/>
      <c r="AM53" s="121"/>
      <c r="AN53" s="122">
        <f>SUM(AG53,AT53)</f>
        <v>0</v>
      </c>
      <c r="AO53" s="121"/>
      <c r="AP53" s="121"/>
      <c r="AQ53" s="123" t="s">
        <v>78</v>
      </c>
      <c r="AR53" s="124"/>
      <c r="AS53" s="125">
        <v>0</v>
      </c>
      <c r="AT53" s="126">
        <f>ROUND(SUM(AV53:AW53),2)</f>
        <v>0</v>
      </c>
      <c r="AU53" s="127">
        <f>'D.1.2 - Technologie vytápění'!P94</f>
        <v>0</v>
      </c>
      <c r="AV53" s="126">
        <f>'D.1.2 - Technologie vytápění'!J30</f>
        <v>0</v>
      </c>
      <c r="AW53" s="126">
        <f>'D.1.2 - Technologie vytápění'!J31</f>
        <v>0</v>
      </c>
      <c r="AX53" s="126">
        <f>'D.1.2 - Technologie vytápění'!J32</f>
        <v>0</v>
      </c>
      <c r="AY53" s="126">
        <f>'D.1.2 - Technologie vytápění'!J33</f>
        <v>0</v>
      </c>
      <c r="AZ53" s="126">
        <f>'D.1.2 - Technologie vytápění'!F30</f>
        <v>0</v>
      </c>
      <c r="BA53" s="126">
        <f>'D.1.2 - Technologie vytápění'!F31</f>
        <v>0</v>
      </c>
      <c r="BB53" s="126">
        <f>'D.1.2 - Technologie vytápění'!F32</f>
        <v>0</v>
      </c>
      <c r="BC53" s="126">
        <f>'D.1.2 - Technologie vytápění'!F33</f>
        <v>0</v>
      </c>
      <c r="BD53" s="128">
        <f>'D.1.2 - Technologie vytápění'!F34</f>
        <v>0</v>
      </c>
      <c r="BT53" s="129" t="s">
        <v>79</v>
      </c>
      <c r="BV53" s="129" t="s">
        <v>73</v>
      </c>
      <c r="BW53" s="129" t="s">
        <v>84</v>
      </c>
      <c r="BX53" s="129" t="s">
        <v>7</v>
      </c>
      <c r="CL53" s="129" t="s">
        <v>21</v>
      </c>
      <c r="CM53" s="129" t="s">
        <v>81</v>
      </c>
    </row>
    <row r="54" s="5" customFormat="1" ht="16.5" customHeight="1">
      <c r="A54" s="117" t="s">
        <v>75</v>
      </c>
      <c r="B54" s="118"/>
      <c r="C54" s="119"/>
      <c r="D54" s="120" t="s">
        <v>85</v>
      </c>
      <c r="E54" s="120"/>
      <c r="F54" s="120"/>
      <c r="G54" s="120"/>
      <c r="H54" s="120"/>
      <c r="I54" s="121"/>
      <c r="J54" s="120" t="s">
        <v>86</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2">
        <f>'D.1.4 - Silnoproudá elekt...'!J27</f>
        <v>0</v>
      </c>
      <c r="AH54" s="121"/>
      <c r="AI54" s="121"/>
      <c r="AJ54" s="121"/>
      <c r="AK54" s="121"/>
      <c r="AL54" s="121"/>
      <c r="AM54" s="121"/>
      <c r="AN54" s="122">
        <f>SUM(AG54,AT54)</f>
        <v>0</v>
      </c>
      <c r="AO54" s="121"/>
      <c r="AP54" s="121"/>
      <c r="AQ54" s="123" t="s">
        <v>78</v>
      </c>
      <c r="AR54" s="124"/>
      <c r="AS54" s="125">
        <v>0</v>
      </c>
      <c r="AT54" s="126">
        <f>ROUND(SUM(AV54:AW54),2)</f>
        <v>0</v>
      </c>
      <c r="AU54" s="127">
        <f>'D.1.4 - Silnoproudá elekt...'!P82</f>
        <v>0</v>
      </c>
      <c r="AV54" s="126">
        <f>'D.1.4 - Silnoproudá elekt...'!J30</f>
        <v>0</v>
      </c>
      <c r="AW54" s="126">
        <f>'D.1.4 - Silnoproudá elekt...'!J31</f>
        <v>0</v>
      </c>
      <c r="AX54" s="126">
        <f>'D.1.4 - Silnoproudá elekt...'!J32</f>
        <v>0</v>
      </c>
      <c r="AY54" s="126">
        <f>'D.1.4 - Silnoproudá elekt...'!J33</f>
        <v>0</v>
      </c>
      <c r="AZ54" s="126">
        <f>'D.1.4 - Silnoproudá elekt...'!F30</f>
        <v>0</v>
      </c>
      <c r="BA54" s="126">
        <f>'D.1.4 - Silnoproudá elekt...'!F31</f>
        <v>0</v>
      </c>
      <c r="BB54" s="126">
        <f>'D.1.4 - Silnoproudá elekt...'!F32</f>
        <v>0</v>
      </c>
      <c r="BC54" s="126">
        <f>'D.1.4 - Silnoproudá elekt...'!F33</f>
        <v>0</v>
      </c>
      <c r="BD54" s="128">
        <f>'D.1.4 - Silnoproudá elekt...'!F34</f>
        <v>0</v>
      </c>
      <c r="BT54" s="129" t="s">
        <v>79</v>
      </c>
      <c r="BV54" s="129" t="s">
        <v>73</v>
      </c>
      <c r="BW54" s="129" t="s">
        <v>87</v>
      </c>
      <c r="BX54" s="129" t="s">
        <v>7</v>
      </c>
      <c r="CL54" s="129" t="s">
        <v>21</v>
      </c>
      <c r="CM54" s="129" t="s">
        <v>81</v>
      </c>
    </row>
    <row r="55" s="5" customFormat="1" ht="16.5" customHeight="1">
      <c r="A55" s="117" t="s">
        <v>75</v>
      </c>
      <c r="B55" s="118"/>
      <c r="C55" s="119"/>
      <c r="D55" s="120" t="s">
        <v>88</v>
      </c>
      <c r="E55" s="120"/>
      <c r="F55" s="120"/>
      <c r="G55" s="120"/>
      <c r="H55" s="120"/>
      <c r="I55" s="121"/>
      <c r="J55" s="120" t="s">
        <v>89</v>
      </c>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2">
        <f>'D.2.2 - Vnější STL plynovod'!J27</f>
        <v>0</v>
      </c>
      <c r="AH55" s="121"/>
      <c r="AI55" s="121"/>
      <c r="AJ55" s="121"/>
      <c r="AK55" s="121"/>
      <c r="AL55" s="121"/>
      <c r="AM55" s="121"/>
      <c r="AN55" s="122">
        <f>SUM(AG55,AT55)</f>
        <v>0</v>
      </c>
      <c r="AO55" s="121"/>
      <c r="AP55" s="121"/>
      <c r="AQ55" s="123" t="s">
        <v>78</v>
      </c>
      <c r="AR55" s="124"/>
      <c r="AS55" s="125">
        <v>0</v>
      </c>
      <c r="AT55" s="126">
        <f>ROUND(SUM(AV55:AW55),2)</f>
        <v>0</v>
      </c>
      <c r="AU55" s="127">
        <f>'D.2.2 - Vnější STL plynovod'!P90</f>
        <v>0</v>
      </c>
      <c r="AV55" s="126">
        <f>'D.2.2 - Vnější STL plynovod'!J30</f>
        <v>0</v>
      </c>
      <c r="AW55" s="126">
        <f>'D.2.2 - Vnější STL plynovod'!J31</f>
        <v>0</v>
      </c>
      <c r="AX55" s="126">
        <f>'D.2.2 - Vnější STL plynovod'!J32</f>
        <v>0</v>
      </c>
      <c r="AY55" s="126">
        <f>'D.2.2 - Vnější STL plynovod'!J33</f>
        <v>0</v>
      </c>
      <c r="AZ55" s="126">
        <f>'D.2.2 - Vnější STL plynovod'!F30</f>
        <v>0</v>
      </c>
      <c r="BA55" s="126">
        <f>'D.2.2 - Vnější STL plynovod'!F31</f>
        <v>0</v>
      </c>
      <c r="BB55" s="126">
        <f>'D.2.2 - Vnější STL plynovod'!F32</f>
        <v>0</v>
      </c>
      <c r="BC55" s="126">
        <f>'D.2.2 - Vnější STL plynovod'!F33</f>
        <v>0</v>
      </c>
      <c r="BD55" s="128">
        <f>'D.2.2 - Vnější STL plynovod'!F34</f>
        <v>0</v>
      </c>
      <c r="BT55" s="129" t="s">
        <v>79</v>
      </c>
      <c r="BV55" s="129" t="s">
        <v>73</v>
      </c>
      <c r="BW55" s="129" t="s">
        <v>90</v>
      </c>
      <c r="BX55" s="129" t="s">
        <v>7</v>
      </c>
      <c r="CL55" s="129" t="s">
        <v>21</v>
      </c>
      <c r="CM55" s="129" t="s">
        <v>81</v>
      </c>
    </row>
    <row r="56" s="5" customFormat="1" ht="16.5" customHeight="1">
      <c r="A56" s="117" t="s">
        <v>75</v>
      </c>
      <c r="B56" s="118"/>
      <c r="C56" s="119"/>
      <c r="D56" s="120" t="s">
        <v>91</v>
      </c>
      <c r="E56" s="120"/>
      <c r="F56" s="120"/>
      <c r="G56" s="120"/>
      <c r="H56" s="120"/>
      <c r="I56" s="121"/>
      <c r="J56" s="120" t="s">
        <v>92</v>
      </c>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2">
        <f>'D.2.4 - Měření a regulace'!J27</f>
        <v>0</v>
      </c>
      <c r="AH56" s="121"/>
      <c r="AI56" s="121"/>
      <c r="AJ56" s="121"/>
      <c r="AK56" s="121"/>
      <c r="AL56" s="121"/>
      <c r="AM56" s="121"/>
      <c r="AN56" s="122">
        <f>SUM(AG56,AT56)</f>
        <v>0</v>
      </c>
      <c r="AO56" s="121"/>
      <c r="AP56" s="121"/>
      <c r="AQ56" s="123" t="s">
        <v>78</v>
      </c>
      <c r="AR56" s="124"/>
      <c r="AS56" s="125">
        <v>0</v>
      </c>
      <c r="AT56" s="126">
        <f>ROUND(SUM(AV56:AW56),2)</f>
        <v>0</v>
      </c>
      <c r="AU56" s="127">
        <f>'D.2.4 - Měření a regulace'!P80</f>
        <v>0</v>
      </c>
      <c r="AV56" s="126">
        <f>'D.2.4 - Měření a regulace'!J30</f>
        <v>0</v>
      </c>
      <c r="AW56" s="126">
        <f>'D.2.4 - Měření a regulace'!J31</f>
        <v>0</v>
      </c>
      <c r="AX56" s="126">
        <f>'D.2.4 - Měření a regulace'!J32</f>
        <v>0</v>
      </c>
      <c r="AY56" s="126">
        <f>'D.2.4 - Měření a regulace'!J33</f>
        <v>0</v>
      </c>
      <c r="AZ56" s="126">
        <f>'D.2.4 - Měření a regulace'!F30</f>
        <v>0</v>
      </c>
      <c r="BA56" s="126">
        <f>'D.2.4 - Měření a regulace'!F31</f>
        <v>0</v>
      </c>
      <c r="BB56" s="126">
        <f>'D.2.4 - Měření a regulace'!F32</f>
        <v>0</v>
      </c>
      <c r="BC56" s="126">
        <f>'D.2.4 - Měření a regulace'!F33</f>
        <v>0</v>
      </c>
      <c r="BD56" s="128">
        <f>'D.2.4 - Měření a regulace'!F34</f>
        <v>0</v>
      </c>
      <c r="BT56" s="129" t="s">
        <v>79</v>
      </c>
      <c r="BV56" s="129" t="s">
        <v>73</v>
      </c>
      <c r="BW56" s="129" t="s">
        <v>93</v>
      </c>
      <c r="BX56" s="129" t="s">
        <v>7</v>
      </c>
      <c r="CL56" s="129" t="s">
        <v>21</v>
      </c>
      <c r="CM56" s="129" t="s">
        <v>81</v>
      </c>
    </row>
    <row r="57" s="5" customFormat="1" ht="16.5" customHeight="1">
      <c r="A57" s="117" t="s">
        <v>75</v>
      </c>
      <c r="B57" s="118"/>
      <c r="C57" s="119"/>
      <c r="D57" s="120" t="s">
        <v>94</v>
      </c>
      <c r="E57" s="120"/>
      <c r="F57" s="120"/>
      <c r="G57" s="120"/>
      <c r="H57" s="120"/>
      <c r="I57" s="121"/>
      <c r="J57" s="120" t="s">
        <v>95</v>
      </c>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2">
        <f>'SO 101 - Stavební úpravy ...'!J27</f>
        <v>0</v>
      </c>
      <c r="AH57" s="121"/>
      <c r="AI57" s="121"/>
      <c r="AJ57" s="121"/>
      <c r="AK57" s="121"/>
      <c r="AL57" s="121"/>
      <c r="AM57" s="121"/>
      <c r="AN57" s="122">
        <f>SUM(AG57,AT57)</f>
        <v>0</v>
      </c>
      <c r="AO57" s="121"/>
      <c r="AP57" s="121"/>
      <c r="AQ57" s="123" t="s">
        <v>78</v>
      </c>
      <c r="AR57" s="124"/>
      <c r="AS57" s="125">
        <v>0</v>
      </c>
      <c r="AT57" s="126">
        <f>ROUND(SUM(AV57:AW57),2)</f>
        <v>0</v>
      </c>
      <c r="AU57" s="127">
        <f>'SO 101 - Stavební úpravy ...'!P90</f>
        <v>0</v>
      </c>
      <c r="AV57" s="126">
        <f>'SO 101 - Stavební úpravy ...'!J30</f>
        <v>0</v>
      </c>
      <c r="AW57" s="126">
        <f>'SO 101 - Stavební úpravy ...'!J31</f>
        <v>0</v>
      </c>
      <c r="AX57" s="126">
        <f>'SO 101 - Stavební úpravy ...'!J32</f>
        <v>0</v>
      </c>
      <c r="AY57" s="126">
        <f>'SO 101 - Stavební úpravy ...'!J33</f>
        <v>0</v>
      </c>
      <c r="AZ57" s="126">
        <f>'SO 101 - Stavební úpravy ...'!F30</f>
        <v>0</v>
      </c>
      <c r="BA57" s="126">
        <f>'SO 101 - Stavební úpravy ...'!F31</f>
        <v>0</v>
      </c>
      <c r="BB57" s="126">
        <f>'SO 101 - Stavební úpravy ...'!F32</f>
        <v>0</v>
      </c>
      <c r="BC57" s="126">
        <f>'SO 101 - Stavební úpravy ...'!F33</f>
        <v>0</v>
      </c>
      <c r="BD57" s="128">
        <f>'SO 101 - Stavební úpravy ...'!F34</f>
        <v>0</v>
      </c>
      <c r="BT57" s="129" t="s">
        <v>79</v>
      </c>
      <c r="BV57" s="129" t="s">
        <v>73</v>
      </c>
      <c r="BW57" s="129" t="s">
        <v>96</v>
      </c>
      <c r="BX57" s="129" t="s">
        <v>7</v>
      </c>
      <c r="CL57" s="129" t="s">
        <v>21</v>
      </c>
      <c r="CM57" s="129" t="s">
        <v>81</v>
      </c>
    </row>
    <row r="58" s="5" customFormat="1" ht="16.5" customHeight="1">
      <c r="A58" s="117" t="s">
        <v>75</v>
      </c>
      <c r="B58" s="118"/>
      <c r="C58" s="119"/>
      <c r="D58" s="120" t="s">
        <v>97</v>
      </c>
      <c r="E58" s="120"/>
      <c r="F58" s="120"/>
      <c r="G58" s="120"/>
      <c r="H58" s="120"/>
      <c r="I58" s="121"/>
      <c r="J58" s="120" t="s">
        <v>98</v>
      </c>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2">
        <f>'VON - Vedlejší a ostatní ...'!J27</f>
        <v>0</v>
      </c>
      <c r="AH58" s="121"/>
      <c r="AI58" s="121"/>
      <c r="AJ58" s="121"/>
      <c r="AK58" s="121"/>
      <c r="AL58" s="121"/>
      <c r="AM58" s="121"/>
      <c r="AN58" s="122">
        <f>SUM(AG58,AT58)</f>
        <v>0</v>
      </c>
      <c r="AO58" s="121"/>
      <c r="AP58" s="121"/>
      <c r="AQ58" s="123" t="s">
        <v>97</v>
      </c>
      <c r="AR58" s="124"/>
      <c r="AS58" s="130">
        <v>0</v>
      </c>
      <c r="AT58" s="131">
        <f>ROUND(SUM(AV58:AW58),2)</f>
        <v>0</v>
      </c>
      <c r="AU58" s="132">
        <f>'VON - Vedlejší a ostatní ...'!P80</f>
        <v>0</v>
      </c>
      <c r="AV58" s="131">
        <f>'VON - Vedlejší a ostatní ...'!J30</f>
        <v>0</v>
      </c>
      <c r="AW58" s="131">
        <f>'VON - Vedlejší a ostatní ...'!J31</f>
        <v>0</v>
      </c>
      <c r="AX58" s="131">
        <f>'VON - Vedlejší a ostatní ...'!J32</f>
        <v>0</v>
      </c>
      <c r="AY58" s="131">
        <f>'VON - Vedlejší a ostatní ...'!J33</f>
        <v>0</v>
      </c>
      <c r="AZ58" s="131">
        <f>'VON - Vedlejší a ostatní ...'!F30</f>
        <v>0</v>
      </c>
      <c r="BA58" s="131">
        <f>'VON - Vedlejší a ostatní ...'!F31</f>
        <v>0</v>
      </c>
      <c r="BB58" s="131">
        <f>'VON - Vedlejší a ostatní ...'!F32</f>
        <v>0</v>
      </c>
      <c r="BC58" s="131">
        <f>'VON - Vedlejší a ostatní ...'!F33</f>
        <v>0</v>
      </c>
      <c r="BD58" s="133">
        <f>'VON - Vedlejší a ostatní ...'!F34</f>
        <v>0</v>
      </c>
      <c r="BT58" s="129" t="s">
        <v>79</v>
      </c>
      <c r="BV58" s="129" t="s">
        <v>73</v>
      </c>
      <c r="BW58" s="129" t="s">
        <v>99</v>
      </c>
      <c r="BX58" s="129" t="s">
        <v>7</v>
      </c>
      <c r="CL58" s="129" t="s">
        <v>21</v>
      </c>
      <c r="CM58" s="129" t="s">
        <v>81</v>
      </c>
    </row>
    <row r="59" s="1" customFormat="1" ht="30" customHeight="1">
      <c r="B59" s="44"/>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0"/>
    </row>
    <row r="60" s="1" customFormat="1" ht="6.96" customHeight="1">
      <c r="B60" s="65"/>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70"/>
    </row>
  </sheetData>
  <sheetProtection sheet="1" formatColumns="0" formatRows="0" objects="1" scenarios="1" spinCount="100000" saltValue="VbI1rZo1bPLNUBIFzDjiB11PcuaLaAlWBjUoOi9v++Wb9ZGsTmYVO7Nt9ZW1rvW7vpEMaRIhYMh9mF98IlwVHQ==" hashValue="GNJoJts4qHmztplkLNpv/WuJk53crVMMbUPOHROu3ugcUvI2Om8ReiG49i2lCRVa198OdI8PqRG9Vsqgipvkvg==" algorithmName="SHA-512" password="CC35"/>
  <mergeCells count="6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G51:AM51"/>
    <mergeCell ref="AN51:AP51"/>
    <mergeCell ref="AR2:BE2"/>
  </mergeCells>
  <hyperlinks>
    <hyperlink ref="K1:S1" location="C2" display="1) Rekapitulace stavby"/>
    <hyperlink ref="W1:AI1" location="C51" display="2) Rekapitulace objektů stavby a soupisů prací"/>
    <hyperlink ref="A52" location="'D.1.1 - Stavebně technick...'!C2" display="/"/>
    <hyperlink ref="A53" location="'D.1.2 - Technologie vytápění'!C2" display="/"/>
    <hyperlink ref="A54" location="'D.1.4 - Silnoproudá elekt...'!C2" display="/"/>
    <hyperlink ref="A55" location="'D.2.2 - Vnější STL plynovod'!C2" display="/"/>
    <hyperlink ref="A56" location="'D.2.4 - Měření a regulace'!C2" display="/"/>
    <hyperlink ref="A57" location="'SO 101 - Stavební úpravy ...'!C2" display="/"/>
    <hyperlink ref="A58" location="'VON - Vedlejší a ostat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100</v>
      </c>
      <c r="G1" s="137" t="s">
        <v>101</v>
      </c>
      <c r="H1" s="137"/>
      <c r="I1" s="138"/>
      <c r="J1" s="137" t="s">
        <v>102</v>
      </c>
      <c r="K1" s="136" t="s">
        <v>103</v>
      </c>
      <c r="L1" s="137" t="s">
        <v>104</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80</v>
      </c>
    </row>
    <row r="3" ht="6.96" customHeight="1">
      <c r="B3" s="23"/>
      <c r="C3" s="24"/>
      <c r="D3" s="24"/>
      <c r="E3" s="24"/>
      <c r="F3" s="24"/>
      <c r="G3" s="24"/>
      <c r="H3" s="24"/>
      <c r="I3" s="139"/>
      <c r="J3" s="24"/>
      <c r="K3" s="25"/>
      <c r="AT3" s="22" t="s">
        <v>81</v>
      </c>
    </row>
    <row r="4" ht="36.96" customHeight="1">
      <c r="B4" s="26"/>
      <c r="C4" s="27"/>
      <c r="D4" s="28" t="s">
        <v>105</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Nové Sedlo - kondenzační kotelna - zhotovení PD Drahonice</v>
      </c>
      <c r="F7" s="38"/>
      <c r="G7" s="38"/>
      <c r="H7" s="38"/>
      <c r="I7" s="140"/>
      <c r="J7" s="27"/>
      <c r="K7" s="29"/>
    </row>
    <row r="8" s="1" customFormat="1">
      <c r="B8" s="44"/>
      <c r="C8" s="45"/>
      <c r="D8" s="38" t="s">
        <v>106</v>
      </c>
      <c r="E8" s="45"/>
      <c r="F8" s="45"/>
      <c r="G8" s="45"/>
      <c r="H8" s="45"/>
      <c r="I8" s="142"/>
      <c r="J8" s="45"/>
      <c r="K8" s="49"/>
    </row>
    <row r="9" s="1" customFormat="1" ht="36.96" customHeight="1">
      <c r="B9" s="44"/>
      <c r="C9" s="45"/>
      <c r="D9" s="45"/>
      <c r="E9" s="143" t="s">
        <v>107</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09.11.2017</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Vězeňská služby České republiky</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30</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36</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37</v>
      </c>
      <c r="E27" s="45"/>
      <c r="F27" s="45"/>
      <c r="G27" s="45"/>
      <c r="H27" s="45"/>
      <c r="I27" s="142"/>
      <c r="J27" s="153">
        <f>ROUND(J83,2)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39</v>
      </c>
      <c r="G29" s="45"/>
      <c r="H29" s="45"/>
      <c r="I29" s="154" t="s">
        <v>38</v>
      </c>
      <c r="J29" s="50" t="s">
        <v>40</v>
      </c>
      <c r="K29" s="49"/>
    </row>
    <row r="30" s="1" customFormat="1" ht="14.4" customHeight="1">
      <c r="B30" s="44"/>
      <c r="C30" s="45"/>
      <c r="D30" s="53" t="s">
        <v>41</v>
      </c>
      <c r="E30" s="53" t="s">
        <v>42</v>
      </c>
      <c r="F30" s="155">
        <f>ROUND(SUM(BE83:BE253), 2)</f>
        <v>0</v>
      </c>
      <c r="G30" s="45"/>
      <c r="H30" s="45"/>
      <c r="I30" s="156">
        <v>0.20999999999999999</v>
      </c>
      <c r="J30" s="155">
        <f>ROUND(ROUND((SUM(BE83:BE253)), 2)*I30, 2)</f>
        <v>0</v>
      </c>
      <c r="K30" s="49"/>
    </row>
    <row r="31" s="1" customFormat="1" ht="14.4" customHeight="1">
      <c r="B31" s="44"/>
      <c r="C31" s="45"/>
      <c r="D31" s="45"/>
      <c r="E31" s="53" t="s">
        <v>43</v>
      </c>
      <c r="F31" s="155">
        <f>ROUND(SUM(BF83:BF253), 2)</f>
        <v>0</v>
      </c>
      <c r="G31" s="45"/>
      <c r="H31" s="45"/>
      <c r="I31" s="156">
        <v>0.14999999999999999</v>
      </c>
      <c r="J31" s="155">
        <f>ROUND(ROUND((SUM(BF83:BF253)), 2)*I31, 2)</f>
        <v>0</v>
      </c>
      <c r="K31" s="49"/>
    </row>
    <row r="32" hidden="1" s="1" customFormat="1" ht="14.4" customHeight="1">
      <c r="B32" s="44"/>
      <c r="C32" s="45"/>
      <c r="D32" s="45"/>
      <c r="E32" s="53" t="s">
        <v>44</v>
      </c>
      <c r="F32" s="155">
        <f>ROUND(SUM(BG83:BG253), 2)</f>
        <v>0</v>
      </c>
      <c r="G32" s="45"/>
      <c r="H32" s="45"/>
      <c r="I32" s="156">
        <v>0.20999999999999999</v>
      </c>
      <c r="J32" s="155">
        <v>0</v>
      </c>
      <c r="K32" s="49"/>
    </row>
    <row r="33" hidden="1" s="1" customFormat="1" ht="14.4" customHeight="1">
      <c r="B33" s="44"/>
      <c r="C33" s="45"/>
      <c r="D33" s="45"/>
      <c r="E33" s="53" t="s">
        <v>45</v>
      </c>
      <c r="F33" s="155">
        <f>ROUND(SUM(BH83:BH253), 2)</f>
        <v>0</v>
      </c>
      <c r="G33" s="45"/>
      <c r="H33" s="45"/>
      <c r="I33" s="156">
        <v>0.14999999999999999</v>
      </c>
      <c r="J33" s="155">
        <v>0</v>
      </c>
      <c r="K33" s="49"/>
    </row>
    <row r="34" hidden="1" s="1" customFormat="1" ht="14.4" customHeight="1">
      <c r="B34" s="44"/>
      <c r="C34" s="45"/>
      <c r="D34" s="45"/>
      <c r="E34" s="53" t="s">
        <v>46</v>
      </c>
      <c r="F34" s="155">
        <f>ROUND(SUM(BI83:BI253),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47</v>
      </c>
      <c r="E36" s="96"/>
      <c r="F36" s="96"/>
      <c r="G36" s="159" t="s">
        <v>48</v>
      </c>
      <c r="H36" s="160" t="s">
        <v>49</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108</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Nové Sedlo - kondenzační kotelna - zhotovení PD Drahonice</v>
      </c>
      <c r="F45" s="38"/>
      <c r="G45" s="38"/>
      <c r="H45" s="38"/>
      <c r="I45" s="142"/>
      <c r="J45" s="45"/>
      <c r="K45" s="49"/>
    </row>
    <row r="46" s="1" customFormat="1" ht="14.4" customHeight="1">
      <c r="B46" s="44"/>
      <c r="C46" s="38" t="s">
        <v>106</v>
      </c>
      <c r="D46" s="45"/>
      <c r="E46" s="45"/>
      <c r="F46" s="45"/>
      <c r="G46" s="45"/>
      <c r="H46" s="45"/>
      <c r="I46" s="142"/>
      <c r="J46" s="45"/>
      <c r="K46" s="49"/>
    </row>
    <row r="47" s="1" customFormat="1" ht="17.25" customHeight="1">
      <c r="B47" s="44"/>
      <c r="C47" s="45"/>
      <c r="D47" s="45"/>
      <c r="E47" s="143" t="str">
        <f>E9</f>
        <v>D.1.1 - Stavebně technické řešení</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Drahonice u Lubence</v>
      </c>
      <c r="G49" s="45"/>
      <c r="H49" s="45"/>
      <c r="I49" s="144" t="s">
        <v>25</v>
      </c>
      <c r="J49" s="145" t="str">
        <f>IF(J12="","",J12)</f>
        <v>09.11.2017</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Vězeňská služby České republiky</v>
      </c>
      <c r="G51" s="45"/>
      <c r="H51" s="45"/>
      <c r="I51" s="144" t="s">
        <v>33</v>
      </c>
      <c r="J51" s="42" t="str">
        <f>E21</f>
        <v xml:space="preserve"> </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109</v>
      </c>
      <c r="D54" s="157"/>
      <c r="E54" s="157"/>
      <c r="F54" s="157"/>
      <c r="G54" s="157"/>
      <c r="H54" s="157"/>
      <c r="I54" s="171"/>
      <c r="J54" s="172" t="s">
        <v>110</v>
      </c>
      <c r="K54" s="173"/>
    </row>
    <row r="55" s="1" customFormat="1" ht="10.32" customHeight="1">
      <c r="B55" s="44"/>
      <c r="C55" s="45"/>
      <c r="D55" s="45"/>
      <c r="E55" s="45"/>
      <c r="F55" s="45"/>
      <c r="G55" s="45"/>
      <c r="H55" s="45"/>
      <c r="I55" s="142"/>
      <c r="J55" s="45"/>
      <c r="K55" s="49"/>
    </row>
    <row r="56" s="1" customFormat="1" ht="29.28" customHeight="1">
      <c r="B56" s="44"/>
      <c r="C56" s="174" t="s">
        <v>111</v>
      </c>
      <c r="D56" s="45"/>
      <c r="E56" s="45"/>
      <c r="F56" s="45"/>
      <c r="G56" s="45"/>
      <c r="H56" s="45"/>
      <c r="I56" s="142"/>
      <c r="J56" s="153">
        <f>J83</f>
        <v>0</v>
      </c>
      <c r="K56" s="49"/>
      <c r="AU56" s="22" t="s">
        <v>112</v>
      </c>
    </row>
    <row r="57" s="7" customFormat="1" ht="24.96" customHeight="1">
      <c r="B57" s="175"/>
      <c r="C57" s="176"/>
      <c r="D57" s="177" t="s">
        <v>113</v>
      </c>
      <c r="E57" s="178"/>
      <c r="F57" s="178"/>
      <c r="G57" s="178"/>
      <c r="H57" s="178"/>
      <c r="I57" s="179"/>
      <c r="J57" s="180">
        <f>J84</f>
        <v>0</v>
      </c>
      <c r="K57" s="181"/>
    </row>
    <row r="58" s="8" customFormat="1" ht="19.92" customHeight="1">
      <c r="B58" s="182"/>
      <c r="C58" s="183"/>
      <c r="D58" s="184" t="s">
        <v>114</v>
      </c>
      <c r="E58" s="185"/>
      <c r="F58" s="185"/>
      <c r="G58" s="185"/>
      <c r="H58" s="185"/>
      <c r="I58" s="186"/>
      <c r="J58" s="187">
        <f>J85</f>
        <v>0</v>
      </c>
      <c r="K58" s="188"/>
    </row>
    <row r="59" s="8" customFormat="1" ht="19.92" customHeight="1">
      <c r="B59" s="182"/>
      <c r="C59" s="183"/>
      <c r="D59" s="184" t="s">
        <v>115</v>
      </c>
      <c r="E59" s="185"/>
      <c r="F59" s="185"/>
      <c r="G59" s="185"/>
      <c r="H59" s="185"/>
      <c r="I59" s="186"/>
      <c r="J59" s="187">
        <f>J156</f>
        <v>0</v>
      </c>
      <c r="K59" s="188"/>
    </row>
    <row r="60" s="8" customFormat="1" ht="19.92" customHeight="1">
      <c r="B60" s="182"/>
      <c r="C60" s="183"/>
      <c r="D60" s="184" t="s">
        <v>116</v>
      </c>
      <c r="E60" s="185"/>
      <c r="F60" s="185"/>
      <c r="G60" s="185"/>
      <c r="H60" s="185"/>
      <c r="I60" s="186"/>
      <c r="J60" s="187">
        <f>J213</f>
        <v>0</v>
      </c>
      <c r="K60" s="188"/>
    </row>
    <row r="61" s="8" customFormat="1" ht="19.92" customHeight="1">
      <c r="B61" s="182"/>
      <c r="C61" s="183"/>
      <c r="D61" s="184" t="s">
        <v>117</v>
      </c>
      <c r="E61" s="185"/>
      <c r="F61" s="185"/>
      <c r="G61" s="185"/>
      <c r="H61" s="185"/>
      <c r="I61" s="186"/>
      <c r="J61" s="187">
        <f>J236</f>
        <v>0</v>
      </c>
      <c r="K61" s="188"/>
    </row>
    <row r="62" s="7" customFormat="1" ht="24.96" customHeight="1">
      <c r="B62" s="175"/>
      <c r="C62" s="176"/>
      <c r="D62" s="177" t="s">
        <v>118</v>
      </c>
      <c r="E62" s="178"/>
      <c r="F62" s="178"/>
      <c r="G62" s="178"/>
      <c r="H62" s="178"/>
      <c r="I62" s="179"/>
      <c r="J62" s="180">
        <f>J241</f>
        <v>0</v>
      </c>
      <c r="K62" s="181"/>
    </row>
    <row r="63" s="8" customFormat="1" ht="19.92" customHeight="1">
      <c r="B63" s="182"/>
      <c r="C63" s="183"/>
      <c r="D63" s="184" t="s">
        <v>119</v>
      </c>
      <c r="E63" s="185"/>
      <c r="F63" s="185"/>
      <c r="G63" s="185"/>
      <c r="H63" s="185"/>
      <c r="I63" s="186"/>
      <c r="J63" s="187">
        <f>J242</f>
        <v>0</v>
      </c>
      <c r="K63" s="188"/>
    </row>
    <row r="64" s="1" customFormat="1" ht="21.84" customHeight="1">
      <c r="B64" s="44"/>
      <c r="C64" s="45"/>
      <c r="D64" s="45"/>
      <c r="E64" s="45"/>
      <c r="F64" s="45"/>
      <c r="G64" s="45"/>
      <c r="H64" s="45"/>
      <c r="I64" s="142"/>
      <c r="J64" s="45"/>
      <c r="K64" s="49"/>
    </row>
    <row r="65" s="1" customFormat="1" ht="6.96" customHeight="1">
      <c r="B65" s="65"/>
      <c r="C65" s="66"/>
      <c r="D65" s="66"/>
      <c r="E65" s="66"/>
      <c r="F65" s="66"/>
      <c r="G65" s="66"/>
      <c r="H65" s="66"/>
      <c r="I65" s="164"/>
      <c r="J65" s="66"/>
      <c r="K65" s="67"/>
    </row>
    <row r="69" s="1" customFormat="1" ht="6.96" customHeight="1">
      <c r="B69" s="68"/>
      <c r="C69" s="69"/>
      <c r="D69" s="69"/>
      <c r="E69" s="69"/>
      <c r="F69" s="69"/>
      <c r="G69" s="69"/>
      <c r="H69" s="69"/>
      <c r="I69" s="167"/>
      <c r="J69" s="69"/>
      <c r="K69" s="69"/>
      <c r="L69" s="70"/>
    </row>
    <row r="70" s="1" customFormat="1" ht="36.96" customHeight="1">
      <c r="B70" s="44"/>
      <c r="C70" s="71" t="s">
        <v>120</v>
      </c>
      <c r="D70" s="72"/>
      <c r="E70" s="72"/>
      <c r="F70" s="72"/>
      <c r="G70" s="72"/>
      <c r="H70" s="72"/>
      <c r="I70" s="189"/>
      <c r="J70" s="72"/>
      <c r="K70" s="72"/>
      <c r="L70" s="70"/>
    </row>
    <row r="71" s="1" customFormat="1" ht="6.96" customHeight="1">
      <c r="B71" s="44"/>
      <c r="C71" s="72"/>
      <c r="D71" s="72"/>
      <c r="E71" s="72"/>
      <c r="F71" s="72"/>
      <c r="G71" s="72"/>
      <c r="H71" s="72"/>
      <c r="I71" s="189"/>
      <c r="J71" s="72"/>
      <c r="K71" s="72"/>
      <c r="L71" s="70"/>
    </row>
    <row r="72" s="1" customFormat="1" ht="14.4" customHeight="1">
      <c r="B72" s="44"/>
      <c r="C72" s="74" t="s">
        <v>18</v>
      </c>
      <c r="D72" s="72"/>
      <c r="E72" s="72"/>
      <c r="F72" s="72"/>
      <c r="G72" s="72"/>
      <c r="H72" s="72"/>
      <c r="I72" s="189"/>
      <c r="J72" s="72"/>
      <c r="K72" s="72"/>
      <c r="L72" s="70"/>
    </row>
    <row r="73" s="1" customFormat="1" ht="16.5" customHeight="1">
      <c r="B73" s="44"/>
      <c r="C73" s="72"/>
      <c r="D73" s="72"/>
      <c r="E73" s="190" t="str">
        <f>E7</f>
        <v>Nové Sedlo - kondenzační kotelna - zhotovení PD Drahonice</v>
      </c>
      <c r="F73" s="74"/>
      <c r="G73" s="74"/>
      <c r="H73" s="74"/>
      <c r="I73" s="189"/>
      <c r="J73" s="72"/>
      <c r="K73" s="72"/>
      <c r="L73" s="70"/>
    </row>
    <row r="74" s="1" customFormat="1" ht="14.4" customHeight="1">
      <c r="B74" s="44"/>
      <c r="C74" s="74" t="s">
        <v>106</v>
      </c>
      <c r="D74" s="72"/>
      <c r="E74" s="72"/>
      <c r="F74" s="72"/>
      <c r="G74" s="72"/>
      <c r="H74" s="72"/>
      <c r="I74" s="189"/>
      <c r="J74" s="72"/>
      <c r="K74" s="72"/>
      <c r="L74" s="70"/>
    </row>
    <row r="75" s="1" customFormat="1" ht="17.25" customHeight="1">
      <c r="B75" s="44"/>
      <c r="C75" s="72"/>
      <c r="D75" s="72"/>
      <c r="E75" s="80" t="str">
        <f>E9</f>
        <v>D.1.1 - Stavebně technické řešení</v>
      </c>
      <c r="F75" s="72"/>
      <c r="G75" s="72"/>
      <c r="H75" s="72"/>
      <c r="I75" s="189"/>
      <c r="J75" s="72"/>
      <c r="K75" s="72"/>
      <c r="L75" s="70"/>
    </row>
    <row r="76" s="1" customFormat="1" ht="6.96" customHeight="1">
      <c r="B76" s="44"/>
      <c r="C76" s="72"/>
      <c r="D76" s="72"/>
      <c r="E76" s="72"/>
      <c r="F76" s="72"/>
      <c r="G76" s="72"/>
      <c r="H76" s="72"/>
      <c r="I76" s="189"/>
      <c r="J76" s="72"/>
      <c r="K76" s="72"/>
      <c r="L76" s="70"/>
    </row>
    <row r="77" s="1" customFormat="1" ht="18" customHeight="1">
      <c r="B77" s="44"/>
      <c r="C77" s="74" t="s">
        <v>23</v>
      </c>
      <c r="D77" s="72"/>
      <c r="E77" s="72"/>
      <c r="F77" s="191" t="str">
        <f>F12</f>
        <v>Drahonice u Lubence</v>
      </c>
      <c r="G77" s="72"/>
      <c r="H77" s="72"/>
      <c r="I77" s="192" t="s">
        <v>25</v>
      </c>
      <c r="J77" s="83" t="str">
        <f>IF(J12="","",J12)</f>
        <v>09.11.2017</v>
      </c>
      <c r="K77" s="72"/>
      <c r="L77" s="70"/>
    </row>
    <row r="78" s="1" customFormat="1" ht="6.96" customHeight="1">
      <c r="B78" s="44"/>
      <c r="C78" s="72"/>
      <c r="D78" s="72"/>
      <c r="E78" s="72"/>
      <c r="F78" s="72"/>
      <c r="G78" s="72"/>
      <c r="H78" s="72"/>
      <c r="I78" s="189"/>
      <c r="J78" s="72"/>
      <c r="K78" s="72"/>
      <c r="L78" s="70"/>
    </row>
    <row r="79" s="1" customFormat="1">
      <c r="B79" s="44"/>
      <c r="C79" s="74" t="s">
        <v>27</v>
      </c>
      <c r="D79" s="72"/>
      <c r="E79" s="72"/>
      <c r="F79" s="191" t="str">
        <f>E15</f>
        <v>Vězeňská služby České republiky</v>
      </c>
      <c r="G79" s="72"/>
      <c r="H79" s="72"/>
      <c r="I79" s="192" t="s">
        <v>33</v>
      </c>
      <c r="J79" s="191" t="str">
        <f>E21</f>
        <v xml:space="preserve"> </v>
      </c>
      <c r="K79" s="72"/>
      <c r="L79" s="70"/>
    </row>
    <row r="80" s="1" customFormat="1" ht="14.4" customHeight="1">
      <c r="B80" s="44"/>
      <c r="C80" s="74" t="s">
        <v>31</v>
      </c>
      <c r="D80" s="72"/>
      <c r="E80" s="72"/>
      <c r="F80" s="191" t="str">
        <f>IF(E18="","",E18)</f>
        <v/>
      </c>
      <c r="G80" s="72"/>
      <c r="H80" s="72"/>
      <c r="I80" s="189"/>
      <c r="J80" s="72"/>
      <c r="K80" s="72"/>
      <c r="L80" s="70"/>
    </row>
    <row r="81" s="1" customFormat="1" ht="10.32" customHeight="1">
      <c r="B81" s="44"/>
      <c r="C81" s="72"/>
      <c r="D81" s="72"/>
      <c r="E81" s="72"/>
      <c r="F81" s="72"/>
      <c r="G81" s="72"/>
      <c r="H81" s="72"/>
      <c r="I81" s="189"/>
      <c r="J81" s="72"/>
      <c r="K81" s="72"/>
      <c r="L81" s="70"/>
    </row>
    <row r="82" s="9" customFormat="1" ht="29.28" customHeight="1">
      <c r="B82" s="193"/>
      <c r="C82" s="194" t="s">
        <v>121</v>
      </c>
      <c r="D82" s="195" t="s">
        <v>56</v>
      </c>
      <c r="E82" s="195" t="s">
        <v>52</v>
      </c>
      <c r="F82" s="195" t="s">
        <v>122</v>
      </c>
      <c r="G82" s="195" t="s">
        <v>123</v>
      </c>
      <c r="H82" s="195" t="s">
        <v>124</v>
      </c>
      <c r="I82" s="196" t="s">
        <v>125</v>
      </c>
      <c r="J82" s="195" t="s">
        <v>110</v>
      </c>
      <c r="K82" s="197" t="s">
        <v>126</v>
      </c>
      <c r="L82" s="198"/>
      <c r="M82" s="100" t="s">
        <v>127</v>
      </c>
      <c r="N82" s="101" t="s">
        <v>41</v>
      </c>
      <c r="O82" s="101" t="s">
        <v>128</v>
      </c>
      <c r="P82" s="101" t="s">
        <v>129</v>
      </c>
      <c r="Q82" s="101" t="s">
        <v>130</v>
      </c>
      <c r="R82" s="101" t="s">
        <v>131</v>
      </c>
      <c r="S82" s="101" t="s">
        <v>132</v>
      </c>
      <c r="T82" s="102" t="s">
        <v>133</v>
      </c>
    </row>
    <row r="83" s="1" customFormat="1" ht="29.28" customHeight="1">
      <c r="B83" s="44"/>
      <c r="C83" s="106" t="s">
        <v>111</v>
      </c>
      <c r="D83" s="72"/>
      <c r="E83" s="72"/>
      <c r="F83" s="72"/>
      <c r="G83" s="72"/>
      <c r="H83" s="72"/>
      <c r="I83" s="189"/>
      <c r="J83" s="199">
        <f>BK83</f>
        <v>0</v>
      </c>
      <c r="K83" s="72"/>
      <c r="L83" s="70"/>
      <c r="M83" s="103"/>
      <c r="N83" s="104"/>
      <c r="O83" s="104"/>
      <c r="P83" s="200">
        <f>P84+P241</f>
        <v>0</v>
      </c>
      <c r="Q83" s="104"/>
      <c r="R83" s="200">
        <f>R84+R241</f>
        <v>147.69308606999999</v>
      </c>
      <c r="S83" s="104"/>
      <c r="T83" s="201">
        <f>T84+T241</f>
        <v>0</v>
      </c>
      <c r="AT83" s="22" t="s">
        <v>70</v>
      </c>
      <c r="AU83" s="22" t="s">
        <v>112</v>
      </c>
      <c r="BK83" s="202">
        <f>BK84+BK241</f>
        <v>0</v>
      </c>
    </row>
    <row r="84" s="10" customFormat="1" ht="37.44" customHeight="1">
      <c r="B84" s="203"/>
      <c r="C84" s="204"/>
      <c r="D84" s="205" t="s">
        <v>70</v>
      </c>
      <c r="E84" s="206" t="s">
        <v>134</v>
      </c>
      <c r="F84" s="206" t="s">
        <v>135</v>
      </c>
      <c r="G84" s="204"/>
      <c r="H84" s="204"/>
      <c r="I84" s="207"/>
      <c r="J84" s="208">
        <f>BK84</f>
        <v>0</v>
      </c>
      <c r="K84" s="204"/>
      <c r="L84" s="209"/>
      <c r="M84" s="210"/>
      <c r="N84" s="211"/>
      <c r="O84" s="211"/>
      <c r="P84" s="212">
        <f>P85+P156+P213+P236</f>
        <v>0</v>
      </c>
      <c r="Q84" s="211"/>
      <c r="R84" s="212">
        <f>R85+R156+R213+R236</f>
        <v>146.87406526999999</v>
      </c>
      <c r="S84" s="211"/>
      <c r="T84" s="213">
        <f>T85+T156+T213+T236</f>
        <v>0</v>
      </c>
      <c r="AR84" s="214" t="s">
        <v>79</v>
      </c>
      <c r="AT84" s="215" t="s">
        <v>70</v>
      </c>
      <c r="AU84" s="215" t="s">
        <v>71</v>
      </c>
      <c r="AY84" s="214" t="s">
        <v>136</v>
      </c>
      <c r="BK84" s="216">
        <f>BK85+BK156+BK213+BK236</f>
        <v>0</v>
      </c>
    </row>
    <row r="85" s="10" customFormat="1" ht="19.92" customHeight="1">
      <c r="B85" s="203"/>
      <c r="C85" s="204"/>
      <c r="D85" s="205" t="s">
        <v>70</v>
      </c>
      <c r="E85" s="217" t="s">
        <v>79</v>
      </c>
      <c r="F85" s="217" t="s">
        <v>137</v>
      </c>
      <c r="G85" s="204"/>
      <c r="H85" s="204"/>
      <c r="I85" s="207"/>
      <c r="J85" s="218">
        <f>BK85</f>
        <v>0</v>
      </c>
      <c r="K85" s="204"/>
      <c r="L85" s="209"/>
      <c r="M85" s="210"/>
      <c r="N85" s="211"/>
      <c r="O85" s="211"/>
      <c r="P85" s="212">
        <f>SUM(P86:P155)</f>
        <v>0</v>
      </c>
      <c r="Q85" s="211"/>
      <c r="R85" s="212">
        <f>SUM(R86:R155)</f>
        <v>0</v>
      </c>
      <c r="S85" s="211"/>
      <c r="T85" s="213">
        <f>SUM(T86:T155)</f>
        <v>0</v>
      </c>
      <c r="AR85" s="214" t="s">
        <v>79</v>
      </c>
      <c r="AT85" s="215" t="s">
        <v>70</v>
      </c>
      <c r="AU85" s="215" t="s">
        <v>79</v>
      </c>
      <c r="AY85" s="214" t="s">
        <v>136</v>
      </c>
      <c r="BK85" s="216">
        <f>SUM(BK86:BK155)</f>
        <v>0</v>
      </c>
    </row>
    <row r="86" s="1" customFormat="1" ht="16.5" customHeight="1">
      <c r="B86" s="44"/>
      <c r="C86" s="219" t="s">
        <v>79</v>
      </c>
      <c r="D86" s="219" t="s">
        <v>138</v>
      </c>
      <c r="E86" s="220" t="s">
        <v>139</v>
      </c>
      <c r="F86" s="221" t="s">
        <v>140</v>
      </c>
      <c r="G86" s="222" t="s">
        <v>141</v>
      </c>
      <c r="H86" s="223">
        <v>32.530999999999999</v>
      </c>
      <c r="I86" s="224"/>
      <c r="J86" s="225">
        <f>ROUND(I86*H86,2)</f>
        <v>0</v>
      </c>
      <c r="K86" s="221" t="s">
        <v>142</v>
      </c>
      <c r="L86" s="70"/>
      <c r="M86" s="226" t="s">
        <v>21</v>
      </c>
      <c r="N86" s="227" t="s">
        <v>42</v>
      </c>
      <c r="O86" s="45"/>
      <c r="P86" s="228">
        <f>O86*H86</f>
        <v>0</v>
      </c>
      <c r="Q86" s="228">
        <v>0</v>
      </c>
      <c r="R86" s="228">
        <f>Q86*H86</f>
        <v>0</v>
      </c>
      <c r="S86" s="228">
        <v>0</v>
      </c>
      <c r="T86" s="229">
        <f>S86*H86</f>
        <v>0</v>
      </c>
      <c r="AR86" s="22" t="s">
        <v>143</v>
      </c>
      <c r="AT86" s="22" t="s">
        <v>138</v>
      </c>
      <c r="AU86" s="22" t="s">
        <v>81</v>
      </c>
      <c r="AY86" s="22" t="s">
        <v>136</v>
      </c>
      <c r="BE86" s="230">
        <f>IF(N86="základní",J86,0)</f>
        <v>0</v>
      </c>
      <c r="BF86" s="230">
        <f>IF(N86="snížená",J86,0)</f>
        <v>0</v>
      </c>
      <c r="BG86" s="230">
        <f>IF(N86="zákl. přenesená",J86,0)</f>
        <v>0</v>
      </c>
      <c r="BH86" s="230">
        <f>IF(N86="sníž. přenesená",J86,0)</f>
        <v>0</v>
      </c>
      <c r="BI86" s="230">
        <f>IF(N86="nulová",J86,0)</f>
        <v>0</v>
      </c>
      <c r="BJ86" s="22" t="s">
        <v>79</v>
      </c>
      <c r="BK86" s="230">
        <f>ROUND(I86*H86,2)</f>
        <v>0</v>
      </c>
      <c r="BL86" s="22" t="s">
        <v>143</v>
      </c>
      <c r="BM86" s="22" t="s">
        <v>144</v>
      </c>
    </row>
    <row r="87" s="1" customFormat="1">
      <c r="B87" s="44"/>
      <c r="C87" s="72"/>
      <c r="D87" s="231" t="s">
        <v>145</v>
      </c>
      <c r="E87" s="72"/>
      <c r="F87" s="232" t="s">
        <v>146</v>
      </c>
      <c r="G87" s="72"/>
      <c r="H87" s="72"/>
      <c r="I87" s="189"/>
      <c r="J87" s="72"/>
      <c r="K87" s="72"/>
      <c r="L87" s="70"/>
      <c r="M87" s="233"/>
      <c r="N87" s="45"/>
      <c r="O87" s="45"/>
      <c r="P87" s="45"/>
      <c r="Q87" s="45"/>
      <c r="R87" s="45"/>
      <c r="S87" s="45"/>
      <c r="T87" s="93"/>
      <c r="AT87" s="22" t="s">
        <v>145</v>
      </c>
      <c r="AU87" s="22" t="s">
        <v>81</v>
      </c>
    </row>
    <row r="88" s="1" customFormat="1">
      <c r="B88" s="44"/>
      <c r="C88" s="72"/>
      <c r="D88" s="231" t="s">
        <v>147</v>
      </c>
      <c r="E88" s="72"/>
      <c r="F88" s="234" t="s">
        <v>148</v>
      </c>
      <c r="G88" s="72"/>
      <c r="H88" s="72"/>
      <c r="I88" s="189"/>
      <c r="J88" s="72"/>
      <c r="K88" s="72"/>
      <c r="L88" s="70"/>
      <c r="M88" s="233"/>
      <c r="N88" s="45"/>
      <c r="O88" s="45"/>
      <c r="P88" s="45"/>
      <c r="Q88" s="45"/>
      <c r="R88" s="45"/>
      <c r="S88" s="45"/>
      <c r="T88" s="93"/>
      <c r="AT88" s="22" t="s">
        <v>147</v>
      </c>
      <c r="AU88" s="22" t="s">
        <v>81</v>
      </c>
    </row>
    <row r="89" s="11" customFormat="1">
      <c r="B89" s="235"/>
      <c r="C89" s="236"/>
      <c r="D89" s="231" t="s">
        <v>149</v>
      </c>
      <c r="E89" s="237" t="s">
        <v>21</v>
      </c>
      <c r="F89" s="238" t="s">
        <v>150</v>
      </c>
      <c r="G89" s="236"/>
      <c r="H89" s="239">
        <v>32.530999999999999</v>
      </c>
      <c r="I89" s="240"/>
      <c r="J89" s="236"/>
      <c r="K89" s="236"/>
      <c r="L89" s="241"/>
      <c r="M89" s="242"/>
      <c r="N89" s="243"/>
      <c r="O89" s="243"/>
      <c r="P89" s="243"/>
      <c r="Q89" s="243"/>
      <c r="R89" s="243"/>
      <c r="S89" s="243"/>
      <c r="T89" s="244"/>
      <c r="AT89" s="245" t="s">
        <v>149</v>
      </c>
      <c r="AU89" s="245" t="s">
        <v>81</v>
      </c>
      <c r="AV89" s="11" t="s">
        <v>81</v>
      </c>
      <c r="AW89" s="11" t="s">
        <v>35</v>
      </c>
      <c r="AX89" s="11" t="s">
        <v>71</v>
      </c>
      <c r="AY89" s="245" t="s">
        <v>136</v>
      </c>
    </row>
    <row r="90" s="1" customFormat="1" ht="16.5" customHeight="1">
      <c r="B90" s="44"/>
      <c r="C90" s="219" t="s">
        <v>81</v>
      </c>
      <c r="D90" s="219" t="s">
        <v>138</v>
      </c>
      <c r="E90" s="220" t="s">
        <v>151</v>
      </c>
      <c r="F90" s="221" t="s">
        <v>152</v>
      </c>
      <c r="G90" s="222" t="s">
        <v>141</v>
      </c>
      <c r="H90" s="223">
        <v>9.7590000000000003</v>
      </c>
      <c r="I90" s="224"/>
      <c r="J90" s="225">
        <f>ROUND(I90*H90,2)</f>
        <v>0</v>
      </c>
      <c r="K90" s="221" t="s">
        <v>142</v>
      </c>
      <c r="L90" s="70"/>
      <c r="M90" s="226" t="s">
        <v>21</v>
      </c>
      <c r="N90" s="227" t="s">
        <v>42</v>
      </c>
      <c r="O90" s="45"/>
      <c r="P90" s="228">
        <f>O90*H90</f>
        <v>0</v>
      </c>
      <c r="Q90" s="228">
        <v>0</v>
      </c>
      <c r="R90" s="228">
        <f>Q90*H90</f>
        <v>0</v>
      </c>
      <c r="S90" s="228">
        <v>0</v>
      </c>
      <c r="T90" s="229">
        <f>S90*H90</f>
        <v>0</v>
      </c>
      <c r="AR90" s="22" t="s">
        <v>143</v>
      </c>
      <c r="AT90" s="22" t="s">
        <v>138</v>
      </c>
      <c r="AU90" s="22" t="s">
        <v>81</v>
      </c>
      <c r="AY90" s="22" t="s">
        <v>136</v>
      </c>
      <c r="BE90" s="230">
        <f>IF(N90="základní",J90,0)</f>
        <v>0</v>
      </c>
      <c r="BF90" s="230">
        <f>IF(N90="snížená",J90,0)</f>
        <v>0</v>
      </c>
      <c r="BG90" s="230">
        <f>IF(N90="zákl. přenesená",J90,0)</f>
        <v>0</v>
      </c>
      <c r="BH90" s="230">
        <f>IF(N90="sníž. přenesená",J90,0)</f>
        <v>0</v>
      </c>
      <c r="BI90" s="230">
        <f>IF(N90="nulová",J90,0)</f>
        <v>0</v>
      </c>
      <c r="BJ90" s="22" t="s">
        <v>79</v>
      </c>
      <c r="BK90" s="230">
        <f>ROUND(I90*H90,2)</f>
        <v>0</v>
      </c>
      <c r="BL90" s="22" t="s">
        <v>143</v>
      </c>
      <c r="BM90" s="22" t="s">
        <v>153</v>
      </c>
    </row>
    <row r="91" s="1" customFormat="1">
      <c r="B91" s="44"/>
      <c r="C91" s="72"/>
      <c r="D91" s="231" t="s">
        <v>145</v>
      </c>
      <c r="E91" s="72"/>
      <c r="F91" s="232" t="s">
        <v>154</v>
      </c>
      <c r="G91" s="72"/>
      <c r="H91" s="72"/>
      <c r="I91" s="189"/>
      <c r="J91" s="72"/>
      <c r="K91" s="72"/>
      <c r="L91" s="70"/>
      <c r="M91" s="233"/>
      <c r="N91" s="45"/>
      <c r="O91" s="45"/>
      <c r="P91" s="45"/>
      <c r="Q91" s="45"/>
      <c r="R91" s="45"/>
      <c r="S91" s="45"/>
      <c r="T91" s="93"/>
      <c r="AT91" s="22" t="s">
        <v>145</v>
      </c>
      <c r="AU91" s="22" t="s">
        <v>81</v>
      </c>
    </row>
    <row r="92" s="1" customFormat="1">
      <c r="B92" s="44"/>
      <c r="C92" s="72"/>
      <c r="D92" s="231" t="s">
        <v>147</v>
      </c>
      <c r="E92" s="72"/>
      <c r="F92" s="234" t="s">
        <v>148</v>
      </c>
      <c r="G92" s="72"/>
      <c r="H92" s="72"/>
      <c r="I92" s="189"/>
      <c r="J92" s="72"/>
      <c r="K92" s="72"/>
      <c r="L92" s="70"/>
      <c r="M92" s="233"/>
      <c r="N92" s="45"/>
      <c r="O92" s="45"/>
      <c r="P92" s="45"/>
      <c r="Q92" s="45"/>
      <c r="R92" s="45"/>
      <c r="S92" s="45"/>
      <c r="T92" s="93"/>
      <c r="AT92" s="22" t="s">
        <v>147</v>
      </c>
      <c r="AU92" s="22" t="s">
        <v>81</v>
      </c>
    </row>
    <row r="93" s="11" customFormat="1">
      <c r="B93" s="235"/>
      <c r="C93" s="236"/>
      <c r="D93" s="231" t="s">
        <v>149</v>
      </c>
      <c r="E93" s="237" t="s">
        <v>21</v>
      </c>
      <c r="F93" s="238" t="s">
        <v>155</v>
      </c>
      <c r="G93" s="236"/>
      <c r="H93" s="239">
        <v>9.7590000000000003</v>
      </c>
      <c r="I93" s="240"/>
      <c r="J93" s="236"/>
      <c r="K93" s="236"/>
      <c r="L93" s="241"/>
      <c r="M93" s="242"/>
      <c r="N93" s="243"/>
      <c r="O93" s="243"/>
      <c r="P93" s="243"/>
      <c r="Q93" s="243"/>
      <c r="R93" s="243"/>
      <c r="S93" s="243"/>
      <c r="T93" s="244"/>
      <c r="AT93" s="245" t="s">
        <v>149</v>
      </c>
      <c r="AU93" s="245" t="s">
        <v>81</v>
      </c>
      <c r="AV93" s="11" t="s">
        <v>81</v>
      </c>
      <c r="AW93" s="11" t="s">
        <v>35</v>
      </c>
      <c r="AX93" s="11" t="s">
        <v>71</v>
      </c>
      <c r="AY93" s="245" t="s">
        <v>136</v>
      </c>
    </row>
    <row r="94" s="1" customFormat="1" ht="16.5" customHeight="1">
      <c r="B94" s="44"/>
      <c r="C94" s="219" t="s">
        <v>156</v>
      </c>
      <c r="D94" s="219" t="s">
        <v>138</v>
      </c>
      <c r="E94" s="220" t="s">
        <v>157</v>
      </c>
      <c r="F94" s="221" t="s">
        <v>158</v>
      </c>
      <c r="G94" s="222" t="s">
        <v>159</v>
      </c>
      <c r="H94" s="223">
        <v>32.350000000000001</v>
      </c>
      <c r="I94" s="224"/>
      <c r="J94" s="225">
        <f>ROUND(I94*H94,2)</f>
        <v>0</v>
      </c>
      <c r="K94" s="221" t="s">
        <v>142</v>
      </c>
      <c r="L94" s="70"/>
      <c r="M94" s="226" t="s">
        <v>21</v>
      </c>
      <c r="N94" s="227" t="s">
        <v>42</v>
      </c>
      <c r="O94" s="45"/>
      <c r="P94" s="228">
        <f>O94*H94</f>
        <v>0</v>
      </c>
      <c r="Q94" s="228">
        <v>0</v>
      </c>
      <c r="R94" s="228">
        <f>Q94*H94</f>
        <v>0</v>
      </c>
      <c r="S94" s="228">
        <v>0</v>
      </c>
      <c r="T94" s="229">
        <f>S94*H94</f>
        <v>0</v>
      </c>
      <c r="AR94" s="22" t="s">
        <v>143</v>
      </c>
      <c r="AT94" s="22" t="s">
        <v>138</v>
      </c>
      <c r="AU94" s="22" t="s">
        <v>81</v>
      </c>
      <c r="AY94" s="22" t="s">
        <v>136</v>
      </c>
      <c r="BE94" s="230">
        <f>IF(N94="základní",J94,0)</f>
        <v>0</v>
      </c>
      <c r="BF94" s="230">
        <f>IF(N94="snížená",J94,0)</f>
        <v>0</v>
      </c>
      <c r="BG94" s="230">
        <f>IF(N94="zákl. přenesená",J94,0)</f>
        <v>0</v>
      </c>
      <c r="BH94" s="230">
        <f>IF(N94="sníž. přenesená",J94,0)</f>
        <v>0</v>
      </c>
      <c r="BI94" s="230">
        <f>IF(N94="nulová",J94,0)</f>
        <v>0</v>
      </c>
      <c r="BJ94" s="22" t="s">
        <v>79</v>
      </c>
      <c r="BK94" s="230">
        <f>ROUND(I94*H94,2)</f>
        <v>0</v>
      </c>
      <c r="BL94" s="22" t="s">
        <v>143</v>
      </c>
      <c r="BM94" s="22" t="s">
        <v>160</v>
      </c>
    </row>
    <row r="95" s="1" customFormat="1">
      <c r="B95" s="44"/>
      <c r="C95" s="72"/>
      <c r="D95" s="231" t="s">
        <v>145</v>
      </c>
      <c r="E95" s="72"/>
      <c r="F95" s="232" t="s">
        <v>161</v>
      </c>
      <c r="G95" s="72"/>
      <c r="H95" s="72"/>
      <c r="I95" s="189"/>
      <c r="J95" s="72"/>
      <c r="K95" s="72"/>
      <c r="L95" s="70"/>
      <c r="M95" s="233"/>
      <c r="N95" s="45"/>
      <c r="O95" s="45"/>
      <c r="P95" s="45"/>
      <c r="Q95" s="45"/>
      <c r="R95" s="45"/>
      <c r="S95" s="45"/>
      <c r="T95" s="93"/>
      <c r="AT95" s="22" t="s">
        <v>145</v>
      </c>
      <c r="AU95" s="22" t="s">
        <v>81</v>
      </c>
    </row>
    <row r="96" s="1" customFormat="1">
      <c r="B96" s="44"/>
      <c r="C96" s="72"/>
      <c r="D96" s="231" t="s">
        <v>147</v>
      </c>
      <c r="E96" s="72"/>
      <c r="F96" s="234" t="s">
        <v>162</v>
      </c>
      <c r="G96" s="72"/>
      <c r="H96" s="72"/>
      <c r="I96" s="189"/>
      <c r="J96" s="72"/>
      <c r="K96" s="72"/>
      <c r="L96" s="70"/>
      <c r="M96" s="233"/>
      <c r="N96" s="45"/>
      <c r="O96" s="45"/>
      <c r="P96" s="45"/>
      <c r="Q96" s="45"/>
      <c r="R96" s="45"/>
      <c r="S96" s="45"/>
      <c r="T96" s="93"/>
      <c r="AT96" s="22" t="s">
        <v>147</v>
      </c>
      <c r="AU96" s="22" t="s">
        <v>81</v>
      </c>
    </row>
    <row r="97" s="11" customFormat="1">
      <c r="B97" s="235"/>
      <c r="C97" s="236"/>
      <c r="D97" s="231" t="s">
        <v>149</v>
      </c>
      <c r="E97" s="237" t="s">
        <v>21</v>
      </c>
      <c r="F97" s="238" t="s">
        <v>163</v>
      </c>
      <c r="G97" s="236"/>
      <c r="H97" s="239">
        <v>22.629999999999999</v>
      </c>
      <c r="I97" s="240"/>
      <c r="J97" s="236"/>
      <c r="K97" s="236"/>
      <c r="L97" s="241"/>
      <c r="M97" s="242"/>
      <c r="N97" s="243"/>
      <c r="O97" s="243"/>
      <c r="P97" s="243"/>
      <c r="Q97" s="243"/>
      <c r="R97" s="243"/>
      <c r="S97" s="243"/>
      <c r="T97" s="244"/>
      <c r="AT97" s="245" t="s">
        <v>149</v>
      </c>
      <c r="AU97" s="245" t="s">
        <v>81</v>
      </c>
      <c r="AV97" s="11" t="s">
        <v>81</v>
      </c>
      <c r="AW97" s="11" t="s">
        <v>35</v>
      </c>
      <c r="AX97" s="11" t="s">
        <v>71</v>
      </c>
      <c r="AY97" s="245" t="s">
        <v>136</v>
      </c>
    </row>
    <row r="98" s="11" customFormat="1">
      <c r="B98" s="235"/>
      <c r="C98" s="236"/>
      <c r="D98" s="231" t="s">
        <v>149</v>
      </c>
      <c r="E98" s="237" t="s">
        <v>21</v>
      </c>
      <c r="F98" s="238" t="s">
        <v>164</v>
      </c>
      <c r="G98" s="236"/>
      <c r="H98" s="239">
        <v>9.7200000000000006</v>
      </c>
      <c r="I98" s="240"/>
      <c r="J98" s="236"/>
      <c r="K98" s="236"/>
      <c r="L98" s="241"/>
      <c r="M98" s="242"/>
      <c r="N98" s="243"/>
      <c r="O98" s="243"/>
      <c r="P98" s="243"/>
      <c r="Q98" s="243"/>
      <c r="R98" s="243"/>
      <c r="S98" s="243"/>
      <c r="T98" s="244"/>
      <c r="AT98" s="245" t="s">
        <v>149</v>
      </c>
      <c r="AU98" s="245" t="s">
        <v>81</v>
      </c>
      <c r="AV98" s="11" t="s">
        <v>81</v>
      </c>
      <c r="AW98" s="11" t="s">
        <v>35</v>
      </c>
      <c r="AX98" s="11" t="s">
        <v>71</v>
      </c>
      <c r="AY98" s="245" t="s">
        <v>136</v>
      </c>
    </row>
    <row r="99" s="1" customFormat="1" ht="16.5" customHeight="1">
      <c r="B99" s="44"/>
      <c r="C99" s="219" t="s">
        <v>143</v>
      </c>
      <c r="D99" s="219" t="s">
        <v>138</v>
      </c>
      <c r="E99" s="220" t="s">
        <v>165</v>
      </c>
      <c r="F99" s="221" t="s">
        <v>166</v>
      </c>
      <c r="G99" s="222" t="s">
        <v>141</v>
      </c>
      <c r="H99" s="223">
        <v>23.190000000000001</v>
      </c>
      <c r="I99" s="224"/>
      <c r="J99" s="225">
        <f>ROUND(I99*H99,2)</f>
        <v>0</v>
      </c>
      <c r="K99" s="221" t="s">
        <v>142</v>
      </c>
      <c r="L99" s="70"/>
      <c r="M99" s="226" t="s">
        <v>21</v>
      </c>
      <c r="N99" s="227" t="s">
        <v>42</v>
      </c>
      <c r="O99" s="45"/>
      <c r="P99" s="228">
        <f>O99*H99</f>
        <v>0</v>
      </c>
      <c r="Q99" s="228">
        <v>0</v>
      </c>
      <c r="R99" s="228">
        <f>Q99*H99</f>
        <v>0</v>
      </c>
      <c r="S99" s="228">
        <v>0</v>
      </c>
      <c r="T99" s="229">
        <f>S99*H99</f>
        <v>0</v>
      </c>
      <c r="AR99" s="22" t="s">
        <v>143</v>
      </c>
      <c r="AT99" s="22" t="s">
        <v>138</v>
      </c>
      <c r="AU99" s="22" t="s">
        <v>81</v>
      </c>
      <c r="AY99" s="22" t="s">
        <v>136</v>
      </c>
      <c r="BE99" s="230">
        <f>IF(N99="základní",J99,0)</f>
        <v>0</v>
      </c>
      <c r="BF99" s="230">
        <f>IF(N99="snížená",J99,0)</f>
        <v>0</v>
      </c>
      <c r="BG99" s="230">
        <f>IF(N99="zákl. přenesená",J99,0)</f>
        <v>0</v>
      </c>
      <c r="BH99" s="230">
        <f>IF(N99="sníž. přenesená",J99,0)</f>
        <v>0</v>
      </c>
      <c r="BI99" s="230">
        <f>IF(N99="nulová",J99,0)</f>
        <v>0</v>
      </c>
      <c r="BJ99" s="22" t="s">
        <v>79</v>
      </c>
      <c r="BK99" s="230">
        <f>ROUND(I99*H99,2)</f>
        <v>0</v>
      </c>
      <c r="BL99" s="22" t="s">
        <v>143</v>
      </c>
      <c r="BM99" s="22" t="s">
        <v>167</v>
      </c>
    </row>
    <row r="100" s="1" customFormat="1">
      <c r="B100" s="44"/>
      <c r="C100" s="72"/>
      <c r="D100" s="231" t="s">
        <v>145</v>
      </c>
      <c r="E100" s="72"/>
      <c r="F100" s="232" t="s">
        <v>168</v>
      </c>
      <c r="G100" s="72"/>
      <c r="H100" s="72"/>
      <c r="I100" s="189"/>
      <c r="J100" s="72"/>
      <c r="K100" s="72"/>
      <c r="L100" s="70"/>
      <c r="M100" s="233"/>
      <c r="N100" s="45"/>
      <c r="O100" s="45"/>
      <c r="P100" s="45"/>
      <c r="Q100" s="45"/>
      <c r="R100" s="45"/>
      <c r="S100" s="45"/>
      <c r="T100" s="93"/>
      <c r="AT100" s="22" t="s">
        <v>145</v>
      </c>
      <c r="AU100" s="22" t="s">
        <v>81</v>
      </c>
    </row>
    <row r="101" s="1" customFormat="1">
      <c r="B101" s="44"/>
      <c r="C101" s="72"/>
      <c r="D101" s="231" t="s">
        <v>147</v>
      </c>
      <c r="E101" s="72"/>
      <c r="F101" s="234" t="s">
        <v>169</v>
      </c>
      <c r="G101" s="72"/>
      <c r="H101" s="72"/>
      <c r="I101" s="189"/>
      <c r="J101" s="72"/>
      <c r="K101" s="72"/>
      <c r="L101" s="70"/>
      <c r="M101" s="233"/>
      <c r="N101" s="45"/>
      <c r="O101" s="45"/>
      <c r="P101" s="45"/>
      <c r="Q101" s="45"/>
      <c r="R101" s="45"/>
      <c r="S101" s="45"/>
      <c r="T101" s="93"/>
      <c r="AT101" s="22" t="s">
        <v>147</v>
      </c>
      <c r="AU101" s="22" t="s">
        <v>81</v>
      </c>
    </row>
    <row r="102" s="11" customFormat="1">
      <c r="B102" s="235"/>
      <c r="C102" s="236"/>
      <c r="D102" s="231" t="s">
        <v>149</v>
      </c>
      <c r="E102" s="237" t="s">
        <v>21</v>
      </c>
      <c r="F102" s="238" t="s">
        <v>170</v>
      </c>
      <c r="G102" s="236"/>
      <c r="H102" s="239">
        <v>23.190000000000001</v>
      </c>
      <c r="I102" s="240"/>
      <c r="J102" s="236"/>
      <c r="K102" s="236"/>
      <c r="L102" s="241"/>
      <c r="M102" s="242"/>
      <c r="N102" s="243"/>
      <c r="O102" s="243"/>
      <c r="P102" s="243"/>
      <c r="Q102" s="243"/>
      <c r="R102" s="243"/>
      <c r="S102" s="243"/>
      <c r="T102" s="244"/>
      <c r="AT102" s="245" t="s">
        <v>149</v>
      </c>
      <c r="AU102" s="245" t="s">
        <v>81</v>
      </c>
      <c r="AV102" s="11" t="s">
        <v>81</v>
      </c>
      <c r="AW102" s="11" t="s">
        <v>35</v>
      </c>
      <c r="AX102" s="11" t="s">
        <v>71</v>
      </c>
      <c r="AY102" s="245" t="s">
        <v>136</v>
      </c>
    </row>
    <row r="103" s="1" customFormat="1" ht="16.5" customHeight="1">
      <c r="B103" s="44"/>
      <c r="C103" s="219" t="s">
        <v>171</v>
      </c>
      <c r="D103" s="219" t="s">
        <v>138</v>
      </c>
      <c r="E103" s="220" t="s">
        <v>172</v>
      </c>
      <c r="F103" s="221" t="s">
        <v>173</v>
      </c>
      <c r="G103" s="222" t="s">
        <v>141</v>
      </c>
      <c r="H103" s="223">
        <v>6.9569999999999999</v>
      </c>
      <c r="I103" s="224"/>
      <c r="J103" s="225">
        <f>ROUND(I103*H103,2)</f>
        <v>0</v>
      </c>
      <c r="K103" s="221" t="s">
        <v>142</v>
      </c>
      <c r="L103" s="70"/>
      <c r="M103" s="226" t="s">
        <v>21</v>
      </c>
      <c r="N103" s="227" t="s">
        <v>42</v>
      </c>
      <c r="O103" s="45"/>
      <c r="P103" s="228">
        <f>O103*H103</f>
        <v>0</v>
      </c>
      <c r="Q103" s="228">
        <v>0</v>
      </c>
      <c r="R103" s="228">
        <f>Q103*H103</f>
        <v>0</v>
      </c>
      <c r="S103" s="228">
        <v>0</v>
      </c>
      <c r="T103" s="229">
        <f>S103*H103</f>
        <v>0</v>
      </c>
      <c r="AR103" s="22" t="s">
        <v>143</v>
      </c>
      <c r="AT103" s="22" t="s">
        <v>138</v>
      </c>
      <c r="AU103" s="22" t="s">
        <v>81</v>
      </c>
      <c r="AY103" s="22" t="s">
        <v>136</v>
      </c>
      <c r="BE103" s="230">
        <f>IF(N103="základní",J103,0)</f>
        <v>0</v>
      </c>
      <c r="BF103" s="230">
        <f>IF(N103="snížená",J103,0)</f>
        <v>0</v>
      </c>
      <c r="BG103" s="230">
        <f>IF(N103="zákl. přenesená",J103,0)</f>
        <v>0</v>
      </c>
      <c r="BH103" s="230">
        <f>IF(N103="sníž. přenesená",J103,0)</f>
        <v>0</v>
      </c>
      <c r="BI103" s="230">
        <f>IF(N103="nulová",J103,0)</f>
        <v>0</v>
      </c>
      <c r="BJ103" s="22" t="s">
        <v>79</v>
      </c>
      <c r="BK103" s="230">
        <f>ROUND(I103*H103,2)</f>
        <v>0</v>
      </c>
      <c r="BL103" s="22" t="s">
        <v>143</v>
      </c>
      <c r="BM103" s="22" t="s">
        <v>174</v>
      </c>
    </row>
    <row r="104" s="1" customFormat="1">
      <c r="B104" s="44"/>
      <c r="C104" s="72"/>
      <c r="D104" s="231" t="s">
        <v>145</v>
      </c>
      <c r="E104" s="72"/>
      <c r="F104" s="232" t="s">
        <v>175</v>
      </c>
      <c r="G104" s="72"/>
      <c r="H104" s="72"/>
      <c r="I104" s="189"/>
      <c r="J104" s="72"/>
      <c r="K104" s="72"/>
      <c r="L104" s="70"/>
      <c r="M104" s="233"/>
      <c r="N104" s="45"/>
      <c r="O104" s="45"/>
      <c r="P104" s="45"/>
      <c r="Q104" s="45"/>
      <c r="R104" s="45"/>
      <c r="S104" s="45"/>
      <c r="T104" s="93"/>
      <c r="AT104" s="22" t="s">
        <v>145</v>
      </c>
      <c r="AU104" s="22" t="s">
        <v>81</v>
      </c>
    </row>
    <row r="105" s="1" customFormat="1">
      <c r="B105" s="44"/>
      <c r="C105" s="72"/>
      <c r="D105" s="231" t="s">
        <v>147</v>
      </c>
      <c r="E105" s="72"/>
      <c r="F105" s="234" t="s">
        <v>169</v>
      </c>
      <c r="G105" s="72"/>
      <c r="H105" s="72"/>
      <c r="I105" s="189"/>
      <c r="J105" s="72"/>
      <c r="K105" s="72"/>
      <c r="L105" s="70"/>
      <c r="M105" s="233"/>
      <c r="N105" s="45"/>
      <c r="O105" s="45"/>
      <c r="P105" s="45"/>
      <c r="Q105" s="45"/>
      <c r="R105" s="45"/>
      <c r="S105" s="45"/>
      <c r="T105" s="93"/>
      <c r="AT105" s="22" t="s">
        <v>147</v>
      </c>
      <c r="AU105" s="22" t="s">
        <v>81</v>
      </c>
    </row>
    <row r="106" s="11" customFormat="1">
      <c r="B106" s="235"/>
      <c r="C106" s="236"/>
      <c r="D106" s="231" t="s">
        <v>149</v>
      </c>
      <c r="E106" s="237" t="s">
        <v>21</v>
      </c>
      <c r="F106" s="238" t="s">
        <v>176</v>
      </c>
      <c r="G106" s="236"/>
      <c r="H106" s="239">
        <v>6.9569999999999999</v>
      </c>
      <c r="I106" s="240"/>
      <c r="J106" s="236"/>
      <c r="K106" s="236"/>
      <c r="L106" s="241"/>
      <c r="M106" s="242"/>
      <c r="N106" s="243"/>
      <c r="O106" s="243"/>
      <c r="P106" s="243"/>
      <c r="Q106" s="243"/>
      <c r="R106" s="243"/>
      <c r="S106" s="243"/>
      <c r="T106" s="244"/>
      <c r="AT106" s="245" t="s">
        <v>149</v>
      </c>
      <c r="AU106" s="245" t="s">
        <v>81</v>
      </c>
      <c r="AV106" s="11" t="s">
        <v>81</v>
      </c>
      <c r="AW106" s="11" t="s">
        <v>35</v>
      </c>
      <c r="AX106" s="11" t="s">
        <v>71</v>
      </c>
      <c r="AY106" s="245" t="s">
        <v>136</v>
      </c>
    </row>
    <row r="107" s="1" customFormat="1" ht="16.5" customHeight="1">
      <c r="B107" s="44"/>
      <c r="C107" s="219" t="s">
        <v>177</v>
      </c>
      <c r="D107" s="219" t="s">
        <v>138</v>
      </c>
      <c r="E107" s="220" t="s">
        <v>178</v>
      </c>
      <c r="F107" s="221" t="s">
        <v>179</v>
      </c>
      <c r="G107" s="222" t="s">
        <v>141</v>
      </c>
      <c r="H107" s="223">
        <v>0.46700000000000003</v>
      </c>
      <c r="I107" s="224"/>
      <c r="J107" s="225">
        <f>ROUND(I107*H107,2)</f>
        <v>0</v>
      </c>
      <c r="K107" s="221" t="s">
        <v>142</v>
      </c>
      <c r="L107" s="70"/>
      <c r="M107" s="226" t="s">
        <v>21</v>
      </c>
      <c r="N107" s="227" t="s">
        <v>42</v>
      </c>
      <c r="O107" s="45"/>
      <c r="P107" s="228">
        <f>O107*H107</f>
        <v>0</v>
      </c>
      <c r="Q107" s="228">
        <v>0</v>
      </c>
      <c r="R107" s="228">
        <f>Q107*H107</f>
        <v>0</v>
      </c>
      <c r="S107" s="228">
        <v>0</v>
      </c>
      <c r="T107" s="229">
        <f>S107*H107</f>
        <v>0</v>
      </c>
      <c r="AR107" s="22" t="s">
        <v>143</v>
      </c>
      <c r="AT107" s="22" t="s">
        <v>138</v>
      </c>
      <c r="AU107" s="22" t="s">
        <v>81</v>
      </c>
      <c r="AY107" s="22" t="s">
        <v>136</v>
      </c>
      <c r="BE107" s="230">
        <f>IF(N107="základní",J107,0)</f>
        <v>0</v>
      </c>
      <c r="BF107" s="230">
        <f>IF(N107="snížená",J107,0)</f>
        <v>0</v>
      </c>
      <c r="BG107" s="230">
        <f>IF(N107="zákl. přenesená",J107,0)</f>
        <v>0</v>
      </c>
      <c r="BH107" s="230">
        <f>IF(N107="sníž. přenesená",J107,0)</f>
        <v>0</v>
      </c>
      <c r="BI107" s="230">
        <f>IF(N107="nulová",J107,0)</f>
        <v>0</v>
      </c>
      <c r="BJ107" s="22" t="s">
        <v>79</v>
      </c>
      <c r="BK107" s="230">
        <f>ROUND(I107*H107,2)</f>
        <v>0</v>
      </c>
      <c r="BL107" s="22" t="s">
        <v>143</v>
      </c>
      <c r="BM107" s="22" t="s">
        <v>180</v>
      </c>
    </row>
    <row r="108" s="1" customFormat="1">
      <c r="B108" s="44"/>
      <c r="C108" s="72"/>
      <c r="D108" s="231" t="s">
        <v>145</v>
      </c>
      <c r="E108" s="72"/>
      <c r="F108" s="232" t="s">
        <v>181</v>
      </c>
      <c r="G108" s="72"/>
      <c r="H108" s="72"/>
      <c r="I108" s="189"/>
      <c r="J108" s="72"/>
      <c r="K108" s="72"/>
      <c r="L108" s="70"/>
      <c r="M108" s="233"/>
      <c r="N108" s="45"/>
      <c r="O108" s="45"/>
      <c r="P108" s="45"/>
      <c r="Q108" s="45"/>
      <c r="R108" s="45"/>
      <c r="S108" s="45"/>
      <c r="T108" s="93"/>
      <c r="AT108" s="22" t="s">
        <v>145</v>
      </c>
      <c r="AU108" s="22" t="s">
        <v>81</v>
      </c>
    </row>
    <row r="109" s="1" customFormat="1">
      <c r="B109" s="44"/>
      <c r="C109" s="72"/>
      <c r="D109" s="231" t="s">
        <v>147</v>
      </c>
      <c r="E109" s="72"/>
      <c r="F109" s="234" t="s">
        <v>182</v>
      </c>
      <c r="G109" s="72"/>
      <c r="H109" s="72"/>
      <c r="I109" s="189"/>
      <c r="J109" s="72"/>
      <c r="K109" s="72"/>
      <c r="L109" s="70"/>
      <c r="M109" s="233"/>
      <c r="N109" s="45"/>
      <c r="O109" s="45"/>
      <c r="P109" s="45"/>
      <c r="Q109" s="45"/>
      <c r="R109" s="45"/>
      <c r="S109" s="45"/>
      <c r="T109" s="93"/>
      <c r="AT109" s="22" t="s">
        <v>147</v>
      </c>
      <c r="AU109" s="22" t="s">
        <v>81</v>
      </c>
    </row>
    <row r="110" s="11" customFormat="1">
      <c r="B110" s="235"/>
      <c r="C110" s="236"/>
      <c r="D110" s="231" t="s">
        <v>149</v>
      </c>
      <c r="E110" s="237" t="s">
        <v>21</v>
      </c>
      <c r="F110" s="238" t="s">
        <v>183</v>
      </c>
      <c r="G110" s="236"/>
      <c r="H110" s="239">
        <v>0.46700000000000003</v>
      </c>
      <c r="I110" s="240"/>
      <c r="J110" s="236"/>
      <c r="K110" s="236"/>
      <c r="L110" s="241"/>
      <c r="M110" s="242"/>
      <c r="N110" s="243"/>
      <c r="O110" s="243"/>
      <c r="P110" s="243"/>
      <c r="Q110" s="243"/>
      <c r="R110" s="243"/>
      <c r="S110" s="243"/>
      <c r="T110" s="244"/>
      <c r="AT110" s="245" t="s">
        <v>149</v>
      </c>
      <c r="AU110" s="245" t="s">
        <v>81</v>
      </c>
      <c r="AV110" s="11" t="s">
        <v>81</v>
      </c>
      <c r="AW110" s="11" t="s">
        <v>35</v>
      </c>
      <c r="AX110" s="11" t="s">
        <v>71</v>
      </c>
      <c r="AY110" s="245" t="s">
        <v>136</v>
      </c>
    </row>
    <row r="111" s="1" customFormat="1" ht="25.5" customHeight="1">
      <c r="B111" s="44"/>
      <c r="C111" s="219" t="s">
        <v>184</v>
      </c>
      <c r="D111" s="219" t="s">
        <v>138</v>
      </c>
      <c r="E111" s="220" t="s">
        <v>185</v>
      </c>
      <c r="F111" s="221" t="s">
        <v>186</v>
      </c>
      <c r="G111" s="222" t="s">
        <v>141</v>
      </c>
      <c r="H111" s="223">
        <v>0.14000000000000001</v>
      </c>
      <c r="I111" s="224"/>
      <c r="J111" s="225">
        <f>ROUND(I111*H111,2)</f>
        <v>0</v>
      </c>
      <c r="K111" s="221" t="s">
        <v>142</v>
      </c>
      <c r="L111" s="70"/>
      <c r="M111" s="226" t="s">
        <v>21</v>
      </c>
      <c r="N111" s="227" t="s">
        <v>42</v>
      </c>
      <c r="O111" s="45"/>
      <c r="P111" s="228">
        <f>O111*H111</f>
        <v>0</v>
      </c>
      <c r="Q111" s="228">
        <v>0</v>
      </c>
      <c r="R111" s="228">
        <f>Q111*H111</f>
        <v>0</v>
      </c>
      <c r="S111" s="228">
        <v>0</v>
      </c>
      <c r="T111" s="229">
        <f>S111*H111</f>
        <v>0</v>
      </c>
      <c r="AR111" s="22" t="s">
        <v>143</v>
      </c>
      <c r="AT111" s="22" t="s">
        <v>138</v>
      </c>
      <c r="AU111" s="22" t="s">
        <v>81</v>
      </c>
      <c r="AY111" s="22" t="s">
        <v>136</v>
      </c>
      <c r="BE111" s="230">
        <f>IF(N111="základní",J111,0)</f>
        <v>0</v>
      </c>
      <c r="BF111" s="230">
        <f>IF(N111="snížená",J111,0)</f>
        <v>0</v>
      </c>
      <c r="BG111" s="230">
        <f>IF(N111="zákl. přenesená",J111,0)</f>
        <v>0</v>
      </c>
      <c r="BH111" s="230">
        <f>IF(N111="sníž. přenesená",J111,0)</f>
        <v>0</v>
      </c>
      <c r="BI111" s="230">
        <f>IF(N111="nulová",J111,0)</f>
        <v>0</v>
      </c>
      <c r="BJ111" s="22" t="s">
        <v>79</v>
      </c>
      <c r="BK111" s="230">
        <f>ROUND(I111*H111,2)</f>
        <v>0</v>
      </c>
      <c r="BL111" s="22" t="s">
        <v>143</v>
      </c>
      <c r="BM111" s="22" t="s">
        <v>187</v>
      </c>
    </row>
    <row r="112" s="1" customFormat="1">
      <c r="B112" s="44"/>
      <c r="C112" s="72"/>
      <c r="D112" s="231" t="s">
        <v>145</v>
      </c>
      <c r="E112" s="72"/>
      <c r="F112" s="232" t="s">
        <v>188</v>
      </c>
      <c r="G112" s="72"/>
      <c r="H112" s="72"/>
      <c r="I112" s="189"/>
      <c r="J112" s="72"/>
      <c r="K112" s="72"/>
      <c r="L112" s="70"/>
      <c r="M112" s="233"/>
      <c r="N112" s="45"/>
      <c r="O112" s="45"/>
      <c r="P112" s="45"/>
      <c r="Q112" s="45"/>
      <c r="R112" s="45"/>
      <c r="S112" s="45"/>
      <c r="T112" s="93"/>
      <c r="AT112" s="22" t="s">
        <v>145</v>
      </c>
      <c r="AU112" s="22" t="s">
        <v>81</v>
      </c>
    </row>
    <row r="113" s="1" customFormat="1">
      <c r="B113" s="44"/>
      <c r="C113" s="72"/>
      <c r="D113" s="231" t="s">
        <v>147</v>
      </c>
      <c r="E113" s="72"/>
      <c r="F113" s="234" t="s">
        <v>182</v>
      </c>
      <c r="G113" s="72"/>
      <c r="H113" s="72"/>
      <c r="I113" s="189"/>
      <c r="J113" s="72"/>
      <c r="K113" s="72"/>
      <c r="L113" s="70"/>
      <c r="M113" s="233"/>
      <c r="N113" s="45"/>
      <c r="O113" s="45"/>
      <c r="P113" s="45"/>
      <c r="Q113" s="45"/>
      <c r="R113" s="45"/>
      <c r="S113" s="45"/>
      <c r="T113" s="93"/>
      <c r="AT113" s="22" t="s">
        <v>147</v>
      </c>
      <c r="AU113" s="22" t="s">
        <v>81</v>
      </c>
    </row>
    <row r="114" s="11" customFormat="1">
      <c r="B114" s="235"/>
      <c r="C114" s="236"/>
      <c r="D114" s="231" t="s">
        <v>149</v>
      </c>
      <c r="E114" s="237" t="s">
        <v>21</v>
      </c>
      <c r="F114" s="238" t="s">
        <v>189</v>
      </c>
      <c r="G114" s="236"/>
      <c r="H114" s="239">
        <v>0.14000000000000001</v>
      </c>
      <c r="I114" s="240"/>
      <c r="J114" s="236"/>
      <c r="K114" s="236"/>
      <c r="L114" s="241"/>
      <c r="M114" s="242"/>
      <c r="N114" s="243"/>
      <c r="O114" s="243"/>
      <c r="P114" s="243"/>
      <c r="Q114" s="243"/>
      <c r="R114" s="243"/>
      <c r="S114" s="243"/>
      <c r="T114" s="244"/>
      <c r="AT114" s="245" t="s">
        <v>149</v>
      </c>
      <c r="AU114" s="245" t="s">
        <v>81</v>
      </c>
      <c r="AV114" s="11" t="s">
        <v>81</v>
      </c>
      <c r="AW114" s="11" t="s">
        <v>35</v>
      </c>
      <c r="AX114" s="11" t="s">
        <v>71</v>
      </c>
      <c r="AY114" s="245" t="s">
        <v>136</v>
      </c>
    </row>
    <row r="115" s="1" customFormat="1" ht="16.5" customHeight="1">
      <c r="B115" s="44"/>
      <c r="C115" s="219" t="s">
        <v>190</v>
      </c>
      <c r="D115" s="219" t="s">
        <v>138</v>
      </c>
      <c r="E115" s="220" t="s">
        <v>191</v>
      </c>
      <c r="F115" s="221" t="s">
        <v>192</v>
      </c>
      <c r="G115" s="222" t="s">
        <v>141</v>
      </c>
      <c r="H115" s="223">
        <v>12.375</v>
      </c>
      <c r="I115" s="224"/>
      <c r="J115" s="225">
        <f>ROUND(I115*H115,2)</f>
        <v>0</v>
      </c>
      <c r="K115" s="221" t="s">
        <v>142</v>
      </c>
      <c r="L115" s="70"/>
      <c r="M115" s="226" t="s">
        <v>21</v>
      </c>
      <c r="N115" s="227" t="s">
        <v>42</v>
      </c>
      <c r="O115" s="45"/>
      <c r="P115" s="228">
        <f>O115*H115</f>
        <v>0</v>
      </c>
      <c r="Q115" s="228">
        <v>0</v>
      </c>
      <c r="R115" s="228">
        <f>Q115*H115</f>
        <v>0</v>
      </c>
      <c r="S115" s="228">
        <v>0</v>
      </c>
      <c r="T115" s="229">
        <f>S115*H115</f>
        <v>0</v>
      </c>
      <c r="AR115" s="22" t="s">
        <v>143</v>
      </c>
      <c r="AT115" s="22" t="s">
        <v>138</v>
      </c>
      <c r="AU115" s="22" t="s">
        <v>81</v>
      </c>
      <c r="AY115" s="22" t="s">
        <v>136</v>
      </c>
      <c r="BE115" s="230">
        <f>IF(N115="základní",J115,0)</f>
        <v>0</v>
      </c>
      <c r="BF115" s="230">
        <f>IF(N115="snížená",J115,0)</f>
        <v>0</v>
      </c>
      <c r="BG115" s="230">
        <f>IF(N115="zákl. přenesená",J115,0)</f>
        <v>0</v>
      </c>
      <c r="BH115" s="230">
        <f>IF(N115="sníž. přenesená",J115,0)</f>
        <v>0</v>
      </c>
      <c r="BI115" s="230">
        <f>IF(N115="nulová",J115,0)</f>
        <v>0</v>
      </c>
      <c r="BJ115" s="22" t="s">
        <v>79</v>
      </c>
      <c r="BK115" s="230">
        <f>ROUND(I115*H115,2)</f>
        <v>0</v>
      </c>
      <c r="BL115" s="22" t="s">
        <v>143</v>
      </c>
      <c r="BM115" s="22" t="s">
        <v>193</v>
      </c>
    </row>
    <row r="116" s="1" customFormat="1">
      <c r="B116" s="44"/>
      <c r="C116" s="72"/>
      <c r="D116" s="231" t="s">
        <v>145</v>
      </c>
      <c r="E116" s="72"/>
      <c r="F116" s="232" t="s">
        <v>194</v>
      </c>
      <c r="G116" s="72"/>
      <c r="H116" s="72"/>
      <c r="I116" s="189"/>
      <c r="J116" s="72"/>
      <c r="K116" s="72"/>
      <c r="L116" s="70"/>
      <c r="M116" s="233"/>
      <c r="N116" s="45"/>
      <c r="O116" s="45"/>
      <c r="P116" s="45"/>
      <c r="Q116" s="45"/>
      <c r="R116" s="45"/>
      <c r="S116" s="45"/>
      <c r="T116" s="93"/>
      <c r="AT116" s="22" t="s">
        <v>145</v>
      </c>
      <c r="AU116" s="22" t="s">
        <v>81</v>
      </c>
    </row>
    <row r="117" s="1" customFormat="1">
      <c r="B117" s="44"/>
      <c r="C117" s="72"/>
      <c r="D117" s="231" t="s">
        <v>147</v>
      </c>
      <c r="E117" s="72"/>
      <c r="F117" s="234" t="s">
        <v>195</v>
      </c>
      <c r="G117" s="72"/>
      <c r="H117" s="72"/>
      <c r="I117" s="189"/>
      <c r="J117" s="72"/>
      <c r="K117" s="72"/>
      <c r="L117" s="70"/>
      <c r="M117" s="233"/>
      <c r="N117" s="45"/>
      <c r="O117" s="45"/>
      <c r="P117" s="45"/>
      <c r="Q117" s="45"/>
      <c r="R117" s="45"/>
      <c r="S117" s="45"/>
      <c r="T117" s="93"/>
      <c r="AT117" s="22" t="s">
        <v>147</v>
      </c>
      <c r="AU117" s="22" t="s">
        <v>81</v>
      </c>
    </row>
    <row r="118" s="11" customFormat="1">
      <c r="B118" s="235"/>
      <c r="C118" s="236"/>
      <c r="D118" s="231" t="s">
        <v>149</v>
      </c>
      <c r="E118" s="237" t="s">
        <v>21</v>
      </c>
      <c r="F118" s="238" t="s">
        <v>196</v>
      </c>
      <c r="G118" s="236"/>
      <c r="H118" s="239">
        <v>12.375</v>
      </c>
      <c r="I118" s="240"/>
      <c r="J118" s="236"/>
      <c r="K118" s="236"/>
      <c r="L118" s="241"/>
      <c r="M118" s="242"/>
      <c r="N118" s="243"/>
      <c r="O118" s="243"/>
      <c r="P118" s="243"/>
      <c r="Q118" s="243"/>
      <c r="R118" s="243"/>
      <c r="S118" s="243"/>
      <c r="T118" s="244"/>
      <c r="AT118" s="245" t="s">
        <v>149</v>
      </c>
      <c r="AU118" s="245" t="s">
        <v>81</v>
      </c>
      <c r="AV118" s="11" t="s">
        <v>81</v>
      </c>
      <c r="AW118" s="11" t="s">
        <v>35</v>
      </c>
      <c r="AX118" s="11" t="s">
        <v>71</v>
      </c>
      <c r="AY118" s="245" t="s">
        <v>136</v>
      </c>
    </row>
    <row r="119" s="1" customFormat="1" ht="16.5" customHeight="1">
      <c r="B119" s="44"/>
      <c r="C119" s="219" t="s">
        <v>197</v>
      </c>
      <c r="D119" s="219" t="s">
        <v>138</v>
      </c>
      <c r="E119" s="220" t="s">
        <v>198</v>
      </c>
      <c r="F119" s="221" t="s">
        <v>199</v>
      </c>
      <c r="G119" s="222" t="s">
        <v>141</v>
      </c>
      <c r="H119" s="223">
        <v>3.7130000000000001</v>
      </c>
      <c r="I119" s="224"/>
      <c r="J119" s="225">
        <f>ROUND(I119*H119,2)</f>
        <v>0</v>
      </c>
      <c r="K119" s="221" t="s">
        <v>142</v>
      </c>
      <c r="L119" s="70"/>
      <c r="M119" s="226" t="s">
        <v>21</v>
      </c>
      <c r="N119" s="227" t="s">
        <v>42</v>
      </c>
      <c r="O119" s="45"/>
      <c r="P119" s="228">
        <f>O119*H119</f>
        <v>0</v>
      </c>
      <c r="Q119" s="228">
        <v>0</v>
      </c>
      <c r="R119" s="228">
        <f>Q119*H119</f>
        <v>0</v>
      </c>
      <c r="S119" s="228">
        <v>0</v>
      </c>
      <c r="T119" s="229">
        <f>S119*H119</f>
        <v>0</v>
      </c>
      <c r="AR119" s="22" t="s">
        <v>143</v>
      </c>
      <c r="AT119" s="22" t="s">
        <v>138</v>
      </c>
      <c r="AU119" s="22" t="s">
        <v>81</v>
      </c>
      <c r="AY119" s="22" t="s">
        <v>136</v>
      </c>
      <c r="BE119" s="230">
        <f>IF(N119="základní",J119,0)</f>
        <v>0</v>
      </c>
      <c r="BF119" s="230">
        <f>IF(N119="snížená",J119,0)</f>
        <v>0</v>
      </c>
      <c r="BG119" s="230">
        <f>IF(N119="zákl. přenesená",J119,0)</f>
        <v>0</v>
      </c>
      <c r="BH119" s="230">
        <f>IF(N119="sníž. přenesená",J119,0)</f>
        <v>0</v>
      </c>
      <c r="BI119" s="230">
        <f>IF(N119="nulová",J119,0)</f>
        <v>0</v>
      </c>
      <c r="BJ119" s="22" t="s">
        <v>79</v>
      </c>
      <c r="BK119" s="230">
        <f>ROUND(I119*H119,2)</f>
        <v>0</v>
      </c>
      <c r="BL119" s="22" t="s">
        <v>143</v>
      </c>
      <c r="BM119" s="22" t="s">
        <v>200</v>
      </c>
    </row>
    <row r="120" s="1" customFormat="1">
      <c r="B120" s="44"/>
      <c r="C120" s="72"/>
      <c r="D120" s="231" t="s">
        <v>145</v>
      </c>
      <c r="E120" s="72"/>
      <c r="F120" s="232" t="s">
        <v>201</v>
      </c>
      <c r="G120" s="72"/>
      <c r="H120" s="72"/>
      <c r="I120" s="189"/>
      <c r="J120" s="72"/>
      <c r="K120" s="72"/>
      <c r="L120" s="70"/>
      <c r="M120" s="233"/>
      <c r="N120" s="45"/>
      <c r="O120" s="45"/>
      <c r="P120" s="45"/>
      <c r="Q120" s="45"/>
      <c r="R120" s="45"/>
      <c r="S120" s="45"/>
      <c r="T120" s="93"/>
      <c r="AT120" s="22" t="s">
        <v>145</v>
      </c>
      <c r="AU120" s="22" t="s">
        <v>81</v>
      </c>
    </row>
    <row r="121" s="1" customFormat="1">
      <c r="B121" s="44"/>
      <c r="C121" s="72"/>
      <c r="D121" s="231" t="s">
        <v>147</v>
      </c>
      <c r="E121" s="72"/>
      <c r="F121" s="234" t="s">
        <v>195</v>
      </c>
      <c r="G121" s="72"/>
      <c r="H121" s="72"/>
      <c r="I121" s="189"/>
      <c r="J121" s="72"/>
      <c r="K121" s="72"/>
      <c r="L121" s="70"/>
      <c r="M121" s="233"/>
      <c r="N121" s="45"/>
      <c r="O121" s="45"/>
      <c r="P121" s="45"/>
      <c r="Q121" s="45"/>
      <c r="R121" s="45"/>
      <c r="S121" s="45"/>
      <c r="T121" s="93"/>
      <c r="AT121" s="22" t="s">
        <v>147</v>
      </c>
      <c r="AU121" s="22" t="s">
        <v>81</v>
      </c>
    </row>
    <row r="122" s="11" customFormat="1">
      <c r="B122" s="235"/>
      <c r="C122" s="236"/>
      <c r="D122" s="231" t="s">
        <v>149</v>
      </c>
      <c r="E122" s="237" t="s">
        <v>21</v>
      </c>
      <c r="F122" s="238" t="s">
        <v>202</v>
      </c>
      <c r="G122" s="236"/>
      <c r="H122" s="239">
        <v>3.7130000000000001</v>
      </c>
      <c r="I122" s="240"/>
      <c r="J122" s="236"/>
      <c r="K122" s="236"/>
      <c r="L122" s="241"/>
      <c r="M122" s="242"/>
      <c r="N122" s="243"/>
      <c r="O122" s="243"/>
      <c r="P122" s="243"/>
      <c r="Q122" s="243"/>
      <c r="R122" s="243"/>
      <c r="S122" s="243"/>
      <c r="T122" s="244"/>
      <c r="AT122" s="245" t="s">
        <v>149</v>
      </c>
      <c r="AU122" s="245" t="s">
        <v>81</v>
      </c>
      <c r="AV122" s="11" t="s">
        <v>81</v>
      </c>
      <c r="AW122" s="11" t="s">
        <v>35</v>
      </c>
      <c r="AX122" s="11" t="s">
        <v>71</v>
      </c>
      <c r="AY122" s="245" t="s">
        <v>136</v>
      </c>
    </row>
    <row r="123" s="1" customFormat="1" ht="16.5" customHeight="1">
      <c r="B123" s="44"/>
      <c r="C123" s="219" t="s">
        <v>203</v>
      </c>
      <c r="D123" s="219" t="s">
        <v>138</v>
      </c>
      <c r="E123" s="220" t="s">
        <v>204</v>
      </c>
      <c r="F123" s="221" t="s">
        <v>205</v>
      </c>
      <c r="G123" s="222" t="s">
        <v>141</v>
      </c>
      <c r="H123" s="223">
        <v>64.530000000000001</v>
      </c>
      <c r="I123" s="224"/>
      <c r="J123" s="225">
        <f>ROUND(I123*H123,2)</f>
        <v>0</v>
      </c>
      <c r="K123" s="221" t="s">
        <v>142</v>
      </c>
      <c r="L123" s="70"/>
      <c r="M123" s="226" t="s">
        <v>21</v>
      </c>
      <c r="N123" s="227" t="s">
        <v>42</v>
      </c>
      <c r="O123" s="45"/>
      <c r="P123" s="228">
        <f>O123*H123</f>
        <v>0</v>
      </c>
      <c r="Q123" s="228">
        <v>0</v>
      </c>
      <c r="R123" s="228">
        <f>Q123*H123</f>
        <v>0</v>
      </c>
      <c r="S123" s="228">
        <v>0</v>
      </c>
      <c r="T123" s="229">
        <f>S123*H123</f>
        <v>0</v>
      </c>
      <c r="AR123" s="22" t="s">
        <v>143</v>
      </c>
      <c r="AT123" s="22" t="s">
        <v>138</v>
      </c>
      <c r="AU123" s="22" t="s">
        <v>81</v>
      </c>
      <c r="AY123" s="22" t="s">
        <v>136</v>
      </c>
      <c r="BE123" s="230">
        <f>IF(N123="základní",J123,0)</f>
        <v>0</v>
      </c>
      <c r="BF123" s="230">
        <f>IF(N123="snížená",J123,0)</f>
        <v>0</v>
      </c>
      <c r="BG123" s="230">
        <f>IF(N123="zákl. přenesená",J123,0)</f>
        <v>0</v>
      </c>
      <c r="BH123" s="230">
        <f>IF(N123="sníž. přenesená",J123,0)</f>
        <v>0</v>
      </c>
      <c r="BI123" s="230">
        <f>IF(N123="nulová",J123,0)</f>
        <v>0</v>
      </c>
      <c r="BJ123" s="22" t="s">
        <v>79</v>
      </c>
      <c r="BK123" s="230">
        <f>ROUND(I123*H123,2)</f>
        <v>0</v>
      </c>
      <c r="BL123" s="22" t="s">
        <v>143</v>
      </c>
      <c r="BM123" s="22" t="s">
        <v>206</v>
      </c>
    </row>
    <row r="124" s="1" customFormat="1">
      <c r="B124" s="44"/>
      <c r="C124" s="72"/>
      <c r="D124" s="231" t="s">
        <v>145</v>
      </c>
      <c r="E124" s="72"/>
      <c r="F124" s="232" t="s">
        <v>207</v>
      </c>
      <c r="G124" s="72"/>
      <c r="H124" s="72"/>
      <c r="I124" s="189"/>
      <c r="J124" s="72"/>
      <c r="K124" s="72"/>
      <c r="L124" s="70"/>
      <c r="M124" s="233"/>
      <c r="N124" s="45"/>
      <c r="O124" s="45"/>
      <c r="P124" s="45"/>
      <c r="Q124" s="45"/>
      <c r="R124" s="45"/>
      <c r="S124" s="45"/>
      <c r="T124" s="93"/>
      <c r="AT124" s="22" t="s">
        <v>145</v>
      </c>
      <c r="AU124" s="22" t="s">
        <v>81</v>
      </c>
    </row>
    <row r="125" s="1" customFormat="1">
      <c r="B125" s="44"/>
      <c r="C125" s="72"/>
      <c r="D125" s="231" t="s">
        <v>147</v>
      </c>
      <c r="E125" s="72"/>
      <c r="F125" s="234" t="s">
        <v>208</v>
      </c>
      <c r="G125" s="72"/>
      <c r="H125" s="72"/>
      <c r="I125" s="189"/>
      <c r="J125" s="72"/>
      <c r="K125" s="72"/>
      <c r="L125" s="70"/>
      <c r="M125" s="233"/>
      <c r="N125" s="45"/>
      <c r="O125" s="45"/>
      <c r="P125" s="45"/>
      <c r="Q125" s="45"/>
      <c r="R125" s="45"/>
      <c r="S125" s="45"/>
      <c r="T125" s="93"/>
      <c r="AT125" s="22" t="s">
        <v>147</v>
      </c>
      <c r="AU125" s="22" t="s">
        <v>81</v>
      </c>
    </row>
    <row r="126" s="11" customFormat="1">
      <c r="B126" s="235"/>
      <c r="C126" s="236"/>
      <c r="D126" s="231" t="s">
        <v>149</v>
      </c>
      <c r="E126" s="237" t="s">
        <v>21</v>
      </c>
      <c r="F126" s="238" t="s">
        <v>209</v>
      </c>
      <c r="G126" s="236"/>
      <c r="H126" s="239">
        <v>35.564999999999998</v>
      </c>
      <c r="I126" s="240"/>
      <c r="J126" s="236"/>
      <c r="K126" s="236"/>
      <c r="L126" s="241"/>
      <c r="M126" s="242"/>
      <c r="N126" s="243"/>
      <c r="O126" s="243"/>
      <c r="P126" s="243"/>
      <c r="Q126" s="243"/>
      <c r="R126" s="243"/>
      <c r="S126" s="243"/>
      <c r="T126" s="244"/>
      <c r="AT126" s="245" t="s">
        <v>149</v>
      </c>
      <c r="AU126" s="245" t="s">
        <v>81</v>
      </c>
      <c r="AV126" s="11" t="s">
        <v>81</v>
      </c>
      <c r="AW126" s="11" t="s">
        <v>35</v>
      </c>
      <c r="AX126" s="11" t="s">
        <v>71</v>
      </c>
      <c r="AY126" s="245" t="s">
        <v>136</v>
      </c>
    </row>
    <row r="127" s="11" customFormat="1">
      <c r="B127" s="235"/>
      <c r="C127" s="236"/>
      <c r="D127" s="231" t="s">
        <v>149</v>
      </c>
      <c r="E127" s="237" t="s">
        <v>21</v>
      </c>
      <c r="F127" s="238" t="s">
        <v>210</v>
      </c>
      <c r="G127" s="236"/>
      <c r="H127" s="239">
        <v>28.965</v>
      </c>
      <c r="I127" s="240"/>
      <c r="J127" s="236"/>
      <c r="K127" s="236"/>
      <c r="L127" s="241"/>
      <c r="M127" s="242"/>
      <c r="N127" s="243"/>
      <c r="O127" s="243"/>
      <c r="P127" s="243"/>
      <c r="Q127" s="243"/>
      <c r="R127" s="243"/>
      <c r="S127" s="243"/>
      <c r="T127" s="244"/>
      <c r="AT127" s="245" t="s">
        <v>149</v>
      </c>
      <c r="AU127" s="245" t="s">
        <v>81</v>
      </c>
      <c r="AV127" s="11" t="s">
        <v>81</v>
      </c>
      <c r="AW127" s="11" t="s">
        <v>35</v>
      </c>
      <c r="AX127" s="11" t="s">
        <v>71</v>
      </c>
      <c r="AY127" s="245" t="s">
        <v>136</v>
      </c>
    </row>
    <row r="128" s="1" customFormat="1" ht="16.5" customHeight="1">
      <c r="B128" s="44"/>
      <c r="C128" s="219" t="s">
        <v>211</v>
      </c>
      <c r="D128" s="219" t="s">
        <v>138</v>
      </c>
      <c r="E128" s="220" t="s">
        <v>212</v>
      </c>
      <c r="F128" s="221" t="s">
        <v>213</v>
      </c>
      <c r="G128" s="222" t="s">
        <v>141</v>
      </c>
      <c r="H128" s="223">
        <v>41.185000000000002</v>
      </c>
      <c r="I128" s="224"/>
      <c r="J128" s="225">
        <f>ROUND(I128*H128,2)</f>
        <v>0</v>
      </c>
      <c r="K128" s="221" t="s">
        <v>142</v>
      </c>
      <c r="L128" s="70"/>
      <c r="M128" s="226" t="s">
        <v>21</v>
      </c>
      <c r="N128" s="227" t="s">
        <v>42</v>
      </c>
      <c r="O128" s="45"/>
      <c r="P128" s="228">
        <f>O128*H128</f>
        <v>0</v>
      </c>
      <c r="Q128" s="228">
        <v>0</v>
      </c>
      <c r="R128" s="228">
        <f>Q128*H128</f>
        <v>0</v>
      </c>
      <c r="S128" s="228">
        <v>0</v>
      </c>
      <c r="T128" s="229">
        <f>S128*H128</f>
        <v>0</v>
      </c>
      <c r="AR128" s="22" t="s">
        <v>143</v>
      </c>
      <c r="AT128" s="22" t="s">
        <v>138</v>
      </c>
      <c r="AU128" s="22" t="s">
        <v>81</v>
      </c>
      <c r="AY128" s="22" t="s">
        <v>136</v>
      </c>
      <c r="BE128" s="230">
        <f>IF(N128="základní",J128,0)</f>
        <v>0</v>
      </c>
      <c r="BF128" s="230">
        <f>IF(N128="snížená",J128,0)</f>
        <v>0</v>
      </c>
      <c r="BG128" s="230">
        <f>IF(N128="zákl. přenesená",J128,0)</f>
        <v>0</v>
      </c>
      <c r="BH128" s="230">
        <f>IF(N128="sníž. přenesená",J128,0)</f>
        <v>0</v>
      </c>
      <c r="BI128" s="230">
        <f>IF(N128="nulová",J128,0)</f>
        <v>0</v>
      </c>
      <c r="BJ128" s="22" t="s">
        <v>79</v>
      </c>
      <c r="BK128" s="230">
        <f>ROUND(I128*H128,2)</f>
        <v>0</v>
      </c>
      <c r="BL128" s="22" t="s">
        <v>143</v>
      </c>
      <c r="BM128" s="22" t="s">
        <v>214</v>
      </c>
    </row>
    <row r="129" s="1" customFormat="1">
      <c r="B129" s="44"/>
      <c r="C129" s="72"/>
      <c r="D129" s="231" t="s">
        <v>145</v>
      </c>
      <c r="E129" s="72"/>
      <c r="F129" s="232" t="s">
        <v>215</v>
      </c>
      <c r="G129" s="72"/>
      <c r="H129" s="72"/>
      <c r="I129" s="189"/>
      <c r="J129" s="72"/>
      <c r="K129" s="72"/>
      <c r="L129" s="70"/>
      <c r="M129" s="233"/>
      <c r="N129" s="45"/>
      <c r="O129" s="45"/>
      <c r="P129" s="45"/>
      <c r="Q129" s="45"/>
      <c r="R129" s="45"/>
      <c r="S129" s="45"/>
      <c r="T129" s="93"/>
      <c r="AT129" s="22" t="s">
        <v>145</v>
      </c>
      <c r="AU129" s="22" t="s">
        <v>81</v>
      </c>
    </row>
    <row r="130" s="1" customFormat="1">
      <c r="B130" s="44"/>
      <c r="C130" s="72"/>
      <c r="D130" s="231" t="s">
        <v>147</v>
      </c>
      <c r="E130" s="72"/>
      <c r="F130" s="234" t="s">
        <v>208</v>
      </c>
      <c r="G130" s="72"/>
      <c r="H130" s="72"/>
      <c r="I130" s="189"/>
      <c r="J130" s="72"/>
      <c r="K130" s="72"/>
      <c r="L130" s="70"/>
      <c r="M130" s="233"/>
      <c r="N130" s="45"/>
      <c r="O130" s="45"/>
      <c r="P130" s="45"/>
      <c r="Q130" s="45"/>
      <c r="R130" s="45"/>
      <c r="S130" s="45"/>
      <c r="T130" s="93"/>
      <c r="AT130" s="22" t="s">
        <v>147</v>
      </c>
      <c r="AU130" s="22" t="s">
        <v>81</v>
      </c>
    </row>
    <row r="131" s="11" customFormat="1">
      <c r="B131" s="235"/>
      <c r="C131" s="236"/>
      <c r="D131" s="231" t="s">
        <v>149</v>
      </c>
      <c r="E131" s="237" t="s">
        <v>21</v>
      </c>
      <c r="F131" s="238" t="s">
        <v>216</v>
      </c>
      <c r="G131" s="236"/>
      <c r="H131" s="239">
        <v>32.530999999999999</v>
      </c>
      <c r="I131" s="240"/>
      <c r="J131" s="236"/>
      <c r="K131" s="236"/>
      <c r="L131" s="241"/>
      <c r="M131" s="242"/>
      <c r="N131" s="243"/>
      <c r="O131" s="243"/>
      <c r="P131" s="243"/>
      <c r="Q131" s="243"/>
      <c r="R131" s="243"/>
      <c r="S131" s="243"/>
      <c r="T131" s="244"/>
      <c r="AT131" s="245" t="s">
        <v>149</v>
      </c>
      <c r="AU131" s="245" t="s">
        <v>81</v>
      </c>
      <c r="AV131" s="11" t="s">
        <v>81</v>
      </c>
      <c r="AW131" s="11" t="s">
        <v>35</v>
      </c>
      <c r="AX131" s="11" t="s">
        <v>71</v>
      </c>
      <c r="AY131" s="245" t="s">
        <v>136</v>
      </c>
    </row>
    <row r="132" s="11" customFormat="1">
      <c r="B132" s="235"/>
      <c r="C132" s="236"/>
      <c r="D132" s="231" t="s">
        <v>149</v>
      </c>
      <c r="E132" s="237" t="s">
        <v>21</v>
      </c>
      <c r="F132" s="238" t="s">
        <v>217</v>
      </c>
      <c r="G132" s="236"/>
      <c r="H132" s="239">
        <v>6.5999999999999996</v>
      </c>
      <c r="I132" s="240"/>
      <c r="J132" s="236"/>
      <c r="K132" s="236"/>
      <c r="L132" s="241"/>
      <c r="M132" s="242"/>
      <c r="N132" s="243"/>
      <c r="O132" s="243"/>
      <c r="P132" s="243"/>
      <c r="Q132" s="243"/>
      <c r="R132" s="243"/>
      <c r="S132" s="243"/>
      <c r="T132" s="244"/>
      <c r="AT132" s="245" t="s">
        <v>149</v>
      </c>
      <c r="AU132" s="245" t="s">
        <v>81</v>
      </c>
      <c r="AV132" s="11" t="s">
        <v>81</v>
      </c>
      <c r="AW132" s="11" t="s">
        <v>35</v>
      </c>
      <c r="AX132" s="11" t="s">
        <v>71</v>
      </c>
      <c r="AY132" s="245" t="s">
        <v>136</v>
      </c>
    </row>
    <row r="133" s="11" customFormat="1">
      <c r="B133" s="235"/>
      <c r="C133" s="236"/>
      <c r="D133" s="231" t="s">
        <v>149</v>
      </c>
      <c r="E133" s="237" t="s">
        <v>21</v>
      </c>
      <c r="F133" s="238" t="s">
        <v>218</v>
      </c>
      <c r="G133" s="236"/>
      <c r="H133" s="239">
        <v>2.0539999999999998</v>
      </c>
      <c r="I133" s="240"/>
      <c r="J133" s="236"/>
      <c r="K133" s="236"/>
      <c r="L133" s="241"/>
      <c r="M133" s="242"/>
      <c r="N133" s="243"/>
      <c r="O133" s="243"/>
      <c r="P133" s="243"/>
      <c r="Q133" s="243"/>
      <c r="R133" s="243"/>
      <c r="S133" s="243"/>
      <c r="T133" s="244"/>
      <c r="AT133" s="245" t="s">
        <v>149</v>
      </c>
      <c r="AU133" s="245" t="s">
        <v>81</v>
      </c>
      <c r="AV133" s="11" t="s">
        <v>81</v>
      </c>
      <c r="AW133" s="11" t="s">
        <v>35</v>
      </c>
      <c r="AX133" s="11" t="s">
        <v>71</v>
      </c>
      <c r="AY133" s="245" t="s">
        <v>136</v>
      </c>
    </row>
    <row r="134" s="1" customFormat="1" ht="25.5" customHeight="1">
      <c r="B134" s="44"/>
      <c r="C134" s="219" t="s">
        <v>219</v>
      </c>
      <c r="D134" s="219" t="s">
        <v>138</v>
      </c>
      <c r="E134" s="220" t="s">
        <v>220</v>
      </c>
      <c r="F134" s="221" t="s">
        <v>221</v>
      </c>
      <c r="G134" s="222" t="s">
        <v>141</v>
      </c>
      <c r="H134" s="223">
        <v>411.85000000000002</v>
      </c>
      <c r="I134" s="224"/>
      <c r="J134" s="225">
        <f>ROUND(I134*H134,2)</f>
        <v>0</v>
      </c>
      <c r="K134" s="221" t="s">
        <v>142</v>
      </c>
      <c r="L134" s="70"/>
      <c r="M134" s="226" t="s">
        <v>21</v>
      </c>
      <c r="N134" s="227" t="s">
        <v>42</v>
      </c>
      <c r="O134" s="45"/>
      <c r="P134" s="228">
        <f>O134*H134</f>
        <v>0</v>
      </c>
      <c r="Q134" s="228">
        <v>0</v>
      </c>
      <c r="R134" s="228">
        <f>Q134*H134</f>
        <v>0</v>
      </c>
      <c r="S134" s="228">
        <v>0</v>
      </c>
      <c r="T134" s="229">
        <f>S134*H134</f>
        <v>0</v>
      </c>
      <c r="AR134" s="22" t="s">
        <v>143</v>
      </c>
      <c r="AT134" s="22" t="s">
        <v>138</v>
      </c>
      <c r="AU134" s="22" t="s">
        <v>81</v>
      </c>
      <c r="AY134" s="22" t="s">
        <v>136</v>
      </c>
      <c r="BE134" s="230">
        <f>IF(N134="základní",J134,0)</f>
        <v>0</v>
      </c>
      <c r="BF134" s="230">
        <f>IF(N134="snížená",J134,0)</f>
        <v>0</v>
      </c>
      <c r="BG134" s="230">
        <f>IF(N134="zákl. přenesená",J134,0)</f>
        <v>0</v>
      </c>
      <c r="BH134" s="230">
        <f>IF(N134="sníž. přenesená",J134,0)</f>
        <v>0</v>
      </c>
      <c r="BI134" s="230">
        <f>IF(N134="nulová",J134,0)</f>
        <v>0</v>
      </c>
      <c r="BJ134" s="22" t="s">
        <v>79</v>
      </c>
      <c r="BK134" s="230">
        <f>ROUND(I134*H134,2)</f>
        <v>0</v>
      </c>
      <c r="BL134" s="22" t="s">
        <v>143</v>
      </c>
      <c r="BM134" s="22" t="s">
        <v>222</v>
      </c>
    </row>
    <row r="135" s="1" customFormat="1">
      <c r="B135" s="44"/>
      <c r="C135" s="72"/>
      <c r="D135" s="231" t="s">
        <v>145</v>
      </c>
      <c r="E135" s="72"/>
      <c r="F135" s="232" t="s">
        <v>223</v>
      </c>
      <c r="G135" s="72"/>
      <c r="H135" s="72"/>
      <c r="I135" s="189"/>
      <c r="J135" s="72"/>
      <c r="K135" s="72"/>
      <c r="L135" s="70"/>
      <c r="M135" s="233"/>
      <c r="N135" s="45"/>
      <c r="O135" s="45"/>
      <c r="P135" s="45"/>
      <c r="Q135" s="45"/>
      <c r="R135" s="45"/>
      <c r="S135" s="45"/>
      <c r="T135" s="93"/>
      <c r="AT135" s="22" t="s">
        <v>145</v>
      </c>
      <c r="AU135" s="22" t="s">
        <v>81</v>
      </c>
    </row>
    <row r="136" s="1" customFormat="1">
      <c r="B136" s="44"/>
      <c r="C136" s="72"/>
      <c r="D136" s="231" t="s">
        <v>147</v>
      </c>
      <c r="E136" s="72"/>
      <c r="F136" s="234" t="s">
        <v>208</v>
      </c>
      <c r="G136" s="72"/>
      <c r="H136" s="72"/>
      <c r="I136" s="189"/>
      <c r="J136" s="72"/>
      <c r="K136" s="72"/>
      <c r="L136" s="70"/>
      <c r="M136" s="233"/>
      <c r="N136" s="45"/>
      <c r="O136" s="45"/>
      <c r="P136" s="45"/>
      <c r="Q136" s="45"/>
      <c r="R136" s="45"/>
      <c r="S136" s="45"/>
      <c r="T136" s="93"/>
      <c r="AT136" s="22" t="s">
        <v>147</v>
      </c>
      <c r="AU136" s="22" t="s">
        <v>81</v>
      </c>
    </row>
    <row r="137" s="1" customFormat="1">
      <c r="B137" s="44"/>
      <c r="C137" s="72"/>
      <c r="D137" s="231" t="s">
        <v>224</v>
      </c>
      <c r="E137" s="72"/>
      <c r="F137" s="234" t="s">
        <v>225</v>
      </c>
      <c r="G137" s="72"/>
      <c r="H137" s="72"/>
      <c r="I137" s="189"/>
      <c r="J137" s="72"/>
      <c r="K137" s="72"/>
      <c r="L137" s="70"/>
      <c r="M137" s="233"/>
      <c r="N137" s="45"/>
      <c r="O137" s="45"/>
      <c r="P137" s="45"/>
      <c r="Q137" s="45"/>
      <c r="R137" s="45"/>
      <c r="S137" s="45"/>
      <c r="T137" s="93"/>
      <c r="AT137" s="22" t="s">
        <v>224</v>
      </c>
      <c r="AU137" s="22" t="s">
        <v>81</v>
      </c>
    </row>
    <row r="138" s="11" customFormat="1">
      <c r="B138" s="235"/>
      <c r="C138" s="236"/>
      <c r="D138" s="231" t="s">
        <v>149</v>
      </c>
      <c r="E138" s="236"/>
      <c r="F138" s="238" t="s">
        <v>226</v>
      </c>
      <c r="G138" s="236"/>
      <c r="H138" s="239">
        <v>411.85000000000002</v>
      </c>
      <c r="I138" s="240"/>
      <c r="J138" s="236"/>
      <c r="K138" s="236"/>
      <c r="L138" s="241"/>
      <c r="M138" s="242"/>
      <c r="N138" s="243"/>
      <c r="O138" s="243"/>
      <c r="P138" s="243"/>
      <c r="Q138" s="243"/>
      <c r="R138" s="243"/>
      <c r="S138" s="243"/>
      <c r="T138" s="244"/>
      <c r="AT138" s="245" t="s">
        <v>149</v>
      </c>
      <c r="AU138" s="245" t="s">
        <v>81</v>
      </c>
      <c r="AV138" s="11" t="s">
        <v>81</v>
      </c>
      <c r="AW138" s="11" t="s">
        <v>6</v>
      </c>
      <c r="AX138" s="11" t="s">
        <v>79</v>
      </c>
      <c r="AY138" s="245" t="s">
        <v>136</v>
      </c>
    </row>
    <row r="139" s="1" customFormat="1" ht="16.5" customHeight="1">
      <c r="B139" s="44"/>
      <c r="C139" s="246" t="s">
        <v>227</v>
      </c>
      <c r="D139" s="246" t="s">
        <v>228</v>
      </c>
      <c r="E139" s="247" t="s">
        <v>229</v>
      </c>
      <c r="F139" s="248" t="s">
        <v>230</v>
      </c>
      <c r="G139" s="249" t="s">
        <v>231</v>
      </c>
      <c r="H139" s="250">
        <v>72.073999999999998</v>
      </c>
      <c r="I139" s="251"/>
      <c r="J139" s="252">
        <f>ROUND(I139*H139,2)</f>
        <v>0</v>
      </c>
      <c r="K139" s="248" t="s">
        <v>142</v>
      </c>
      <c r="L139" s="253"/>
      <c r="M139" s="254" t="s">
        <v>21</v>
      </c>
      <c r="N139" s="255" t="s">
        <v>42</v>
      </c>
      <c r="O139" s="45"/>
      <c r="P139" s="228">
        <f>O139*H139</f>
        <v>0</v>
      </c>
      <c r="Q139" s="228">
        <v>0</v>
      </c>
      <c r="R139" s="228">
        <f>Q139*H139</f>
        <v>0</v>
      </c>
      <c r="S139" s="228">
        <v>0</v>
      </c>
      <c r="T139" s="229">
        <f>S139*H139</f>
        <v>0</v>
      </c>
      <c r="AR139" s="22" t="s">
        <v>190</v>
      </c>
      <c r="AT139" s="22" t="s">
        <v>228</v>
      </c>
      <c r="AU139" s="22" t="s">
        <v>81</v>
      </c>
      <c r="AY139" s="22" t="s">
        <v>136</v>
      </c>
      <c r="BE139" s="230">
        <f>IF(N139="základní",J139,0)</f>
        <v>0</v>
      </c>
      <c r="BF139" s="230">
        <f>IF(N139="snížená",J139,0)</f>
        <v>0</v>
      </c>
      <c r="BG139" s="230">
        <f>IF(N139="zákl. přenesená",J139,0)</f>
        <v>0</v>
      </c>
      <c r="BH139" s="230">
        <f>IF(N139="sníž. přenesená",J139,0)</f>
        <v>0</v>
      </c>
      <c r="BI139" s="230">
        <f>IF(N139="nulová",J139,0)</f>
        <v>0</v>
      </c>
      <c r="BJ139" s="22" t="s">
        <v>79</v>
      </c>
      <c r="BK139" s="230">
        <f>ROUND(I139*H139,2)</f>
        <v>0</v>
      </c>
      <c r="BL139" s="22" t="s">
        <v>143</v>
      </c>
      <c r="BM139" s="22" t="s">
        <v>232</v>
      </c>
    </row>
    <row r="140" s="1" customFormat="1">
      <c r="B140" s="44"/>
      <c r="C140" s="72"/>
      <c r="D140" s="231" t="s">
        <v>145</v>
      </c>
      <c r="E140" s="72"/>
      <c r="F140" s="232" t="s">
        <v>233</v>
      </c>
      <c r="G140" s="72"/>
      <c r="H140" s="72"/>
      <c r="I140" s="189"/>
      <c r="J140" s="72"/>
      <c r="K140" s="72"/>
      <c r="L140" s="70"/>
      <c r="M140" s="233"/>
      <c r="N140" s="45"/>
      <c r="O140" s="45"/>
      <c r="P140" s="45"/>
      <c r="Q140" s="45"/>
      <c r="R140" s="45"/>
      <c r="S140" s="45"/>
      <c r="T140" s="93"/>
      <c r="AT140" s="22" t="s">
        <v>145</v>
      </c>
      <c r="AU140" s="22" t="s">
        <v>81</v>
      </c>
    </row>
    <row r="141" s="11" customFormat="1">
      <c r="B141" s="235"/>
      <c r="C141" s="236"/>
      <c r="D141" s="231" t="s">
        <v>149</v>
      </c>
      <c r="E141" s="237" t="s">
        <v>21</v>
      </c>
      <c r="F141" s="238" t="s">
        <v>234</v>
      </c>
      <c r="G141" s="236"/>
      <c r="H141" s="239">
        <v>41.185000000000002</v>
      </c>
      <c r="I141" s="240"/>
      <c r="J141" s="236"/>
      <c r="K141" s="236"/>
      <c r="L141" s="241"/>
      <c r="M141" s="242"/>
      <c r="N141" s="243"/>
      <c r="O141" s="243"/>
      <c r="P141" s="243"/>
      <c r="Q141" s="243"/>
      <c r="R141" s="243"/>
      <c r="S141" s="243"/>
      <c r="T141" s="244"/>
      <c r="AT141" s="245" t="s">
        <v>149</v>
      </c>
      <c r="AU141" s="245" t="s">
        <v>81</v>
      </c>
      <c r="AV141" s="11" t="s">
        <v>81</v>
      </c>
      <c r="AW141" s="11" t="s">
        <v>35</v>
      </c>
      <c r="AX141" s="11" t="s">
        <v>71</v>
      </c>
      <c r="AY141" s="245" t="s">
        <v>136</v>
      </c>
    </row>
    <row r="142" s="11" customFormat="1">
      <c r="B142" s="235"/>
      <c r="C142" s="236"/>
      <c r="D142" s="231" t="s">
        <v>149</v>
      </c>
      <c r="E142" s="236"/>
      <c r="F142" s="238" t="s">
        <v>235</v>
      </c>
      <c r="G142" s="236"/>
      <c r="H142" s="239">
        <v>72.073999999999998</v>
      </c>
      <c r="I142" s="240"/>
      <c r="J142" s="236"/>
      <c r="K142" s="236"/>
      <c r="L142" s="241"/>
      <c r="M142" s="242"/>
      <c r="N142" s="243"/>
      <c r="O142" s="243"/>
      <c r="P142" s="243"/>
      <c r="Q142" s="243"/>
      <c r="R142" s="243"/>
      <c r="S142" s="243"/>
      <c r="T142" s="244"/>
      <c r="AT142" s="245" t="s">
        <v>149</v>
      </c>
      <c r="AU142" s="245" t="s">
        <v>81</v>
      </c>
      <c r="AV142" s="11" t="s">
        <v>81</v>
      </c>
      <c r="AW142" s="11" t="s">
        <v>6</v>
      </c>
      <c r="AX142" s="11" t="s">
        <v>79</v>
      </c>
      <c r="AY142" s="245" t="s">
        <v>136</v>
      </c>
    </row>
    <row r="143" s="1" customFormat="1" ht="16.5" customHeight="1">
      <c r="B143" s="44"/>
      <c r="C143" s="219" t="s">
        <v>236</v>
      </c>
      <c r="D143" s="219" t="s">
        <v>138</v>
      </c>
      <c r="E143" s="220" t="s">
        <v>237</v>
      </c>
      <c r="F143" s="221" t="s">
        <v>238</v>
      </c>
      <c r="G143" s="222" t="s">
        <v>141</v>
      </c>
      <c r="H143" s="223">
        <v>35.564999999999998</v>
      </c>
      <c r="I143" s="224"/>
      <c r="J143" s="225">
        <f>ROUND(I143*H143,2)</f>
        <v>0</v>
      </c>
      <c r="K143" s="221" t="s">
        <v>142</v>
      </c>
      <c r="L143" s="70"/>
      <c r="M143" s="226" t="s">
        <v>21</v>
      </c>
      <c r="N143" s="227" t="s">
        <v>42</v>
      </c>
      <c r="O143" s="45"/>
      <c r="P143" s="228">
        <f>O143*H143</f>
        <v>0</v>
      </c>
      <c r="Q143" s="228">
        <v>0</v>
      </c>
      <c r="R143" s="228">
        <f>Q143*H143</f>
        <v>0</v>
      </c>
      <c r="S143" s="228">
        <v>0</v>
      </c>
      <c r="T143" s="229">
        <f>S143*H143</f>
        <v>0</v>
      </c>
      <c r="AR143" s="22" t="s">
        <v>143</v>
      </c>
      <c r="AT143" s="22" t="s">
        <v>138</v>
      </c>
      <c r="AU143" s="22" t="s">
        <v>81</v>
      </c>
      <c r="AY143" s="22" t="s">
        <v>136</v>
      </c>
      <c r="BE143" s="230">
        <f>IF(N143="základní",J143,0)</f>
        <v>0</v>
      </c>
      <c r="BF143" s="230">
        <f>IF(N143="snížená",J143,0)</f>
        <v>0</v>
      </c>
      <c r="BG143" s="230">
        <f>IF(N143="zákl. přenesená",J143,0)</f>
        <v>0</v>
      </c>
      <c r="BH143" s="230">
        <f>IF(N143="sníž. přenesená",J143,0)</f>
        <v>0</v>
      </c>
      <c r="BI143" s="230">
        <f>IF(N143="nulová",J143,0)</f>
        <v>0</v>
      </c>
      <c r="BJ143" s="22" t="s">
        <v>79</v>
      </c>
      <c r="BK143" s="230">
        <f>ROUND(I143*H143,2)</f>
        <v>0</v>
      </c>
      <c r="BL143" s="22" t="s">
        <v>143</v>
      </c>
      <c r="BM143" s="22" t="s">
        <v>239</v>
      </c>
    </row>
    <row r="144" s="1" customFormat="1">
      <c r="B144" s="44"/>
      <c r="C144" s="72"/>
      <c r="D144" s="231" t="s">
        <v>145</v>
      </c>
      <c r="E144" s="72"/>
      <c r="F144" s="232" t="s">
        <v>240</v>
      </c>
      <c r="G144" s="72"/>
      <c r="H144" s="72"/>
      <c r="I144" s="189"/>
      <c r="J144" s="72"/>
      <c r="K144" s="72"/>
      <c r="L144" s="70"/>
      <c r="M144" s="233"/>
      <c r="N144" s="45"/>
      <c r="O144" s="45"/>
      <c r="P144" s="45"/>
      <c r="Q144" s="45"/>
      <c r="R144" s="45"/>
      <c r="S144" s="45"/>
      <c r="T144" s="93"/>
      <c r="AT144" s="22" t="s">
        <v>145</v>
      </c>
      <c r="AU144" s="22" t="s">
        <v>81</v>
      </c>
    </row>
    <row r="145" s="1" customFormat="1">
      <c r="B145" s="44"/>
      <c r="C145" s="72"/>
      <c r="D145" s="231" t="s">
        <v>147</v>
      </c>
      <c r="E145" s="72"/>
      <c r="F145" s="234" t="s">
        <v>241</v>
      </c>
      <c r="G145" s="72"/>
      <c r="H145" s="72"/>
      <c r="I145" s="189"/>
      <c r="J145" s="72"/>
      <c r="K145" s="72"/>
      <c r="L145" s="70"/>
      <c r="M145" s="233"/>
      <c r="N145" s="45"/>
      <c r="O145" s="45"/>
      <c r="P145" s="45"/>
      <c r="Q145" s="45"/>
      <c r="R145" s="45"/>
      <c r="S145" s="45"/>
      <c r="T145" s="93"/>
      <c r="AT145" s="22" t="s">
        <v>147</v>
      </c>
      <c r="AU145" s="22" t="s">
        <v>81</v>
      </c>
    </row>
    <row r="146" s="11" customFormat="1">
      <c r="B146" s="235"/>
      <c r="C146" s="236"/>
      <c r="D146" s="231" t="s">
        <v>149</v>
      </c>
      <c r="E146" s="237" t="s">
        <v>21</v>
      </c>
      <c r="F146" s="238" t="s">
        <v>242</v>
      </c>
      <c r="G146" s="236"/>
      <c r="H146" s="239">
        <v>35.564999999999998</v>
      </c>
      <c r="I146" s="240"/>
      <c r="J146" s="236"/>
      <c r="K146" s="236"/>
      <c r="L146" s="241"/>
      <c r="M146" s="242"/>
      <c r="N146" s="243"/>
      <c r="O146" s="243"/>
      <c r="P146" s="243"/>
      <c r="Q146" s="243"/>
      <c r="R146" s="243"/>
      <c r="S146" s="243"/>
      <c r="T146" s="244"/>
      <c r="AT146" s="245" t="s">
        <v>149</v>
      </c>
      <c r="AU146" s="245" t="s">
        <v>81</v>
      </c>
      <c r="AV146" s="11" t="s">
        <v>81</v>
      </c>
      <c r="AW146" s="11" t="s">
        <v>35</v>
      </c>
      <c r="AX146" s="11" t="s">
        <v>71</v>
      </c>
      <c r="AY146" s="245" t="s">
        <v>136</v>
      </c>
    </row>
    <row r="147" s="1" customFormat="1" ht="16.5" customHeight="1">
      <c r="B147" s="44"/>
      <c r="C147" s="219" t="s">
        <v>10</v>
      </c>
      <c r="D147" s="219" t="s">
        <v>138</v>
      </c>
      <c r="E147" s="220" t="s">
        <v>243</v>
      </c>
      <c r="F147" s="221" t="s">
        <v>244</v>
      </c>
      <c r="G147" s="222" t="s">
        <v>141</v>
      </c>
      <c r="H147" s="223">
        <v>28.965</v>
      </c>
      <c r="I147" s="224"/>
      <c r="J147" s="225">
        <f>ROUND(I147*H147,2)</f>
        <v>0</v>
      </c>
      <c r="K147" s="221" t="s">
        <v>142</v>
      </c>
      <c r="L147" s="70"/>
      <c r="M147" s="226" t="s">
        <v>21</v>
      </c>
      <c r="N147" s="227" t="s">
        <v>42</v>
      </c>
      <c r="O147" s="45"/>
      <c r="P147" s="228">
        <f>O147*H147</f>
        <v>0</v>
      </c>
      <c r="Q147" s="228">
        <v>0</v>
      </c>
      <c r="R147" s="228">
        <f>Q147*H147</f>
        <v>0</v>
      </c>
      <c r="S147" s="228">
        <v>0</v>
      </c>
      <c r="T147" s="229">
        <f>S147*H147</f>
        <v>0</v>
      </c>
      <c r="AR147" s="22" t="s">
        <v>143</v>
      </c>
      <c r="AT147" s="22" t="s">
        <v>138</v>
      </c>
      <c r="AU147" s="22" t="s">
        <v>81</v>
      </c>
      <c r="AY147" s="22" t="s">
        <v>136</v>
      </c>
      <c r="BE147" s="230">
        <f>IF(N147="základní",J147,0)</f>
        <v>0</v>
      </c>
      <c r="BF147" s="230">
        <f>IF(N147="snížená",J147,0)</f>
        <v>0</v>
      </c>
      <c r="BG147" s="230">
        <f>IF(N147="zákl. přenesená",J147,0)</f>
        <v>0</v>
      </c>
      <c r="BH147" s="230">
        <f>IF(N147="sníž. přenesená",J147,0)</f>
        <v>0</v>
      </c>
      <c r="BI147" s="230">
        <f>IF(N147="nulová",J147,0)</f>
        <v>0</v>
      </c>
      <c r="BJ147" s="22" t="s">
        <v>79</v>
      </c>
      <c r="BK147" s="230">
        <f>ROUND(I147*H147,2)</f>
        <v>0</v>
      </c>
      <c r="BL147" s="22" t="s">
        <v>143</v>
      </c>
      <c r="BM147" s="22" t="s">
        <v>245</v>
      </c>
    </row>
    <row r="148" s="1" customFormat="1">
      <c r="B148" s="44"/>
      <c r="C148" s="72"/>
      <c r="D148" s="231" t="s">
        <v>145</v>
      </c>
      <c r="E148" s="72"/>
      <c r="F148" s="232" t="s">
        <v>246</v>
      </c>
      <c r="G148" s="72"/>
      <c r="H148" s="72"/>
      <c r="I148" s="189"/>
      <c r="J148" s="72"/>
      <c r="K148" s="72"/>
      <c r="L148" s="70"/>
      <c r="M148" s="233"/>
      <c r="N148" s="45"/>
      <c r="O148" s="45"/>
      <c r="P148" s="45"/>
      <c r="Q148" s="45"/>
      <c r="R148" s="45"/>
      <c r="S148" s="45"/>
      <c r="T148" s="93"/>
      <c r="AT148" s="22" t="s">
        <v>145</v>
      </c>
      <c r="AU148" s="22" t="s">
        <v>81</v>
      </c>
    </row>
    <row r="149" s="1" customFormat="1">
      <c r="B149" s="44"/>
      <c r="C149" s="72"/>
      <c r="D149" s="231" t="s">
        <v>147</v>
      </c>
      <c r="E149" s="72"/>
      <c r="F149" s="234" t="s">
        <v>247</v>
      </c>
      <c r="G149" s="72"/>
      <c r="H149" s="72"/>
      <c r="I149" s="189"/>
      <c r="J149" s="72"/>
      <c r="K149" s="72"/>
      <c r="L149" s="70"/>
      <c r="M149" s="233"/>
      <c r="N149" s="45"/>
      <c r="O149" s="45"/>
      <c r="P149" s="45"/>
      <c r="Q149" s="45"/>
      <c r="R149" s="45"/>
      <c r="S149" s="45"/>
      <c r="T149" s="93"/>
      <c r="AT149" s="22" t="s">
        <v>147</v>
      </c>
      <c r="AU149" s="22" t="s">
        <v>81</v>
      </c>
    </row>
    <row r="150" s="11" customFormat="1">
      <c r="B150" s="235"/>
      <c r="C150" s="236"/>
      <c r="D150" s="231" t="s">
        <v>149</v>
      </c>
      <c r="E150" s="237" t="s">
        <v>21</v>
      </c>
      <c r="F150" s="238" t="s">
        <v>248</v>
      </c>
      <c r="G150" s="236"/>
      <c r="H150" s="239">
        <v>21.27</v>
      </c>
      <c r="I150" s="240"/>
      <c r="J150" s="236"/>
      <c r="K150" s="236"/>
      <c r="L150" s="241"/>
      <c r="M150" s="242"/>
      <c r="N150" s="243"/>
      <c r="O150" s="243"/>
      <c r="P150" s="243"/>
      <c r="Q150" s="243"/>
      <c r="R150" s="243"/>
      <c r="S150" s="243"/>
      <c r="T150" s="244"/>
      <c r="AT150" s="245" t="s">
        <v>149</v>
      </c>
      <c r="AU150" s="245" t="s">
        <v>81</v>
      </c>
      <c r="AV150" s="11" t="s">
        <v>81</v>
      </c>
      <c r="AW150" s="11" t="s">
        <v>35</v>
      </c>
      <c r="AX150" s="11" t="s">
        <v>71</v>
      </c>
      <c r="AY150" s="245" t="s">
        <v>136</v>
      </c>
    </row>
    <row r="151" s="11" customFormat="1">
      <c r="B151" s="235"/>
      <c r="C151" s="236"/>
      <c r="D151" s="231" t="s">
        <v>149</v>
      </c>
      <c r="E151" s="237" t="s">
        <v>21</v>
      </c>
      <c r="F151" s="238" t="s">
        <v>249</v>
      </c>
      <c r="G151" s="236"/>
      <c r="H151" s="239">
        <v>7.6950000000000003</v>
      </c>
      <c r="I151" s="240"/>
      <c r="J151" s="236"/>
      <c r="K151" s="236"/>
      <c r="L151" s="241"/>
      <c r="M151" s="242"/>
      <c r="N151" s="243"/>
      <c r="O151" s="243"/>
      <c r="P151" s="243"/>
      <c r="Q151" s="243"/>
      <c r="R151" s="243"/>
      <c r="S151" s="243"/>
      <c r="T151" s="244"/>
      <c r="AT151" s="245" t="s">
        <v>149</v>
      </c>
      <c r="AU151" s="245" t="s">
        <v>81</v>
      </c>
      <c r="AV151" s="11" t="s">
        <v>81</v>
      </c>
      <c r="AW151" s="11" t="s">
        <v>35</v>
      </c>
      <c r="AX151" s="11" t="s">
        <v>71</v>
      </c>
      <c r="AY151" s="245" t="s">
        <v>136</v>
      </c>
    </row>
    <row r="152" s="1" customFormat="1" ht="16.5" customHeight="1">
      <c r="B152" s="44"/>
      <c r="C152" s="219" t="s">
        <v>250</v>
      </c>
      <c r="D152" s="219" t="s">
        <v>138</v>
      </c>
      <c r="E152" s="220" t="s">
        <v>251</v>
      </c>
      <c r="F152" s="221" t="s">
        <v>252</v>
      </c>
      <c r="G152" s="222" t="s">
        <v>253</v>
      </c>
      <c r="H152" s="223">
        <v>191.36000000000001</v>
      </c>
      <c r="I152" s="224"/>
      <c r="J152" s="225">
        <f>ROUND(I152*H152,2)</f>
        <v>0</v>
      </c>
      <c r="K152" s="221" t="s">
        <v>142</v>
      </c>
      <c r="L152" s="70"/>
      <c r="M152" s="226" t="s">
        <v>21</v>
      </c>
      <c r="N152" s="227" t="s">
        <v>42</v>
      </c>
      <c r="O152" s="45"/>
      <c r="P152" s="228">
        <f>O152*H152</f>
        <v>0</v>
      </c>
      <c r="Q152" s="228">
        <v>0</v>
      </c>
      <c r="R152" s="228">
        <f>Q152*H152</f>
        <v>0</v>
      </c>
      <c r="S152" s="228">
        <v>0</v>
      </c>
      <c r="T152" s="229">
        <f>S152*H152</f>
        <v>0</v>
      </c>
      <c r="AR152" s="22" t="s">
        <v>143</v>
      </c>
      <c r="AT152" s="22" t="s">
        <v>138</v>
      </c>
      <c r="AU152" s="22" t="s">
        <v>81</v>
      </c>
      <c r="AY152" s="22" t="s">
        <v>136</v>
      </c>
      <c r="BE152" s="230">
        <f>IF(N152="základní",J152,0)</f>
        <v>0</v>
      </c>
      <c r="BF152" s="230">
        <f>IF(N152="snížená",J152,0)</f>
        <v>0</v>
      </c>
      <c r="BG152" s="230">
        <f>IF(N152="zákl. přenesená",J152,0)</f>
        <v>0</v>
      </c>
      <c r="BH152" s="230">
        <f>IF(N152="sníž. přenesená",J152,0)</f>
        <v>0</v>
      </c>
      <c r="BI152" s="230">
        <f>IF(N152="nulová",J152,0)</f>
        <v>0</v>
      </c>
      <c r="BJ152" s="22" t="s">
        <v>79</v>
      </c>
      <c r="BK152" s="230">
        <f>ROUND(I152*H152,2)</f>
        <v>0</v>
      </c>
      <c r="BL152" s="22" t="s">
        <v>143</v>
      </c>
      <c r="BM152" s="22" t="s">
        <v>254</v>
      </c>
    </row>
    <row r="153" s="1" customFormat="1">
      <c r="B153" s="44"/>
      <c r="C153" s="72"/>
      <c r="D153" s="231" t="s">
        <v>145</v>
      </c>
      <c r="E153" s="72"/>
      <c r="F153" s="232" t="s">
        <v>255</v>
      </c>
      <c r="G153" s="72"/>
      <c r="H153" s="72"/>
      <c r="I153" s="189"/>
      <c r="J153" s="72"/>
      <c r="K153" s="72"/>
      <c r="L153" s="70"/>
      <c r="M153" s="233"/>
      <c r="N153" s="45"/>
      <c r="O153" s="45"/>
      <c r="P153" s="45"/>
      <c r="Q153" s="45"/>
      <c r="R153" s="45"/>
      <c r="S153" s="45"/>
      <c r="T153" s="93"/>
      <c r="AT153" s="22" t="s">
        <v>145</v>
      </c>
      <c r="AU153" s="22" t="s">
        <v>81</v>
      </c>
    </row>
    <row r="154" s="1" customFormat="1">
      <c r="B154" s="44"/>
      <c r="C154" s="72"/>
      <c r="D154" s="231" t="s">
        <v>147</v>
      </c>
      <c r="E154" s="72"/>
      <c r="F154" s="234" t="s">
        <v>256</v>
      </c>
      <c r="G154" s="72"/>
      <c r="H154" s="72"/>
      <c r="I154" s="189"/>
      <c r="J154" s="72"/>
      <c r="K154" s="72"/>
      <c r="L154" s="70"/>
      <c r="M154" s="233"/>
      <c r="N154" s="45"/>
      <c r="O154" s="45"/>
      <c r="P154" s="45"/>
      <c r="Q154" s="45"/>
      <c r="R154" s="45"/>
      <c r="S154" s="45"/>
      <c r="T154" s="93"/>
      <c r="AT154" s="22" t="s">
        <v>147</v>
      </c>
      <c r="AU154" s="22" t="s">
        <v>81</v>
      </c>
    </row>
    <row r="155" s="11" customFormat="1">
      <c r="B155" s="235"/>
      <c r="C155" s="236"/>
      <c r="D155" s="231" t="s">
        <v>149</v>
      </c>
      <c r="E155" s="237" t="s">
        <v>21</v>
      </c>
      <c r="F155" s="238" t="s">
        <v>257</v>
      </c>
      <c r="G155" s="236"/>
      <c r="H155" s="239">
        <v>191.36000000000001</v>
      </c>
      <c r="I155" s="240"/>
      <c r="J155" s="236"/>
      <c r="K155" s="236"/>
      <c r="L155" s="241"/>
      <c r="M155" s="242"/>
      <c r="N155" s="243"/>
      <c r="O155" s="243"/>
      <c r="P155" s="243"/>
      <c r="Q155" s="243"/>
      <c r="R155" s="243"/>
      <c r="S155" s="243"/>
      <c r="T155" s="244"/>
      <c r="AT155" s="245" t="s">
        <v>149</v>
      </c>
      <c r="AU155" s="245" t="s">
        <v>81</v>
      </c>
      <c r="AV155" s="11" t="s">
        <v>81</v>
      </c>
      <c r="AW155" s="11" t="s">
        <v>35</v>
      </c>
      <c r="AX155" s="11" t="s">
        <v>71</v>
      </c>
      <c r="AY155" s="245" t="s">
        <v>136</v>
      </c>
    </row>
    <row r="156" s="10" customFormat="1" ht="29.88" customHeight="1">
      <c r="B156" s="203"/>
      <c r="C156" s="204"/>
      <c r="D156" s="205" t="s">
        <v>70</v>
      </c>
      <c r="E156" s="217" t="s">
        <v>81</v>
      </c>
      <c r="F156" s="217" t="s">
        <v>258</v>
      </c>
      <c r="G156" s="204"/>
      <c r="H156" s="204"/>
      <c r="I156" s="207"/>
      <c r="J156" s="218">
        <f>BK156</f>
        <v>0</v>
      </c>
      <c r="K156" s="204"/>
      <c r="L156" s="209"/>
      <c r="M156" s="210"/>
      <c r="N156" s="211"/>
      <c r="O156" s="211"/>
      <c r="P156" s="212">
        <f>SUM(P157:P212)</f>
        <v>0</v>
      </c>
      <c r="Q156" s="211"/>
      <c r="R156" s="212">
        <f>SUM(R157:R212)</f>
        <v>140.75187846999998</v>
      </c>
      <c r="S156" s="211"/>
      <c r="T156" s="213">
        <f>SUM(T157:T212)</f>
        <v>0</v>
      </c>
      <c r="AR156" s="214" t="s">
        <v>79</v>
      </c>
      <c r="AT156" s="215" t="s">
        <v>70</v>
      </c>
      <c r="AU156" s="215" t="s">
        <v>79</v>
      </c>
      <c r="AY156" s="214" t="s">
        <v>136</v>
      </c>
      <c r="BK156" s="216">
        <f>SUM(BK157:BK212)</f>
        <v>0</v>
      </c>
    </row>
    <row r="157" s="1" customFormat="1" ht="16.5" customHeight="1">
      <c r="B157" s="44"/>
      <c r="C157" s="219" t="s">
        <v>259</v>
      </c>
      <c r="D157" s="219" t="s">
        <v>138</v>
      </c>
      <c r="E157" s="220" t="s">
        <v>260</v>
      </c>
      <c r="F157" s="221" t="s">
        <v>261</v>
      </c>
      <c r="G157" s="222" t="s">
        <v>253</v>
      </c>
      <c r="H157" s="223">
        <v>182.56</v>
      </c>
      <c r="I157" s="224"/>
      <c r="J157" s="225">
        <f>ROUND(I157*H157,2)</f>
        <v>0</v>
      </c>
      <c r="K157" s="221" t="s">
        <v>142</v>
      </c>
      <c r="L157" s="70"/>
      <c r="M157" s="226" t="s">
        <v>21</v>
      </c>
      <c r="N157" s="227" t="s">
        <v>42</v>
      </c>
      <c r="O157" s="45"/>
      <c r="P157" s="228">
        <f>O157*H157</f>
        <v>0</v>
      </c>
      <c r="Q157" s="228">
        <v>0.00013999999999999999</v>
      </c>
      <c r="R157" s="228">
        <f>Q157*H157</f>
        <v>0.025558399999999998</v>
      </c>
      <c r="S157" s="228">
        <v>0</v>
      </c>
      <c r="T157" s="229">
        <f>S157*H157</f>
        <v>0</v>
      </c>
      <c r="AR157" s="22" t="s">
        <v>143</v>
      </c>
      <c r="AT157" s="22" t="s">
        <v>138</v>
      </c>
      <c r="AU157" s="22" t="s">
        <v>81</v>
      </c>
      <c r="AY157" s="22" t="s">
        <v>136</v>
      </c>
      <c r="BE157" s="230">
        <f>IF(N157="základní",J157,0)</f>
        <v>0</v>
      </c>
      <c r="BF157" s="230">
        <f>IF(N157="snížená",J157,0)</f>
        <v>0</v>
      </c>
      <c r="BG157" s="230">
        <f>IF(N157="zákl. přenesená",J157,0)</f>
        <v>0</v>
      </c>
      <c r="BH157" s="230">
        <f>IF(N157="sníž. přenesená",J157,0)</f>
        <v>0</v>
      </c>
      <c r="BI157" s="230">
        <f>IF(N157="nulová",J157,0)</f>
        <v>0</v>
      </c>
      <c r="BJ157" s="22" t="s">
        <v>79</v>
      </c>
      <c r="BK157" s="230">
        <f>ROUND(I157*H157,2)</f>
        <v>0</v>
      </c>
      <c r="BL157" s="22" t="s">
        <v>143</v>
      </c>
      <c r="BM157" s="22" t="s">
        <v>262</v>
      </c>
    </row>
    <row r="158" s="1" customFormat="1">
      <c r="B158" s="44"/>
      <c r="C158" s="72"/>
      <c r="D158" s="231" t="s">
        <v>145</v>
      </c>
      <c r="E158" s="72"/>
      <c r="F158" s="232" t="s">
        <v>263</v>
      </c>
      <c r="G158" s="72"/>
      <c r="H158" s="72"/>
      <c r="I158" s="189"/>
      <c r="J158" s="72"/>
      <c r="K158" s="72"/>
      <c r="L158" s="70"/>
      <c r="M158" s="233"/>
      <c r="N158" s="45"/>
      <c r="O158" s="45"/>
      <c r="P158" s="45"/>
      <c r="Q158" s="45"/>
      <c r="R158" s="45"/>
      <c r="S158" s="45"/>
      <c r="T158" s="93"/>
      <c r="AT158" s="22" t="s">
        <v>145</v>
      </c>
      <c r="AU158" s="22" t="s">
        <v>81</v>
      </c>
    </row>
    <row r="159" s="1" customFormat="1">
      <c r="B159" s="44"/>
      <c r="C159" s="72"/>
      <c r="D159" s="231" t="s">
        <v>147</v>
      </c>
      <c r="E159" s="72"/>
      <c r="F159" s="234" t="s">
        <v>264</v>
      </c>
      <c r="G159" s="72"/>
      <c r="H159" s="72"/>
      <c r="I159" s="189"/>
      <c r="J159" s="72"/>
      <c r="K159" s="72"/>
      <c r="L159" s="70"/>
      <c r="M159" s="233"/>
      <c r="N159" s="45"/>
      <c r="O159" s="45"/>
      <c r="P159" s="45"/>
      <c r="Q159" s="45"/>
      <c r="R159" s="45"/>
      <c r="S159" s="45"/>
      <c r="T159" s="93"/>
      <c r="AT159" s="22" t="s">
        <v>147</v>
      </c>
      <c r="AU159" s="22" t="s">
        <v>81</v>
      </c>
    </row>
    <row r="160" s="11" customFormat="1">
      <c r="B160" s="235"/>
      <c r="C160" s="236"/>
      <c r="D160" s="231" t="s">
        <v>149</v>
      </c>
      <c r="E160" s="237" t="s">
        <v>21</v>
      </c>
      <c r="F160" s="238" t="s">
        <v>265</v>
      </c>
      <c r="G160" s="236"/>
      <c r="H160" s="239">
        <v>182.56</v>
      </c>
      <c r="I160" s="240"/>
      <c r="J160" s="236"/>
      <c r="K160" s="236"/>
      <c r="L160" s="241"/>
      <c r="M160" s="242"/>
      <c r="N160" s="243"/>
      <c r="O160" s="243"/>
      <c r="P160" s="243"/>
      <c r="Q160" s="243"/>
      <c r="R160" s="243"/>
      <c r="S160" s="243"/>
      <c r="T160" s="244"/>
      <c r="AT160" s="245" t="s">
        <v>149</v>
      </c>
      <c r="AU160" s="245" t="s">
        <v>81</v>
      </c>
      <c r="AV160" s="11" t="s">
        <v>81</v>
      </c>
      <c r="AW160" s="11" t="s">
        <v>35</v>
      </c>
      <c r="AX160" s="11" t="s">
        <v>71</v>
      </c>
      <c r="AY160" s="245" t="s">
        <v>136</v>
      </c>
    </row>
    <row r="161" s="1" customFormat="1" ht="16.5" customHeight="1">
      <c r="B161" s="44"/>
      <c r="C161" s="246" t="s">
        <v>266</v>
      </c>
      <c r="D161" s="246" t="s">
        <v>228</v>
      </c>
      <c r="E161" s="247" t="s">
        <v>267</v>
      </c>
      <c r="F161" s="248" t="s">
        <v>268</v>
      </c>
      <c r="G161" s="249" t="s">
        <v>253</v>
      </c>
      <c r="H161" s="250">
        <v>209.94399999999999</v>
      </c>
      <c r="I161" s="251"/>
      <c r="J161" s="252">
        <f>ROUND(I161*H161,2)</f>
        <v>0</v>
      </c>
      <c r="K161" s="248" t="s">
        <v>142</v>
      </c>
      <c r="L161" s="253"/>
      <c r="M161" s="254" t="s">
        <v>21</v>
      </c>
      <c r="N161" s="255" t="s">
        <v>42</v>
      </c>
      <c r="O161" s="45"/>
      <c r="P161" s="228">
        <f>O161*H161</f>
        <v>0</v>
      </c>
      <c r="Q161" s="228">
        <v>0.00029999999999999997</v>
      </c>
      <c r="R161" s="228">
        <f>Q161*H161</f>
        <v>0.062983199999999989</v>
      </c>
      <c r="S161" s="228">
        <v>0</v>
      </c>
      <c r="T161" s="229">
        <f>S161*H161</f>
        <v>0</v>
      </c>
      <c r="AR161" s="22" t="s">
        <v>190</v>
      </c>
      <c r="AT161" s="22" t="s">
        <v>228</v>
      </c>
      <c r="AU161" s="22" t="s">
        <v>81</v>
      </c>
      <c r="AY161" s="22" t="s">
        <v>136</v>
      </c>
      <c r="BE161" s="230">
        <f>IF(N161="základní",J161,0)</f>
        <v>0</v>
      </c>
      <c r="BF161" s="230">
        <f>IF(N161="snížená",J161,0)</f>
        <v>0</v>
      </c>
      <c r="BG161" s="230">
        <f>IF(N161="zákl. přenesená",J161,0)</f>
        <v>0</v>
      </c>
      <c r="BH161" s="230">
        <f>IF(N161="sníž. přenesená",J161,0)</f>
        <v>0</v>
      </c>
      <c r="BI161" s="230">
        <f>IF(N161="nulová",J161,0)</f>
        <v>0</v>
      </c>
      <c r="BJ161" s="22" t="s">
        <v>79</v>
      </c>
      <c r="BK161" s="230">
        <f>ROUND(I161*H161,2)</f>
        <v>0</v>
      </c>
      <c r="BL161" s="22" t="s">
        <v>143</v>
      </c>
      <c r="BM161" s="22" t="s">
        <v>269</v>
      </c>
    </row>
    <row r="162" s="1" customFormat="1">
      <c r="B162" s="44"/>
      <c r="C162" s="72"/>
      <c r="D162" s="231" t="s">
        <v>145</v>
      </c>
      <c r="E162" s="72"/>
      <c r="F162" s="232" t="s">
        <v>270</v>
      </c>
      <c r="G162" s="72"/>
      <c r="H162" s="72"/>
      <c r="I162" s="189"/>
      <c r="J162" s="72"/>
      <c r="K162" s="72"/>
      <c r="L162" s="70"/>
      <c r="M162" s="233"/>
      <c r="N162" s="45"/>
      <c r="O162" s="45"/>
      <c r="P162" s="45"/>
      <c r="Q162" s="45"/>
      <c r="R162" s="45"/>
      <c r="S162" s="45"/>
      <c r="T162" s="93"/>
      <c r="AT162" s="22" t="s">
        <v>145</v>
      </c>
      <c r="AU162" s="22" t="s">
        <v>81</v>
      </c>
    </row>
    <row r="163" s="11" customFormat="1">
      <c r="B163" s="235"/>
      <c r="C163" s="236"/>
      <c r="D163" s="231" t="s">
        <v>149</v>
      </c>
      <c r="E163" s="236"/>
      <c r="F163" s="238" t="s">
        <v>271</v>
      </c>
      <c r="G163" s="236"/>
      <c r="H163" s="239">
        <v>209.94399999999999</v>
      </c>
      <c r="I163" s="240"/>
      <c r="J163" s="236"/>
      <c r="K163" s="236"/>
      <c r="L163" s="241"/>
      <c r="M163" s="242"/>
      <c r="N163" s="243"/>
      <c r="O163" s="243"/>
      <c r="P163" s="243"/>
      <c r="Q163" s="243"/>
      <c r="R163" s="243"/>
      <c r="S163" s="243"/>
      <c r="T163" s="244"/>
      <c r="AT163" s="245" t="s">
        <v>149</v>
      </c>
      <c r="AU163" s="245" t="s">
        <v>81</v>
      </c>
      <c r="AV163" s="11" t="s">
        <v>81</v>
      </c>
      <c r="AW163" s="11" t="s">
        <v>6</v>
      </c>
      <c r="AX163" s="11" t="s">
        <v>79</v>
      </c>
      <c r="AY163" s="245" t="s">
        <v>136</v>
      </c>
    </row>
    <row r="164" s="1" customFormat="1" ht="25.5" customHeight="1">
      <c r="B164" s="44"/>
      <c r="C164" s="219" t="s">
        <v>272</v>
      </c>
      <c r="D164" s="219" t="s">
        <v>138</v>
      </c>
      <c r="E164" s="220" t="s">
        <v>273</v>
      </c>
      <c r="F164" s="221" t="s">
        <v>274</v>
      </c>
      <c r="G164" s="222" t="s">
        <v>141</v>
      </c>
      <c r="H164" s="223">
        <v>20.015999999999998</v>
      </c>
      <c r="I164" s="224"/>
      <c r="J164" s="225">
        <f>ROUND(I164*H164,2)</f>
        <v>0</v>
      </c>
      <c r="K164" s="221" t="s">
        <v>142</v>
      </c>
      <c r="L164" s="70"/>
      <c r="M164" s="226" t="s">
        <v>21</v>
      </c>
      <c r="N164" s="227" t="s">
        <v>42</v>
      </c>
      <c r="O164" s="45"/>
      <c r="P164" s="228">
        <f>O164*H164</f>
        <v>0</v>
      </c>
      <c r="Q164" s="228">
        <v>2.1600000000000001</v>
      </c>
      <c r="R164" s="228">
        <f>Q164*H164</f>
        <v>43.234560000000002</v>
      </c>
      <c r="S164" s="228">
        <v>0</v>
      </c>
      <c r="T164" s="229">
        <f>S164*H164</f>
        <v>0</v>
      </c>
      <c r="AR164" s="22" t="s">
        <v>143</v>
      </c>
      <c r="AT164" s="22" t="s">
        <v>138</v>
      </c>
      <c r="AU164" s="22" t="s">
        <v>81</v>
      </c>
      <c r="AY164" s="22" t="s">
        <v>136</v>
      </c>
      <c r="BE164" s="230">
        <f>IF(N164="základní",J164,0)</f>
        <v>0</v>
      </c>
      <c r="BF164" s="230">
        <f>IF(N164="snížená",J164,0)</f>
        <v>0</v>
      </c>
      <c r="BG164" s="230">
        <f>IF(N164="zákl. přenesená",J164,0)</f>
        <v>0</v>
      </c>
      <c r="BH164" s="230">
        <f>IF(N164="sníž. přenesená",J164,0)</f>
        <v>0</v>
      </c>
      <c r="BI164" s="230">
        <f>IF(N164="nulová",J164,0)</f>
        <v>0</v>
      </c>
      <c r="BJ164" s="22" t="s">
        <v>79</v>
      </c>
      <c r="BK164" s="230">
        <f>ROUND(I164*H164,2)</f>
        <v>0</v>
      </c>
      <c r="BL164" s="22" t="s">
        <v>143</v>
      </c>
      <c r="BM164" s="22" t="s">
        <v>275</v>
      </c>
    </row>
    <row r="165" s="1" customFormat="1">
      <c r="B165" s="44"/>
      <c r="C165" s="72"/>
      <c r="D165" s="231" t="s">
        <v>145</v>
      </c>
      <c r="E165" s="72"/>
      <c r="F165" s="232" t="s">
        <v>276</v>
      </c>
      <c r="G165" s="72"/>
      <c r="H165" s="72"/>
      <c r="I165" s="189"/>
      <c r="J165" s="72"/>
      <c r="K165" s="72"/>
      <c r="L165" s="70"/>
      <c r="M165" s="233"/>
      <c r="N165" s="45"/>
      <c r="O165" s="45"/>
      <c r="P165" s="45"/>
      <c r="Q165" s="45"/>
      <c r="R165" s="45"/>
      <c r="S165" s="45"/>
      <c r="T165" s="93"/>
      <c r="AT165" s="22" t="s">
        <v>145</v>
      </c>
      <c r="AU165" s="22" t="s">
        <v>81</v>
      </c>
    </row>
    <row r="166" s="1" customFormat="1">
      <c r="B166" s="44"/>
      <c r="C166" s="72"/>
      <c r="D166" s="231" t="s">
        <v>147</v>
      </c>
      <c r="E166" s="72"/>
      <c r="F166" s="234" t="s">
        <v>277</v>
      </c>
      <c r="G166" s="72"/>
      <c r="H166" s="72"/>
      <c r="I166" s="189"/>
      <c r="J166" s="72"/>
      <c r="K166" s="72"/>
      <c r="L166" s="70"/>
      <c r="M166" s="233"/>
      <c r="N166" s="45"/>
      <c r="O166" s="45"/>
      <c r="P166" s="45"/>
      <c r="Q166" s="45"/>
      <c r="R166" s="45"/>
      <c r="S166" s="45"/>
      <c r="T166" s="93"/>
      <c r="AT166" s="22" t="s">
        <v>147</v>
      </c>
      <c r="AU166" s="22" t="s">
        <v>81</v>
      </c>
    </row>
    <row r="167" s="11" customFormat="1">
      <c r="B167" s="235"/>
      <c r="C167" s="236"/>
      <c r="D167" s="231" t="s">
        <v>149</v>
      </c>
      <c r="E167" s="237" t="s">
        <v>21</v>
      </c>
      <c r="F167" s="238" t="s">
        <v>278</v>
      </c>
      <c r="G167" s="236"/>
      <c r="H167" s="239">
        <v>18.256</v>
      </c>
      <c r="I167" s="240"/>
      <c r="J167" s="236"/>
      <c r="K167" s="236"/>
      <c r="L167" s="241"/>
      <c r="M167" s="242"/>
      <c r="N167" s="243"/>
      <c r="O167" s="243"/>
      <c r="P167" s="243"/>
      <c r="Q167" s="243"/>
      <c r="R167" s="243"/>
      <c r="S167" s="243"/>
      <c r="T167" s="244"/>
      <c r="AT167" s="245" t="s">
        <v>149</v>
      </c>
      <c r="AU167" s="245" t="s">
        <v>81</v>
      </c>
      <c r="AV167" s="11" t="s">
        <v>81</v>
      </c>
      <c r="AW167" s="11" t="s">
        <v>35</v>
      </c>
      <c r="AX167" s="11" t="s">
        <v>71</v>
      </c>
      <c r="AY167" s="245" t="s">
        <v>136</v>
      </c>
    </row>
    <row r="168" s="11" customFormat="1">
      <c r="B168" s="235"/>
      <c r="C168" s="236"/>
      <c r="D168" s="231" t="s">
        <v>149</v>
      </c>
      <c r="E168" s="237" t="s">
        <v>21</v>
      </c>
      <c r="F168" s="238" t="s">
        <v>279</v>
      </c>
      <c r="G168" s="236"/>
      <c r="H168" s="239">
        <v>1.248</v>
      </c>
      <c r="I168" s="240"/>
      <c r="J168" s="236"/>
      <c r="K168" s="236"/>
      <c r="L168" s="241"/>
      <c r="M168" s="242"/>
      <c r="N168" s="243"/>
      <c r="O168" s="243"/>
      <c r="P168" s="243"/>
      <c r="Q168" s="243"/>
      <c r="R168" s="243"/>
      <c r="S168" s="243"/>
      <c r="T168" s="244"/>
      <c r="AT168" s="245" t="s">
        <v>149</v>
      </c>
      <c r="AU168" s="245" t="s">
        <v>81</v>
      </c>
      <c r="AV168" s="11" t="s">
        <v>81</v>
      </c>
      <c r="AW168" s="11" t="s">
        <v>35</v>
      </c>
      <c r="AX168" s="11" t="s">
        <v>71</v>
      </c>
      <c r="AY168" s="245" t="s">
        <v>136</v>
      </c>
    </row>
    <row r="169" s="11" customFormat="1">
      <c r="B169" s="235"/>
      <c r="C169" s="236"/>
      <c r="D169" s="231" t="s">
        <v>149</v>
      </c>
      <c r="E169" s="237" t="s">
        <v>21</v>
      </c>
      <c r="F169" s="238" t="s">
        <v>280</v>
      </c>
      <c r="G169" s="236"/>
      <c r="H169" s="239">
        <v>0.51200000000000001</v>
      </c>
      <c r="I169" s="240"/>
      <c r="J169" s="236"/>
      <c r="K169" s="236"/>
      <c r="L169" s="241"/>
      <c r="M169" s="242"/>
      <c r="N169" s="243"/>
      <c r="O169" s="243"/>
      <c r="P169" s="243"/>
      <c r="Q169" s="243"/>
      <c r="R169" s="243"/>
      <c r="S169" s="243"/>
      <c r="T169" s="244"/>
      <c r="AT169" s="245" t="s">
        <v>149</v>
      </c>
      <c r="AU169" s="245" t="s">
        <v>81</v>
      </c>
      <c r="AV169" s="11" t="s">
        <v>81</v>
      </c>
      <c r="AW169" s="11" t="s">
        <v>35</v>
      </c>
      <c r="AX169" s="11" t="s">
        <v>71</v>
      </c>
      <c r="AY169" s="245" t="s">
        <v>136</v>
      </c>
    </row>
    <row r="170" s="1" customFormat="1" ht="16.5" customHeight="1">
      <c r="B170" s="44"/>
      <c r="C170" s="219" t="s">
        <v>281</v>
      </c>
      <c r="D170" s="219" t="s">
        <v>138</v>
      </c>
      <c r="E170" s="220" t="s">
        <v>282</v>
      </c>
      <c r="F170" s="221" t="s">
        <v>283</v>
      </c>
      <c r="G170" s="222" t="s">
        <v>141</v>
      </c>
      <c r="H170" s="223">
        <v>24.646000000000001</v>
      </c>
      <c r="I170" s="224"/>
      <c r="J170" s="225">
        <f>ROUND(I170*H170,2)</f>
        <v>0</v>
      </c>
      <c r="K170" s="221" t="s">
        <v>142</v>
      </c>
      <c r="L170" s="70"/>
      <c r="M170" s="226" t="s">
        <v>21</v>
      </c>
      <c r="N170" s="227" t="s">
        <v>42</v>
      </c>
      <c r="O170" s="45"/>
      <c r="P170" s="228">
        <f>O170*H170</f>
        <v>0</v>
      </c>
      <c r="Q170" s="228">
        <v>2.45329</v>
      </c>
      <c r="R170" s="228">
        <f>Q170*H170</f>
        <v>60.463785340000001</v>
      </c>
      <c r="S170" s="228">
        <v>0</v>
      </c>
      <c r="T170" s="229">
        <f>S170*H170</f>
        <v>0</v>
      </c>
      <c r="AR170" s="22" t="s">
        <v>143</v>
      </c>
      <c r="AT170" s="22" t="s">
        <v>138</v>
      </c>
      <c r="AU170" s="22" t="s">
        <v>81</v>
      </c>
      <c r="AY170" s="22" t="s">
        <v>136</v>
      </c>
      <c r="BE170" s="230">
        <f>IF(N170="základní",J170,0)</f>
        <v>0</v>
      </c>
      <c r="BF170" s="230">
        <f>IF(N170="snížená",J170,0)</f>
        <v>0</v>
      </c>
      <c r="BG170" s="230">
        <f>IF(N170="zákl. přenesená",J170,0)</f>
        <v>0</v>
      </c>
      <c r="BH170" s="230">
        <f>IF(N170="sníž. přenesená",J170,0)</f>
        <v>0</v>
      </c>
      <c r="BI170" s="230">
        <f>IF(N170="nulová",J170,0)</f>
        <v>0</v>
      </c>
      <c r="BJ170" s="22" t="s">
        <v>79</v>
      </c>
      <c r="BK170" s="230">
        <f>ROUND(I170*H170,2)</f>
        <v>0</v>
      </c>
      <c r="BL170" s="22" t="s">
        <v>143</v>
      </c>
      <c r="BM170" s="22" t="s">
        <v>284</v>
      </c>
    </row>
    <row r="171" s="1" customFormat="1">
      <c r="B171" s="44"/>
      <c r="C171" s="72"/>
      <c r="D171" s="231" t="s">
        <v>145</v>
      </c>
      <c r="E171" s="72"/>
      <c r="F171" s="232" t="s">
        <v>285</v>
      </c>
      <c r="G171" s="72"/>
      <c r="H171" s="72"/>
      <c r="I171" s="189"/>
      <c r="J171" s="72"/>
      <c r="K171" s="72"/>
      <c r="L171" s="70"/>
      <c r="M171" s="233"/>
      <c r="N171" s="45"/>
      <c r="O171" s="45"/>
      <c r="P171" s="45"/>
      <c r="Q171" s="45"/>
      <c r="R171" s="45"/>
      <c r="S171" s="45"/>
      <c r="T171" s="93"/>
      <c r="AT171" s="22" t="s">
        <v>145</v>
      </c>
      <c r="AU171" s="22" t="s">
        <v>81</v>
      </c>
    </row>
    <row r="172" s="1" customFormat="1">
      <c r="B172" s="44"/>
      <c r="C172" s="72"/>
      <c r="D172" s="231" t="s">
        <v>147</v>
      </c>
      <c r="E172" s="72"/>
      <c r="F172" s="234" t="s">
        <v>286</v>
      </c>
      <c r="G172" s="72"/>
      <c r="H172" s="72"/>
      <c r="I172" s="189"/>
      <c r="J172" s="72"/>
      <c r="K172" s="72"/>
      <c r="L172" s="70"/>
      <c r="M172" s="233"/>
      <c r="N172" s="45"/>
      <c r="O172" s="45"/>
      <c r="P172" s="45"/>
      <c r="Q172" s="45"/>
      <c r="R172" s="45"/>
      <c r="S172" s="45"/>
      <c r="T172" s="93"/>
      <c r="AT172" s="22" t="s">
        <v>147</v>
      </c>
      <c r="AU172" s="22" t="s">
        <v>81</v>
      </c>
    </row>
    <row r="173" s="11" customFormat="1">
      <c r="B173" s="235"/>
      <c r="C173" s="236"/>
      <c r="D173" s="231" t="s">
        <v>149</v>
      </c>
      <c r="E173" s="237" t="s">
        <v>21</v>
      </c>
      <c r="F173" s="238" t="s">
        <v>287</v>
      </c>
      <c r="G173" s="236"/>
      <c r="H173" s="239">
        <v>24.646000000000001</v>
      </c>
      <c r="I173" s="240"/>
      <c r="J173" s="236"/>
      <c r="K173" s="236"/>
      <c r="L173" s="241"/>
      <c r="M173" s="242"/>
      <c r="N173" s="243"/>
      <c r="O173" s="243"/>
      <c r="P173" s="243"/>
      <c r="Q173" s="243"/>
      <c r="R173" s="243"/>
      <c r="S173" s="243"/>
      <c r="T173" s="244"/>
      <c r="AT173" s="245" t="s">
        <v>149</v>
      </c>
      <c r="AU173" s="245" t="s">
        <v>81</v>
      </c>
      <c r="AV173" s="11" t="s">
        <v>81</v>
      </c>
      <c r="AW173" s="11" t="s">
        <v>35</v>
      </c>
      <c r="AX173" s="11" t="s">
        <v>71</v>
      </c>
      <c r="AY173" s="245" t="s">
        <v>136</v>
      </c>
    </row>
    <row r="174" s="1" customFormat="1" ht="16.5" customHeight="1">
      <c r="B174" s="44"/>
      <c r="C174" s="219" t="s">
        <v>9</v>
      </c>
      <c r="D174" s="219" t="s">
        <v>138</v>
      </c>
      <c r="E174" s="220" t="s">
        <v>288</v>
      </c>
      <c r="F174" s="221" t="s">
        <v>289</v>
      </c>
      <c r="G174" s="222" t="s">
        <v>253</v>
      </c>
      <c r="H174" s="223">
        <v>7.7759999999999998</v>
      </c>
      <c r="I174" s="224"/>
      <c r="J174" s="225">
        <f>ROUND(I174*H174,2)</f>
        <v>0</v>
      </c>
      <c r="K174" s="221" t="s">
        <v>142</v>
      </c>
      <c r="L174" s="70"/>
      <c r="M174" s="226" t="s">
        <v>21</v>
      </c>
      <c r="N174" s="227" t="s">
        <v>42</v>
      </c>
      <c r="O174" s="45"/>
      <c r="P174" s="228">
        <f>O174*H174</f>
        <v>0</v>
      </c>
      <c r="Q174" s="228">
        <v>0.00247</v>
      </c>
      <c r="R174" s="228">
        <f>Q174*H174</f>
        <v>0.01920672</v>
      </c>
      <c r="S174" s="228">
        <v>0</v>
      </c>
      <c r="T174" s="229">
        <f>S174*H174</f>
        <v>0</v>
      </c>
      <c r="AR174" s="22" t="s">
        <v>143</v>
      </c>
      <c r="AT174" s="22" t="s">
        <v>138</v>
      </c>
      <c r="AU174" s="22" t="s">
        <v>81</v>
      </c>
      <c r="AY174" s="22" t="s">
        <v>136</v>
      </c>
      <c r="BE174" s="230">
        <f>IF(N174="základní",J174,0)</f>
        <v>0</v>
      </c>
      <c r="BF174" s="230">
        <f>IF(N174="snížená",J174,0)</f>
        <v>0</v>
      </c>
      <c r="BG174" s="230">
        <f>IF(N174="zákl. přenesená",J174,0)</f>
        <v>0</v>
      </c>
      <c r="BH174" s="230">
        <f>IF(N174="sníž. přenesená",J174,0)</f>
        <v>0</v>
      </c>
      <c r="BI174" s="230">
        <f>IF(N174="nulová",J174,0)</f>
        <v>0</v>
      </c>
      <c r="BJ174" s="22" t="s">
        <v>79</v>
      </c>
      <c r="BK174" s="230">
        <f>ROUND(I174*H174,2)</f>
        <v>0</v>
      </c>
      <c r="BL174" s="22" t="s">
        <v>143</v>
      </c>
      <c r="BM174" s="22" t="s">
        <v>290</v>
      </c>
    </row>
    <row r="175" s="1" customFormat="1">
      <c r="B175" s="44"/>
      <c r="C175" s="72"/>
      <c r="D175" s="231" t="s">
        <v>145</v>
      </c>
      <c r="E175" s="72"/>
      <c r="F175" s="232" t="s">
        <v>291</v>
      </c>
      <c r="G175" s="72"/>
      <c r="H175" s="72"/>
      <c r="I175" s="189"/>
      <c r="J175" s="72"/>
      <c r="K175" s="72"/>
      <c r="L175" s="70"/>
      <c r="M175" s="233"/>
      <c r="N175" s="45"/>
      <c r="O175" s="45"/>
      <c r="P175" s="45"/>
      <c r="Q175" s="45"/>
      <c r="R175" s="45"/>
      <c r="S175" s="45"/>
      <c r="T175" s="93"/>
      <c r="AT175" s="22" t="s">
        <v>145</v>
      </c>
      <c r="AU175" s="22" t="s">
        <v>81</v>
      </c>
    </row>
    <row r="176" s="1" customFormat="1">
      <c r="B176" s="44"/>
      <c r="C176" s="72"/>
      <c r="D176" s="231" t="s">
        <v>147</v>
      </c>
      <c r="E176" s="72"/>
      <c r="F176" s="234" t="s">
        <v>292</v>
      </c>
      <c r="G176" s="72"/>
      <c r="H176" s="72"/>
      <c r="I176" s="189"/>
      <c r="J176" s="72"/>
      <c r="K176" s="72"/>
      <c r="L176" s="70"/>
      <c r="M176" s="233"/>
      <c r="N176" s="45"/>
      <c r="O176" s="45"/>
      <c r="P176" s="45"/>
      <c r="Q176" s="45"/>
      <c r="R176" s="45"/>
      <c r="S176" s="45"/>
      <c r="T176" s="93"/>
      <c r="AT176" s="22" t="s">
        <v>147</v>
      </c>
      <c r="AU176" s="22" t="s">
        <v>81</v>
      </c>
    </row>
    <row r="177" s="11" customFormat="1">
      <c r="B177" s="235"/>
      <c r="C177" s="236"/>
      <c r="D177" s="231" t="s">
        <v>149</v>
      </c>
      <c r="E177" s="237" t="s">
        <v>21</v>
      </c>
      <c r="F177" s="238" t="s">
        <v>293</v>
      </c>
      <c r="G177" s="236"/>
      <c r="H177" s="239">
        <v>7.7759999999999998</v>
      </c>
      <c r="I177" s="240"/>
      <c r="J177" s="236"/>
      <c r="K177" s="236"/>
      <c r="L177" s="241"/>
      <c r="M177" s="242"/>
      <c r="N177" s="243"/>
      <c r="O177" s="243"/>
      <c r="P177" s="243"/>
      <c r="Q177" s="243"/>
      <c r="R177" s="243"/>
      <c r="S177" s="243"/>
      <c r="T177" s="244"/>
      <c r="AT177" s="245" t="s">
        <v>149</v>
      </c>
      <c r="AU177" s="245" t="s">
        <v>81</v>
      </c>
      <c r="AV177" s="11" t="s">
        <v>81</v>
      </c>
      <c r="AW177" s="11" t="s">
        <v>35</v>
      </c>
      <c r="AX177" s="11" t="s">
        <v>71</v>
      </c>
      <c r="AY177" s="245" t="s">
        <v>136</v>
      </c>
    </row>
    <row r="178" s="1" customFormat="1" ht="16.5" customHeight="1">
      <c r="B178" s="44"/>
      <c r="C178" s="219" t="s">
        <v>294</v>
      </c>
      <c r="D178" s="219" t="s">
        <v>138</v>
      </c>
      <c r="E178" s="220" t="s">
        <v>295</v>
      </c>
      <c r="F178" s="221" t="s">
        <v>296</v>
      </c>
      <c r="G178" s="222" t="s">
        <v>253</v>
      </c>
      <c r="H178" s="223">
        <v>7.7759999999999998</v>
      </c>
      <c r="I178" s="224"/>
      <c r="J178" s="225">
        <f>ROUND(I178*H178,2)</f>
        <v>0</v>
      </c>
      <c r="K178" s="221" t="s">
        <v>142</v>
      </c>
      <c r="L178" s="70"/>
      <c r="M178" s="226" t="s">
        <v>21</v>
      </c>
      <c r="N178" s="227" t="s">
        <v>42</v>
      </c>
      <c r="O178" s="45"/>
      <c r="P178" s="228">
        <f>O178*H178</f>
        <v>0</v>
      </c>
      <c r="Q178" s="228">
        <v>0</v>
      </c>
      <c r="R178" s="228">
        <f>Q178*H178</f>
        <v>0</v>
      </c>
      <c r="S178" s="228">
        <v>0</v>
      </c>
      <c r="T178" s="229">
        <f>S178*H178</f>
        <v>0</v>
      </c>
      <c r="AR178" s="22" t="s">
        <v>143</v>
      </c>
      <c r="AT178" s="22" t="s">
        <v>138</v>
      </c>
      <c r="AU178" s="22" t="s">
        <v>81</v>
      </c>
      <c r="AY178" s="22" t="s">
        <v>136</v>
      </c>
      <c r="BE178" s="230">
        <f>IF(N178="základní",J178,0)</f>
        <v>0</v>
      </c>
      <c r="BF178" s="230">
        <f>IF(N178="snížená",J178,0)</f>
        <v>0</v>
      </c>
      <c r="BG178" s="230">
        <f>IF(N178="zákl. přenesená",J178,0)</f>
        <v>0</v>
      </c>
      <c r="BH178" s="230">
        <f>IF(N178="sníž. přenesená",J178,0)</f>
        <v>0</v>
      </c>
      <c r="BI178" s="230">
        <f>IF(N178="nulová",J178,0)</f>
        <v>0</v>
      </c>
      <c r="BJ178" s="22" t="s">
        <v>79</v>
      </c>
      <c r="BK178" s="230">
        <f>ROUND(I178*H178,2)</f>
        <v>0</v>
      </c>
      <c r="BL178" s="22" t="s">
        <v>143</v>
      </c>
      <c r="BM178" s="22" t="s">
        <v>297</v>
      </c>
    </row>
    <row r="179" s="1" customFormat="1">
      <c r="B179" s="44"/>
      <c r="C179" s="72"/>
      <c r="D179" s="231" t="s">
        <v>145</v>
      </c>
      <c r="E179" s="72"/>
      <c r="F179" s="232" t="s">
        <v>298</v>
      </c>
      <c r="G179" s="72"/>
      <c r="H179" s="72"/>
      <c r="I179" s="189"/>
      <c r="J179" s="72"/>
      <c r="K179" s="72"/>
      <c r="L179" s="70"/>
      <c r="M179" s="233"/>
      <c r="N179" s="45"/>
      <c r="O179" s="45"/>
      <c r="P179" s="45"/>
      <c r="Q179" s="45"/>
      <c r="R179" s="45"/>
      <c r="S179" s="45"/>
      <c r="T179" s="93"/>
      <c r="AT179" s="22" t="s">
        <v>145</v>
      </c>
      <c r="AU179" s="22" t="s">
        <v>81</v>
      </c>
    </row>
    <row r="180" s="1" customFormat="1">
      <c r="B180" s="44"/>
      <c r="C180" s="72"/>
      <c r="D180" s="231" t="s">
        <v>147</v>
      </c>
      <c r="E180" s="72"/>
      <c r="F180" s="234" t="s">
        <v>292</v>
      </c>
      <c r="G180" s="72"/>
      <c r="H180" s="72"/>
      <c r="I180" s="189"/>
      <c r="J180" s="72"/>
      <c r="K180" s="72"/>
      <c r="L180" s="70"/>
      <c r="M180" s="233"/>
      <c r="N180" s="45"/>
      <c r="O180" s="45"/>
      <c r="P180" s="45"/>
      <c r="Q180" s="45"/>
      <c r="R180" s="45"/>
      <c r="S180" s="45"/>
      <c r="T180" s="93"/>
      <c r="AT180" s="22" t="s">
        <v>147</v>
      </c>
      <c r="AU180" s="22" t="s">
        <v>81</v>
      </c>
    </row>
    <row r="181" s="1" customFormat="1" ht="16.5" customHeight="1">
      <c r="B181" s="44"/>
      <c r="C181" s="219" t="s">
        <v>299</v>
      </c>
      <c r="D181" s="219" t="s">
        <v>138</v>
      </c>
      <c r="E181" s="220" t="s">
        <v>300</v>
      </c>
      <c r="F181" s="221" t="s">
        <v>301</v>
      </c>
      <c r="G181" s="222" t="s">
        <v>231</v>
      </c>
      <c r="H181" s="223">
        <v>2.2549999999999999</v>
      </c>
      <c r="I181" s="224"/>
      <c r="J181" s="225">
        <f>ROUND(I181*H181,2)</f>
        <v>0</v>
      </c>
      <c r="K181" s="221" t="s">
        <v>142</v>
      </c>
      <c r="L181" s="70"/>
      <c r="M181" s="226" t="s">
        <v>21</v>
      </c>
      <c r="N181" s="227" t="s">
        <v>42</v>
      </c>
      <c r="O181" s="45"/>
      <c r="P181" s="228">
        <f>O181*H181</f>
        <v>0</v>
      </c>
      <c r="Q181" s="228">
        <v>1.0525899999999999</v>
      </c>
      <c r="R181" s="228">
        <f>Q181*H181</f>
        <v>2.3735904499999996</v>
      </c>
      <c r="S181" s="228">
        <v>0</v>
      </c>
      <c r="T181" s="229">
        <f>S181*H181</f>
        <v>0</v>
      </c>
      <c r="AR181" s="22" t="s">
        <v>143</v>
      </c>
      <c r="AT181" s="22" t="s">
        <v>138</v>
      </c>
      <c r="AU181" s="22" t="s">
        <v>81</v>
      </c>
      <c r="AY181" s="22" t="s">
        <v>136</v>
      </c>
      <c r="BE181" s="230">
        <f>IF(N181="základní",J181,0)</f>
        <v>0</v>
      </c>
      <c r="BF181" s="230">
        <f>IF(N181="snížená",J181,0)</f>
        <v>0</v>
      </c>
      <c r="BG181" s="230">
        <f>IF(N181="zákl. přenesená",J181,0)</f>
        <v>0</v>
      </c>
      <c r="BH181" s="230">
        <f>IF(N181="sníž. přenesená",J181,0)</f>
        <v>0</v>
      </c>
      <c r="BI181" s="230">
        <f>IF(N181="nulová",J181,0)</f>
        <v>0</v>
      </c>
      <c r="BJ181" s="22" t="s">
        <v>79</v>
      </c>
      <c r="BK181" s="230">
        <f>ROUND(I181*H181,2)</f>
        <v>0</v>
      </c>
      <c r="BL181" s="22" t="s">
        <v>143</v>
      </c>
      <c r="BM181" s="22" t="s">
        <v>302</v>
      </c>
    </row>
    <row r="182" s="1" customFormat="1">
      <c r="B182" s="44"/>
      <c r="C182" s="72"/>
      <c r="D182" s="231" t="s">
        <v>145</v>
      </c>
      <c r="E182" s="72"/>
      <c r="F182" s="232" t="s">
        <v>303</v>
      </c>
      <c r="G182" s="72"/>
      <c r="H182" s="72"/>
      <c r="I182" s="189"/>
      <c r="J182" s="72"/>
      <c r="K182" s="72"/>
      <c r="L182" s="70"/>
      <c r="M182" s="233"/>
      <c r="N182" s="45"/>
      <c r="O182" s="45"/>
      <c r="P182" s="45"/>
      <c r="Q182" s="45"/>
      <c r="R182" s="45"/>
      <c r="S182" s="45"/>
      <c r="T182" s="93"/>
      <c r="AT182" s="22" t="s">
        <v>145</v>
      </c>
      <c r="AU182" s="22" t="s">
        <v>81</v>
      </c>
    </row>
    <row r="183" s="1" customFormat="1">
      <c r="B183" s="44"/>
      <c r="C183" s="72"/>
      <c r="D183" s="231" t="s">
        <v>147</v>
      </c>
      <c r="E183" s="72"/>
      <c r="F183" s="234" t="s">
        <v>304</v>
      </c>
      <c r="G183" s="72"/>
      <c r="H183" s="72"/>
      <c r="I183" s="189"/>
      <c r="J183" s="72"/>
      <c r="K183" s="72"/>
      <c r="L183" s="70"/>
      <c r="M183" s="233"/>
      <c r="N183" s="45"/>
      <c r="O183" s="45"/>
      <c r="P183" s="45"/>
      <c r="Q183" s="45"/>
      <c r="R183" s="45"/>
      <c r="S183" s="45"/>
      <c r="T183" s="93"/>
      <c r="AT183" s="22" t="s">
        <v>147</v>
      </c>
      <c r="AU183" s="22" t="s">
        <v>81</v>
      </c>
    </row>
    <row r="184" s="11" customFormat="1">
      <c r="B184" s="235"/>
      <c r="C184" s="236"/>
      <c r="D184" s="231" t="s">
        <v>149</v>
      </c>
      <c r="E184" s="237" t="s">
        <v>21</v>
      </c>
      <c r="F184" s="238" t="s">
        <v>305</v>
      </c>
      <c r="G184" s="236"/>
      <c r="H184" s="239">
        <v>2.2549999999999999</v>
      </c>
      <c r="I184" s="240"/>
      <c r="J184" s="236"/>
      <c r="K184" s="236"/>
      <c r="L184" s="241"/>
      <c r="M184" s="242"/>
      <c r="N184" s="243"/>
      <c r="O184" s="243"/>
      <c r="P184" s="243"/>
      <c r="Q184" s="243"/>
      <c r="R184" s="243"/>
      <c r="S184" s="243"/>
      <c r="T184" s="244"/>
      <c r="AT184" s="245" t="s">
        <v>149</v>
      </c>
      <c r="AU184" s="245" t="s">
        <v>81</v>
      </c>
      <c r="AV184" s="11" t="s">
        <v>81</v>
      </c>
      <c r="AW184" s="11" t="s">
        <v>35</v>
      </c>
      <c r="AX184" s="11" t="s">
        <v>71</v>
      </c>
      <c r="AY184" s="245" t="s">
        <v>136</v>
      </c>
    </row>
    <row r="185" s="1" customFormat="1" ht="16.5" customHeight="1">
      <c r="B185" s="44"/>
      <c r="C185" s="219" t="s">
        <v>306</v>
      </c>
      <c r="D185" s="219" t="s">
        <v>138</v>
      </c>
      <c r="E185" s="220" t="s">
        <v>307</v>
      </c>
      <c r="F185" s="221" t="s">
        <v>308</v>
      </c>
      <c r="G185" s="222" t="s">
        <v>141</v>
      </c>
      <c r="H185" s="223">
        <v>9.3599999999999994</v>
      </c>
      <c r="I185" s="224"/>
      <c r="J185" s="225">
        <f>ROUND(I185*H185,2)</f>
        <v>0</v>
      </c>
      <c r="K185" s="221" t="s">
        <v>142</v>
      </c>
      <c r="L185" s="70"/>
      <c r="M185" s="226" t="s">
        <v>21</v>
      </c>
      <c r="N185" s="227" t="s">
        <v>42</v>
      </c>
      <c r="O185" s="45"/>
      <c r="P185" s="228">
        <f>O185*H185</f>
        <v>0</v>
      </c>
      <c r="Q185" s="228">
        <v>2.2563399999999998</v>
      </c>
      <c r="R185" s="228">
        <f>Q185*H185</f>
        <v>21.119342399999997</v>
      </c>
      <c r="S185" s="228">
        <v>0</v>
      </c>
      <c r="T185" s="229">
        <f>S185*H185</f>
        <v>0</v>
      </c>
      <c r="AR185" s="22" t="s">
        <v>143</v>
      </c>
      <c r="AT185" s="22" t="s">
        <v>138</v>
      </c>
      <c r="AU185" s="22" t="s">
        <v>81</v>
      </c>
      <c r="AY185" s="22" t="s">
        <v>136</v>
      </c>
      <c r="BE185" s="230">
        <f>IF(N185="základní",J185,0)</f>
        <v>0</v>
      </c>
      <c r="BF185" s="230">
        <f>IF(N185="snížená",J185,0)</f>
        <v>0</v>
      </c>
      <c r="BG185" s="230">
        <f>IF(N185="zákl. přenesená",J185,0)</f>
        <v>0</v>
      </c>
      <c r="BH185" s="230">
        <f>IF(N185="sníž. přenesená",J185,0)</f>
        <v>0</v>
      </c>
      <c r="BI185" s="230">
        <f>IF(N185="nulová",J185,0)</f>
        <v>0</v>
      </c>
      <c r="BJ185" s="22" t="s">
        <v>79</v>
      </c>
      <c r="BK185" s="230">
        <f>ROUND(I185*H185,2)</f>
        <v>0</v>
      </c>
      <c r="BL185" s="22" t="s">
        <v>143</v>
      </c>
      <c r="BM185" s="22" t="s">
        <v>309</v>
      </c>
    </row>
    <row r="186" s="1" customFormat="1">
      <c r="B186" s="44"/>
      <c r="C186" s="72"/>
      <c r="D186" s="231" t="s">
        <v>145</v>
      </c>
      <c r="E186" s="72"/>
      <c r="F186" s="232" t="s">
        <v>310</v>
      </c>
      <c r="G186" s="72"/>
      <c r="H186" s="72"/>
      <c r="I186" s="189"/>
      <c r="J186" s="72"/>
      <c r="K186" s="72"/>
      <c r="L186" s="70"/>
      <c r="M186" s="233"/>
      <c r="N186" s="45"/>
      <c r="O186" s="45"/>
      <c r="P186" s="45"/>
      <c r="Q186" s="45"/>
      <c r="R186" s="45"/>
      <c r="S186" s="45"/>
      <c r="T186" s="93"/>
      <c r="AT186" s="22" t="s">
        <v>145</v>
      </c>
      <c r="AU186" s="22" t="s">
        <v>81</v>
      </c>
    </row>
    <row r="187" s="1" customFormat="1">
      <c r="B187" s="44"/>
      <c r="C187" s="72"/>
      <c r="D187" s="231" t="s">
        <v>147</v>
      </c>
      <c r="E187" s="72"/>
      <c r="F187" s="234" t="s">
        <v>311</v>
      </c>
      <c r="G187" s="72"/>
      <c r="H187" s="72"/>
      <c r="I187" s="189"/>
      <c r="J187" s="72"/>
      <c r="K187" s="72"/>
      <c r="L187" s="70"/>
      <c r="M187" s="233"/>
      <c r="N187" s="45"/>
      <c r="O187" s="45"/>
      <c r="P187" s="45"/>
      <c r="Q187" s="45"/>
      <c r="R187" s="45"/>
      <c r="S187" s="45"/>
      <c r="T187" s="93"/>
      <c r="AT187" s="22" t="s">
        <v>147</v>
      </c>
      <c r="AU187" s="22" t="s">
        <v>81</v>
      </c>
    </row>
    <row r="188" s="11" customFormat="1">
      <c r="B188" s="235"/>
      <c r="C188" s="236"/>
      <c r="D188" s="231" t="s">
        <v>149</v>
      </c>
      <c r="E188" s="237" t="s">
        <v>21</v>
      </c>
      <c r="F188" s="238" t="s">
        <v>312</v>
      </c>
      <c r="G188" s="236"/>
      <c r="H188" s="239">
        <v>9.3599999999999994</v>
      </c>
      <c r="I188" s="240"/>
      <c r="J188" s="236"/>
      <c r="K188" s="236"/>
      <c r="L188" s="241"/>
      <c r="M188" s="242"/>
      <c r="N188" s="243"/>
      <c r="O188" s="243"/>
      <c r="P188" s="243"/>
      <c r="Q188" s="243"/>
      <c r="R188" s="243"/>
      <c r="S188" s="243"/>
      <c r="T188" s="244"/>
      <c r="AT188" s="245" t="s">
        <v>149</v>
      </c>
      <c r="AU188" s="245" t="s">
        <v>81</v>
      </c>
      <c r="AV188" s="11" t="s">
        <v>81</v>
      </c>
      <c r="AW188" s="11" t="s">
        <v>35</v>
      </c>
      <c r="AX188" s="11" t="s">
        <v>71</v>
      </c>
      <c r="AY188" s="245" t="s">
        <v>136</v>
      </c>
    </row>
    <row r="189" s="1" customFormat="1" ht="16.5" customHeight="1">
      <c r="B189" s="44"/>
      <c r="C189" s="219" t="s">
        <v>313</v>
      </c>
      <c r="D189" s="219" t="s">
        <v>138</v>
      </c>
      <c r="E189" s="220" t="s">
        <v>314</v>
      </c>
      <c r="F189" s="221" t="s">
        <v>315</v>
      </c>
      <c r="G189" s="222" t="s">
        <v>253</v>
      </c>
      <c r="H189" s="223">
        <v>38.399999999999999</v>
      </c>
      <c r="I189" s="224"/>
      <c r="J189" s="225">
        <f>ROUND(I189*H189,2)</f>
        <v>0</v>
      </c>
      <c r="K189" s="221" t="s">
        <v>142</v>
      </c>
      <c r="L189" s="70"/>
      <c r="M189" s="226" t="s">
        <v>21</v>
      </c>
      <c r="N189" s="227" t="s">
        <v>42</v>
      </c>
      <c r="O189" s="45"/>
      <c r="P189" s="228">
        <f>O189*H189</f>
        <v>0</v>
      </c>
      <c r="Q189" s="228">
        <v>0.0026900000000000001</v>
      </c>
      <c r="R189" s="228">
        <f>Q189*H189</f>
        <v>0.103296</v>
      </c>
      <c r="S189" s="228">
        <v>0</v>
      </c>
      <c r="T189" s="229">
        <f>S189*H189</f>
        <v>0</v>
      </c>
      <c r="AR189" s="22" t="s">
        <v>143</v>
      </c>
      <c r="AT189" s="22" t="s">
        <v>138</v>
      </c>
      <c r="AU189" s="22" t="s">
        <v>81</v>
      </c>
      <c r="AY189" s="22" t="s">
        <v>136</v>
      </c>
      <c r="BE189" s="230">
        <f>IF(N189="základní",J189,0)</f>
        <v>0</v>
      </c>
      <c r="BF189" s="230">
        <f>IF(N189="snížená",J189,0)</f>
        <v>0</v>
      </c>
      <c r="BG189" s="230">
        <f>IF(N189="zákl. přenesená",J189,0)</f>
        <v>0</v>
      </c>
      <c r="BH189" s="230">
        <f>IF(N189="sníž. přenesená",J189,0)</f>
        <v>0</v>
      </c>
      <c r="BI189" s="230">
        <f>IF(N189="nulová",J189,0)</f>
        <v>0</v>
      </c>
      <c r="BJ189" s="22" t="s">
        <v>79</v>
      </c>
      <c r="BK189" s="230">
        <f>ROUND(I189*H189,2)</f>
        <v>0</v>
      </c>
      <c r="BL189" s="22" t="s">
        <v>143</v>
      </c>
      <c r="BM189" s="22" t="s">
        <v>316</v>
      </c>
    </row>
    <row r="190" s="1" customFormat="1">
      <c r="B190" s="44"/>
      <c r="C190" s="72"/>
      <c r="D190" s="231" t="s">
        <v>145</v>
      </c>
      <c r="E190" s="72"/>
      <c r="F190" s="232" t="s">
        <v>317</v>
      </c>
      <c r="G190" s="72"/>
      <c r="H190" s="72"/>
      <c r="I190" s="189"/>
      <c r="J190" s="72"/>
      <c r="K190" s="72"/>
      <c r="L190" s="70"/>
      <c r="M190" s="233"/>
      <c r="N190" s="45"/>
      <c r="O190" s="45"/>
      <c r="P190" s="45"/>
      <c r="Q190" s="45"/>
      <c r="R190" s="45"/>
      <c r="S190" s="45"/>
      <c r="T190" s="93"/>
      <c r="AT190" s="22" t="s">
        <v>145</v>
      </c>
      <c r="AU190" s="22" t="s">
        <v>81</v>
      </c>
    </row>
    <row r="191" s="1" customFormat="1">
      <c r="B191" s="44"/>
      <c r="C191" s="72"/>
      <c r="D191" s="231" t="s">
        <v>147</v>
      </c>
      <c r="E191" s="72"/>
      <c r="F191" s="234" t="s">
        <v>292</v>
      </c>
      <c r="G191" s="72"/>
      <c r="H191" s="72"/>
      <c r="I191" s="189"/>
      <c r="J191" s="72"/>
      <c r="K191" s="72"/>
      <c r="L191" s="70"/>
      <c r="M191" s="233"/>
      <c r="N191" s="45"/>
      <c r="O191" s="45"/>
      <c r="P191" s="45"/>
      <c r="Q191" s="45"/>
      <c r="R191" s="45"/>
      <c r="S191" s="45"/>
      <c r="T191" s="93"/>
      <c r="AT191" s="22" t="s">
        <v>147</v>
      </c>
      <c r="AU191" s="22" t="s">
        <v>81</v>
      </c>
    </row>
    <row r="192" s="11" customFormat="1">
      <c r="B192" s="235"/>
      <c r="C192" s="236"/>
      <c r="D192" s="231" t="s">
        <v>149</v>
      </c>
      <c r="E192" s="237" t="s">
        <v>21</v>
      </c>
      <c r="F192" s="238" t="s">
        <v>318</v>
      </c>
      <c r="G192" s="236"/>
      <c r="H192" s="239">
        <v>38.399999999999999</v>
      </c>
      <c r="I192" s="240"/>
      <c r="J192" s="236"/>
      <c r="K192" s="236"/>
      <c r="L192" s="241"/>
      <c r="M192" s="242"/>
      <c r="N192" s="243"/>
      <c r="O192" s="243"/>
      <c r="P192" s="243"/>
      <c r="Q192" s="243"/>
      <c r="R192" s="243"/>
      <c r="S192" s="243"/>
      <c r="T192" s="244"/>
      <c r="AT192" s="245" t="s">
        <v>149</v>
      </c>
      <c r="AU192" s="245" t="s">
        <v>81</v>
      </c>
      <c r="AV192" s="11" t="s">
        <v>81</v>
      </c>
      <c r="AW192" s="11" t="s">
        <v>35</v>
      </c>
      <c r="AX192" s="11" t="s">
        <v>71</v>
      </c>
      <c r="AY192" s="245" t="s">
        <v>136</v>
      </c>
    </row>
    <row r="193" s="1" customFormat="1" ht="16.5" customHeight="1">
      <c r="B193" s="44"/>
      <c r="C193" s="219" t="s">
        <v>319</v>
      </c>
      <c r="D193" s="219" t="s">
        <v>138</v>
      </c>
      <c r="E193" s="220" t="s">
        <v>320</v>
      </c>
      <c r="F193" s="221" t="s">
        <v>321</v>
      </c>
      <c r="G193" s="222" t="s">
        <v>253</v>
      </c>
      <c r="H193" s="223">
        <v>38.399999999999999</v>
      </c>
      <c r="I193" s="224"/>
      <c r="J193" s="225">
        <f>ROUND(I193*H193,2)</f>
        <v>0</v>
      </c>
      <c r="K193" s="221" t="s">
        <v>142</v>
      </c>
      <c r="L193" s="70"/>
      <c r="M193" s="226" t="s">
        <v>21</v>
      </c>
      <c r="N193" s="227" t="s">
        <v>42</v>
      </c>
      <c r="O193" s="45"/>
      <c r="P193" s="228">
        <f>O193*H193</f>
        <v>0</v>
      </c>
      <c r="Q193" s="228">
        <v>0</v>
      </c>
      <c r="R193" s="228">
        <f>Q193*H193</f>
        <v>0</v>
      </c>
      <c r="S193" s="228">
        <v>0</v>
      </c>
      <c r="T193" s="229">
        <f>S193*H193</f>
        <v>0</v>
      </c>
      <c r="AR193" s="22" t="s">
        <v>143</v>
      </c>
      <c r="AT193" s="22" t="s">
        <v>138</v>
      </c>
      <c r="AU193" s="22" t="s">
        <v>81</v>
      </c>
      <c r="AY193" s="22" t="s">
        <v>136</v>
      </c>
      <c r="BE193" s="230">
        <f>IF(N193="základní",J193,0)</f>
        <v>0</v>
      </c>
      <c r="BF193" s="230">
        <f>IF(N193="snížená",J193,0)</f>
        <v>0</v>
      </c>
      <c r="BG193" s="230">
        <f>IF(N193="zákl. přenesená",J193,0)</f>
        <v>0</v>
      </c>
      <c r="BH193" s="230">
        <f>IF(N193="sníž. přenesená",J193,0)</f>
        <v>0</v>
      </c>
      <c r="BI193" s="230">
        <f>IF(N193="nulová",J193,0)</f>
        <v>0</v>
      </c>
      <c r="BJ193" s="22" t="s">
        <v>79</v>
      </c>
      <c r="BK193" s="230">
        <f>ROUND(I193*H193,2)</f>
        <v>0</v>
      </c>
      <c r="BL193" s="22" t="s">
        <v>143</v>
      </c>
      <c r="BM193" s="22" t="s">
        <v>322</v>
      </c>
    </row>
    <row r="194" s="1" customFormat="1">
      <c r="B194" s="44"/>
      <c r="C194" s="72"/>
      <c r="D194" s="231" t="s">
        <v>145</v>
      </c>
      <c r="E194" s="72"/>
      <c r="F194" s="232" t="s">
        <v>323</v>
      </c>
      <c r="G194" s="72"/>
      <c r="H194" s="72"/>
      <c r="I194" s="189"/>
      <c r="J194" s="72"/>
      <c r="K194" s="72"/>
      <c r="L194" s="70"/>
      <c r="M194" s="233"/>
      <c r="N194" s="45"/>
      <c r="O194" s="45"/>
      <c r="P194" s="45"/>
      <c r="Q194" s="45"/>
      <c r="R194" s="45"/>
      <c r="S194" s="45"/>
      <c r="T194" s="93"/>
      <c r="AT194" s="22" t="s">
        <v>145</v>
      </c>
      <c r="AU194" s="22" t="s">
        <v>81</v>
      </c>
    </row>
    <row r="195" s="1" customFormat="1">
      <c r="B195" s="44"/>
      <c r="C195" s="72"/>
      <c r="D195" s="231" t="s">
        <v>147</v>
      </c>
      <c r="E195" s="72"/>
      <c r="F195" s="234" t="s">
        <v>292</v>
      </c>
      <c r="G195" s="72"/>
      <c r="H195" s="72"/>
      <c r="I195" s="189"/>
      <c r="J195" s="72"/>
      <c r="K195" s="72"/>
      <c r="L195" s="70"/>
      <c r="M195" s="233"/>
      <c r="N195" s="45"/>
      <c r="O195" s="45"/>
      <c r="P195" s="45"/>
      <c r="Q195" s="45"/>
      <c r="R195" s="45"/>
      <c r="S195" s="45"/>
      <c r="T195" s="93"/>
      <c r="AT195" s="22" t="s">
        <v>147</v>
      </c>
      <c r="AU195" s="22" t="s">
        <v>81</v>
      </c>
    </row>
    <row r="196" s="1" customFormat="1" ht="16.5" customHeight="1">
      <c r="B196" s="44"/>
      <c r="C196" s="219" t="s">
        <v>324</v>
      </c>
      <c r="D196" s="219" t="s">
        <v>138</v>
      </c>
      <c r="E196" s="220" t="s">
        <v>325</v>
      </c>
      <c r="F196" s="221" t="s">
        <v>326</v>
      </c>
      <c r="G196" s="222" t="s">
        <v>141</v>
      </c>
      <c r="H196" s="223">
        <v>2.0539999999999998</v>
      </c>
      <c r="I196" s="224"/>
      <c r="J196" s="225">
        <f>ROUND(I196*H196,2)</f>
        <v>0</v>
      </c>
      <c r="K196" s="221" t="s">
        <v>142</v>
      </c>
      <c r="L196" s="70"/>
      <c r="M196" s="226" t="s">
        <v>21</v>
      </c>
      <c r="N196" s="227" t="s">
        <v>42</v>
      </c>
      <c r="O196" s="45"/>
      <c r="P196" s="228">
        <f>O196*H196</f>
        <v>0</v>
      </c>
      <c r="Q196" s="228">
        <v>2.2563399999999998</v>
      </c>
      <c r="R196" s="228">
        <f>Q196*H196</f>
        <v>4.6345223599999992</v>
      </c>
      <c r="S196" s="228">
        <v>0</v>
      </c>
      <c r="T196" s="229">
        <f>S196*H196</f>
        <v>0</v>
      </c>
      <c r="AR196" s="22" t="s">
        <v>143</v>
      </c>
      <c r="AT196" s="22" t="s">
        <v>138</v>
      </c>
      <c r="AU196" s="22" t="s">
        <v>81</v>
      </c>
      <c r="AY196" s="22" t="s">
        <v>136</v>
      </c>
      <c r="BE196" s="230">
        <f>IF(N196="základní",J196,0)</f>
        <v>0</v>
      </c>
      <c r="BF196" s="230">
        <f>IF(N196="snížená",J196,0)</f>
        <v>0</v>
      </c>
      <c r="BG196" s="230">
        <f>IF(N196="zákl. přenesená",J196,0)</f>
        <v>0</v>
      </c>
      <c r="BH196" s="230">
        <f>IF(N196="sníž. přenesená",J196,0)</f>
        <v>0</v>
      </c>
      <c r="BI196" s="230">
        <f>IF(N196="nulová",J196,0)</f>
        <v>0</v>
      </c>
      <c r="BJ196" s="22" t="s">
        <v>79</v>
      </c>
      <c r="BK196" s="230">
        <f>ROUND(I196*H196,2)</f>
        <v>0</v>
      </c>
      <c r="BL196" s="22" t="s">
        <v>143</v>
      </c>
      <c r="BM196" s="22" t="s">
        <v>327</v>
      </c>
    </row>
    <row r="197" s="1" customFormat="1">
      <c r="B197" s="44"/>
      <c r="C197" s="72"/>
      <c r="D197" s="231" t="s">
        <v>145</v>
      </c>
      <c r="E197" s="72"/>
      <c r="F197" s="232" t="s">
        <v>328</v>
      </c>
      <c r="G197" s="72"/>
      <c r="H197" s="72"/>
      <c r="I197" s="189"/>
      <c r="J197" s="72"/>
      <c r="K197" s="72"/>
      <c r="L197" s="70"/>
      <c r="M197" s="233"/>
      <c r="N197" s="45"/>
      <c r="O197" s="45"/>
      <c r="P197" s="45"/>
      <c r="Q197" s="45"/>
      <c r="R197" s="45"/>
      <c r="S197" s="45"/>
      <c r="T197" s="93"/>
      <c r="AT197" s="22" t="s">
        <v>145</v>
      </c>
      <c r="AU197" s="22" t="s">
        <v>81</v>
      </c>
    </row>
    <row r="198" s="1" customFormat="1">
      <c r="B198" s="44"/>
      <c r="C198" s="72"/>
      <c r="D198" s="231" t="s">
        <v>147</v>
      </c>
      <c r="E198" s="72"/>
      <c r="F198" s="234" t="s">
        <v>311</v>
      </c>
      <c r="G198" s="72"/>
      <c r="H198" s="72"/>
      <c r="I198" s="189"/>
      <c r="J198" s="72"/>
      <c r="K198" s="72"/>
      <c r="L198" s="70"/>
      <c r="M198" s="233"/>
      <c r="N198" s="45"/>
      <c r="O198" s="45"/>
      <c r="P198" s="45"/>
      <c r="Q198" s="45"/>
      <c r="R198" s="45"/>
      <c r="S198" s="45"/>
      <c r="T198" s="93"/>
      <c r="AT198" s="22" t="s">
        <v>147</v>
      </c>
      <c r="AU198" s="22" t="s">
        <v>81</v>
      </c>
    </row>
    <row r="199" s="11" customFormat="1">
      <c r="B199" s="235"/>
      <c r="C199" s="236"/>
      <c r="D199" s="231" t="s">
        <v>149</v>
      </c>
      <c r="E199" s="237" t="s">
        <v>21</v>
      </c>
      <c r="F199" s="238" t="s">
        <v>329</v>
      </c>
      <c r="G199" s="236"/>
      <c r="H199" s="239">
        <v>1.1100000000000001</v>
      </c>
      <c r="I199" s="240"/>
      <c r="J199" s="236"/>
      <c r="K199" s="236"/>
      <c r="L199" s="241"/>
      <c r="M199" s="242"/>
      <c r="N199" s="243"/>
      <c r="O199" s="243"/>
      <c r="P199" s="243"/>
      <c r="Q199" s="243"/>
      <c r="R199" s="243"/>
      <c r="S199" s="243"/>
      <c r="T199" s="244"/>
      <c r="AT199" s="245" t="s">
        <v>149</v>
      </c>
      <c r="AU199" s="245" t="s">
        <v>81</v>
      </c>
      <c r="AV199" s="11" t="s">
        <v>81</v>
      </c>
      <c r="AW199" s="11" t="s">
        <v>35</v>
      </c>
      <c r="AX199" s="11" t="s">
        <v>71</v>
      </c>
      <c r="AY199" s="245" t="s">
        <v>136</v>
      </c>
    </row>
    <row r="200" s="11" customFormat="1">
      <c r="B200" s="235"/>
      <c r="C200" s="236"/>
      <c r="D200" s="231" t="s">
        <v>149</v>
      </c>
      <c r="E200" s="237" t="s">
        <v>21</v>
      </c>
      <c r="F200" s="238" t="s">
        <v>330</v>
      </c>
      <c r="G200" s="236"/>
      <c r="H200" s="239">
        <v>0.47699999999999998</v>
      </c>
      <c r="I200" s="240"/>
      <c r="J200" s="236"/>
      <c r="K200" s="236"/>
      <c r="L200" s="241"/>
      <c r="M200" s="242"/>
      <c r="N200" s="243"/>
      <c r="O200" s="243"/>
      <c r="P200" s="243"/>
      <c r="Q200" s="243"/>
      <c r="R200" s="243"/>
      <c r="S200" s="243"/>
      <c r="T200" s="244"/>
      <c r="AT200" s="245" t="s">
        <v>149</v>
      </c>
      <c r="AU200" s="245" t="s">
        <v>81</v>
      </c>
      <c r="AV200" s="11" t="s">
        <v>81</v>
      </c>
      <c r="AW200" s="11" t="s">
        <v>35</v>
      </c>
      <c r="AX200" s="11" t="s">
        <v>71</v>
      </c>
      <c r="AY200" s="245" t="s">
        <v>136</v>
      </c>
    </row>
    <row r="201" s="11" customFormat="1">
      <c r="B201" s="235"/>
      <c r="C201" s="236"/>
      <c r="D201" s="231" t="s">
        <v>149</v>
      </c>
      <c r="E201" s="237" t="s">
        <v>21</v>
      </c>
      <c r="F201" s="238" t="s">
        <v>331</v>
      </c>
      <c r="G201" s="236"/>
      <c r="H201" s="239">
        <v>0.46700000000000003</v>
      </c>
      <c r="I201" s="240"/>
      <c r="J201" s="236"/>
      <c r="K201" s="236"/>
      <c r="L201" s="241"/>
      <c r="M201" s="242"/>
      <c r="N201" s="243"/>
      <c r="O201" s="243"/>
      <c r="P201" s="243"/>
      <c r="Q201" s="243"/>
      <c r="R201" s="243"/>
      <c r="S201" s="243"/>
      <c r="T201" s="244"/>
      <c r="AT201" s="245" t="s">
        <v>149</v>
      </c>
      <c r="AU201" s="245" t="s">
        <v>81</v>
      </c>
      <c r="AV201" s="11" t="s">
        <v>81</v>
      </c>
      <c r="AW201" s="11" t="s">
        <v>35</v>
      </c>
      <c r="AX201" s="11" t="s">
        <v>71</v>
      </c>
      <c r="AY201" s="245" t="s">
        <v>136</v>
      </c>
    </row>
    <row r="202" s="1" customFormat="1" ht="16.5" customHeight="1">
      <c r="B202" s="44"/>
      <c r="C202" s="219" t="s">
        <v>332</v>
      </c>
      <c r="D202" s="219" t="s">
        <v>138</v>
      </c>
      <c r="E202" s="220" t="s">
        <v>333</v>
      </c>
      <c r="F202" s="221" t="s">
        <v>334</v>
      </c>
      <c r="G202" s="222" t="s">
        <v>141</v>
      </c>
      <c r="H202" s="223">
        <v>3.8399999999999999</v>
      </c>
      <c r="I202" s="224"/>
      <c r="J202" s="225">
        <f>ROUND(I202*H202,2)</f>
        <v>0</v>
      </c>
      <c r="K202" s="221" t="s">
        <v>142</v>
      </c>
      <c r="L202" s="70"/>
      <c r="M202" s="226" t="s">
        <v>21</v>
      </c>
      <c r="N202" s="227" t="s">
        <v>42</v>
      </c>
      <c r="O202" s="45"/>
      <c r="P202" s="228">
        <f>O202*H202</f>
        <v>0</v>
      </c>
      <c r="Q202" s="228">
        <v>2.2563399999999998</v>
      </c>
      <c r="R202" s="228">
        <f>Q202*H202</f>
        <v>8.664345599999999</v>
      </c>
      <c r="S202" s="228">
        <v>0</v>
      </c>
      <c r="T202" s="229">
        <f>S202*H202</f>
        <v>0</v>
      </c>
      <c r="AR202" s="22" t="s">
        <v>143</v>
      </c>
      <c r="AT202" s="22" t="s">
        <v>138</v>
      </c>
      <c r="AU202" s="22" t="s">
        <v>81</v>
      </c>
      <c r="AY202" s="22" t="s">
        <v>136</v>
      </c>
      <c r="BE202" s="230">
        <f>IF(N202="základní",J202,0)</f>
        <v>0</v>
      </c>
      <c r="BF202" s="230">
        <f>IF(N202="snížená",J202,0)</f>
        <v>0</v>
      </c>
      <c r="BG202" s="230">
        <f>IF(N202="zákl. přenesená",J202,0)</f>
        <v>0</v>
      </c>
      <c r="BH202" s="230">
        <f>IF(N202="sníž. přenesená",J202,0)</f>
        <v>0</v>
      </c>
      <c r="BI202" s="230">
        <f>IF(N202="nulová",J202,0)</f>
        <v>0</v>
      </c>
      <c r="BJ202" s="22" t="s">
        <v>79</v>
      </c>
      <c r="BK202" s="230">
        <f>ROUND(I202*H202,2)</f>
        <v>0</v>
      </c>
      <c r="BL202" s="22" t="s">
        <v>143</v>
      </c>
      <c r="BM202" s="22" t="s">
        <v>335</v>
      </c>
    </row>
    <row r="203" s="1" customFormat="1">
      <c r="B203" s="44"/>
      <c r="C203" s="72"/>
      <c r="D203" s="231" t="s">
        <v>145</v>
      </c>
      <c r="E203" s="72"/>
      <c r="F203" s="232" t="s">
        <v>336</v>
      </c>
      <c r="G203" s="72"/>
      <c r="H203" s="72"/>
      <c r="I203" s="189"/>
      <c r="J203" s="72"/>
      <c r="K203" s="72"/>
      <c r="L203" s="70"/>
      <c r="M203" s="233"/>
      <c r="N203" s="45"/>
      <c r="O203" s="45"/>
      <c r="P203" s="45"/>
      <c r="Q203" s="45"/>
      <c r="R203" s="45"/>
      <c r="S203" s="45"/>
      <c r="T203" s="93"/>
      <c r="AT203" s="22" t="s">
        <v>145</v>
      </c>
      <c r="AU203" s="22" t="s">
        <v>81</v>
      </c>
    </row>
    <row r="204" s="1" customFormat="1">
      <c r="B204" s="44"/>
      <c r="C204" s="72"/>
      <c r="D204" s="231" t="s">
        <v>147</v>
      </c>
      <c r="E204" s="72"/>
      <c r="F204" s="234" t="s">
        <v>311</v>
      </c>
      <c r="G204" s="72"/>
      <c r="H204" s="72"/>
      <c r="I204" s="189"/>
      <c r="J204" s="72"/>
      <c r="K204" s="72"/>
      <c r="L204" s="70"/>
      <c r="M204" s="233"/>
      <c r="N204" s="45"/>
      <c r="O204" s="45"/>
      <c r="P204" s="45"/>
      <c r="Q204" s="45"/>
      <c r="R204" s="45"/>
      <c r="S204" s="45"/>
      <c r="T204" s="93"/>
      <c r="AT204" s="22" t="s">
        <v>147</v>
      </c>
      <c r="AU204" s="22" t="s">
        <v>81</v>
      </c>
    </row>
    <row r="205" s="11" customFormat="1">
      <c r="B205" s="235"/>
      <c r="C205" s="236"/>
      <c r="D205" s="231" t="s">
        <v>149</v>
      </c>
      <c r="E205" s="237" t="s">
        <v>21</v>
      </c>
      <c r="F205" s="238" t="s">
        <v>337</v>
      </c>
      <c r="G205" s="236"/>
      <c r="H205" s="239">
        <v>3.8399999999999999</v>
      </c>
      <c r="I205" s="240"/>
      <c r="J205" s="236"/>
      <c r="K205" s="236"/>
      <c r="L205" s="241"/>
      <c r="M205" s="242"/>
      <c r="N205" s="243"/>
      <c r="O205" s="243"/>
      <c r="P205" s="243"/>
      <c r="Q205" s="243"/>
      <c r="R205" s="243"/>
      <c r="S205" s="243"/>
      <c r="T205" s="244"/>
      <c r="AT205" s="245" t="s">
        <v>149</v>
      </c>
      <c r="AU205" s="245" t="s">
        <v>81</v>
      </c>
      <c r="AV205" s="11" t="s">
        <v>81</v>
      </c>
      <c r="AW205" s="11" t="s">
        <v>35</v>
      </c>
      <c r="AX205" s="11" t="s">
        <v>71</v>
      </c>
      <c r="AY205" s="245" t="s">
        <v>136</v>
      </c>
    </row>
    <row r="206" s="1" customFormat="1" ht="16.5" customHeight="1">
      <c r="B206" s="44"/>
      <c r="C206" s="219" t="s">
        <v>338</v>
      </c>
      <c r="D206" s="219" t="s">
        <v>138</v>
      </c>
      <c r="E206" s="220" t="s">
        <v>339</v>
      </c>
      <c r="F206" s="221" t="s">
        <v>340</v>
      </c>
      <c r="G206" s="222" t="s">
        <v>253</v>
      </c>
      <c r="H206" s="223">
        <v>19.199999999999999</v>
      </c>
      <c r="I206" s="224"/>
      <c r="J206" s="225">
        <f>ROUND(I206*H206,2)</f>
        <v>0</v>
      </c>
      <c r="K206" s="221" t="s">
        <v>142</v>
      </c>
      <c r="L206" s="70"/>
      <c r="M206" s="226" t="s">
        <v>21</v>
      </c>
      <c r="N206" s="227" t="s">
        <v>42</v>
      </c>
      <c r="O206" s="45"/>
      <c r="P206" s="228">
        <f>O206*H206</f>
        <v>0</v>
      </c>
      <c r="Q206" s="228">
        <v>0.00264</v>
      </c>
      <c r="R206" s="228">
        <f>Q206*H206</f>
        <v>0.050687999999999997</v>
      </c>
      <c r="S206" s="228">
        <v>0</v>
      </c>
      <c r="T206" s="229">
        <f>S206*H206</f>
        <v>0</v>
      </c>
      <c r="AR206" s="22" t="s">
        <v>143</v>
      </c>
      <c r="AT206" s="22" t="s">
        <v>138</v>
      </c>
      <c r="AU206" s="22" t="s">
        <v>81</v>
      </c>
      <c r="AY206" s="22" t="s">
        <v>136</v>
      </c>
      <c r="BE206" s="230">
        <f>IF(N206="základní",J206,0)</f>
        <v>0</v>
      </c>
      <c r="BF206" s="230">
        <f>IF(N206="snížená",J206,0)</f>
        <v>0</v>
      </c>
      <c r="BG206" s="230">
        <f>IF(N206="zákl. přenesená",J206,0)</f>
        <v>0</v>
      </c>
      <c r="BH206" s="230">
        <f>IF(N206="sníž. přenesená",J206,0)</f>
        <v>0</v>
      </c>
      <c r="BI206" s="230">
        <f>IF(N206="nulová",J206,0)</f>
        <v>0</v>
      </c>
      <c r="BJ206" s="22" t="s">
        <v>79</v>
      </c>
      <c r="BK206" s="230">
        <f>ROUND(I206*H206,2)</f>
        <v>0</v>
      </c>
      <c r="BL206" s="22" t="s">
        <v>143</v>
      </c>
      <c r="BM206" s="22" t="s">
        <v>341</v>
      </c>
    </row>
    <row r="207" s="1" customFormat="1">
      <c r="B207" s="44"/>
      <c r="C207" s="72"/>
      <c r="D207" s="231" t="s">
        <v>145</v>
      </c>
      <c r="E207" s="72"/>
      <c r="F207" s="232" t="s">
        <v>342</v>
      </c>
      <c r="G207" s="72"/>
      <c r="H207" s="72"/>
      <c r="I207" s="189"/>
      <c r="J207" s="72"/>
      <c r="K207" s="72"/>
      <c r="L207" s="70"/>
      <c r="M207" s="233"/>
      <c r="N207" s="45"/>
      <c r="O207" s="45"/>
      <c r="P207" s="45"/>
      <c r="Q207" s="45"/>
      <c r="R207" s="45"/>
      <c r="S207" s="45"/>
      <c r="T207" s="93"/>
      <c r="AT207" s="22" t="s">
        <v>145</v>
      </c>
      <c r="AU207" s="22" t="s">
        <v>81</v>
      </c>
    </row>
    <row r="208" s="1" customFormat="1">
      <c r="B208" s="44"/>
      <c r="C208" s="72"/>
      <c r="D208" s="231" t="s">
        <v>147</v>
      </c>
      <c r="E208" s="72"/>
      <c r="F208" s="234" t="s">
        <v>292</v>
      </c>
      <c r="G208" s="72"/>
      <c r="H208" s="72"/>
      <c r="I208" s="189"/>
      <c r="J208" s="72"/>
      <c r="K208" s="72"/>
      <c r="L208" s="70"/>
      <c r="M208" s="233"/>
      <c r="N208" s="45"/>
      <c r="O208" s="45"/>
      <c r="P208" s="45"/>
      <c r="Q208" s="45"/>
      <c r="R208" s="45"/>
      <c r="S208" s="45"/>
      <c r="T208" s="93"/>
      <c r="AT208" s="22" t="s">
        <v>147</v>
      </c>
      <c r="AU208" s="22" t="s">
        <v>81</v>
      </c>
    </row>
    <row r="209" s="11" customFormat="1">
      <c r="B209" s="235"/>
      <c r="C209" s="236"/>
      <c r="D209" s="231" t="s">
        <v>149</v>
      </c>
      <c r="E209" s="237" t="s">
        <v>21</v>
      </c>
      <c r="F209" s="238" t="s">
        <v>343</v>
      </c>
      <c r="G209" s="236"/>
      <c r="H209" s="239">
        <v>19.199999999999999</v>
      </c>
      <c r="I209" s="240"/>
      <c r="J209" s="236"/>
      <c r="K209" s="236"/>
      <c r="L209" s="241"/>
      <c r="M209" s="242"/>
      <c r="N209" s="243"/>
      <c r="O209" s="243"/>
      <c r="P209" s="243"/>
      <c r="Q209" s="243"/>
      <c r="R209" s="243"/>
      <c r="S209" s="243"/>
      <c r="T209" s="244"/>
      <c r="AT209" s="245" t="s">
        <v>149</v>
      </c>
      <c r="AU209" s="245" t="s">
        <v>81</v>
      </c>
      <c r="AV209" s="11" t="s">
        <v>81</v>
      </c>
      <c r="AW209" s="11" t="s">
        <v>35</v>
      </c>
      <c r="AX209" s="11" t="s">
        <v>71</v>
      </c>
      <c r="AY209" s="245" t="s">
        <v>136</v>
      </c>
    </row>
    <row r="210" s="1" customFormat="1" ht="16.5" customHeight="1">
      <c r="B210" s="44"/>
      <c r="C210" s="219" t="s">
        <v>344</v>
      </c>
      <c r="D210" s="219" t="s">
        <v>138</v>
      </c>
      <c r="E210" s="220" t="s">
        <v>345</v>
      </c>
      <c r="F210" s="221" t="s">
        <v>346</v>
      </c>
      <c r="G210" s="222" t="s">
        <v>253</v>
      </c>
      <c r="H210" s="223">
        <v>19.199999999999999</v>
      </c>
      <c r="I210" s="224"/>
      <c r="J210" s="225">
        <f>ROUND(I210*H210,2)</f>
        <v>0</v>
      </c>
      <c r="K210" s="221" t="s">
        <v>142</v>
      </c>
      <c r="L210" s="70"/>
      <c r="M210" s="226" t="s">
        <v>21</v>
      </c>
      <c r="N210" s="227" t="s">
        <v>42</v>
      </c>
      <c r="O210" s="45"/>
      <c r="P210" s="228">
        <f>O210*H210</f>
        <v>0</v>
      </c>
      <c r="Q210" s="228">
        <v>0</v>
      </c>
      <c r="R210" s="228">
        <f>Q210*H210</f>
        <v>0</v>
      </c>
      <c r="S210" s="228">
        <v>0</v>
      </c>
      <c r="T210" s="229">
        <f>S210*H210</f>
        <v>0</v>
      </c>
      <c r="AR210" s="22" t="s">
        <v>143</v>
      </c>
      <c r="AT210" s="22" t="s">
        <v>138</v>
      </c>
      <c r="AU210" s="22" t="s">
        <v>81</v>
      </c>
      <c r="AY210" s="22" t="s">
        <v>136</v>
      </c>
      <c r="BE210" s="230">
        <f>IF(N210="základní",J210,0)</f>
        <v>0</v>
      </c>
      <c r="BF210" s="230">
        <f>IF(N210="snížená",J210,0)</f>
        <v>0</v>
      </c>
      <c r="BG210" s="230">
        <f>IF(N210="zákl. přenesená",J210,0)</f>
        <v>0</v>
      </c>
      <c r="BH210" s="230">
        <f>IF(N210="sníž. přenesená",J210,0)</f>
        <v>0</v>
      </c>
      <c r="BI210" s="230">
        <f>IF(N210="nulová",J210,0)</f>
        <v>0</v>
      </c>
      <c r="BJ210" s="22" t="s">
        <v>79</v>
      </c>
      <c r="BK210" s="230">
        <f>ROUND(I210*H210,2)</f>
        <v>0</v>
      </c>
      <c r="BL210" s="22" t="s">
        <v>143</v>
      </c>
      <c r="BM210" s="22" t="s">
        <v>347</v>
      </c>
    </row>
    <row r="211" s="1" customFormat="1">
      <c r="B211" s="44"/>
      <c r="C211" s="72"/>
      <c r="D211" s="231" t="s">
        <v>145</v>
      </c>
      <c r="E211" s="72"/>
      <c r="F211" s="232" t="s">
        <v>348</v>
      </c>
      <c r="G211" s="72"/>
      <c r="H211" s="72"/>
      <c r="I211" s="189"/>
      <c r="J211" s="72"/>
      <c r="K211" s="72"/>
      <c r="L211" s="70"/>
      <c r="M211" s="233"/>
      <c r="N211" s="45"/>
      <c r="O211" s="45"/>
      <c r="P211" s="45"/>
      <c r="Q211" s="45"/>
      <c r="R211" s="45"/>
      <c r="S211" s="45"/>
      <c r="T211" s="93"/>
      <c r="AT211" s="22" t="s">
        <v>145</v>
      </c>
      <c r="AU211" s="22" t="s">
        <v>81</v>
      </c>
    </row>
    <row r="212" s="1" customFormat="1">
      <c r="B212" s="44"/>
      <c r="C212" s="72"/>
      <c r="D212" s="231" t="s">
        <v>147</v>
      </c>
      <c r="E212" s="72"/>
      <c r="F212" s="234" t="s">
        <v>292</v>
      </c>
      <c r="G212" s="72"/>
      <c r="H212" s="72"/>
      <c r="I212" s="189"/>
      <c r="J212" s="72"/>
      <c r="K212" s="72"/>
      <c r="L212" s="70"/>
      <c r="M212" s="233"/>
      <c r="N212" s="45"/>
      <c r="O212" s="45"/>
      <c r="P212" s="45"/>
      <c r="Q212" s="45"/>
      <c r="R212" s="45"/>
      <c r="S212" s="45"/>
      <c r="T212" s="93"/>
      <c r="AT212" s="22" t="s">
        <v>147</v>
      </c>
      <c r="AU212" s="22" t="s">
        <v>81</v>
      </c>
    </row>
    <row r="213" s="10" customFormat="1" ht="29.88" customHeight="1">
      <c r="B213" s="203"/>
      <c r="C213" s="204"/>
      <c r="D213" s="205" t="s">
        <v>70</v>
      </c>
      <c r="E213" s="217" t="s">
        <v>156</v>
      </c>
      <c r="F213" s="217" t="s">
        <v>349</v>
      </c>
      <c r="G213" s="204"/>
      <c r="H213" s="204"/>
      <c r="I213" s="207"/>
      <c r="J213" s="218">
        <f>BK213</f>
        <v>0</v>
      </c>
      <c r="K213" s="204"/>
      <c r="L213" s="209"/>
      <c r="M213" s="210"/>
      <c r="N213" s="211"/>
      <c r="O213" s="211"/>
      <c r="P213" s="212">
        <f>SUM(P214:P235)</f>
        <v>0</v>
      </c>
      <c r="Q213" s="211"/>
      <c r="R213" s="212">
        <f>SUM(R214:R235)</f>
        <v>6.1211500000000001</v>
      </c>
      <c r="S213" s="211"/>
      <c r="T213" s="213">
        <f>SUM(T214:T235)</f>
        <v>0</v>
      </c>
      <c r="AR213" s="214" t="s">
        <v>79</v>
      </c>
      <c r="AT213" s="215" t="s">
        <v>70</v>
      </c>
      <c r="AU213" s="215" t="s">
        <v>79</v>
      </c>
      <c r="AY213" s="214" t="s">
        <v>136</v>
      </c>
      <c r="BK213" s="216">
        <f>SUM(BK214:BK235)</f>
        <v>0</v>
      </c>
    </row>
    <row r="214" s="1" customFormat="1" ht="16.5" customHeight="1">
      <c r="B214" s="44"/>
      <c r="C214" s="219" t="s">
        <v>350</v>
      </c>
      <c r="D214" s="219" t="s">
        <v>138</v>
      </c>
      <c r="E214" s="220" t="s">
        <v>351</v>
      </c>
      <c r="F214" s="221" t="s">
        <v>352</v>
      </c>
      <c r="G214" s="222" t="s">
        <v>353</v>
      </c>
      <c r="H214" s="223">
        <v>35</v>
      </c>
      <c r="I214" s="224"/>
      <c r="J214" s="225">
        <f>ROUND(I214*H214,2)</f>
        <v>0</v>
      </c>
      <c r="K214" s="221" t="s">
        <v>142</v>
      </c>
      <c r="L214" s="70"/>
      <c r="M214" s="226" t="s">
        <v>21</v>
      </c>
      <c r="N214" s="227" t="s">
        <v>42</v>
      </c>
      <c r="O214" s="45"/>
      <c r="P214" s="228">
        <f>O214*H214</f>
        <v>0</v>
      </c>
      <c r="Q214" s="228">
        <v>0.17488999999999999</v>
      </c>
      <c r="R214" s="228">
        <f>Q214*H214</f>
        <v>6.1211500000000001</v>
      </c>
      <c r="S214" s="228">
        <v>0</v>
      </c>
      <c r="T214" s="229">
        <f>S214*H214</f>
        <v>0</v>
      </c>
      <c r="AR214" s="22" t="s">
        <v>143</v>
      </c>
      <c r="AT214" s="22" t="s">
        <v>138</v>
      </c>
      <c r="AU214" s="22" t="s">
        <v>81</v>
      </c>
      <c r="AY214" s="22" t="s">
        <v>136</v>
      </c>
      <c r="BE214" s="230">
        <f>IF(N214="základní",J214,0)</f>
        <v>0</v>
      </c>
      <c r="BF214" s="230">
        <f>IF(N214="snížená",J214,0)</f>
        <v>0</v>
      </c>
      <c r="BG214" s="230">
        <f>IF(N214="zákl. přenesená",J214,0)</f>
        <v>0</v>
      </c>
      <c r="BH214" s="230">
        <f>IF(N214="sníž. přenesená",J214,0)</f>
        <v>0</v>
      </c>
      <c r="BI214" s="230">
        <f>IF(N214="nulová",J214,0)</f>
        <v>0</v>
      </c>
      <c r="BJ214" s="22" t="s">
        <v>79</v>
      </c>
      <c r="BK214" s="230">
        <f>ROUND(I214*H214,2)</f>
        <v>0</v>
      </c>
      <c r="BL214" s="22" t="s">
        <v>143</v>
      </c>
      <c r="BM214" s="22" t="s">
        <v>354</v>
      </c>
    </row>
    <row r="215" s="1" customFormat="1">
      <c r="B215" s="44"/>
      <c r="C215" s="72"/>
      <c r="D215" s="231" t="s">
        <v>145</v>
      </c>
      <c r="E215" s="72"/>
      <c r="F215" s="232" t="s">
        <v>355</v>
      </c>
      <c r="G215" s="72"/>
      <c r="H215" s="72"/>
      <c r="I215" s="189"/>
      <c r="J215" s="72"/>
      <c r="K215" s="72"/>
      <c r="L215" s="70"/>
      <c r="M215" s="233"/>
      <c r="N215" s="45"/>
      <c r="O215" s="45"/>
      <c r="P215" s="45"/>
      <c r="Q215" s="45"/>
      <c r="R215" s="45"/>
      <c r="S215" s="45"/>
      <c r="T215" s="93"/>
      <c r="AT215" s="22" t="s">
        <v>145</v>
      </c>
      <c r="AU215" s="22" t="s">
        <v>81</v>
      </c>
    </row>
    <row r="216" s="1" customFormat="1">
      <c r="B216" s="44"/>
      <c r="C216" s="72"/>
      <c r="D216" s="231" t="s">
        <v>147</v>
      </c>
      <c r="E216" s="72"/>
      <c r="F216" s="234" t="s">
        <v>356</v>
      </c>
      <c r="G216" s="72"/>
      <c r="H216" s="72"/>
      <c r="I216" s="189"/>
      <c r="J216" s="72"/>
      <c r="K216" s="72"/>
      <c r="L216" s="70"/>
      <c r="M216" s="233"/>
      <c r="N216" s="45"/>
      <c r="O216" s="45"/>
      <c r="P216" s="45"/>
      <c r="Q216" s="45"/>
      <c r="R216" s="45"/>
      <c r="S216" s="45"/>
      <c r="T216" s="93"/>
      <c r="AT216" s="22" t="s">
        <v>147</v>
      </c>
      <c r="AU216" s="22" t="s">
        <v>81</v>
      </c>
    </row>
    <row r="217" s="1" customFormat="1" ht="25.5" customHeight="1">
      <c r="B217" s="44"/>
      <c r="C217" s="246" t="s">
        <v>357</v>
      </c>
      <c r="D217" s="246" t="s">
        <v>228</v>
      </c>
      <c r="E217" s="247" t="s">
        <v>358</v>
      </c>
      <c r="F217" s="248" t="s">
        <v>359</v>
      </c>
      <c r="G217" s="249" t="s">
        <v>353</v>
      </c>
      <c r="H217" s="250">
        <v>23</v>
      </c>
      <c r="I217" s="251"/>
      <c r="J217" s="252">
        <f>ROUND(I217*H217,2)</f>
        <v>0</v>
      </c>
      <c r="K217" s="248" t="s">
        <v>21</v>
      </c>
      <c r="L217" s="253"/>
      <c r="M217" s="254" t="s">
        <v>21</v>
      </c>
      <c r="N217" s="255" t="s">
        <v>42</v>
      </c>
      <c r="O217" s="45"/>
      <c r="P217" s="228">
        <f>O217*H217</f>
        <v>0</v>
      </c>
      <c r="Q217" s="228">
        <v>0</v>
      </c>
      <c r="R217" s="228">
        <f>Q217*H217</f>
        <v>0</v>
      </c>
      <c r="S217" s="228">
        <v>0</v>
      </c>
      <c r="T217" s="229">
        <f>S217*H217</f>
        <v>0</v>
      </c>
      <c r="AR217" s="22" t="s">
        <v>190</v>
      </c>
      <c r="AT217" s="22" t="s">
        <v>228</v>
      </c>
      <c r="AU217" s="22" t="s">
        <v>81</v>
      </c>
      <c r="AY217" s="22" t="s">
        <v>136</v>
      </c>
      <c r="BE217" s="230">
        <f>IF(N217="základní",J217,0)</f>
        <v>0</v>
      </c>
      <c r="BF217" s="230">
        <f>IF(N217="snížená",J217,0)</f>
        <v>0</v>
      </c>
      <c r="BG217" s="230">
        <f>IF(N217="zákl. přenesená",J217,0)</f>
        <v>0</v>
      </c>
      <c r="BH217" s="230">
        <f>IF(N217="sníž. přenesená",J217,0)</f>
        <v>0</v>
      </c>
      <c r="BI217" s="230">
        <f>IF(N217="nulová",J217,0)</f>
        <v>0</v>
      </c>
      <c r="BJ217" s="22" t="s">
        <v>79</v>
      </c>
      <c r="BK217" s="230">
        <f>ROUND(I217*H217,2)</f>
        <v>0</v>
      </c>
      <c r="BL217" s="22" t="s">
        <v>143</v>
      </c>
      <c r="BM217" s="22" t="s">
        <v>360</v>
      </c>
    </row>
    <row r="218" s="1" customFormat="1">
      <c r="B218" s="44"/>
      <c r="C218" s="72"/>
      <c r="D218" s="231" t="s">
        <v>145</v>
      </c>
      <c r="E218" s="72"/>
      <c r="F218" s="232" t="s">
        <v>361</v>
      </c>
      <c r="G218" s="72"/>
      <c r="H218" s="72"/>
      <c r="I218" s="189"/>
      <c r="J218" s="72"/>
      <c r="K218" s="72"/>
      <c r="L218" s="70"/>
      <c r="M218" s="233"/>
      <c r="N218" s="45"/>
      <c r="O218" s="45"/>
      <c r="P218" s="45"/>
      <c r="Q218" s="45"/>
      <c r="R218" s="45"/>
      <c r="S218" s="45"/>
      <c r="T218" s="93"/>
      <c r="AT218" s="22" t="s">
        <v>145</v>
      </c>
      <c r="AU218" s="22" t="s">
        <v>81</v>
      </c>
    </row>
    <row r="219" s="11" customFormat="1">
      <c r="B219" s="235"/>
      <c r="C219" s="236"/>
      <c r="D219" s="231" t="s">
        <v>149</v>
      </c>
      <c r="E219" s="237" t="s">
        <v>21</v>
      </c>
      <c r="F219" s="238" t="s">
        <v>362</v>
      </c>
      <c r="G219" s="236"/>
      <c r="H219" s="239">
        <v>23</v>
      </c>
      <c r="I219" s="240"/>
      <c r="J219" s="236"/>
      <c r="K219" s="236"/>
      <c r="L219" s="241"/>
      <c r="M219" s="242"/>
      <c r="N219" s="243"/>
      <c r="O219" s="243"/>
      <c r="P219" s="243"/>
      <c r="Q219" s="243"/>
      <c r="R219" s="243"/>
      <c r="S219" s="243"/>
      <c r="T219" s="244"/>
      <c r="AT219" s="245" t="s">
        <v>149</v>
      </c>
      <c r="AU219" s="245" t="s">
        <v>81</v>
      </c>
      <c r="AV219" s="11" t="s">
        <v>81</v>
      </c>
      <c r="AW219" s="11" t="s">
        <v>35</v>
      </c>
      <c r="AX219" s="11" t="s">
        <v>71</v>
      </c>
      <c r="AY219" s="245" t="s">
        <v>136</v>
      </c>
    </row>
    <row r="220" s="1" customFormat="1" ht="25.5" customHeight="1">
      <c r="B220" s="44"/>
      <c r="C220" s="246" t="s">
        <v>363</v>
      </c>
      <c r="D220" s="246" t="s">
        <v>228</v>
      </c>
      <c r="E220" s="247" t="s">
        <v>364</v>
      </c>
      <c r="F220" s="248" t="s">
        <v>365</v>
      </c>
      <c r="G220" s="249" t="s">
        <v>353</v>
      </c>
      <c r="H220" s="250">
        <v>12</v>
      </c>
      <c r="I220" s="251"/>
      <c r="J220" s="252">
        <f>ROUND(I220*H220,2)</f>
        <v>0</v>
      </c>
      <c r="K220" s="248" t="s">
        <v>21</v>
      </c>
      <c r="L220" s="253"/>
      <c r="M220" s="254" t="s">
        <v>21</v>
      </c>
      <c r="N220" s="255" t="s">
        <v>42</v>
      </c>
      <c r="O220" s="45"/>
      <c r="P220" s="228">
        <f>O220*H220</f>
        <v>0</v>
      </c>
      <c r="Q220" s="228">
        <v>0</v>
      </c>
      <c r="R220" s="228">
        <f>Q220*H220</f>
        <v>0</v>
      </c>
      <c r="S220" s="228">
        <v>0</v>
      </c>
      <c r="T220" s="229">
        <f>S220*H220</f>
        <v>0</v>
      </c>
      <c r="AR220" s="22" t="s">
        <v>190</v>
      </c>
      <c r="AT220" s="22" t="s">
        <v>228</v>
      </c>
      <c r="AU220" s="22" t="s">
        <v>81</v>
      </c>
      <c r="AY220" s="22" t="s">
        <v>136</v>
      </c>
      <c r="BE220" s="230">
        <f>IF(N220="základní",J220,0)</f>
        <v>0</v>
      </c>
      <c r="BF220" s="230">
        <f>IF(N220="snížená",J220,0)</f>
        <v>0</v>
      </c>
      <c r="BG220" s="230">
        <f>IF(N220="zákl. přenesená",J220,0)</f>
        <v>0</v>
      </c>
      <c r="BH220" s="230">
        <f>IF(N220="sníž. přenesená",J220,0)</f>
        <v>0</v>
      </c>
      <c r="BI220" s="230">
        <f>IF(N220="nulová",J220,0)</f>
        <v>0</v>
      </c>
      <c r="BJ220" s="22" t="s">
        <v>79</v>
      </c>
      <c r="BK220" s="230">
        <f>ROUND(I220*H220,2)</f>
        <v>0</v>
      </c>
      <c r="BL220" s="22" t="s">
        <v>143</v>
      </c>
      <c r="BM220" s="22" t="s">
        <v>366</v>
      </c>
    </row>
    <row r="221" s="1" customFormat="1">
      <c r="B221" s="44"/>
      <c r="C221" s="72"/>
      <c r="D221" s="231" t="s">
        <v>145</v>
      </c>
      <c r="E221" s="72"/>
      <c r="F221" s="232" t="s">
        <v>361</v>
      </c>
      <c r="G221" s="72"/>
      <c r="H221" s="72"/>
      <c r="I221" s="189"/>
      <c r="J221" s="72"/>
      <c r="K221" s="72"/>
      <c r="L221" s="70"/>
      <c r="M221" s="233"/>
      <c r="N221" s="45"/>
      <c r="O221" s="45"/>
      <c r="P221" s="45"/>
      <c r="Q221" s="45"/>
      <c r="R221" s="45"/>
      <c r="S221" s="45"/>
      <c r="T221" s="93"/>
      <c r="AT221" s="22" t="s">
        <v>145</v>
      </c>
      <c r="AU221" s="22" t="s">
        <v>81</v>
      </c>
    </row>
    <row r="222" s="11" customFormat="1">
      <c r="B222" s="235"/>
      <c r="C222" s="236"/>
      <c r="D222" s="231" t="s">
        <v>149</v>
      </c>
      <c r="E222" s="237" t="s">
        <v>21</v>
      </c>
      <c r="F222" s="238" t="s">
        <v>367</v>
      </c>
      <c r="G222" s="236"/>
      <c r="H222" s="239">
        <v>12</v>
      </c>
      <c r="I222" s="240"/>
      <c r="J222" s="236"/>
      <c r="K222" s="236"/>
      <c r="L222" s="241"/>
      <c r="M222" s="242"/>
      <c r="N222" s="243"/>
      <c r="O222" s="243"/>
      <c r="P222" s="243"/>
      <c r="Q222" s="243"/>
      <c r="R222" s="243"/>
      <c r="S222" s="243"/>
      <c r="T222" s="244"/>
      <c r="AT222" s="245" t="s">
        <v>149</v>
      </c>
      <c r="AU222" s="245" t="s">
        <v>81</v>
      </c>
      <c r="AV222" s="11" t="s">
        <v>81</v>
      </c>
      <c r="AW222" s="11" t="s">
        <v>35</v>
      </c>
      <c r="AX222" s="11" t="s">
        <v>71</v>
      </c>
      <c r="AY222" s="245" t="s">
        <v>136</v>
      </c>
    </row>
    <row r="223" s="1" customFormat="1" ht="16.5" customHeight="1">
      <c r="B223" s="44"/>
      <c r="C223" s="219" t="s">
        <v>368</v>
      </c>
      <c r="D223" s="219" t="s">
        <v>138</v>
      </c>
      <c r="E223" s="220" t="s">
        <v>369</v>
      </c>
      <c r="F223" s="221" t="s">
        <v>370</v>
      </c>
      <c r="G223" s="222" t="s">
        <v>353</v>
      </c>
      <c r="H223" s="223">
        <v>2</v>
      </c>
      <c r="I223" s="224"/>
      <c r="J223" s="225">
        <f>ROUND(I223*H223,2)</f>
        <v>0</v>
      </c>
      <c r="K223" s="221" t="s">
        <v>142</v>
      </c>
      <c r="L223" s="70"/>
      <c r="M223" s="226" t="s">
        <v>21</v>
      </c>
      <c r="N223" s="227" t="s">
        <v>42</v>
      </c>
      <c r="O223" s="45"/>
      <c r="P223" s="228">
        <f>O223*H223</f>
        <v>0</v>
      </c>
      <c r="Q223" s="228">
        <v>0</v>
      </c>
      <c r="R223" s="228">
        <f>Q223*H223</f>
        <v>0</v>
      </c>
      <c r="S223" s="228">
        <v>0</v>
      </c>
      <c r="T223" s="229">
        <f>S223*H223</f>
        <v>0</v>
      </c>
      <c r="AR223" s="22" t="s">
        <v>143</v>
      </c>
      <c r="AT223" s="22" t="s">
        <v>138</v>
      </c>
      <c r="AU223" s="22" t="s">
        <v>81</v>
      </c>
      <c r="AY223" s="22" t="s">
        <v>136</v>
      </c>
      <c r="BE223" s="230">
        <f>IF(N223="základní",J223,0)</f>
        <v>0</v>
      </c>
      <c r="BF223" s="230">
        <f>IF(N223="snížená",J223,0)</f>
        <v>0</v>
      </c>
      <c r="BG223" s="230">
        <f>IF(N223="zákl. přenesená",J223,0)</f>
        <v>0</v>
      </c>
      <c r="BH223" s="230">
        <f>IF(N223="sníž. přenesená",J223,0)</f>
        <v>0</v>
      </c>
      <c r="BI223" s="230">
        <f>IF(N223="nulová",J223,0)</f>
        <v>0</v>
      </c>
      <c r="BJ223" s="22" t="s">
        <v>79</v>
      </c>
      <c r="BK223" s="230">
        <f>ROUND(I223*H223,2)</f>
        <v>0</v>
      </c>
      <c r="BL223" s="22" t="s">
        <v>143</v>
      </c>
      <c r="BM223" s="22" t="s">
        <v>371</v>
      </c>
    </row>
    <row r="224" s="1" customFormat="1">
      <c r="B224" s="44"/>
      <c r="C224" s="72"/>
      <c r="D224" s="231" t="s">
        <v>145</v>
      </c>
      <c r="E224" s="72"/>
      <c r="F224" s="232" t="s">
        <v>372</v>
      </c>
      <c r="G224" s="72"/>
      <c r="H224" s="72"/>
      <c r="I224" s="189"/>
      <c r="J224" s="72"/>
      <c r="K224" s="72"/>
      <c r="L224" s="70"/>
      <c r="M224" s="233"/>
      <c r="N224" s="45"/>
      <c r="O224" s="45"/>
      <c r="P224" s="45"/>
      <c r="Q224" s="45"/>
      <c r="R224" s="45"/>
      <c r="S224" s="45"/>
      <c r="T224" s="93"/>
      <c r="AT224" s="22" t="s">
        <v>145</v>
      </c>
      <c r="AU224" s="22" t="s">
        <v>81</v>
      </c>
    </row>
    <row r="225" s="1" customFormat="1">
      <c r="B225" s="44"/>
      <c r="C225" s="72"/>
      <c r="D225" s="231" t="s">
        <v>147</v>
      </c>
      <c r="E225" s="72"/>
      <c r="F225" s="234" t="s">
        <v>373</v>
      </c>
      <c r="G225" s="72"/>
      <c r="H225" s="72"/>
      <c r="I225" s="189"/>
      <c r="J225" s="72"/>
      <c r="K225" s="72"/>
      <c r="L225" s="70"/>
      <c r="M225" s="233"/>
      <c r="N225" s="45"/>
      <c r="O225" s="45"/>
      <c r="P225" s="45"/>
      <c r="Q225" s="45"/>
      <c r="R225" s="45"/>
      <c r="S225" s="45"/>
      <c r="T225" s="93"/>
      <c r="AT225" s="22" t="s">
        <v>147</v>
      </c>
      <c r="AU225" s="22" t="s">
        <v>81</v>
      </c>
    </row>
    <row r="226" s="1" customFormat="1" ht="16.5" customHeight="1">
      <c r="B226" s="44"/>
      <c r="C226" s="246" t="s">
        <v>374</v>
      </c>
      <c r="D226" s="246" t="s">
        <v>228</v>
      </c>
      <c r="E226" s="247" t="s">
        <v>375</v>
      </c>
      <c r="F226" s="248" t="s">
        <v>376</v>
      </c>
      <c r="G226" s="249" t="s">
        <v>353</v>
      </c>
      <c r="H226" s="250">
        <v>2</v>
      </c>
      <c r="I226" s="251"/>
      <c r="J226" s="252">
        <f>ROUND(I226*H226,2)</f>
        <v>0</v>
      </c>
      <c r="K226" s="248" t="s">
        <v>21</v>
      </c>
      <c r="L226" s="253"/>
      <c r="M226" s="254" t="s">
        <v>21</v>
      </c>
      <c r="N226" s="255" t="s">
        <v>42</v>
      </c>
      <c r="O226" s="45"/>
      <c r="P226" s="228">
        <f>O226*H226</f>
        <v>0</v>
      </c>
      <c r="Q226" s="228">
        <v>0</v>
      </c>
      <c r="R226" s="228">
        <f>Q226*H226</f>
        <v>0</v>
      </c>
      <c r="S226" s="228">
        <v>0</v>
      </c>
      <c r="T226" s="229">
        <f>S226*H226</f>
        <v>0</v>
      </c>
      <c r="AR226" s="22" t="s">
        <v>190</v>
      </c>
      <c r="AT226" s="22" t="s">
        <v>228</v>
      </c>
      <c r="AU226" s="22" t="s">
        <v>81</v>
      </c>
      <c r="AY226" s="22" t="s">
        <v>136</v>
      </c>
      <c r="BE226" s="230">
        <f>IF(N226="základní",J226,0)</f>
        <v>0</v>
      </c>
      <c r="BF226" s="230">
        <f>IF(N226="snížená",J226,0)</f>
        <v>0</v>
      </c>
      <c r="BG226" s="230">
        <f>IF(N226="zákl. přenesená",J226,0)</f>
        <v>0</v>
      </c>
      <c r="BH226" s="230">
        <f>IF(N226="sníž. přenesená",J226,0)</f>
        <v>0</v>
      </c>
      <c r="BI226" s="230">
        <f>IF(N226="nulová",J226,0)</f>
        <v>0</v>
      </c>
      <c r="BJ226" s="22" t="s">
        <v>79</v>
      </c>
      <c r="BK226" s="230">
        <f>ROUND(I226*H226,2)</f>
        <v>0</v>
      </c>
      <c r="BL226" s="22" t="s">
        <v>143</v>
      </c>
      <c r="BM226" s="22" t="s">
        <v>377</v>
      </c>
    </row>
    <row r="227" s="1" customFormat="1">
      <c r="B227" s="44"/>
      <c r="C227" s="72"/>
      <c r="D227" s="231" t="s">
        <v>145</v>
      </c>
      <c r="E227" s="72"/>
      <c r="F227" s="232" t="s">
        <v>378</v>
      </c>
      <c r="G227" s="72"/>
      <c r="H227" s="72"/>
      <c r="I227" s="189"/>
      <c r="J227" s="72"/>
      <c r="K227" s="72"/>
      <c r="L227" s="70"/>
      <c r="M227" s="233"/>
      <c r="N227" s="45"/>
      <c r="O227" s="45"/>
      <c r="P227" s="45"/>
      <c r="Q227" s="45"/>
      <c r="R227" s="45"/>
      <c r="S227" s="45"/>
      <c r="T227" s="93"/>
      <c r="AT227" s="22" t="s">
        <v>145</v>
      </c>
      <c r="AU227" s="22" t="s">
        <v>81</v>
      </c>
    </row>
    <row r="228" s="11" customFormat="1">
      <c r="B228" s="235"/>
      <c r="C228" s="236"/>
      <c r="D228" s="231" t="s">
        <v>149</v>
      </c>
      <c r="E228" s="237" t="s">
        <v>21</v>
      </c>
      <c r="F228" s="238" t="s">
        <v>379</v>
      </c>
      <c r="G228" s="236"/>
      <c r="H228" s="239">
        <v>2</v>
      </c>
      <c r="I228" s="240"/>
      <c r="J228" s="236"/>
      <c r="K228" s="236"/>
      <c r="L228" s="241"/>
      <c r="M228" s="242"/>
      <c r="N228" s="243"/>
      <c r="O228" s="243"/>
      <c r="P228" s="243"/>
      <c r="Q228" s="243"/>
      <c r="R228" s="243"/>
      <c r="S228" s="243"/>
      <c r="T228" s="244"/>
      <c r="AT228" s="245" t="s">
        <v>149</v>
      </c>
      <c r="AU228" s="245" t="s">
        <v>81</v>
      </c>
      <c r="AV228" s="11" t="s">
        <v>81</v>
      </c>
      <c r="AW228" s="11" t="s">
        <v>35</v>
      </c>
      <c r="AX228" s="11" t="s">
        <v>71</v>
      </c>
      <c r="AY228" s="245" t="s">
        <v>136</v>
      </c>
    </row>
    <row r="229" s="1" customFormat="1" ht="25.5" customHeight="1">
      <c r="B229" s="44"/>
      <c r="C229" s="219" t="s">
        <v>380</v>
      </c>
      <c r="D229" s="219" t="s">
        <v>138</v>
      </c>
      <c r="E229" s="220" t="s">
        <v>381</v>
      </c>
      <c r="F229" s="221" t="s">
        <v>382</v>
      </c>
      <c r="G229" s="222" t="s">
        <v>159</v>
      </c>
      <c r="H229" s="223">
        <v>49.951999999999998</v>
      </c>
      <c r="I229" s="224"/>
      <c r="J229" s="225">
        <f>ROUND(I229*H229,2)</f>
        <v>0</v>
      </c>
      <c r="K229" s="221" t="s">
        <v>142</v>
      </c>
      <c r="L229" s="70"/>
      <c r="M229" s="226" t="s">
        <v>21</v>
      </c>
      <c r="N229" s="227" t="s">
        <v>42</v>
      </c>
      <c r="O229" s="45"/>
      <c r="P229" s="228">
        <f>O229*H229</f>
        <v>0</v>
      </c>
      <c r="Q229" s="228">
        <v>0</v>
      </c>
      <c r="R229" s="228">
        <f>Q229*H229</f>
        <v>0</v>
      </c>
      <c r="S229" s="228">
        <v>0</v>
      </c>
      <c r="T229" s="229">
        <f>S229*H229</f>
        <v>0</v>
      </c>
      <c r="AR229" s="22" t="s">
        <v>143</v>
      </c>
      <c r="AT229" s="22" t="s">
        <v>138</v>
      </c>
      <c r="AU229" s="22" t="s">
        <v>81</v>
      </c>
      <c r="AY229" s="22" t="s">
        <v>136</v>
      </c>
      <c r="BE229" s="230">
        <f>IF(N229="základní",J229,0)</f>
        <v>0</v>
      </c>
      <c r="BF229" s="230">
        <f>IF(N229="snížená",J229,0)</f>
        <v>0</v>
      </c>
      <c r="BG229" s="230">
        <f>IF(N229="zákl. přenesená",J229,0)</f>
        <v>0</v>
      </c>
      <c r="BH229" s="230">
        <f>IF(N229="sníž. přenesená",J229,0)</f>
        <v>0</v>
      </c>
      <c r="BI229" s="230">
        <f>IF(N229="nulová",J229,0)</f>
        <v>0</v>
      </c>
      <c r="BJ229" s="22" t="s">
        <v>79</v>
      </c>
      <c r="BK229" s="230">
        <f>ROUND(I229*H229,2)</f>
        <v>0</v>
      </c>
      <c r="BL229" s="22" t="s">
        <v>143</v>
      </c>
      <c r="BM229" s="22" t="s">
        <v>383</v>
      </c>
    </row>
    <row r="230" s="1" customFormat="1">
      <c r="B230" s="44"/>
      <c r="C230" s="72"/>
      <c r="D230" s="231" t="s">
        <v>145</v>
      </c>
      <c r="E230" s="72"/>
      <c r="F230" s="232" t="s">
        <v>384</v>
      </c>
      <c r="G230" s="72"/>
      <c r="H230" s="72"/>
      <c r="I230" s="189"/>
      <c r="J230" s="72"/>
      <c r="K230" s="72"/>
      <c r="L230" s="70"/>
      <c r="M230" s="233"/>
      <c r="N230" s="45"/>
      <c r="O230" s="45"/>
      <c r="P230" s="45"/>
      <c r="Q230" s="45"/>
      <c r="R230" s="45"/>
      <c r="S230" s="45"/>
      <c r="T230" s="93"/>
      <c r="AT230" s="22" t="s">
        <v>145</v>
      </c>
      <c r="AU230" s="22" t="s">
        <v>81</v>
      </c>
    </row>
    <row r="231" s="1" customFormat="1">
      <c r="B231" s="44"/>
      <c r="C231" s="72"/>
      <c r="D231" s="231" t="s">
        <v>147</v>
      </c>
      <c r="E231" s="72"/>
      <c r="F231" s="234" t="s">
        <v>385</v>
      </c>
      <c r="G231" s="72"/>
      <c r="H231" s="72"/>
      <c r="I231" s="189"/>
      <c r="J231" s="72"/>
      <c r="K231" s="72"/>
      <c r="L231" s="70"/>
      <c r="M231" s="233"/>
      <c r="N231" s="45"/>
      <c r="O231" s="45"/>
      <c r="P231" s="45"/>
      <c r="Q231" s="45"/>
      <c r="R231" s="45"/>
      <c r="S231" s="45"/>
      <c r="T231" s="93"/>
      <c r="AT231" s="22" t="s">
        <v>147</v>
      </c>
      <c r="AU231" s="22" t="s">
        <v>81</v>
      </c>
    </row>
    <row r="232" s="11" customFormat="1">
      <c r="B232" s="235"/>
      <c r="C232" s="236"/>
      <c r="D232" s="231" t="s">
        <v>149</v>
      </c>
      <c r="E232" s="237" t="s">
        <v>21</v>
      </c>
      <c r="F232" s="238" t="s">
        <v>386</v>
      </c>
      <c r="G232" s="236"/>
      <c r="H232" s="239">
        <v>49.951999999999998</v>
      </c>
      <c r="I232" s="240"/>
      <c r="J232" s="236"/>
      <c r="K232" s="236"/>
      <c r="L232" s="241"/>
      <c r="M232" s="242"/>
      <c r="N232" s="243"/>
      <c r="O232" s="243"/>
      <c r="P232" s="243"/>
      <c r="Q232" s="243"/>
      <c r="R232" s="243"/>
      <c r="S232" s="243"/>
      <c r="T232" s="244"/>
      <c r="AT232" s="245" t="s">
        <v>149</v>
      </c>
      <c r="AU232" s="245" t="s">
        <v>81</v>
      </c>
      <c r="AV232" s="11" t="s">
        <v>81</v>
      </c>
      <c r="AW232" s="11" t="s">
        <v>35</v>
      </c>
      <c r="AX232" s="11" t="s">
        <v>71</v>
      </c>
      <c r="AY232" s="245" t="s">
        <v>136</v>
      </c>
    </row>
    <row r="233" s="1" customFormat="1" ht="25.5" customHeight="1">
      <c r="B233" s="44"/>
      <c r="C233" s="246" t="s">
        <v>387</v>
      </c>
      <c r="D233" s="246" t="s">
        <v>228</v>
      </c>
      <c r="E233" s="247" t="s">
        <v>388</v>
      </c>
      <c r="F233" s="248" t="s">
        <v>389</v>
      </c>
      <c r="G233" s="249" t="s">
        <v>159</v>
      </c>
      <c r="H233" s="250">
        <v>54.947000000000003</v>
      </c>
      <c r="I233" s="251"/>
      <c r="J233" s="252">
        <f>ROUND(I233*H233,2)</f>
        <v>0</v>
      </c>
      <c r="K233" s="248" t="s">
        <v>21</v>
      </c>
      <c r="L233" s="253"/>
      <c r="M233" s="254" t="s">
        <v>21</v>
      </c>
      <c r="N233" s="255" t="s">
        <v>42</v>
      </c>
      <c r="O233" s="45"/>
      <c r="P233" s="228">
        <f>O233*H233</f>
        <v>0</v>
      </c>
      <c r="Q233" s="228">
        <v>0</v>
      </c>
      <c r="R233" s="228">
        <f>Q233*H233</f>
        <v>0</v>
      </c>
      <c r="S233" s="228">
        <v>0</v>
      </c>
      <c r="T233" s="229">
        <f>S233*H233</f>
        <v>0</v>
      </c>
      <c r="AR233" s="22" t="s">
        <v>190</v>
      </c>
      <c r="AT233" s="22" t="s">
        <v>228</v>
      </c>
      <c r="AU233" s="22" t="s">
        <v>81</v>
      </c>
      <c r="AY233" s="22" t="s">
        <v>136</v>
      </c>
      <c r="BE233" s="230">
        <f>IF(N233="základní",J233,0)</f>
        <v>0</v>
      </c>
      <c r="BF233" s="230">
        <f>IF(N233="snížená",J233,0)</f>
        <v>0</v>
      </c>
      <c r="BG233" s="230">
        <f>IF(N233="zákl. přenesená",J233,0)</f>
        <v>0</v>
      </c>
      <c r="BH233" s="230">
        <f>IF(N233="sníž. přenesená",J233,0)</f>
        <v>0</v>
      </c>
      <c r="BI233" s="230">
        <f>IF(N233="nulová",J233,0)</f>
        <v>0</v>
      </c>
      <c r="BJ233" s="22" t="s">
        <v>79</v>
      </c>
      <c r="BK233" s="230">
        <f>ROUND(I233*H233,2)</f>
        <v>0</v>
      </c>
      <c r="BL233" s="22" t="s">
        <v>143</v>
      </c>
      <c r="BM233" s="22" t="s">
        <v>390</v>
      </c>
    </row>
    <row r="234" s="1" customFormat="1">
      <c r="B234" s="44"/>
      <c r="C234" s="72"/>
      <c r="D234" s="231" t="s">
        <v>145</v>
      </c>
      <c r="E234" s="72"/>
      <c r="F234" s="232" t="s">
        <v>389</v>
      </c>
      <c r="G234" s="72"/>
      <c r="H234" s="72"/>
      <c r="I234" s="189"/>
      <c r="J234" s="72"/>
      <c r="K234" s="72"/>
      <c r="L234" s="70"/>
      <c r="M234" s="233"/>
      <c r="N234" s="45"/>
      <c r="O234" s="45"/>
      <c r="P234" s="45"/>
      <c r="Q234" s="45"/>
      <c r="R234" s="45"/>
      <c r="S234" s="45"/>
      <c r="T234" s="93"/>
      <c r="AT234" s="22" t="s">
        <v>145</v>
      </c>
      <c r="AU234" s="22" t="s">
        <v>81</v>
      </c>
    </row>
    <row r="235" s="11" customFormat="1">
      <c r="B235" s="235"/>
      <c r="C235" s="236"/>
      <c r="D235" s="231" t="s">
        <v>149</v>
      </c>
      <c r="E235" s="236"/>
      <c r="F235" s="238" t="s">
        <v>391</v>
      </c>
      <c r="G235" s="236"/>
      <c r="H235" s="239">
        <v>54.947000000000003</v>
      </c>
      <c r="I235" s="240"/>
      <c r="J235" s="236"/>
      <c r="K235" s="236"/>
      <c r="L235" s="241"/>
      <c r="M235" s="242"/>
      <c r="N235" s="243"/>
      <c r="O235" s="243"/>
      <c r="P235" s="243"/>
      <c r="Q235" s="243"/>
      <c r="R235" s="243"/>
      <c r="S235" s="243"/>
      <c r="T235" s="244"/>
      <c r="AT235" s="245" t="s">
        <v>149</v>
      </c>
      <c r="AU235" s="245" t="s">
        <v>81</v>
      </c>
      <c r="AV235" s="11" t="s">
        <v>81</v>
      </c>
      <c r="AW235" s="11" t="s">
        <v>6</v>
      </c>
      <c r="AX235" s="11" t="s">
        <v>79</v>
      </c>
      <c r="AY235" s="245" t="s">
        <v>136</v>
      </c>
    </row>
    <row r="236" s="10" customFormat="1" ht="29.88" customHeight="1">
      <c r="B236" s="203"/>
      <c r="C236" s="204"/>
      <c r="D236" s="205" t="s">
        <v>70</v>
      </c>
      <c r="E236" s="217" t="s">
        <v>197</v>
      </c>
      <c r="F236" s="217" t="s">
        <v>392</v>
      </c>
      <c r="G236" s="204"/>
      <c r="H236" s="204"/>
      <c r="I236" s="207"/>
      <c r="J236" s="218">
        <f>BK236</f>
        <v>0</v>
      </c>
      <c r="K236" s="204"/>
      <c r="L236" s="209"/>
      <c r="M236" s="210"/>
      <c r="N236" s="211"/>
      <c r="O236" s="211"/>
      <c r="P236" s="212">
        <f>SUM(P237:P240)</f>
        <v>0</v>
      </c>
      <c r="Q236" s="211"/>
      <c r="R236" s="212">
        <f>SUM(R237:R240)</f>
        <v>0.0010368000000000001</v>
      </c>
      <c r="S236" s="211"/>
      <c r="T236" s="213">
        <f>SUM(T237:T240)</f>
        <v>0</v>
      </c>
      <c r="AR236" s="214" t="s">
        <v>79</v>
      </c>
      <c r="AT236" s="215" t="s">
        <v>70</v>
      </c>
      <c r="AU236" s="215" t="s">
        <v>79</v>
      </c>
      <c r="AY236" s="214" t="s">
        <v>136</v>
      </c>
      <c r="BK236" s="216">
        <f>SUM(BK237:BK240)</f>
        <v>0</v>
      </c>
    </row>
    <row r="237" s="1" customFormat="1" ht="25.5" customHeight="1">
      <c r="B237" s="44"/>
      <c r="C237" s="219" t="s">
        <v>393</v>
      </c>
      <c r="D237" s="219" t="s">
        <v>138</v>
      </c>
      <c r="E237" s="220" t="s">
        <v>394</v>
      </c>
      <c r="F237" s="221" t="s">
        <v>395</v>
      </c>
      <c r="G237" s="222" t="s">
        <v>253</v>
      </c>
      <c r="H237" s="223">
        <v>5.7599999999999998</v>
      </c>
      <c r="I237" s="224"/>
      <c r="J237" s="225">
        <f>ROUND(I237*H237,2)</f>
        <v>0</v>
      </c>
      <c r="K237" s="221" t="s">
        <v>142</v>
      </c>
      <c r="L237" s="70"/>
      <c r="M237" s="226" t="s">
        <v>21</v>
      </c>
      <c r="N237" s="227" t="s">
        <v>42</v>
      </c>
      <c r="O237" s="45"/>
      <c r="P237" s="228">
        <f>O237*H237</f>
        <v>0</v>
      </c>
      <c r="Q237" s="228">
        <v>0.00018000000000000001</v>
      </c>
      <c r="R237" s="228">
        <f>Q237*H237</f>
        <v>0.0010368000000000001</v>
      </c>
      <c r="S237" s="228">
        <v>0</v>
      </c>
      <c r="T237" s="229">
        <f>S237*H237</f>
        <v>0</v>
      </c>
      <c r="AR237" s="22" t="s">
        <v>143</v>
      </c>
      <c r="AT237" s="22" t="s">
        <v>138</v>
      </c>
      <c r="AU237" s="22" t="s">
        <v>81</v>
      </c>
      <c r="AY237" s="22" t="s">
        <v>136</v>
      </c>
      <c r="BE237" s="230">
        <f>IF(N237="základní",J237,0)</f>
        <v>0</v>
      </c>
      <c r="BF237" s="230">
        <f>IF(N237="snížená",J237,0)</f>
        <v>0</v>
      </c>
      <c r="BG237" s="230">
        <f>IF(N237="zákl. přenesená",J237,0)</f>
        <v>0</v>
      </c>
      <c r="BH237" s="230">
        <f>IF(N237="sníž. přenesená",J237,0)</f>
        <v>0</v>
      </c>
      <c r="BI237" s="230">
        <f>IF(N237="nulová",J237,0)</f>
        <v>0</v>
      </c>
      <c r="BJ237" s="22" t="s">
        <v>79</v>
      </c>
      <c r="BK237" s="230">
        <f>ROUND(I237*H237,2)</f>
        <v>0</v>
      </c>
      <c r="BL237" s="22" t="s">
        <v>143</v>
      </c>
      <c r="BM237" s="22" t="s">
        <v>396</v>
      </c>
    </row>
    <row r="238" s="1" customFormat="1">
      <c r="B238" s="44"/>
      <c r="C238" s="72"/>
      <c r="D238" s="231" t="s">
        <v>145</v>
      </c>
      <c r="E238" s="72"/>
      <c r="F238" s="232" t="s">
        <v>397</v>
      </c>
      <c r="G238" s="72"/>
      <c r="H238" s="72"/>
      <c r="I238" s="189"/>
      <c r="J238" s="72"/>
      <c r="K238" s="72"/>
      <c r="L238" s="70"/>
      <c r="M238" s="233"/>
      <c r="N238" s="45"/>
      <c r="O238" s="45"/>
      <c r="P238" s="45"/>
      <c r="Q238" s="45"/>
      <c r="R238" s="45"/>
      <c r="S238" s="45"/>
      <c r="T238" s="93"/>
      <c r="AT238" s="22" t="s">
        <v>145</v>
      </c>
      <c r="AU238" s="22" t="s">
        <v>81</v>
      </c>
    </row>
    <row r="239" s="11" customFormat="1">
      <c r="B239" s="235"/>
      <c r="C239" s="236"/>
      <c r="D239" s="231" t="s">
        <v>149</v>
      </c>
      <c r="E239" s="237" t="s">
        <v>21</v>
      </c>
      <c r="F239" s="238" t="s">
        <v>398</v>
      </c>
      <c r="G239" s="236"/>
      <c r="H239" s="239">
        <v>3.8399999999999999</v>
      </c>
      <c r="I239" s="240"/>
      <c r="J239" s="236"/>
      <c r="K239" s="236"/>
      <c r="L239" s="241"/>
      <c r="M239" s="242"/>
      <c r="N239" s="243"/>
      <c r="O239" s="243"/>
      <c r="P239" s="243"/>
      <c r="Q239" s="243"/>
      <c r="R239" s="243"/>
      <c r="S239" s="243"/>
      <c r="T239" s="244"/>
      <c r="AT239" s="245" t="s">
        <v>149</v>
      </c>
      <c r="AU239" s="245" t="s">
        <v>81</v>
      </c>
      <c r="AV239" s="11" t="s">
        <v>81</v>
      </c>
      <c r="AW239" s="11" t="s">
        <v>35</v>
      </c>
      <c r="AX239" s="11" t="s">
        <v>71</v>
      </c>
      <c r="AY239" s="245" t="s">
        <v>136</v>
      </c>
    </row>
    <row r="240" s="11" customFormat="1">
      <c r="B240" s="235"/>
      <c r="C240" s="236"/>
      <c r="D240" s="231" t="s">
        <v>149</v>
      </c>
      <c r="E240" s="237" t="s">
        <v>21</v>
      </c>
      <c r="F240" s="238" t="s">
        <v>399</v>
      </c>
      <c r="G240" s="236"/>
      <c r="H240" s="239">
        <v>1.9199999999999999</v>
      </c>
      <c r="I240" s="240"/>
      <c r="J240" s="236"/>
      <c r="K240" s="236"/>
      <c r="L240" s="241"/>
      <c r="M240" s="242"/>
      <c r="N240" s="243"/>
      <c r="O240" s="243"/>
      <c r="P240" s="243"/>
      <c r="Q240" s="243"/>
      <c r="R240" s="243"/>
      <c r="S240" s="243"/>
      <c r="T240" s="244"/>
      <c r="AT240" s="245" t="s">
        <v>149</v>
      </c>
      <c r="AU240" s="245" t="s">
        <v>81</v>
      </c>
      <c r="AV240" s="11" t="s">
        <v>81</v>
      </c>
      <c r="AW240" s="11" t="s">
        <v>35</v>
      </c>
      <c r="AX240" s="11" t="s">
        <v>71</v>
      </c>
      <c r="AY240" s="245" t="s">
        <v>136</v>
      </c>
    </row>
    <row r="241" s="10" customFormat="1" ht="37.44" customHeight="1">
      <c r="B241" s="203"/>
      <c r="C241" s="204"/>
      <c r="D241" s="205" t="s">
        <v>70</v>
      </c>
      <c r="E241" s="206" t="s">
        <v>400</v>
      </c>
      <c r="F241" s="206" t="s">
        <v>401</v>
      </c>
      <c r="G241" s="204"/>
      <c r="H241" s="204"/>
      <c r="I241" s="207"/>
      <c r="J241" s="208">
        <f>BK241</f>
        <v>0</v>
      </c>
      <c r="K241" s="204"/>
      <c r="L241" s="209"/>
      <c r="M241" s="210"/>
      <c r="N241" s="211"/>
      <c r="O241" s="211"/>
      <c r="P241" s="212">
        <f>P242</f>
        <v>0</v>
      </c>
      <c r="Q241" s="211"/>
      <c r="R241" s="212">
        <f>R242</f>
        <v>0.8190208000000001</v>
      </c>
      <c r="S241" s="211"/>
      <c r="T241" s="213">
        <f>T242</f>
        <v>0</v>
      </c>
      <c r="AR241" s="214" t="s">
        <v>81</v>
      </c>
      <c r="AT241" s="215" t="s">
        <v>70</v>
      </c>
      <c r="AU241" s="215" t="s">
        <v>71</v>
      </c>
      <c r="AY241" s="214" t="s">
        <v>136</v>
      </c>
      <c r="BK241" s="216">
        <f>BK242</f>
        <v>0</v>
      </c>
    </row>
    <row r="242" s="10" customFormat="1" ht="19.92" customHeight="1">
      <c r="B242" s="203"/>
      <c r="C242" s="204"/>
      <c r="D242" s="205" t="s">
        <v>70</v>
      </c>
      <c r="E242" s="217" t="s">
        <v>402</v>
      </c>
      <c r="F242" s="217" t="s">
        <v>403</v>
      </c>
      <c r="G242" s="204"/>
      <c r="H242" s="204"/>
      <c r="I242" s="207"/>
      <c r="J242" s="218">
        <f>BK242</f>
        <v>0</v>
      </c>
      <c r="K242" s="204"/>
      <c r="L242" s="209"/>
      <c r="M242" s="210"/>
      <c r="N242" s="211"/>
      <c r="O242" s="211"/>
      <c r="P242" s="212">
        <f>SUM(P243:P253)</f>
        <v>0</v>
      </c>
      <c r="Q242" s="211"/>
      <c r="R242" s="212">
        <f>SUM(R243:R253)</f>
        <v>0.8190208000000001</v>
      </c>
      <c r="S242" s="211"/>
      <c r="T242" s="213">
        <f>SUM(T243:T253)</f>
        <v>0</v>
      </c>
      <c r="AR242" s="214" t="s">
        <v>81</v>
      </c>
      <c r="AT242" s="215" t="s">
        <v>70</v>
      </c>
      <c r="AU242" s="215" t="s">
        <v>79</v>
      </c>
      <c r="AY242" s="214" t="s">
        <v>136</v>
      </c>
      <c r="BK242" s="216">
        <f>SUM(BK243:BK253)</f>
        <v>0</v>
      </c>
    </row>
    <row r="243" s="1" customFormat="1" ht="16.5" customHeight="1">
      <c r="B243" s="44"/>
      <c r="C243" s="219" t="s">
        <v>404</v>
      </c>
      <c r="D243" s="219" t="s">
        <v>138</v>
      </c>
      <c r="E243" s="220" t="s">
        <v>405</v>
      </c>
      <c r="F243" s="221" t="s">
        <v>406</v>
      </c>
      <c r="G243" s="222" t="s">
        <v>253</v>
      </c>
      <c r="H243" s="223">
        <v>191.36000000000001</v>
      </c>
      <c r="I243" s="224"/>
      <c r="J243" s="225">
        <f>ROUND(I243*H243,2)</f>
        <v>0</v>
      </c>
      <c r="K243" s="221" t="s">
        <v>142</v>
      </c>
      <c r="L243" s="70"/>
      <c r="M243" s="226" t="s">
        <v>21</v>
      </c>
      <c r="N243" s="227" t="s">
        <v>42</v>
      </c>
      <c r="O243" s="45"/>
      <c r="P243" s="228">
        <f>O243*H243</f>
        <v>0</v>
      </c>
      <c r="Q243" s="228">
        <v>0.00054000000000000001</v>
      </c>
      <c r="R243" s="228">
        <f>Q243*H243</f>
        <v>0.10333440000000001</v>
      </c>
      <c r="S243" s="228">
        <v>0</v>
      </c>
      <c r="T243" s="229">
        <f>S243*H243</f>
        <v>0</v>
      </c>
      <c r="AR243" s="22" t="s">
        <v>250</v>
      </c>
      <c r="AT243" s="22" t="s">
        <v>138</v>
      </c>
      <c r="AU243" s="22" t="s">
        <v>81</v>
      </c>
      <c r="AY243" s="22" t="s">
        <v>136</v>
      </c>
      <c r="BE243" s="230">
        <f>IF(N243="základní",J243,0)</f>
        <v>0</v>
      </c>
      <c r="BF243" s="230">
        <f>IF(N243="snížená",J243,0)</f>
        <v>0</v>
      </c>
      <c r="BG243" s="230">
        <f>IF(N243="zákl. přenesená",J243,0)</f>
        <v>0</v>
      </c>
      <c r="BH243" s="230">
        <f>IF(N243="sníž. přenesená",J243,0)</f>
        <v>0</v>
      </c>
      <c r="BI243" s="230">
        <f>IF(N243="nulová",J243,0)</f>
        <v>0</v>
      </c>
      <c r="BJ243" s="22" t="s">
        <v>79</v>
      </c>
      <c r="BK243" s="230">
        <f>ROUND(I243*H243,2)</f>
        <v>0</v>
      </c>
      <c r="BL243" s="22" t="s">
        <v>250</v>
      </c>
      <c r="BM243" s="22" t="s">
        <v>407</v>
      </c>
    </row>
    <row r="244" s="1" customFormat="1">
      <c r="B244" s="44"/>
      <c r="C244" s="72"/>
      <c r="D244" s="231" t="s">
        <v>145</v>
      </c>
      <c r="E244" s="72"/>
      <c r="F244" s="232" t="s">
        <v>408</v>
      </c>
      <c r="G244" s="72"/>
      <c r="H244" s="72"/>
      <c r="I244" s="189"/>
      <c r="J244" s="72"/>
      <c r="K244" s="72"/>
      <c r="L244" s="70"/>
      <c r="M244" s="233"/>
      <c r="N244" s="45"/>
      <c r="O244" s="45"/>
      <c r="P244" s="45"/>
      <c r="Q244" s="45"/>
      <c r="R244" s="45"/>
      <c r="S244" s="45"/>
      <c r="T244" s="93"/>
      <c r="AT244" s="22" t="s">
        <v>145</v>
      </c>
      <c r="AU244" s="22" t="s">
        <v>81</v>
      </c>
    </row>
    <row r="245" s="11" customFormat="1">
      <c r="B245" s="235"/>
      <c r="C245" s="236"/>
      <c r="D245" s="231" t="s">
        <v>149</v>
      </c>
      <c r="E245" s="237" t="s">
        <v>21</v>
      </c>
      <c r="F245" s="238" t="s">
        <v>409</v>
      </c>
      <c r="G245" s="236"/>
      <c r="H245" s="239">
        <v>191.36000000000001</v>
      </c>
      <c r="I245" s="240"/>
      <c r="J245" s="236"/>
      <c r="K245" s="236"/>
      <c r="L245" s="241"/>
      <c r="M245" s="242"/>
      <c r="N245" s="243"/>
      <c r="O245" s="243"/>
      <c r="P245" s="243"/>
      <c r="Q245" s="243"/>
      <c r="R245" s="243"/>
      <c r="S245" s="243"/>
      <c r="T245" s="244"/>
      <c r="AT245" s="245" t="s">
        <v>149</v>
      </c>
      <c r="AU245" s="245" t="s">
        <v>81</v>
      </c>
      <c r="AV245" s="11" t="s">
        <v>81</v>
      </c>
      <c r="AW245" s="11" t="s">
        <v>35</v>
      </c>
      <c r="AX245" s="11" t="s">
        <v>71</v>
      </c>
      <c r="AY245" s="245" t="s">
        <v>136</v>
      </c>
    </row>
    <row r="246" s="1" customFormat="1" ht="16.5" customHeight="1">
      <c r="B246" s="44"/>
      <c r="C246" s="219" t="s">
        <v>410</v>
      </c>
      <c r="D246" s="219" t="s">
        <v>138</v>
      </c>
      <c r="E246" s="220" t="s">
        <v>411</v>
      </c>
      <c r="F246" s="221" t="s">
        <v>412</v>
      </c>
      <c r="G246" s="222" t="s">
        <v>253</v>
      </c>
      <c r="H246" s="223">
        <v>191.36000000000001</v>
      </c>
      <c r="I246" s="224"/>
      <c r="J246" s="225">
        <f>ROUND(I246*H246,2)</f>
        <v>0</v>
      </c>
      <c r="K246" s="221" t="s">
        <v>142</v>
      </c>
      <c r="L246" s="70"/>
      <c r="M246" s="226" t="s">
        <v>21</v>
      </c>
      <c r="N246" s="227" t="s">
        <v>42</v>
      </c>
      <c r="O246" s="45"/>
      <c r="P246" s="228">
        <f>O246*H246</f>
        <v>0</v>
      </c>
      <c r="Q246" s="228">
        <v>0.00024000000000000001</v>
      </c>
      <c r="R246" s="228">
        <f>Q246*H246</f>
        <v>0.045926400000000006</v>
      </c>
      <c r="S246" s="228">
        <v>0</v>
      </c>
      <c r="T246" s="229">
        <f>S246*H246</f>
        <v>0</v>
      </c>
      <c r="AR246" s="22" t="s">
        <v>250</v>
      </c>
      <c r="AT246" s="22" t="s">
        <v>138</v>
      </c>
      <c r="AU246" s="22" t="s">
        <v>81</v>
      </c>
      <c r="AY246" s="22" t="s">
        <v>136</v>
      </c>
      <c r="BE246" s="230">
        <f>IF(N246="základní",J246,0)</f>
        <v>0</v>
      </c>
      <c r="BF246" s="230">
        <f>IF(N246="snížená",J246,0)</f>
        <v>0</v>
      </c>
      <c r="BG246" s="230">
        <f>IF(N246="zákl. přenesená",J246,0)</f>
        <v>0</v>
      </c>
      <c r="BH246" s="230">
        <f>IF(N246="sníž. přenesená",J246,0)</f>
        <v>0</v>
      </c>
      <c r="BI246" s="230">
        <f>IF(N246="nulová",J246,0)</f>
        <v>0</v>
      </c>
      <c r="BJ246" s="22" t="s">
        <v>79</v>
      </c>
      <c r="BK246" s="230">
        <f>ROUND(I246*H246,2)</f>
        <v>0</v>
      </c>
      <c r="BL246" s="22" t="s">
        <v>250</v>
      </c>
      <c r="BM246" s="22" t="s">
        <v>413</v>
      </c>
    </row>
    <row r="247" s="1" customFormat="1">
      <c r="B247" s="44"/>
      <c r="C247" s="72"/>
      <c r="D247" s="231" t="s">
        <v>145</v>
      </c>
      <c r="E247" s="72"/>
      <c r="F247" s="232" t="s">
        <v>414</v>
      </c>
      <c r="G247" s="72"/>
      <c r="H247" s="72"/>
      <c r="I247" s="189"/>
      <c r="J247" s="72"/>
      <c r="K247" s="72"/>
      <c r="L247" s="70"/>
      <c r="M247" s="233"/>
      <c r="N247" s="45"/>
      <c r="O247" s="45"/>
      <c r="P247" s="45"/>
      <c r="Q247" s="45"/>
      <c r="R247" s="45"/>
      <c r="S247" s="45"/>
      <c r="T247" s="93"/>
      <c r="AT247" s="22" t="s">
        <v>145</v>
      </c>
      <c r="AU247" s="22" t="s">
        <v>81</v>
      </c>
    </row>
    <row r="248" s="1" customFormat="1">
      <c r="B248" s="44"/>
      <c r="C248" s="72"/>
      <c r="D248" s="231" t="s">
        <v>147</v>
      </c>
      <c r="E248" s="72"/>
      <c r="F248" s="234" t="s">
        <v>415</v>
      </c>
      <c r="G248" s="72"/>
      <c r="H248" s="72"/>
      <c r="I248" s="189"/>
      <c r="J248" s="72"/>
      <c r="K248" s="72"/>
      <c r="L248" s="70"/>
      <c r="M248" s="233"/>
      <c r="N248" s="45"/>
      <c r="O248" s="45"/>
      <c r="P248" s="45"/>
      <c r="Q248" s="45"/>
      <c r="R248" s="45"/>
      <c r="S248" s="45"/>
      <c r="T248" s="93"/>
      <c r="AT248" s="22" t="s">
        <v>147</v>
      </c>
      <c r="AU248" s="22" t="s">
        <v>81</v>
      </c>
    </row>
    <row r="249" s="11" customFormat="1">
      <c r="B249" s="235"/>
      <c r="C249" s="236"/>
      <c r="D249" s="231" t="s">
        <v>149</v>
      </c>
      <c r="E249" s="237" t="s">
        <v>21</v>
      </c>
      <c r="F249" s="238" t="s">
        <v>409</v>
      </c>
      <c r="G249" s="236"/>
      <c r="H249" s="239">
        <v>191.36000000000001</v>
      </c>
      <c r="I249" s="240"/>
      <c r="J249" s="236"/>
      <c r="K249" s="236"/>
      <c r="L249" s="241"/>
      <c r="M249" s="242"/>
      <c r="N249" s="243"/>
      <c r="O249" s="243"/>
      <c r="P249" s="243"/>
      <c r="Q249" s="243"/>
      <c r="R249" s="243"/>
      <c r="S249" s="243"/>
      <c r="T249" s="244"/>
      <c r="AT249" s="245" t="s">
        <v>149</v>
      </c>
      <c r="AU249" s="245" t="s">
        <v>81</v>
      </c>
      <c r="AV249" s="11" t="s">
        <v>81</v>
      </c>
      <c r="AW249" s="11" t="s">
        <v>35</v>
      </c>
      <c r="AX249" s="11" t="s">
        <v>71</v>
      </c>
      <c r="AY249" s="245" t="s">
        <v>136</v>
      </c>
    </row>
    <row r="250" s="1" customFormat="1" ht="16.5" customHeight="1">
      <c r="B250" s="44"/>
      <c r="C250" s="219" t="s">
        <v>416</v>
      </c>
      <c r="D250" s="219" t="s">
        <v>138</v>
      </c>
      <c r="E250" s="220" t="s">
        <v>417</v>
      </c>
      <c r="F250" s="221" t="s">
        <v>418</v>
      </c>
      <c r="G250" s="222" t="s">
        <v>253</v>
      </c>
      <c r="H250" s="223">
        <v>191.36000000000001</v>
      </c>
      <c r="I250" s="224"/>
      <c r="J250" s="225">
        <f>ROUND(I250*H250,2)</f>
        <v>0</v>
      </c>
      <c r="K250" s="221" t="s">
        <v>142</v>
      </c>
      <c r="L250" s="70"/>
      <c r="M250" s="226" t="s">
        <v>21</v>
      </c>
      <c r="N250" s="227" t="s">
        <v>42</v>
      </c>
      <c r="O250" s="45"/>
      <c r="P250" s="228">
        <f>O250*H250</f>
        <v>0</v>
      </c>
      <c r="Q250" s="228">
        <v>0.0035000000000000001</v>
      </c>
      <c r="R250" s="228">
        <f>Q250*H250</f>
        <v>0.66976000000000002</v>
      </c>
      <c r="S250" s="228">
        <v>0</v>
      </c>
      <c r="T250" s="229">
        <f>S250*H250</f>
        <v>0</v>
      </c>
      <c r="AR250" s="22" t="s">
        <v>250</v>
      </c>
      <c r="AT250" s="22" t="s">
        <v>138</v>
      </c>
      <c r="AU250" s="22" t="s">
        <v>81</v>
      </c>
      <c r="AY250" s="22" t="s">
        <v>136</v>
      </c>
      <c r="BE250" s="230">
        <f>IF(N250="základní",J250,0)</f>
        <v>0</v>
      </c>
      <c r="BF250" s="230">
        <f>IF(N250="snížená",J250,0)</f>
        <v>0</v>
      </c>
      <c r="BG250" s="230">
        <f>IF(N250="zákl. přenesená",J250,0)</f>
        <v>0</v>
      </c>
      <c r="BH250" s="230">
        <f>IF(N250="sníž. přenesená",J250,0)</f>
        <v>0</v>
      </c>
      <c r="BI250" s="230">
        <f>IF(N250="nulová",J250,0)</f>
        <v>0</v>
      </c>
      <c r="BJ250" s="22" t="s">
        <v>79</v>
      </c>
      <c r="BK250" s="230">
        <f>ROUND(I250*H250,2)</f>
        <v>0</v>
      </c>
      <c r="BL250" s="22" t="s">
        <v>250</v>
      </c>
      <c r="BM250" s="22" t="s">
        <v>419</v>
      </c>
    </row>
    <row r="251" s="1" customFormat="1">
      <c r="B251" s="44"/>
      <c r="C251" s="72"/>
      <c r="D251" s="231" t="s">
        <v>145</v>
      </c>
      <c r="E251" s="72"/>
      <c r="F251" s="232" t="s">
        <v>420</v>
      </c>
      <c r="G251" s="72"/>
      <c r="H251" s="72"/>
      <c r="I251" s="189"/>
      <c r="J251" s="72"/>
      <c r="K251" s="72"/>
      <c r="L251" s="70"/>
      <c r="M251" s="233"/>
      <c r="N251" s="45"/>
      <c r="O251" s="45"/>
      <c r="P251" s="45"/>
      <c r="Q251" s="45"/>
      <c r="R251" s="45"/>
      <c r="S251" s="45"/>
      <c r="T251" s="93"/>
      <c r="AT251" s="22" t="s">
        <v>145</v>
      </c>
      <c r="AU251" s="22" t="s">
        <v>81</v>
      </c>
    </row>
    <row r="252" s="1" customFormat="1">
      <c r="B252" s="44"/>
      <c r="C252" s="72"/>
      <c r="D252" s="231" t="s">
        <v>147</v>
      </c>
      <c r="E252" s="72"/>
      <c r="F252" s="234" t="s">
        <v>415</v>
      </c>
      <c r="G252" s="72"/>
      <c r="H252" s="72"/>
      <c r="I252" s="189"/>
      <c r="J252" s="72"/>
      <c r="K252" s="72"/>
      <c r="L252" s="70"/>
      <c r="M252" s="233"/>
      <c r="N252" s="45"/>
      <c r="O252" s="45"/>
      <c r="P252" s="45"/>
      <c r="Q252" s="45"/>
      <c r="R252" s="45"/>
      <c r="S252" s="45"/>
      <c r="T252" s="93"/>
      <c r="AT252" s="22" t="s">
        <v>147</v>
      </c>
      <c r="AU252" s="22" t="s">
        <v>81</v>
      </c>
    </row>
    <row r="253" s="11" customFormat="1">
      <c r="B253" s="235"/>
      <c r="C253" s="236"/>
      <c r="D253" s="231" t="s">
        <v>149</v>
      </c>
      <c r="E253" s="237" t="s">
        <v>21</v>
      </c>
      <c r="F253" s="238" t="s">
        <v>409</v>
      </c>
      <c r="G253" s="236"/>
      <c r="H253" s="239">
        <v>191.36000000000001</v>
      </c>
      <c r="I253" s="240"/>
      <c r="J253" s="236"/>
      <c r="K253" s="236"/>
      <c r="L253" s="241"/>
      <c r="M253" s="256"/>
      <c r="N253" s="257"/>
      <c r="O253" s="257"/>
      <c r="P253" s="257"/>
      <c r="Q253" s="257"/>
      <c r="R253" s="257"/>
      <c r="S253" s="257"/>
      <c r="T253" s="258"/>
      <c r="AT253" s="245" t="s">
        <v>149</v>
      </c>
      <c r="AU253" s="245" t="s">
        <v>81</v>
      </c>
      <c r="AV253" s="11" t="s">
        <v>81</v>
      </c>
      <c r="AW253" s="11" t="s">
        <v>35</v>
      </c>
      <c r="AX253" s="11" t="s">
        <v>71</v>
      </c>
      <c r="AY253" s="245" t="s">
        <v>136</v>
      </c>
    </row>
    <row r="254" s="1" customFormat="1" ht="6.96" customHeight="1">
      <c r="B254" s="65"/>
      <c r="C254" s="66"/>
      <c r="D254" s="66"/>
      <c r="E254" s="66"/>
      <c r="F254" s="66"/>
      <c r="G254" s="66"/>
      <c r="H254" s="66"/>
      <c r="I254" s="164"/>
      <c r="J254" s="66"/>
      <c r="K254" s="66"/>
      <c r="L254" s="70"/>
    </row>
  </sheetData>
  <sheetProtection sheet="1" autoFilter="0" formatColumns="0" formatRows="0" objects="1" scenarios="1" spinCount="100000" saltValue="j16py7xEiFB/ouK7/Aw0cjhC5zY5VUiVIHA5Hc0mUhZl0AOjS9ok8SUihQ/OuxJLeWCvoz5dclSveBmkDbOC7Q==" hashValue="NGjZzh2b7NOMi3eU5ou3a6y83dou3XCFnugG2AMK/nY5iEye13Re5VmR6pyV2fP/dMAj2Vr8lj/huLSpCDnZZA==" algorithmName="SHA-512" password="CC35"/>
  <autoFilter ref="C82:K253"/>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100</v>
      </c>
      <c r="G1" s="137" t="s">
        <v>101</v>
      </c>
      <c r="H1" s="137"/>
      <c r="I1" s="138"/>
      <c r="J1" s="137" t="s">
        <v>102</v>
      </c>
      <c r="K1" s="136" t="s">
        <v>103</v>
      </c>
      <c r="L1" s="137" t="s">
        <v>104</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84</v>
      </c>
    </row>
    <row r="3" ht="6.96" customHeight="1">
      <c r="B3" s="23"/>
      <c r="C3" s="24"/>
      <c r="D3" s="24"/>
      <c r="E3" s="24"/>
      <c r="F3" s="24"/>
      <c r="G3" s="24"/>
      <c r="H3" s="24"/>
      <c r="I3" s="139"/>
      <c r="J3" s="24"/>
      <c r="K3" s="25"/>
      <c r="AT3" s="22" t="s">
        <v>81</v>
      </c>
    </row>
    <row r="4" ht="36.96" customHeight="1">
      <c r="B4" s="26"/>
      <c r="C4" s="27"/>
      <c r="D4" s="28" t="s">
        <v>105</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Nové Sedlo - kondenzační kotelna - zhotovení PD Drahonice</v>
      </c>
      <c r="F7" s="38"/>
      <c r="G7" s="38"/>
      <c r="H7" s="38"/>
      <c r="I7" s="140"/>
      <c r="J7" s="27"/>
      <c r="K7" s="29"/>
    </row>
    <row r="8" s="1" customFormat="1">
      <c r="B8" s="44"/>
      <c r="C8" s="45"/>
      <c r="D8" s="38" t="s">
        <v>106</v>
      </c>
      <c r="E8" s="45"/>
      <c r="F8" s="45"/>
      <c r="G8" s="45"/>
      <c r="H8" s="45"/>
      <c r="I8" s="142"/>
      <c r="J8" s="45"/>
      <c r="K8" s="49"/>
    </row>
    <row r="9" s="1" customFormat="1" ht="36.96" customHeight="1">
      <c r="B9" s="44"/>
      <c r="C9" s="45"/>
      <c r="D9" s="45"/>
      <c r="E9" s="143" t="s">
        <v>421</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09.11.2017</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Vězeňská služby České republiky</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30</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36</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37</v>
      </c>
      <c r="E27" s="45"/>
      <c r="F27" s="45"/>
      <c r="G27" s="45"/>
      <c r="H27" s="45"/>
      <c r="I27" s="142"/>
      <c r="J27" s="153">
        <f>ROUND(J94,2)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39</v>
      </c>
      <c r="G29" s="45"/>
      <c r="H29" s="45"/>
      <c r="I29" s="154" t="s">
        <v>38</v>
      </c>
      <c r="J29" s="50" t="s">
        <v>40</v>
      </c>
      <c r="K29" s="49"/>
    </row>
    <row r="30" s="1" customFormat="1" ht="14.4" customHeight="1">
      <c r="B30" s="44"/>
      <c r="C30" s="45"/>
      <c r="D30" s="53" t="s">
        <v>41</v>
      </c>
      <c r="E30" s="53" t="s">
        <v>42</v>
      </c>
      <c r="F30" s="155">
        <f>ROUND(SUM(BE94:BE705), 2)</f>
        <v>0</v>
      </c>
      <c r="G30" s="45"/>
      <c r="H30" s="45"/>
      <c r="I30" s="156">
        <v>0.20999999999999999</v>
      </c>
      <c r="J30" s="155">
        <f>ROUND(ROUND((SUM(BE94:BE705)), 2)*I30, 2)</f>
        <v>0</v>
      </c>
      <c r="K30" s="49"/>
    </row>
    <row r="31" s="1" customFormat="1" ht="14.4" customHeight="1">
      <c r="B31" s="44"/>
      <c r="C31" s="45"/>
      <c r="D31" s="45"/>
      <c r="E31" s="53" t="s">
        <v>43</v>
      </c>
      <c r="F31" s="155">
        <f>ROUND(SUM(BF94:BF705), 2)</f>
        <v>0</v>
      </c>
      <c r="G31" s="45"/>
      <c r="H31" s="45"/>
      <c r="I31" s="156">
        <v>0.14999999999999999</v>
      </c>
      <c r="J31" s="155">
        <f>ROUND(ROUND((SUM(BF94:BF705)), 2)*I31, 2)</f>
        <v>0</v>
      </c>
      <c r="K31" s="49"/>
    </row>
    <row r="32" hidden="1" s="1" customFormat="1" ht="14.4" customHeight="1">
      <c r="B32" s="44"/>
      <c r="C32" s="45"/>
      <c r="D32" s="45"/>
      <c r="E32" s="53" t="s">
        <v>44</v>
      </c>
      <c r="F32" s="155">
        <f>ROUND(SUM(BG94:BG705), 2)</f>
        <v>0</v>
      </c>
      <c r="G32" s="45"/>
      <c r="H32" s="45"/>
      <c r="I32" s="156">
        <v>0.20999999999999999</v>
      </c>
      <c r="J32" s="155">
        <v>0</v>
      </c>
      <c r="K32" s="49"/>
    </row>
    <row r="33" hidden="1" s="1" customFormat="1" ht="14.4" customHeight="1">
      <c r="B33" s="44"/>
      <c r="C33" s="45"/>
      <c r="D33" s="45"/>
      <c r="E33" s="53" t="s">
        <v>45</v>
      </c>
      <c r="F33" s="155">
        <f>ROUND(SUM(BH94:BH705), 2)</f>
        <v>0</v>
      </c>
      <c r="G33" s="45"/>
      <c r="H33" s="45"/>
      <c r="I33" s="156">
        <v>0.14999999999999999</v>
      </c>
      <c r="J33" s="155">
        <v>0</v>
      </c>
      <c r="K33" s="49"/>
    </row>
    <row r="34" hidden="1" s="1" customFormat="1" ht="14.4" customHeight="1">
      <c r="B34" s="44"/>
      <c r="C34" s="45"/>
      <c r="D34" s="45"/>
      <c r="E34" s="53" t="s">
        <v>46</v>
      </c>
      <c r="F34" s="155">
        <f>ROUND(SUM(BI94:BI705),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47</v>
      </c>
      <c r="E36" s="96"/>
      <c r="F36" s="96"/>
      <c r="G36" s="159" t="s">
        <v>48</v>
      </c>
      <c r="H36" s="160" t="s">
        <v>49</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108</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Nové Sedlo - kondenzační kotelna - zhotovení PD Drahonice</v>
      </c>
      <c r="F45" s="38"/>
      <c r="G45" s="38"/>
      <c r="H45" s="38"/>
      <c r="I45" s="142"/>
      <c r="J45" s="45"/>
      <c r="K45" s="49"/>
    </row>
    <row r="46" s="1" customFormat="1" ht="14.4" customHeight="1">
      <c r="B46" s="44"/>
      <c r="C46" s="38" t="s">
        <v>106</v>
      </c>
      <c r="D46" s="45"/>
      <c r="E46" s="45"/>
      <c r="F46" s="45"/>
      <c r="G46" s="45"/>
      <c r="H46" s="45"/>
      <c r="I46" s="142"/>
      <c r="J46" s="45"/>
      <c r="K46" s="49"/>
    </row>
    <row r="47" s="1" customFormat="1" ht="17.25" customHeight="1">
      <c r="B47" s="44"/>
      <c r="C47" s="45"/>
      <c r="D47" s="45"/>
      <c r="E47" s="143" t="str">
        <f>E9</f>
        <v>D.1.2 - Technologie vytápění</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Drahonice u Lubence</v>
      </c>
      <c r="G49" s="45"/>
      <c r="H49" s="45"/>
      <c r="I49" s="144" t="s">
        <v>25</v>
      </c>
      <c r="J49" s="145" t="str">
        <f>IF(J12="","",J12)</f>
        <v>09.11.2017</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Vězeňská služby České republiky</v>
      </c>
      <c r="G51" s="45"/>
      <c r="H51" s="45"/>
      <c r="I51" s="144" t="s">
        <v>33</v>
      </c>
      <c r="J51" s="42" t="str">
        <f>E21</f>
        <v xml:space="preserve"> </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109</v>
      </c>
      <c r="D54" s="157"/>
      <c r="E54" s="157"/>
      <c r="F54" s="157"/>
      <c r="G54" s="157"/>
      <c r="H54" s="157"/>
      <c r="I54" s="171"/>
      <c r="J54" s="172" t="s">
        <v>110</v>
      </c>
      <c r="K54" s="173"/>
    </row>
    <row r="55" s="1" customFormat="1" ht="10.32" customHeight="1">
      <c r="B55" s="44"/>
      <c r="C55" s="45"/>
      <c r="D55" s="45"/>
      <c r="E55" s="45"/>
      <c r="F55" s="45"/>
      <c r="G55" s="45"/>
      <c r="H55" s="45"/>
      <c r="I55" s="142"/>
      <c r="J55" s="45"/>
      <c r="K55" s="49"/>
    </row>
    <row r="56" s="1" customFormat="1" ht="29.28" customHeight="1">
      <c r="B56" s="44"/>
      <c r="C56" s="174" t="s">
        <v>111</v>
      </c>
      <c r="D56" s="45"/>
      <c r="E56" s="45"/>
      <c r="F56" s="45"/>
      <c r="G56" s="45"/>
      <c r="H56" s="45"/>
      <c r="I56" s="142"/>
      <c r="J56" s="153">
        <f>J94</f>
        <v>0</v>
      </c>
      <c r="K56" s="49"/>
      <c r="AU56" s="22" t="s">
        <v>112</v>
      </c>
    </row>
    <row r="57" s="7" customFormat="1" ht="24.96" customHeight="1">
      <c r="B57" s="175"/>
      <c r="C57" s="176"/>
      <c r="D57" s="177" t="s">
        <v>113</v>
      </c>
      <c r="E57" s="178"/>
      <c r="F57" s="178"/>
      <c r="G57" s="178"/>
      <c r="H57" s="178"/>
      <c r="I57" s="179"/>
      <c r="J57" s="180">
        <f>J95</f>
        <v>0</v>
      </c>
      <c r="K57" s="181"/>
    </row>
    <row r="58" s="8" customFormat="1" ht="19.92" customHeight="1">
      <c r="B58" s="182"/>
      <c r="C58" s="183"/>
      <c r="D58" s="184" t="s">
        <v>422</v>
      </c>
      <c r="E58" s="185"/>
      <c r="F58" s="185"/>
      <c r="G58" s="185"/>
      <c r="H58" s="185"/>
      <c r="I58" s="186"/>
      <c r="J58" s="187">
        <f>J96</f>
        <v>0</v>
      </c>
      <c r="K58" s="188"/>
    </row>
    <row r="59" s="7" customFormat="1" ht="24.96" customHeight="1">
      <c r="B59" s="175"/>
      <c r="C59" s="176"/>
      <c r="D59" s="177" t="s">
        <v>118</v>
      </c>
      <c r="E59" s="178"/>
      <c r="F59" s="178"/>
      <c r="G59" s="178"/>
      <c r="H59" s="178"/>
      <c r="I59" s="179"/>
      <c r="J59" s="180">
        <f>J114</f>
        <v>0</v>
      </c>
      <c r="K59" s="181"/>
    </row>
    <row r="60" s="8" customFormat="1" ht="19.92" customHeight="1">
      <c r="B60" s="182"/>
      <c r="C60" s="183"/>
      <c r="D60" s="184" t="s">
        <v>423</v>
      </c>
      <c r="E60" s="185"/>
      <c r="F60" s="185"/>
      <c r="G60" s="185"/>
      <c r="H60" s="185"/>
      <c r="I60" s="186"/>
      <c r="J60" s="187">
        <f>J115</f>
        <v>0</v>
      </c>
      <c r="K60" s="188"/>
    </row>
    <row r="61" s="8" customFormat="1" ht="19.92" customHeight="1">
      <c r="B61" s="182"/>
      <c r="C61" s="183"/>
      <c r="D61" s="184" t="s">
        <v>424</v>
      </c>
      <c r="E61" s="185"/>
      <c r="F61" s="185"/>
      <c r="G61" s="185"/>
      <c r="H61" s="185"/>
      <c r="I61" s="186"/>
      <c r="J61" s="187">
        <f>J134</f>
        <v>0</v>
      </c>
      <c r="K61" s="188"/>
    </row>
    <row r="62" s="8" customFormat="1" ht="19.92" customHeight="1">
      <c r="B62" s="182"/>
      <c r="C62" s="183"/>
      <c r="D62" s="184" t="s">
        <v>425</v>
      </c>
      <c r="E62" s="185"/>
      <c r="F62" s="185"/>
      <c r="G62" s="185"/>
      <c r="H62" s="185"/>
      <c r="I62" s="186"/>
      <c r="J62" s="187">
        <f>J331</f>
        <v>0</v>
      </c>
      <c r="K62" s="188"/>
    </row>
    <row r="63" s="8" customFormat="1" ht="19.92" customHeight="1">
      <c r="B63" s="182"/>
      <c r="C63" s="183"/>
      <c r="D63" s="184" t="s">
        <v>426</v>
      </c>
      <c r="E63" s="185"/>
      <c r="F63" s="185"/>
      <c r="G63" s="185"/>
      <c r="H63" s="185"/>
      <c r="I63" s="186"/>
      <c r="J63" s="187">
        <f>J406</f>
        <v>0</v>
      </c>
      <c r="K63" s="188"/>
    </row>
    <row r="64" s="8" customFormat="1" ht="19.92" customHeight="1">
      <c r="B64" s="182"/>
      <c r="C64" s="183"/>
      <c r="D64" s="184" t="s">
        <v>427</v>
      </c>
      <c r="E64" s="185"/>
      <c r="F64" s="185"/>
      <c r="G64" s="185"/>
      <c r="H64" s="185"/>
      <c r="I64" s="186"/>
      <c r="J64" s="187">
        <f>J419</f>
        <v>0</v>
      </c>
      <c r="K64" s="188"/>
    </row>
    <row r="65" s="8" customFormat="1" ht="19.92" customHeight="1">
      <c r="B65" s="182"/>
      <c r="C65" s="183"/>
      <c r="D65" s="184" t="s">
        <v>428</v>
      </c>
      <c r="E65" s="185"/>
      <c r="F65" s="185"/>
      <c r="G65" s="185"/>
      <c r="H65" s="185"/>
      <c r="I65" s="186"/>
      <c r="J65" s="187">
        <f>J436</f>
        <v>0</v>
      </c>
      <c r="K65" s="188"/>
    </row>
    <row r="66" s="8" customFormat="1" ht="19.92" customHeight="1">
      <c r="B66" s="182"/>
      <c r="C66" s="183"/>
      <c r="D66" s="184" t="s">
        <v>429</v>
      </c>
      <c r="E66" s="185"/>
      <c r="F66" s="185"/>
      <c r="G66" s="185"/>
      <c r="H66" s="185"/>
      <c r="I66" s="186"/>
      <c r="J66" s="187">
        <f>J475</f>
        <v>0</v>
      </c>
      <c r="K66" s="188"/>
    </row>
    <row r="67" s="8" customFormat="1" ht="19.92" customHeight="1">
      <c r="B67" s="182"/>
      <c r="C67" s="183"/>
      <c r="D67" s="184" t="s">
        <v>430</v>
      </c>
      <c r="E67" s="185"/>
      <c r="F67" s="185"/>
      <c r="G67" s="185"/>
      <c r="H67" s="185"/>
      <c r="I67" s="186"/>
      <c r="J67" s="187">
        <f>J567</f>
        <v>0</v>
      </c>
      <c r="K67" s="188"/>
    </row>
    <row r="68" s="7" customFormat="1" ht="24.96" customHeight="1">
      <c r="B68" s="175"/>
      <c r="C68" s="176"/>
      <c r="D68" s="177" t="s">
        <v>431</v>
      </c>
      <c r="E68" s="178"/>
      <c r="F68" s="178"/>
      <c r="G68" s="178"/>
      <c r="H68" s="178"/>
      <c r="I68" s="179"/>
      <c r="J68" s="180">
        <f>J630</f>
        <v>0</v>
      </c>
      <c r="K68" s="181"/>
    </row>
    <row r="69" s="8" customFormat="1" ht="19.92" customHeight="1">
      <c r="B69" s="182"/>
      <c r="C69" s="183"/>
      <c r="D69" s="184" t="s">
        <v>432</v>
      </c>
      <c r="E69" s="185"/>
      <c r="F69" s="185"/>
      <c r="G69" s="185"/>
      <c r="H69" s="185"/>
      <c r="I69" s="186"/>
      <c r="J69" s="187">
        <f>J631</f>
        <v>0</v>
      </c>
      <c r="K69" s="188"/>
    </row>
    <row r="70" s="8" customFormat="1" ht="19.92" customHeight="1">
      <c r="B70" s="182"/>
      <c r="C70" s="183"/>
      <c r="D70" s="184" t="s">
        <v>433</v>
      </c>
      <c r="E70" s="185"/>
      <c r="F70" s="185"/>
      <c r="G70" s="185"/>
      <c r="H70" s="185"/>
      <c r="I70" s="186"/>
      <c r="J70" s="187">
        <f>J642</f>
        <v>0</v>
      </c>
      <c r="K70" s="188"/>
    </row>
    <row r="71" s="8" customFormat="1" ht="19.92" customHeight="1">
      <c r="B71" s="182"/>
      <c r="C71" s="183"/>
      <c r="D71" s="184" t="s">
        <v>434</v>
      </c>
      <c r="E71" s="185"/>
      <c r="F71" s="185"/>
      <c r="G71" s="185"/>
      <c r="H71" s="185"/>
      <c r="I71" s="186"/>
      <c r="J71" s="187">
        <f>J657</f>
        <v>0</v>
      </c>
      <c r="K71" s="188"/>
    </row>
    <row r="72" s="8" customFormat="1" ht="19.92" customHeight="1">
      <c r="B72" s="182"/>
      <c r="C72" s="183"/>
      <c r="D72" s="184" t="s">
        <v>435</v>
      </c>
      <c r="E72" s="185"/>
      <c r="F72" s="185"/>
      <c r="G72" s="185"/>
      <c r="H72" s="185"/>
      <c r="I72" s="186"/>
      <c r="J72" s="187">
        <f>J669</f>
        <v>0</v>
      </c>
      <c r="K72" s="188"/>
    </row>
    <row r="73" s="7" customFormat="1" ht="24.96" customHeight="1">
      <c r="B73" s="175"/>
      <c r="C73" s="176"/>
      <c r="D73" s="177" t="s">
        <v>436</v>
      </c>
      <c r="E73" s="178"/>
      <c r="F73" s="178"/>
      <c r="G73" s="178"/>
      <c r="H73" s="178"/>
      <c r="I73" s="179"/>
      <c r="J73" s="180">
        <f>J687</f>
        <v>0</v>
      </c>
      <c r="K73" s="181"/>
    </row>
    <row r="74" s="7" customFormat="1" ht="24.96" customHeight="1">
      <c r="B74" s="175"/>
      <c r="C74" s="176"/>
      <c r="D74" s="177" t="s">
        <v>437</v>
      </c>
      <c r="E74" s="178"/>
      <c r="F74" s="178"/>
      <c r="G74" s="178"/>
      <c r="H74" s="178"/>
      <c r="I74" s="179"/>
      <c r="J74" s="180">
        <f>J701</f>
        <v>0</v>
      </c>
      <c r="K74" s="181"/>
    </row>
    <row r="75" s="1" customFormat="1" ht="21.84" customHeight="1">
      <c r="B75" s="44"/>
      <c r="C75" s="45"/>
      <c r="D75" s="45"/>
      <c r="E75" s="45"/>
      <c r="F75" s="45"/>
      <c r="G75" s="45"/>
      <c r="H75" s="45"/>
      <c r="I75" s="142"/>
      <c r="J75" s="45"/>
      <c r="K75" s="49"/>
    </row>
    <row r="76" s="1" customFormat="1" ht="6.96" customHeight="1">
      <c r="B76" s="65"/>
      <c r="C76" s="66"/>
      <c r="D76" s="66"/>
      <c r="E76" s="66"/>
      <c r="F76" s="66"/>
      <c r="G76" s="66"/>
      <c r="H76" s="66"/>
      <c r="I76" s="164"/>
      <c r="J76" s="66"/>
      <c r="K76" s="67"/>
    </row>
    <row r="80" s="1" customFormat="1" ht="6.96" customHeight="1">
      <c r="B80" s="68"/>
      <c r="C80" s="69"/>
      <c r="D80" s="69"/>
      <c r="E80" s="69"/>
      <c r="F80" s="69"/>
      <c r="G80" s="69"/>
      <c r="H80" s="69"/>
      <c r="I80" s="167"/>
      <c r="J80" s="69"/>
      <c r="K80" s="69"/>
      <c r="L80" s="70"/>
    </row>
    <row r="81" s="1" customFormat="1" ht="36.96" customHeight="1">
      <c r="B81" s="44"/>
      <c r="C81" s="71" t="s">
        <v>120</v>
      </c>
      <c r="D81" s="72"/>
      <c r="E81" s="72"/>
      <c r="F81" s="72"/>
      <c r="G81" s="72"/>
      <c r="H81" s="72"/>
      <c r="I81" s="189"/>
      <c r="J81" s="72"/>
      <c r="K81" s="72"/>
      <c r="L81" s="70"/>
    </row>
    <row r="82" s="1" customFormat="1" ht="6.96" customHeight="1">
      <c r="B82" s="44"/>
      <c r="C82" s="72"/>
      <c r="D82" s="72"/>
      <c r="E82" s="72"/>
      <c r="F82" s="72"/>
      <c r="G82" s="72"/>
      <c r="H82" s="72"/>
      <c r="I82" s="189"/>
      <c r="J82" s="72"/>
      <c r="K82" s="72"/>
      <c r="L82" s="70"/>
    </row>
    <row r="83" s="1" customFormat="1" ht="14.4" customHeight="1">
      <c r="B83" s="44"/>
      <c r="C83" s="74" t="s">
        <v>18</v>
      </c>
      <c r="D83" s="72"/>
      <c r="E83" s="72"/>
      <c r="F83" s="72"/>
      <c r="G83" s="72"/>
      <c r="H83" s="72"/>
      <c r="I83" s="189"/>
      <c r="J83" s="72"/>
      <c r="K83" s="72"/>
      <c r="L83" s="70"/>
    </row>
    <row r="84" s="1" customFormat="1" ht="16.5" customHeight="1">
      <c r="B84" s="44"/>
      <c r="C84" s="72"/>
      <c r="D84" s="72"/>
      <c r="E84" s="190" t="str">
        <f>E7</f>
        <v>Nové Sedlo - kondenzační kotelna - zhotovení PD Drahonice</v>
      </c>
      <c r="F84" s="74"/>
      <c r="G84" s="74"/>
      <c r="H84" s="74"/>
      <c r="I84" s="189"/>
      <c r="J84" s="72"/>
      <c r="K84" s="72"/>
      <c r="L84" s="70"/>
    </row>
    <row r="85" s="1" customFormat="1" ht="14.4" customHeight="1">
      <c r="B85" s="44"/>
      <c r="C85" s="74" t="s">
        <v>106</v>
      </c>
      <c r="D85" s="72"/>
      <c r="E85" s="72"/>
      <c r="F85" s="72"/>
      <c r="G85" s="72"/>
      <c r="H85" s="72"/>
      <c r="I85" s="189"/>
      <c r="J85" s="72"/>
      <c r="K85" s="72"/>
      <c r="L85" s="70"/>
    </row>
    <row r="86" s="1" customFormat="1" ht="17.25" customHeight="1">
      <c r="B86" s="44"/>
      <c r="C86" s="72"/>
      <c r="D86" s="72"/>
      <c r="E86" s="80" t="str">
        <f>E9</f>
        <v>D.1.2 - Technologie vytápění</v>
      </c>
      <c r="F86" s="72"/>
      <c r="G86" s="72"/>
      <c r="H86" s="72"/>
      <c r="I86" s="189"/>
      <c r="J86" s="72"/>
      <c r="K86" s="72"/>
      <c r="L86" s="70"/>
    </row>
    <row r="87" s="1" customFormat="1" ht="6.96" customHeight="1">
      <c r="B87" s="44"/>
      <c r="C87" s="72"/>
      <c r="D87" s="72"/>
      <c r="E87" s="72"/>
      <c r="F87" s="72"/>
      <c r="G87" s="72"/>
      <c r="H87" s="72"/>
      <c r="I87" s="189"/>
      <c r="J87" s="72"/>
      <c r="K87" s="72"/>
      <c r="L87" s="70"/>
    </row>
    <row r="88" s="1" customFormat="1" ht="18" customHeight="1">
      <c r="B88" s="44"/>
      <c r="C88" s="74" t="s">
        <v>23</v>
      </c>
      <c r="D88" s="72"/>
      <c r="E88" s="72"/>
      <c r="F88" s="191" t="str">
        <f>F12</f>
        <v>Drahonice u Lubence</v>
      </c>
      <c r="G88" s="72"/>
      <c r="H88" s="72"/>
      <c r="I88" s="192" t="s">
        <v>25</v>
      </c>
      <c r="J88" s="83" t="str">
        <f>IF(J12="","",J12)</f>
        <v>09.11.2017</v>
      </c>
      <c r="K88" s="72"/>
      <c r="L88" s="70"/>
    </row>
    <row r="89" s="1" customFormat="1" ht="6.96" customHeight="1">
      <c r="B89" s="44"/>
      <c r="C89" s="72"/>
      <c r="D89" s="72"/>
      <c r="E89" s="72"/>
      <c r="F89" s="72"/>
      <c r="G89" s="72"/>
      <c r="H89" s="72"/>
      <c r="I89" s="189"/>
      <c r="J89" s="72"/>
      <c r="K89" s="72"/>
      <c r="L89" s="70"/>
    </row>
    <row r="90" s="1" customFormat="1">
      <c r="B90" s="44"/>
      <c r="C90" s="74" t="s">
        <v>27</v>
      </c>
      <c r="D90" s="72"/>
      <c r="E90" s="72"/>
      <c r="F90" s="191" t="str">
        <f>E15</f>
        <v>Vězeňská služby České republiky</v>
      </c>
      <c r="G90" s="72"/>
      <c r="H90" s="72"/>
      <c r="I90" s="192" t="s">
        <v>33</v>
      </c>
      <c r="J90" s="191" t="str">
        <f>E21</f>
        <v xml:space="preserve"> </v>
      </c>
      <c r="K90" s="72"/>
      <c r="L90" s="70"/>
    </row>
    <row r="91" s="1" customFormat="1" ht="14.4" customHeight="1">
      <c r="B91" s="44"/>
      <c r="C91" s="74" t="s">
        <v>31</v>
      </c>
      <c r="D91" s="72"/>
      <c r="E91" s="72"/>
      <c r="F91" s="191" t="str">
        <f>IF(E18="","",E18)</f>
        <v/>
      </c>
      <c r="G91" s="72"/>
      <c r="H91" s="72"/>
      <c r="I91" s="189"/>
      <c r="J91" s="72"/>
      <c r="K91" s="72"/>
      <c r="L91" s="70"/>
    </row>
    <row r="92" s="1" customFormat="1" ht="10.32" customHeight="1">
      <c r="B92" s="44"/>
      <c r="C92" s="72"/>
      <c r="D92" s="72"/>
      <c r="E92" s="72"/>
      <c r="F92" s="72"/>
      <c r="G92" s="72"/>
      <c r="H92" s="72"/>
      <c r="I92" s="189"/>
      <c r="J92" s="72"/>
      <c r="K92" s="72"/>
      <c r="L92" s="70"/>
    </row>
    <row r="93" s="9" customFormat="1" ht="29.28" customHeight="1">
      <c r="B93" s="193"/>
      <c r="C93" s="194" t="s">
        <v>121</v>
      </c>
      <c r="D93" s="195" t="s">
        <v>56</v>
      </c>
      <c r="E93" s="195" t="s">
        <v>52</v>
      </c>
      <c r="F93" s="195" t="s">
        <v>122</v>
      </c>
      <c r="G93" s="195" t="s">
        <v>123</v>
      </c>
      <c r="H93" s="195" t="s">
        <v>124</v>
      </c>
      <c r="I93" s="196" t="s">
        <v>125</v>
      </c>
      <c r="J93" s="195" t="s">
        <v>110</v>
      </c>
      <c r="K93" s="197" t="s">
        <v>126</v>
      </c>
      <c r="L93" s="198"/>
      <c r="M93" s="100" t="s">
        <v>127</v>
      </c>
      <c r="N93" s="101" t="s">
        <v>41</v>
      </c>
      <c r="O93" s="101" t="s">
        <v>128</v>
      </c>
      <c r="P93" s="101" t="s">
        <v>129</v>
      </c>
      <c r="Q93" s="101" t="s">
        <v>130</v>
      </c>
      <c r="R93" s="101" t="s">
        <v>131</v>
      </c>
      <c r="S93" s="101" t="s">
        <v>132</v>
      </c>
      <c r="T93" s="102" t="s">
        <v>133</v>
      </c>
    </row>
    <row r="94" s="1" customFormat="1" ht="29.28" customHeight="1">
      <c r="B94" s="44"/>
      <c r="C94" s="106" t="s">
        <v>111</v>
      </c>
      <c r="D94" s="72"/>
      <c r="E94" s="72"/>
      <c r="F94" s="72"/>
      <c r="G94" s="72"/>
      <c r="H94" s="72"/>
      <c r="I94" s="189"/>
      <c r="J94" s="199">
        <f>BK94</f>
        <v>0</v>
      </c>
      <c r="K94" s="72"/>
      <c r="L94" s="70"/>
      <c r="M94" s="103"/>
      <c r="N94" s="104"/>
      <c r="O94" s="104"/>
      <c r="P94" s="200">
        <f>P95+P114+P630+P687+P701</f>
        <v>0</v>
      </c>
      <c r="Q94" s="104"/>
      <c r="R94" s="200">
        <f>R95+R114+R630+R687+R701</f>
        <v>2.15646</v>
      </c>
      <c r="S94" s="104"/>
      <c r="T94" s="201">
        <f>T95+T114+T630+T687+T701</f>
        <v>23.766500000000001</v>
      </c>
      <c r="AT94" s="22" t="s">
        <v>70</v>
      </c>
      <c r="AU94" s="22" t="s">
        <v>112</v>
      </c>
      <c r="BK94" s="202">
        <f>BK95+BK114+BK630+BK687+BK701</f>
        <v>0</v>
      </c>
    </row>
    <row r="95" s="10" customFormat="1" ht="37.44" customHeight="1">
      <c r="B95" s="203"/>
      <c r="C95" s="204"/>
      <c r="D95" s="205" t="s">
        <v>70</v>
      </c>
      <c r="E95" s="206" t="s">
        <v>134</v>
      </c>
      <c r="F95" s="206" t="s">
        <v>135</v>
      </c>
      <c r="G95" s="204"/>
      <c r="H95" s="204"/>
      <c r="I95" s="207"/>
      <c r="J95" s="208">
        <f>BK95</f>
        <v>0</v>
      </c>
      <c r="K95" s="204"/>
      <c r="L95" s="209"/>
      <c r="M95" s="210"/>
      <c r="N95" s="211"/>
      <c r="O95" s="211"/>
      <c r="P95" s="212">
        <f>P96</f>
        <v>0</v>
      </c>
      <c r="Q95" s="211"/>
      <c r="R95" s="212">
        <f>R96</f>
        <v>0.0304</v>
      </c>
      <c r="S95" s="211"/>
      <c r="T95" s="213">
        <f>T96</f>
        <v>23.766500000000001</v>
      </c>
      <c r="AR95" s="214" t="s">
        <v>79</v>
      </c>
      <c r="AT95" s="215" t="s">
        <v>70</v>
      </c>
      <c r="AU95" s="215" t="s">
        <v>71</v>
      </c>
      <c r="AY95" s="214" t="s">
        <v>136</v>
      </c>
      <c r="BK95" s="216">
        <f>BK96</f>
        <v>0</v>
      </c>
    </row>
    <row r="96" s="10" customFormat="1" ht="19.92" customHeight="1">
      <c r="B96" s="203"/>
      <c r="C96" s="204"/>
      <c r="D96" s="205" t="s">
        <v>70</v>
      </c>
      <c r="E96" s="217" t="s">
        <v>438</v>
      </c>
      <c r="F96" s="217" t="s">
        <v>439</v>
      </c>
      <c r="G96" s="204"/>
      <c r="H96" s="204"/>
      <c r="I96" s="207"/>
      <c r="J96" s="218">
        <f>BK96</f>
        <v>0</v>
      </c>
      <c r="K96" s="204"/>
      <c r="L96" s="209"/>
      <c r="M96" s="210"/>
      <c r="N96" s="211"/>
      <c r="O96" s="211"/>
      <c r="P96" s="212">
        <f>SUM(P97:P113)</f>
        <v>0</v>
      </c>
      <c r="Q96" s="211"/>
      <c r="R96" s="212">
        <f>SUM(R97:R113)</f>
        <v>0.0304</v>
      </c>
      <c r="S96" s="211"/>
      <c r="T96" s="213">
        <f>SUM(T97:T113)</f>
        <v>23.766500000000001</v>
      </c>
      <c r="AR96" s="214" t="s">
        <v>79</v>
      </c>
      <c r="AT96" s="215" t="s">
        <v>70</v>
      </c>
      <c r="AU96" s="215" t="s">
        <v>79</v>
      </c>
      <c r="AY96" s="214" t="s">
        <v>136</v>
      </c>
      <c r="BK96" s="216">
        <f>SUM(BK97:BK113)</f>
        <v>0</v>
      </c>
    </row>
    <row r="97" s="1" customFormat="1" ht="16.5" customHeight="1">
      <c r="B97" s="44"/>
      <c r="C97" s="219" t="s">
        <v>79</v>
      </c>
      <c r="D97" s="219" t="s">
        <v>138</v>
      </c>
      <c r="E97" s="220" t="s">
        <v>440</v>
      </c>
      <c r="F97" s="221" t="s">
        <v>441</v>
      </c>
      <c r="G97" s="222" t="s">
        <v>159</v>
      </c>
      <c r="H97" s="223">
        <v>2.5</v>
      </c>
      <c r="I97" s="224"/>
      <c r="J97" s="225">
        <f>ROUND(I97*H97,2)</f>
        <v>0</v>
      </c>
      <c r="K97" s="221" t="s">
        <v>142</v>
      </c>
      <c r="L97" s="70"/>
      <c r="M97" s="226" t="s">
        <v>21</v>
      </c>
      <c r="N97" s="227" t="s">
        <v>42</v>
      </c>
      <c r="O97" s="45"/>
      <c r="P97" s="228">
        <f>O97*H97</f>
        <v>0</v>
      </c>
      <c r="Q97" s="228">
        <v>0</v>
      </c>
      <c r="R97" s="228">
        <f>Q97*H97</f>
        <v>0</v>
      </c>
      <c r="S97" s="228">
        <v>0.20748</v>
      </c>
      <c r="T97" s="229">
        <f>S97*H97</f>
        <v>0.51869999999999994</v>
      </c>
      <c r="AR97" s="22" t="s">
        <v>250</v>
      </c>
      <c r="AT97" s="22" t="s">
        <v>138</v>
      </c>
      <c r="AU97" s="22" t="s">
        <v>81</v>
      </c>
      <c r="AY97" s="22" t="s">
        <v>136</v>
      </c>
      <c r="BE97" s="230">
        <f>IF(N97="základní",J97,0)</f>
        <v>0</v>
      </c>
      <c r="BF97" s="230">
        <f>IF(N97="snížená",J97,0)</f>
        <v>0</v>
      </c>
      <c r="BG97" s="230">
        <f>IF(N97="zákl. přenesená",J97,0)</f>
        <v>0</v>
      </c>
      <c r="BH97" s="230">
        <f>IF(N97="sníž. přenesená",J97,0)</f>
        <v>0</v>
      </c>
      <c r="BI97" s="230">
        <f>IF(N97="nulová",J97,0)</f>
        <v>0</v>
      </c>
      <c r="BJ97" s="22" t="s">
        <v>79</v>
      </c>
      <c r="BK97" s="230">
        <f>ROUND(I97*H97,2)</f>
        <v>0</v>
      </c>
      <c r="BL97" s="22" t="s">
        <v>250</v>
      </c>
      <c r="BM97" s="22" t="s">
        <v>442</v>
      </c>
    </row>
    <row r="98" s="1" customFormat="1">
      <c r="B98" s="44"/>
      <c r="C98" s="72"/>
      <c r="D98" s="231" t="s">
        <v>145</v>
      </c>
      <c r="E98" s="72"/>
      <c r="F98" s="232" t="s">
        <v>443</v>
      </c>
      <c r="G98" s="72"/>
      <c r="H98" s="72"/>
      <c r="I98" s="189"/>
      <c r="J98" s="72"/>
      <c r="K98" s="72"/>
      <c r="L98" s="70"/>
      <c r="M98" s="233"/>
      <c r="N98" s="45"/>
      <c r="O98" s="45"/>
      <c r="P98" s="45"/>
      <c r="Q98" s="45"/>
      <c r="R98" s="45"/>
      <c r="S98" s="45"/>
      <c r="T98" s="93"/>
      <c r="AT98" s="22" t="s">
        <v>145</v>
      </c>
      <c r="AU98" s="22" t="s">
        <v>81</v>
      </c>
    </row>
    <row r="99" s="1" customFormat="1">
      <c r="B99" s="44"/>
      <c r="C99" s="72"/>
      <c r="D99" s="231" t="s">
        <v>147</v>
      </c>
      <c r="E99" s="72"/>
      <c r="F99" s="234" t="s">
        <v>444</v>
      </c>
      <c r="G99" s="72"/>
      <c r="H99" s="72"/>
      <c r="I99" s="189"/>
      <c r="J99" s="72"/>
      <c r="K99" s="72"/>
      <c r="L99" s="70"/>
      <c r="M99" s="233"/>
      <c r="N99" s="45"/>
      <c r="O99" s="45"/>
      <c r="P99" s="45"/>
      <c r="Q99" s="45"/>
      <c r="R99" s="45"/>
      <c r="S99" s="45"/>
      <c r="T99" s="93"/>
      <c r="AT99" s="22" t="s">
        <v>147</v>
      </c>
      <c r="AU99" s="22" t="s">
        <v>81</v>
      </c>
    </row>
    <row r="100" s="11" customFormat="1">
      <c r="B100" s="235"/>
      <c r="C100" s="236"/>
      <c r="D100" s="231" t="s">
        <v>149</v>
      </c>
      <c r="E100" s="237" t="s">
        <v>21</v>
      </c>
      <c r="F100" s="238" t="s">
        <v>445</v>
      </c>
      <c r="G100" s="236"/>
      <c r="H100" s="239">
        <v>2.5</v>
      </c>
      <c r="I100" s="240"/>
      <c r="J100" s="236"/>
      <c r="K100" s="236"/>
      <c r="L100" s="241"/>
      <c r="M100" s="242"/>
      <c r="N100" s="243"/>
      <c r="O100" s="243"/>
      <c r="P100" s="243"/>
      <c r="Q100" s="243"/>
      <c r="R100" s="243"/>
      <c r="S100" s="243"/>
      <c r="T100" s="244"/>
      <c r="AT100" s="245" t="s">
        <v>149</v>
      </c>
      <c r="AU100" s="245" t="s">
        <v>81</v>
      </c>
      <c r="AV100" s="11" t="s">
        <v>81</v>
      </c>
      <c r="AW100" s="11" t="s">
        <v>35</v>
      </c>
      <c r="AX100" s="11" t="s">
        <v>71</v>
      </c>
      <c r="AY100" s="245" t="s">
        <v>136</v>
      </c>
    </row>
    <row r="101" s="1" customFormat="1" ht="16.5" customHeight="1">
      <c r="B101" s="44"/>
      <c r="C101" s="219" t="s">
        <v>81</v>
      </c>
      <c r="D101" s="219" t="s">
        <v>138</v>
      </c>
      <c r="E101" s="220" t="s">
        <v>446</v>
      </c>
      <c r="F101" s="221" t="s">
        <v>447</v>
      </c>
      <c r="G101" s="222" t="s">
        <v>353</v>
      </c>
      <c r="H101" s="223">
        <v>2</v>
      </c>
      <c r="I101" s="224"/>
      <c r="J101" s="225">
        <f>ROUND(I101*H101,2)</f>
        <v>0</v>
      </c>
      <c r="K101" s="221" t="s">
        <v>142</v>
      </c>
      <c r="L101" s="70"/>
      <c r="M101" s="226" t="s">
        <v>21</v>
      </c>
      <c r="N101" s="227" t="s">
        <v>42</v>
      </c>
      <c r="O101" s="45"/>
      <c r="P101" s="228">
        <f>O101*H101</f>
        <v>0</v>
      </c>
      <c r="Q101" s="228">
        <v>0</v>
      </c>
      <c r="R101" s="228">
        <f>Q101*H101</f>
        <v>0</v>
      </c>
      <c r="S101" s="228">
        <v>1.6238999999999999</v>
      </c>
      <c r="T101" s="229">
        <f>S101*H101</f>
        <v>3.2477999999999998</v>
      </c>
      <c r="AR101" s="22" t="s">
        <v>250</v>
      </c>
      <c r="AT101" s="22" t="s">
        <v>138</v>
      </c>
      <c r="AU101" s="22" t="s">
        <v>81</v>
      </c>
      <c r="AY101" s="22" t="s">
        <v>136</v>
      </c>
      <c r="BE101" s="230">
        <f>IF(N101="základní",J101,0)</f>
        <v>0</v>
      </c>
      <c r="BF101" s="230">
        <f>IF(N101="snížená",J101,0)</f>
        <v>0</v>
      </c>
      <c r="BG101" s="230">
        <f>IF(N101="zákl. přenesená",J101,0)</f>
        <v>0</v>
      </c>
      <c r="BH101" s="230">
        <f>IF(N101="sníž. přenesená",J101,0)</f>
        <v>0</v>
      </c>
      <c r="BI101" s="230">
        <f>IF(N101="nulová",J101,0)</f>
        <v>0</v>
      </c>
      <c r="BJ101" s="22" t="s">
        <v>79</v>
      </c>
      <c r="BK101" s="230">
        <f>ROUND(I101*H101,2)</f>
        <v>0</v>
      </c>
      <c r="BL101" s="22" t="s">
        <v>250</v>
      </c>
      <c r="BM101" s="22" t="s">
        <v>448</v>
      </c>
    </row>
    <row r="102" s="1" customFormat="1">
      <c r="B102" s="44"/>
      <c r="C102" s="72"/>
      <c r="D102" s="231" t="s">
        <v>145</v>
      </c>
      <c r="E102" s="72"/>
      <c r="F102" s="232" t="s">
        <v>449</v>
      </c>
      <c r="G102" s="72"/>
      <c r="H102" s="72"/>
      <c r="I102" s="189"/>
      <c r="J102" s="72"/>
      <c r="K102" s="72"/>
      <c r="L102" s="70"/>
      <c r="M102" s="233"/>
      <c r="N102" s="45"/>
      <c r="O102" s="45"/>
      <c r="P102" s="45"/>
      <c r="Q102" s="45"/>
      <c r="R102" s="45"/>
      <c r="S102" s="45"/>
      <c r="T102" s="93"/>
      <c r="AT102" s="22" t="s">
        <v>145</v>
      </c>
      <c r="AU102" s="22" t="s">
        <v>81</v>
      </c>
    </row>
    <row r="103" s="11" customFormat="1">
      <c r="B103" s="235"/>
      <c r="C103" s="236"/>
      <c r="D103" s="231" t="s">
        <v>149</v>
      </c>
      <c r="E103" s="237" t="s">
        <v>21</v>
      </c>
      <c r="F103" s="238" t="s">
        <v>450</v>
      </c>
      <c r="G103" s="236"/>
      <c r="H103" s="239">
        <v>2</v>
      </c>
      <c r="I103" s="240"/>
      <c r="J103" s="236"/>
      <c r="K103" s="236"/>
      <c r="L103" s="241"/>
      <c r="M103" s="242"/>
      <c r="N103" s="243"/>
      <c r="O103" s="243"/>
      <c r="P103" s="243"/>
      <c r="Q103" s="243"/>
      <c r="R103" s="243"/>
      <c r="S103" s="243"/>
      <c r="T103" s="244"/>
      <c r="AT103" s="245" t="s">
        <v>149</v>
      </c>
      <c r="AU103" s="245" t="s">
        <v>81</v>
      </c>
      <c r="AV103" s="11" t="s">
        <v>81</v>
      </c>
      <c r="AW103" s="11" t="s">
        <v>35</v>
      </c>
      <c r="AX103" s="11" t="s">
        <v>71</v>
      </c>
      <c r="AY103" s="245" t="s">
        <v>136</v>
      </c>
    </row>
    <row r="104" s="1" customFormat="1" ht="16.5" customHeight="1">
      <c r="B104" s="44"/>
      <c r="C104" s="219" t="s">
        <v>156</v>
      </c>
      <c r="D104" s="219" t="s">
        <v>138</v>
      </c>
      <c r="E104" s="220" t="s">
        <v>451</v>
      </c>
      <c r="F104" s="221" t="s">
        <v>452</v>
      </c>
      <c r="G104" s="222" t="s">
        <v>353</v>
      </c>
      <c r="H104" s="223">
        <v>2</v>
      </c>
      <c r="I104" s="224"/>
      <c r="J104" s="225">
        <f>ROUND(I104*H104,2)</f>
        <v>0</v>
      </c>
      <c r="K104" s="221" t="s">
        <v>142</v>
      </c>
      <c r="L104" s="70"/>
      <c r="M104" s="226" t="s">
        <v>21</v>
      </c>
      <c r="N104" s="227" t="s">
        <v>42</v>
      </c>
      <c r="O104" s="45"/>
      <c r="P104" s="228">
        <f>O104*H104</f>
        <v>0</v>
      </c>
      <c r="Q104" s="228">
        <v>0.0152</v>
      </c>
      <c r="R104" s="228">
        <f>Q104*H104</f>
        <v>0.0304</v>
      </c>
      <c r="S104" s="228">
        <v>0</v>
      </c>
      <c r="T104" s="229">
        <f>S104*H104</f>
        <v>0</v>
      </c>
      <c r="AR104" s="22" t="s">
        <v>250</v>
      </c>
      <c r="AT104" s="22" t="s">
        <v>138</v>
      </c>
      <c r="AU104" s="22" t="s">
        <v>81</v>
      </c>
      <c r="AY104" s="22" t="s">
        <v>136</v>
      </c>
      <c r="BE104" s="230">
        <f>IF(N104="základní",J104,0)</f>
        <v>0</v>
      </c>
      <c r="BF104" s="230">
        <f>IF(N104="snížená",J104,0)</f>
        <v>0</v>
      </c>
      <c r="BG104" s="230">
        <f>IF(N104="zákl. přenesená",J104,0)</f>
        <v>0</v>
      </c>
      <c r="BH104" s="230">
        <f>IF(N104="sníž. přenesená",J104,0)</f>
        <v>0</v>
      </c>
      <c r="BI104" s="230">
        <f>IF(N104="nulová",J104,0)</f>
        <v>0</v>
      </c>
      <c r="BJ104" s="22" t="s">
        <v>79</v>
      </c>
      <c r="BK104" s="230">
        <f>ROUND(I104*H104,2)</f>
        <v>0</v>
      </c>
      <c r="BL104" s="22" t="s">
        <v>250</v>
      </c>
      <c r="BM104" s="22" t="s">
        <v>453</v>
      </c>
    </row>
    <row r="105" s="1" customFormat="1">
      <c r="B105" s="44"/>
      <c r="C105" s="72"/>
      <c r="D105" s="231" t="s">
        <v>145</v>
      </c>
      <c r="E105" s="72"/>
      <c r="F105" s="232" t="s">
        <v>454</v>
      </c>
      <c r="G105" s="72"/>
      <c r="H105" s="72"/>
      <c r="I105" s="189"/>
      <c r="J105" s="72"/>
      <c r="K105" s="72"/>
      <c r="L105" s="70"/>
      <c r="M105" s="233"/>
      <c r="N105" s="45"/>
      <c r="O105" s="45"/>
      <c r="P105" s="45"/>
      <c r="Q105" s="45"/>
      <c r="R105" s="45"/>
      <c r="S105" s="45"/>
      <c r="T105" s="93"/>
      <c r="AT105" s="22" t="s">
        <v>145</v>
      </c>
      <c r="AU105" s="22" t="s">
        <v>81</v>
      </c>
    </row>
    <row r="106" s="11" customFormat="1">
      <c r="B106" s="235"/>
      <c r="C106" s="236"/>
      <c r="D106" s="231" t="s">
        <v>149</v>
      </c>
      <c r="E106" s="237" t="s">
        <v>21</v>
      </c>
      <c r="F106" s="238" t="s">
        <v>450</v>
      </c>
      <c r="G106" s="236"/>
      <c r="H106" s="239">
        <v>2</v>
      </c>
      <c r="I106" s="240"/>
      <c r="J106" s="236"/>
      <c r="K106" s="236"/>
      <c r="L106" s="241"/>
      <c r="M106" s="242"/>
      <c r="N106" s="243"/>
      <c r="O106" s="243"/>
      <c r="P106" s="243"/>
      <c r="Q106" s="243"/>
      <c r="R106" s="243"/>
      <c r="S106" s="243"/>
      <c r="T106" s="244"/>
      <c r="AT106" s="245" t="s">
        <v>149</v>
      </c>
      <c r="AU106" s="245" t="s">
        <v>81</v>
      </c>
      <c r="AV106" s="11" t="s">
        <v>81</v>
      </c>
      <c r="AW106" s="11" t="s">
        <v>35</v>
      </c>
      <c r="AX106" s="11" t="s">
        <v>71</v>
      </c>
      <c r="AY106" s="245" t="s">
        <v>136</v>
      </c>
    </row>
    <row r="107" s="1" customFormat="1" ht="16.5" customHeight="1">
      <c r="B107" s="44"/>
      <c r="C107" s="219" t="s">
        <v>143</v>
      </c>
      <c r="D107" s="219" t="s">
        <v>138</v>
      </c>
      <c r="E107" s="220" t="s">
        <v>455</v>
      </c>
      <c r="F107" s="221" t="s">
        <v>456</v>
      </c>
      <c r="G107" s="222" t="s">
        <v>353</v>
      </c>
      <c r="H107" s="223">
        <v>2</v>
      </c>
      <c r="I107" s="224"/>
      <c r="J107" s="225">
        <f>ROUND(I107*H107,2)</f>
        <v>0</v>
      </c>
      <c r="K107" s="221" t="s">
        <v>142</v>
      </c>
      <c r="L107" s="70"/>
      <c r="M107" s="226" t="s">
        <v>21</v>
      </c>
      <c r="N107" s="227" t="s">
        <v>42</v>
      </c>
      <c r="O107" s="45"/>
      <c r="P107" s="228">
        <f>O107*H107</f>
        <v>0</v>
      </c>
      <c r="Q107" s="228">
        <v>0</v>
      </c>
      <c r="R107" s="228">
        <f>Q107*H107</f>
        <v>0</v>
      </c>
      <c r="S107" s="228">
        <v>0</v>
      </c>
      <c r="T107" s="229">
        <f>S107*H107</f>
        <v>0</v>
      </c>
      <c r="AR107" s="22" t="s">
        <v>250</v>
      </c>
      <c r="AT107" s="22" t="s">
        <v>138</v>
      </c>
      <c r="AU107" s="22" t="s">
        <v>81</v>
      </c>
      <c r="AY107" s="22" t="s">
        <v>136</v>
      </c>
      <c r="BE107" s="230">
        <f>IF(N107="základní",J107,0)</f>
        <v>0</v>
      </c>
      <c r="BF107" s="230">
        <f>IF(N107="snížená",J107,0)</f>
        <v>0</v>
      </c>
      <c r="BG107" s="230">
        <f>IF(N107="zákl. přenesená",J107,0)</f>
        <v>0</v>
      </c>
      <c r="BH107" s="230">
        <f>IF(N107="sníž. přenesená",J107,0)</f>
        <v>0</v>
      </c>
      <c r="BI107" s="230">
        <f>IF(N107="nulová",J107,0)</f>
        <v>0</v>
      </c>
      <c r="BJ107" s="22" t="s">
        <v>79</v>
      </c>
      <c r="BK107" s="230">
        <f>ROUND(I107*H107,2)</f>
        <v>0</v>
      </c>
      <c r="BL107" s="22" t="s">
        <v>250</v>
      </c>
      <c r="BM107" s="22" t="s">
        <v>457</v>
      </c>
    </row>
    <row r="108" s="1" customFormat="1">
      <c r="B108" s="44"/>
      <c r="C108" s="72"/>
      <c r="D108" s="231" t="s">
        <v>145</v>
      </c>
      <c r="E108" s="72"/>
      <c r="F108" s="232" t="s">
        <v>458</v>
      </c>
      <c r="G108" s="72"/>
      <c r="H108" s="72"/>
      <c r="I108" s="189"/>
      <c r="J108" s="72"/>
      <c r="K108" s="72"/>
      <c r="L108" s="70"/>
      <c r="M108" s="233"/>
      <c r="N108" s="45"/>
      <c r="O108" s="45"/>
      <c r="P108" s="45"/>
      <c r="Q108" s="45"/>
      <c r="R108" s="45"/>
      <c r="S108" s="45"/>
      <c r="T108" s="93"/>
      <c r="AT108" s="22" t="s">
        <v>145</v>
      </c>
      <c r="AU108" s="22" t="s">
        <v>81</v>
      </c>
    </row>
    <row r="109" s="11" customFormat="1">
      <c r="B109" s="235"/>
      <c r="C109" s="236"/>
      <c r="D109" s="231" t="s">
        <v>149</v>
      </c>
      <c r="E109" s="237" t="s">
        <v>21</v>
      </c>
      <c r="F109" s="238" t="s">
        <v>450</v>
      </c>
      <c r="G109" s="236"/>
      <c r="H109" s="239">
        <v>2</v>
      </c>
      <c r="I109" s="240"/>
      <c r="J109" s="236"/>
      <c r="K109" s="236"/>
      <c r="L109" s="241"/>
      <c r="M109" s="242"/>
      <c r="N109" s="243"/>
      <c r="O109" s="243"/>
      <c r="P109" s="243"/>
      <c r="Q109" s="243"/>
      <c r="R109" s="243"/>
      <c r="S109" s="243"/>
      <c r="T109" s="244"/>
      <c r="AT109" s="245" t="s">
        <v>149</v>
      </c>
      <c r="AU109" s="245" t="s">
        <v>81</v>
      </c>
      <c r="AV109" s="11" t="s">
        <v>81</v>
      </c>
      <c r="AW109" s="11" t="s">
        <v>35</v>
      </c>
      <c r="AX109" s="11" t="s">
        <v>71</v>
      </c>
      <c r="AY109" s="245" t="s">
        <v>136</v>
      </c>
    </row>
    <row r="110" s="1" customFormat="1" ht="16.5" customHeight="1">
      <c r="B110" s="44"/>
      <c r="C110" s="219" t="s">
        <v>171</v>
      </c>
      <c r="D110" s="219" t="s">
        <v>138</v>
      </c>
      <c r="E110" s="220" t="s">
        <v>459</v>
      </c>
      <c r="F110" s="221" t="s">
        <v>460</v>
      </c>
      <c r="G110" s="222" t="s">
        <v>461</v>
      </c>
      <c r="H110" s="223">
        <v>1</v>
      </c>
      <c r="I110" s="224"/>
      <c r="J110" s="225">
        <f>ROUND(I110*H110,2)</f>
        <v>0</v>
      </c>
      <c r="K110" s="221" t="s">
        <v>21</v>
      </c>
      <c r="L110" s="70"/>
      <c r="M110" s="226" t="s">
        <v>21</v>
      </c>
      <c r="N110" s="227" t="s">
        <v>42</v>
      </c>
      <c r="O110" s="45"/>
      <c r="P110" s="228">
        <f>O110*H110</f>
        <v>0</v>
      </c>
      <c r="Q110" s="228">
        <v>0</v>
      </c>
      <c r="R110" s="228">
        <f>Q110*H110</f>
        <v>0</v>
      </c>
      <c r="S110" s="228">
        <v>20</v>
      </c>
      <c r="T110" s="229">
        <f>S110*H110</f>
        <v>20</v>
      </c>
      <c r="AR110" s="22" t="s">
        <v>250</v>
      </c>
      <c r="AT110" s="22" t="s">
        <v>138</v>
      </c>
      <c r="AU110" s="22" t="s">
        <v>81</v>
      </c>
      <c r="AY110" s="22" t="s">
        <v>136</v>
      </c>
      <c r="BE110" s="230">
        <f>IF(N110="základní",J110,0)</f>
        <v>0</v>
      </c>
      <c r="BF110" s="230">
        <f>IF(N110="snížená",J110,0)</f>
        <v>0</v>
      </c>
      <c r="BG110" s="230">
        <f>IF(N110="zákl. přenesená",J110,0)</f>
        <v>0</v>
      </c>
      <c r="BH110" s="230">
        <f>IF(N110="sníž. přenesená",J110,0)</f>
        <v>0</v>
      </c>
      <c r="BI110" s="230">
        <f>IF(N110="nulová",J110,0)</f>
        <v>0</v>
      </c>
      <c r="BJ110" s="22" t="s">
        <v>79</v>
      </c>
      <c r="BK110" s="230">
        <f>ROUND(I110*H110,2)</f>
        <v>0</v>
      </c>
      <c r="BL110" s="22" t="s">
        <v>250</v>
      </c>
      <c r="BM110" s="22" t="s">
        <v>462</v>
      </c>
    </row>
    <row r="111" s="1" customFormat="1">
      <c r="B111" s="44"/>
      <c r="C111" s="72"/>
      <c r="D111" s="231" t="s">
        <v>145</v>
      </c>
      <c r="E111" s="72"/>
      <c r="F111" s="232" t="s">
        <v>460</v>
      </c>
      <c r="G111" s="72"/>
      <c r="H111" s="72"/>
      <c r="I111" s="189"/>
      <c r="J111" s="72"/>
      <c r="K111" s="72"/>
      <c r="L111" s="70"/>
      <c r="M111" s="233"/>
      <c r="N111" s="45"/>
      <c r="O111" s="45"/>
      <c r="P111" s="45"/>
      <c r="Q111" s="45"/>
      <c r="R111" s="45"/>
      <c r="S111" s="45"/>
      <c r="T111" s="93"/>
      <c r="AT111" s="22" t="s">
        <v>145</v>
      </c>
      <c r="AU111" s="22" t="s">
        <v>81</v>
      </c>
    </row>
    <row r="112" s="1" customFormat="1" ht="25.5" customHeight="1">
      <c r="B112" s="44"/>
      <c r="C112" s="219" t="s">
        <v>177</v>
      </c>
      <c r="D112" s="219" t="s">
        <v>138</v>
      </c>
      <c r="E112" s="220" t="s">
        <v>463</v>
      </c>
      <c r="F112" s="221" t="s">
        <v>464</v>
      </c>
      <c r="G112" s="222" t="s">
        <v>231</v>
      </c>
      <c r="H112" s="223">
        <v>23.766999999999999</v>
      </c>
      <c r="I112" s="224"/>
      <c r="J112" s="225">
        <f>ROUND(I112*H112,2)</f>
        <v>0</v>
      </c>
      <c r="K112" s="221" t="s">
        <v>142</v>
      </c>
      <c r="L112" s="70"/>
      <c r="M112" s="226" t="s">
        <v>21</v>
      </c>
      <c r="N112" s="227" t="s">
        <v>42</v>
      </c>
      <c r="O112" s="45"/>
      <c r="P112" s="228">
        <f>O112*H112</f>
        <v>0</v>
      </c>
      <c r="Q112" s="228">
        <v>0</v>
      </c>
      <c r="R112" s="228">
        <f>Q112*H112</f>
        <v>0</v>
      </c>
      <c r="S112" s="228">
        <v>0</v>
      </c>
      <c r="T112" s="229">
        <f>S112*H112</f>
        <v>0</v>
      </c>
      <c r="AR112" s="22" t="s">
        <v>250</v>
      </c>
      <c r="AT112" s="22" t="s">
        <v>138</v>
      </c>
      <c r="AU112" s="22" t="s">
        <v>81</v>
      </c>
      <c r="AY112" s="22" t="s">
        <v>136</v>
      </c>
      <c r="BE112" s="230">
        <f>IF(N112="základní",J112,0)</f>
        <v>0</v>
      </c>
      <c r="BF112" s="230">
        <f>IF(N112="snížená",J112,0)</f>
        <v>0</v>
      </c>
      <c r="BG112" s="230">
        <f>IF(N112="zákl. přenesená",J112,0)</f>
        <v>0</v>
      </c>
      <c r="BH112" s="230">
        <f>IF(N112="sníž. přenesená",J112,0)</f>
        <v>0</v>
      </c>
      <c r="BI112" s="230">
        <f>IF(N112="nulová",J112,0)</f>
        <v>0</v>
      </c>
      <c r="BJ112" s="22" t="s">
        <v>79</v>
      </c>
      <c r="BK112" s="230">
        <f>ROUND(I112*H112,2)</f>
        <v>0</v>
      </c>
      <c r="BL112" s="22" t="s">
        <v>250</v>
      </c>
      <c r="BM112" s="22" t="s">
        <v>465</v>
      </c>
    </row>
    <row r="113" s="1" customFormat="1">
      <c r="B113" s="44"/>
      <c r="C113" s="72"/>
      <c r="D113" s="231" t="s">
        <v>145</v>
      </c>
      <c r="E113" s="72"/>
      <c r="F113" s="232" t="s">
        <v>466</v>
      </c>
      <c r="G113" s="72"/>
      <c r="H113" s="72"/>
      <c r="I113" s="189"/>
      <c r="J113" s="72"/>
      <c r="K113" s="72"/>
      <c r="L113" s="70"/>
      <c r="M113" s="233"/>
      <c r="N113" s="45"/>
      <c r="O113" s="45"/>
      <c r="P113" s="45"/>
      <c r="Q113" s="45"/>
      <c r="R113" s="45"/>
      <c r="S113" s="45"/>
      <c r="T113" s="93"/>
      <c r="AT113" s="22" t="s">
        <v>145</v>
      </c>
      <c r="AU113" s="22" t="s">
        <v>81</v>
      </c>
    </row>
    <row r="114" s="10" customFormat="1" ht="37.44" customHeight="1">
      <c r="B114" s="203"/>
      <c r="C114" s="204"/>
      <c r="D114" s="205" t="s">
        <v>70</v>
      </c>
      <c r="E114" s="206" t="s">
        <v>400</v>
      </c>
      <c r="F114" s="206" t="s">
        <v>401</v>
      </c>
      <c r="G114" s="204"/>
      <c r="H114" s="204"/>
      <c r="I114" s="207"/>
      <c r="J114" s="208">
        <f>BK114</f>
        <v>0</v>
      </c>
      <c r="K114" s="204"/>
      <c r="L114" s="209"/>
      <c r="M114" s="210"/>
      <c r="N114" s="211"/>
      <c r="O114" s="211"/>
      <c r="P114" s="212">
        <f>P115+P134+P331+P406+P419+P436+P475+P567</f>
        <v>0</v>
      </c>
      <c r="Q114" s="211"/>
      <c r="R114" s="212">
        <f>R115+R134+R331+R406+R419+R436+R475+R567</f>
        <v>2.1151</v>
      </c>
      <c r="S114" s="211"/>
      <c r="T114" s="213">
        <f>T115+T134+T331+T406+T419+T436+T475+T567</f>
        <v>0</v>
      </c>
      <c r="AR114" s="214" t="s">
        <v>81</v>
      </c>
      <c r="AT114" s="215" t="s">
        <v>70</v>
      </c>
      <c r="AU114" s="215" t="s">
        <v>71</v>
      </c>
      <c r="AY114" s="214" t="s">
        <v>136</v>
      </c>
      <c r="BK114" s="216">
        <f>BK115+BK134+BK331+BK406+BK419+BK436+BK475+BK567</f>
        <v>0</v>
      </c>
    </row>
    <row r="115" s="10" customFormat="1" ht="19.92" customHeight="1">
      <c r="B115" s="203"/>
      <c r="C115" s="204"/>
      <c r="D115" s="205" t="s">
        <v>70</v>
      </c>
      <c r="E115" s="217" t="s">
        <v>467</v>
      </c>
      <c r="F115" s="217" t="s">
        <v>468</v>
      </c>
      <c r="G115" s="204"/>
      <c r="H115" s="204"/>
      <c r="I115" s="207"/>
      <c r="J115" s="218">
        <f>BK115</f>
        <v>0</v>
      </c>
      <c r="K115" s="204"/>
      <c r="L115" s="209"/>
      <c r="M115" s="210"/>
      <c r="N115" s="211"/>
      <c r="O115" s="211"/>
      <c r="P115" s="212">
        <f>SUM(P116:P133)</f>
        <v>0</v>
      </c>
      <c r="Q115" s="211"/>
      <c r="R115" s="212">
        <f>SUM(R116:R133)</f>
        <v>0.27656000000000003</v>
      </c>
      <c r="S115" s="211"/>
      <c r="T115" s="213">
        <f>SUM(T116:T133)</f>
        <v>0</v>
      </c>
      <c r="AR115" s="214" t="s">
        <v>81</v>
      </c>
      <c r="AT115" s="215" t="s">
        <v>70</v>
      </c>
      <c r="AU115" s="215" t="s">
        <v>79</v>
      </c>
      <c r="AY115" s="214" t="s">
        <v>136</v>
      </c>
      <c r="BK115" s="216">
        <f>SUM(BK116:BK133)</f>
        <v>0</v>
      </c>
    </row>
    <row r="116" s="1" customFormat="1" ht="16.5" customHeight="1">
      <c r="B116" s="44"/>
      <c r="C116" s="219" t="s">
        <v>184</v>
      </c>
      <c r="D116" s="219" t="s">
        <v>138</v>
      </c>
      <c r="E116" s="220" t="s">
        <v>469</v>
      </c>
      <c r="F116" s="221" t="s">
        <v>470</v>
      </c>
      <c r="G116" s="222" t="s">
        <v>159</v>
      </c>
      <c r="H116" s="223">
        <v>30</v>
      </c>
      <c r="I116" s="224"/>
      <c r="J116" s="225">
        <f>ROUND(I116*H116,2)</f>
        <v>0</v>
      </c>
      <c r="K116" s="221" t="s">
        <v>142</v>
      </c>
      <c r="L116" s="70"/>
      <c r="M116" s="226" t="s">
        <v>21</v>
      </c>
      <c r="N116" s="227" t="s">
        <v>42</v>
      </c>
      <c r="O116" s="45"/>
      <c r="P116" s="228">
        <f>O116*H116</f>
        <v>0</v>
      </c>
      <c r="Q116" s="228">
        <v>0.00051999999999999995</v>
      </c>
      <c r="R116" s="228">
        <f>Q116*H116</f>
        <v>0.015599999999999999</v>
      </c>
      <c r="S116" s="228">
        <v>0</v>
      </c>
      <c r="T116" s="229">
        <f>S116*H116</f>
        <v>0</v>
      </c>
      <c r="AR116" s="22" t="s">
        <v>250</v>
      </c>
      <c r="AT116" s="22" t="s">
        <v>138</v>
      </c>
      <c r="AU116" s="22" t="s">
        <v>81</v>
      </c>
      <c r="AY116" s="22" t="s">
        <v>136</v>
      </c>
      <c r="BE116" s="230">
        <f>IF(N116="základní",J116,0)</f>
        <v>0</v>
      </c>
      <c r="BF116" s="230">
        <f>IF(N116="snížená",J116,0)</f>
        <v>0</v>
      </c>
      <c r="BG116" s="230">
        <f>IF(N116="zákl. přenesená",J116,0)</f>
        <v>0</v>
      </c>
      <c r="BH116" s="230">
        <f>IF(N116="sníž. přenesená",J116,0)</f>
        <v>0</v>
      </c>
      <c r="BI116" s="230">
        <f>IF(N116="nulová",J116,0)</f>
        <v>0</v>
      </c>
      <c r="BJ116" s="22" t="s">
        <v>79</v>
      </c>
      <c r="BK116" s="230">
        <f>ROUND(I116*H116,2)</f>
        <v>0</v>
      </c>
      <c r="BL116" s="22" t="s">
        <v>250</v>
      </c>
      <c r="BM116" s="22" t="s">
        <v>471</v>
      </c>
    </row>
    <row r="117" s="1" customFormat="1">
      <c r="B117" s="44"/>
      <c r="C117" s="72"/>
      <c r="D117" s="231" t="s">
        <v>145</v>
      </c>
      <c r="E117" s="72"/>
      <c r="F117" s="232" t="s">
        <v>472</v>
      </c>
      <c r="G117" s="72"/>
      <c r="H117" s="72"/>
      <c r="I117" s="189"/>
      <c r="J117" s="72"/>
      <c r="K117" s="72"/>
      <c r="L117" s="70"/>
      <c r="M117" s="233"/>
      <c r="N117" s="45"/>
      <c r="O117" s="45"/>
      <c r="P117" s="45"/>
      <c r="Q117" s="45"/>
      <c r="R117" s="45"/>
      <c r="S117" s="45"/>
      <c r="T117" s="93"/>
      <c r="AT117" s="22" t="s">
        <v>145</v>
      </c>
      <c r="AU117" s="22" t="s">
        <v>81</v>
      </c>
    </row>
    <row r="118" s="1" customFormat="1">
      <c r="B118" s="44"/>
      <c r="C118" s="72"/>
      <c r="D118" s="231" t="s">
        <v>147</v>
      </c>
      <c r="E118" s="72"/>
      <c r="F118" s="234" t="s">
        <v>473</v>
      </c>
      <c r="G118" s="72"/>
      <c r="H118" s="72"/>
      <c r="I118" s="189"/>
      <c r="J118" s="72"/>
      <c r="K118" s="72"/>
      <c r="L118" s="70"/>
      <c r="M118" s="233"/>
      <c r="N118" s="45"/>
      <c r="O118" s="45"/>
      <c r="P118" s="45"/>
      <c r="Q118" s="45"/>
      <c r="R118" s="45"/>
      <c r="S118" s="45"/>
      <c r="T118" s="93"/>
      <c r="AT118" s="22" t="s">
        <v>147</v>
      </c>
      <c r="AU118" s="22" t="s">
        <v>81</v>
      </c>
    </row>
    <row r="119" s="1" customFormat="1">
      <c r="B119" s="44"/>
      <c r="C119" s="72"/>
      <c r="D119" s="231" t="s">
        <v>224</v>
      </c>
      <c r="E119" s="72"/>
      <c r="F119" s="234" t="s">
        <v>474</v>
      </c>
      <c r="G119" s="72"/>
      <c r="H119" s="72"/>
      <c r="I119" s="189"/>
      <c r="J119" s="72"/>
      <c r="K119" s="72"/>
      <c r="L119" s="70"/>
      <c r="M119" s="233"/>
      <c r="N119" s="45"/>
      <c r="O119" s="45"/>
      <c r="P119" s="45"/>
      <c r="Q119" s="45"/>
      <c r="R119" s="45"/>
      <c r="S119" s="45"/>
      <c r="T119" s="93"/>
      <c r="AT119" s="22" t="s">
        <v>224</v>
      </c>
      <c r="AU119" s="22" t="s">
        <v>81</v>
      </c>
    </row>
    <row r="120" s="11" customFormat="1">
      <c r="B120" s="235"/>
      <c r="C120" s="236"/>
      <c r="D120" s="231" t="s">
        <v>149</v>
      </c>
      <c r="E120" s="237" t="s">
        <v>21</v>
      </c>
      <c r="F120" s="238" t="s">
        <v>475</v>
      </c>
      <c r="G120" s="236"/>
      <c r="H120" s="239">
        <v>30</v>
      </c>
      <c r="I120" s="240"/>
      <c r="J120" s="236"/>
      <c r="K120" s="236"/>
      <c r="L120" s="241"/>
      <c r="M120" s="242"/>
      <c r="N120" s="243"/>
      <c r="O120" s="243"/>
      <c r="P120" s="243"/>
      <c r="Q120" s="243"/>
      <c r="R120" s="243"/>
      <c r="S120" s="243"/>
      <c r="T120" s="244"/>
      <c r="AT120" s="245" t="s">
        <v>149</v>
      </c>
      <c r="AU120" s="245" t="s">
        <v>81</v>
      </c>
      <c r="AV120" s="11" t="s">
        <v>81</v>
      </c>
      <c r="AW120" s="11" t="s">
        <v>35</v>
      </c>
      <c r="AX120" s="11" t="s">
        <v>71</v>
      </c>
      <c r="AY120" s="245" t="s">
        <v>136</v>
      </c>
    </row>
    <row r="121" s="1" customFormat="1" ht="16.5" customHeight="1">
      <c r="B121" s="44"/>
      <c r="C121" s="246" t="s">
        <v>190</v>
      </c>
      <c r="D121" s="246" t="s">
        <v>228</v>
      </c>
      <c r="E121" s="247" t="s">
        <v>476</v>
      </c>
      <c r="F121" s="248" t="s">
        <v>477</v>
      </c>
      <c r="G121" s="249" t="s">
        <v>353</v>
      </c>
      <c r="H121" s="250">
        <v>8</v>
      </c>
      <c r="I121" s="251"/>
      <c r="J121" s="252">
        <f>ROUND(I121*H121,2)</f>
        <v>0</v>
      </c>
      <c r="K121" s="248" t="s">
        <v>142</v>
      </c>
      <c r="L121" s="253"/>
      <c r="M121" s="254" t="s">
        <v>21</v>
      </c>
      <c r="N121" s="255" t="s">
        <v>42</v>
      </c>
      <c r="O121" s="45"/>
      <c r="P121" s="228">
        <f>O121*H121</f>
        <v>0</v>
      </c>
      <c r="Q121" s="228">
        <v>6.9999999999999994E-05</v>
      </c>
      <c r="R121" s="228">
        <f>Q121*H121</f>
        <v>0.00055999999999999995</v>
      </c>
      <c r="S121" s="228">
        <v>0</v>
      </c>
      <c r="T121" s="229">
        <f>S121*H121</f>
        <v>0</v>
      </c>
      <c r="AR121" s="22" t="s">
        <v>357</v>
      </c>
      <c r="AT121" s="22" t="s">
        <v>228</v>
      </c>
      <c r="AU121" s="22" t="s">
        <v>81</v>
      </c>
      <c r="AY121" s="22" t="s">
        <v>136</v>
      </c>
      <c r="BE121" s="230">
        <f>IF(N121="základní",J121,0)</f>
        <v>0</v>
      </c>
      <c r="BF121" s="230">
        <f>IF(N121="snížená",J121,0)</f>
        <v>0</v>
      </c>
      <c r="BG121" s="230">
        <f>IF(N121="zákl. přenesená",J121,0)</f>
        <v>0</v>
      </c>
      <c r="BH121" s="230">
        <f>IF(N121="sníž. přenesená",J121,0)</f>
        <v>0</v>
      </c>
      <c r="BI121" s="230">
        <f>IF(N121="nulová",J121,0)</f>
        <v>0</v>
      </c>
      <c r="BJ121" s="22" t="s">
        <v>79</v>
      </c>
      <c r="BK121" s="230">
        <f>ROUND(I121*H121,2)</f>
        <v>0</v>
      </c>
      <c r="BL121" s="22" t="s">
        <v>250</v>
      </c>
      <c r="BM121" s="22" t="s">
        <v>478</v>
      </c>
    </row>
    <row r="122" s="1" customFormat="1">
      <c r="B122" s="44"/>
      <c r="C122" s="72"/>
      <c r="D122" s="231" t="s">
        <v>145</v>
      </c>
      <c r="E122" s="72"/>
      <c r="F122" s="232" t="s">
        <v>477</v>
      </c>
      <c r="G122" s="72"/>
      <c r="H122" s="72"/>
      <c r="I122" s="189"/>
      <c r="J122" s="72"/>
      <c r="K122" s="72"/>
      <c r="L122" s="70"/>
      <c r="M122" s="233"/>
      <c r="N122" s="45"/>
      <c r="O122" s="45"/>
      <c r="P122" s="45"/>
      <c r="Q122" s="45"/>
      <c r="R122" s="45"/>
      <c r="S122" s="45"/>
      <c r="T122" s="93"/>
      <c r="AT122" s="22" t="s">
        <v>145</v>
      </c>
      <c r="AU122" s="22" t="s">
        <v>81</v>
      </c>
    </row>
    <row r="123" s="1" customFormat="1">
      <c r="B123" s="44"/>
      <c r="C123" s="72"/>
      <c r="D123" s="231" t="s">
        <v>224</v>
      </c>
      <c r="E123" s="72"/>
      <c r="F123" s="234" t="s">
        <v>479</v>
      </c>
      <c r="G123" s="72"/>
      <c r="H123" s="72"/>
      <c r="I123" s="189"/>
      <c r="J123" s="72"/>
      <c r="K123" s="72"/>
      <c r="L123" s="70"/>
      <c r="M123" s="233"/>
      <c r="N123" s="45"/>
      <c r="O123" s="45"/>
      <c r="P123" s="45"/>
      <c r="Q123" s="45"/>
      <c r="R123" s="45"/>
      <c r="S123" s="45"/>
      <c r="T123" s="93"/>
      <c r="AT123" s="22" t="s">
        <v>224</v>
      </c>
      <c r="AU123" s="22" t="s">
        <v>81</v>
      </c>
    </row>
    <row r="124" s="11" customFormat="1">
      <c r="B124" s="235"/>
      <c r="C124" s="236"/>
      <c r="D124" s="231" t="s">
        <v>149</v>
      </c>
      <c r="E124" s="237" t="s">
        <v>21</v>
      </c>
      <c r="F124" s="238" t="s">
        <v>480</v>
      </c>
      <c r="G124" s="236"/>
      <c r="H124" s="239">
        <v>8</v>
      </c>
      <c r="I124" s="240"/>
      <c r="J124" s="236"/>
      <c r="K124" s="236"/>
      <c r="L124" s="241"/>
      <c r="M124" s="242"/>
      <c r="N124" s="243"/>
      <c r="O124" s="243"/>
      <c r="P124" s="243"/>
      <c r="Q124" s="243"/>
      <c r="R124" s="243"/>
      <c r="S124" s="243"/>
      <c r="T124" s="244"/>
      <c r="AT124" s="245" t="s">
        <v>149</v>
      </c>
      <c r="AU124" s="245" t="s">
        <v>81</v>
      </c>
      <c r="AV124" s="11" t="s">
        <v>81</v>
      </c>
      <c r="AW124" s="11" t="s">
        <v>35</v>
      </c>
      <c r="AX124" s="11" t="s">
        <v>71</v>
      </c>
      <c r="AY124" s="245" t="s">
        <v>136</v>
      </c>
    </row>
    <row r="125" s="1" customFormat="1" ht="16.5" customHeight="1">
      <c r="B125" s="44"/>
      <c r="C125" s="246" t="s">
        <v>197</v>
      </c>
      <c r="D125" s="246" t="s">
        <v>228</v>
      </c>
      <c r="E125" s="247" t="s">
        <v>481</v>
      </c>
      <c r="F125" s="248" t="s">
        <v>482</v>
      </c>
      <c r="G125" s="249" t="s">
        <v>353</v>
      </c>
      <c r="H125" s="250">
        <v>60</v>
      </c>
      <c r="I125" s="251"/>
      <c r="J125" s="252">
        <f>ROUND(I125*H125,2)</f>
        <v>0</v>
      </c>
      <c r="K125" s="248" t="s">
        <v>142</v>
      </c>
      <c r="L125" s="253"/>
      <c r="M125" s="254" t="s">
        <v>21</v>
      </c>
      <c r="N125" s="255" t="s">
        <v>42</v>
      </c>
      <c r="O125" s="45"/>
      <c r="P125" s="228">
        <f>O125*H125</f>
        <v>0</v>
      </c>
      <c r="Q125" s="228">
        <v>4.0000000000000003E-05</v>
      </c>
      <c r="R125" s="228">
        <f>Q125*H125</f>
        <v>0.0024000000000000002</v>
      </c>
      <c r="S125" s="228">
        <v>0</v>
      </c>
      <c r="T125" s="229">
        <f>S125*H125</f>
        <v>0</v>
      </c>
      <c r="AR125" s="22" t="s">
        <v>357</v>
      </c>
      <c r="AT125" s="22" t="s">
        <v>228</v>
      </c>
      <c r="AU125" s="22" t="s">
        <v>81</v>
      </c>
      <c r="AY125" s="22" t="s">
        <v>136</v>
      </c>
      <c r="BE125" s="230">
        <f>IF(N125="základní",J125,0)</f>
        <v>0</v>
      </c>
      <c r="BF125" s="230">
        <f>IF(N125="snížená",J125,0)</f>
        <v>0</v>
      </c>
      <c r="BG125" s="230">
        <f>IF(N125="zákl. přenesená",J125,0)</f>
        <v>0</v>
      </c>
      <c r="BH125" s="230">
        <f>IF(N125="sníž. přenesená",J125,0)</f>
        <v>0</v>
      </c>
      <c r="BI125" s="230">
        <f>IF(N125="nulová",J125,0)</f>
        <v>0</v>
      </c>
      <c r="BJ125" s="22" t="s">
        <v>79</v>
      </c>
      <c r="BK125" s="230">
        <f>ROUND(I125*H125,2)</f>
        <v>0</v>
      </c>
      <c r="BL125" s="22" t="s">
        <v>250</v>
      </c>
      <c r="BM125" s="22" t="s">
        <v>483</v>
      </c>
    </row>
    <row r="126" s="1" customFormat="1">
      <c r="B126" s="44"/>
      <c r="C126" s="72"/>
      <c r="D126" s="231" t="s">
        <v>145</v>
      </c>
      <c r="E126" s="72"/>
      <c r="F126" s="232" t="s">
        <v>482</v>
      </c>
      <c r="G126" s="72"/>
      <c r="H126" s="72"/>
      <c r="I126" s="189"/>
      <c r="J126" s="72"/>
      <c r="K126" s="72"/>
      <c r="L126" s="70"/>
      <c r="M126" s="233"/>
      <c r="N126" s="45"/>
      <c r="O126" s="45"/>
      <c r="P126" s="45"/>
      <c r="Q126" s="45"/>
      <c r="R126" s="45"/>
      <c r="S126" s="45"/>
      <c r="T126" s="93"/>
      <c r="AT126" s="22" t="s">
        <v>145</v>
      </c>
      <c r="AU126" s="22" t="s">
        <v>81</v>
      </c>
    </row>
    <row r="127" s="11" customFormat="1">
      <c r="B127" s="235"/>
      <c r="C127" s="236"/>
      <c r="D127" s="231" t="s">
        <v>149</v>
      </c>
      <c r="E127" s="237" t="s">
        <v>21</v>
      </c>
      <c r="F127" s="238" t="s">
        <v>484</v>
      </c>
      <c r="G127" s="236"/>
      <c r="H127" s="239">
        <v>60</v>
      </c>
      <c r="I127" s="240"/>
      <c r="J127" s="236"/>
      <c r="K127" s="236"/>
      <c r="L127" s="241"/>
      <c r="M127" s="242"/>
      <c r="N127" s="243"/>
      <c r="O127" s="243"/>
      <c r="P127" s="243"/>
      <c r="Q127" s="243"/>
      <c r="R127" s="243"/>
      <c r="S127" s="243"/>
      <c r="T127" s="244"/>
      <c r="AT127" s="245" t="s">
        <v>149</v>
      </c>
      <c r="AU127" s="245" t="s">
        <v>81</v>
      </c>
      <c r="AV127" s="11" t="s">
        <v>81</v>
      </c>
      <c r="AW127" s="11" t="s">
        <v>35</v>
      </c>
      <c r="AX127" s="11" t="s">
        <v>71</v>
      </c>
      <c r="AY127" s="245" t="s">
        <v>136</v>
      </c>
    </row>
    <row r="128" s="1" customFormat="1" ht="16.5" customHeight="1">
      <c r="B128" s="44"/>
      <c r="C128" s="246" t="s">
        <v>203</v>
      </c>
      <c r="D128" s="246" t="s">
        <v>228</v>
      </c>
      <c r="E128" s="247" t="s">
        <v>485</v>
      </c>
      <c r="F128" s="248" t="s">
        <v>486</v>
      </c>
      <c r="G128" s="249" t="s">
        <v>353</v>
      </c>
      <c r="H128" s="250">
        <v>60</v>
      </c>
      <c r="I128" s="251"/>
      <c r="J128" s="252">
        <f>ROUND(I128*H128,2)</f>
        <v>0</v>
      </c>
      <c r="K128" s="248" t="s">
        <v>142</v>
      </c>
      <c r="L128" s="253"/>
      <c r="M128" s="254" t="s">
        <v>21</v>
      </c>
      <c r="N128" s="255" t="s">
        <v>42</v>
      </c>
      <c r="O128" s="45"/>
      <c r="P128" s="228">
        <f>O128*H128</f>
        <v>0</v>
      </c>
      <c r="Q128" s="228">
        <v>0.0043</v>
      </c>
      <c r="R128" s="228">
        <f>Q128*H128</f>
        <v>0.25800000000000001</v>
      </c>
      <c r="S128" s="228">
        <v>0</v>
      </c>
      <c r="T128" s="229">
        <f>S128*H128</f>
        <v>0</v>
      </c>
      <c r="AR128" s="22" t="s">
        <v>357</v>
      </c>
      <c r="AT128" s="22" t="s">
        <v>228</v>
      </c>
      <c r="AU128" s="22" t="s">
        <v>81</v>
      </c>
      <c r="AY128" s="22" t="s">
        <v>136</v>
      </c>
      <c r="BE128" s="230">
        <f>IF(N128="základní",J128,0)</f>
        <v>0</v>
      </c>
      <c r="BF128" s="230">
        <f>IF(N128="snížená",J128,0)</f>
        <v>0</v>
      </c>
      <c r="BG128" s="230">
        <f>IF(N128="zákl. přenesená",J128,0)</f>
        <v>0</v>
      </c>
      <c r="BH128" s="230">
        <f>IF(N128="sníž. přenesená",J128,0)</f>
        <v>0</v>
      </c>
      <c r="BI128" s="230">
        <f>IF(N128="nulová",J128,0)</f>
        <v>0</v>
      </c>
      <c r="BJ128" s="22" t="s">
        <v>79</v>
      </c>
      <c r="BK128" s="230">
        <f>ROUND(I128*H128,2)</f>
        <v>0</v>
      </c>
      <c r="BL128" s="22" t="s">
        <v>250</v>
      </c>
      <c r="BM128" s="22" t="s">
        <v>487</v>
      </c>
    </row>
    <row r="129" s="1" customFormat="1">
      <c r="B129" s="44"/>
      <c r="C129" s="72"/>
      <c r="D129" s="231" t="s">
        <v>145</v>
      </c>
      <c r="E129" s="72"/>
      <c r="F129" s="232" t="s">
        <v>488</v>
      </c>
      <c r="G129" s="72"/>
      <c r="H129" s="72"/>
      <c r="I129" s="189"/>
      <c r="J129" s="72"/>
      <c r="K129" s="72"/>
      <c r="L129" s="70"/>
      <c r="M129" s="233"/>
      <c r="N129" s="45"/>
      <c r="O129" s="45"/>
      <c r="P129" s="45"/>
      <c r="Q129" s="45"/>
      <c r="R129" s="45"/>
      <c r="S129" s="45"/>
      <c r="T129" s="93"/>
      <c r="AT129" s="22" t="s">
        <v>145</v>
      </c>
      <c r="AU129" s="22" t="s">
        <v>81</v>
      </c>
    </row>
    <row r="130" s="11" customFormat="1">
      <c r="B130" s="235"/>
      <c r="C130" s="236"/>
      <c r="D130" s="231" t="s">
        <v>149</v>
      </c>
      <c r="E130" s="237" t="s">
        <v>21</v>
      </c>
      <c r="F130" s="238" t="s">
        <v>484</v>
      </c>
      <c r="G130" s="236"/>
      <c r="H130" s="239">
        <v>60</v>
      </c>
      <c r="I130" s="240"/>
      <c r="J130" s="236"/>
      <c r="K130" s="236"/>
      <c r="L130" s="241"/>
      <c r="M130" s="242"/>
      <c r="N130" s="243"/>
      <c r="O130" s="243"/>
      <c r="P130" s="243"/>
      <c r="Q130" s="243"/>
      <c r="R130" s="243"/>
      <c r="S130" s="243"/>
      <c r="T130" s="244"/>
      <c r="AT130" s="245" t="s">
        <v>149</v>
      </c>
      <c r="AU130" s="245" t="s">
        <v>81</v>
      </c>
      <c r="AV130" s="11" t="s">
        <v>81</v>
      </c>
      <c r="AW130" s="11" t="s">
        <v>35</v>
      </c>
      <c r="AX130" s="11" t="s">
        <v>71</v>
      </c>
      <c r="AY130" s="245" t="s">
        <v>136</v>
      </c>
    </row>
    <row r="131" s="1" customFormat="1" ht="16.5" customHeight="1">
      <c r="B131" s="44"/>
      <c r="C131" s="219" t="s">
        <v>211</v>
      </c>
      <c r="D131" s="219" t="s">
        <v>138</v>
      </c>
      <c r="E131" s="220" t="s">
        <v>489</v>
      </c>
      <c r="F131" s="221" t="s">
        <v>490</v>
      </c>
      <c r="G131" s="222" t="s">
        <v>491</v>
      </c>
      <c r="H131" s="259"/>
      <c r="I131" s="224"/>
      <c r="J131" s="225">
        <f>ROUND(I131*H131,2)</f>
        <v>0</v>
      </c>
      <c r="K131" s="221" t="s">
        <v>142</v>
      </c>
      <c r="L131" s="70"/>
      <c r="M131" s="226" t="s">
        <v>21</v>
      </c>
      <c r="N131" s="227" t="s">
        <v>42</v>
      </c>
      <c r="O131" s="45"/>
      <c r="P131" s="228">
        <f>O131*H131</f>
        <v>0</v>
      </c>
      <c r="Q131" s="228">
        <v>0</v>
      </c>
      <c r="R131" s="228">
        <f>Q131*H131</f>
        <v>0</v>
      </c>
      <c r="S131" s="228">
        <v>0</v>
      </c>
      <c r="T131" s="229">
        <f>S131*H131</f>
        <v>0</v>
      </c>
      <c r="AR131" s="22" t="s">
        <v>250</v>
      </c>
      <c r="AT131" s="22" t="s">
        <v>138</v>
      </c>
      <c r="AU131" s="22" t="s">
        <v>81</v>
      </c>
      <c r="AY131" s="22" t="s">
        <v>136</v>
      </c>
      <c r="BE131" s="230">
        <f>IF(N131="základní",J131,0)</f>
        <v>0</v>
      </c>
      <c r="BF131" s="230">
        <f>IF(N131="snížená",J131,0)</f>
        <v>0</v>
      </c>
      <c r="BG131" s="230">
        <f>IF(N131="zákl. přenesená",J131,0)</f>
        <v>0</v>
      </c>
      <c r="BH131" s="230">
        <f>IF(N131="sníž. přenesená",J131,0)</f>
        <v>0</v>
      </c>
      <c r="BI131" s="230">
        <f>IF(N131="nulová",J131,0)</f>
        <v>0</v>
      </c>
      <c r="BJ131" s="22" t="s">
        <v>79</v>
      </c>
      <c r="BK131" s="230">
        <f>ROUND(I131*H131,2)</f>
        <v>0</v>
      </c>
      <c r="BL131" s="22" t="s">
        <v>250</v>
      </c>
      <c r="BM131" s="22" t="s">
        <v>492</v>
      </c>
    </row>
    <row r="132" s="1" customFormat="1">
      <c r="B132" s="44"/>
      <c r="C132" s="72"/>
      <c r="D132" s="231" t="s">
        <v>145</v>
      </c>
      <c r="E132" s="72"/>
      <c r="F132" s="232" t="s">
        <v>493</v>
      </c>
      <c r="G132" s="72"/>
      <c r="H132" s="72"/>
      <c r="I132" s="189"/>
      <c r="J132" s="72"/>
      <c r="K132" s="72"/>
      <c r="L132" s="70"/>
      <c r="M132" s="233"/>
      <c r="N132" s="45"/>
      <c r="O132" s="45"/>
      <c r="P132" s="45"/>
      <c r="Q132" s="45"/>
      <c r="R132" s="45"/>
      <c r="S132" s="45"/>
      <c r="T132" s="93"/>
      <c r="AT132" s="22" t="s">
        <v>145</v>
      </c>
      <c r="AU132" s="22" t="s">
        <v>81</v>
      </c>
    </row>
    <row r="133" s="1" customFormat="1">
      <c r="B133" s="44"/>
      <c r="C133" s="72"/>
      <c r="D133" s="231" t="s">
        <v>147</v>
      </c>
      <c r="E133" s="72"/>
      <c r="F133" s="234" t="s">
        <v>494</v>
      </c>
      <c r="G133" s="72"/>
      <c r="H133" s="72"/>
      <c r="I133" s="189"/>
      <c r="J133" s="72"/>
      <c r="K133" s="72"/>
      <c r="L133" s="70"/>
      <c r="M133" s="233"/>
      <c r="N133" s="45"/>
      <c r="O133" s="45"/>
      <c r="P133" s="45"/>
      <c r="Q133" s="45"/>
      <c r="R133" s="45"/>
      <c r="S133" s="45"/>
      <c r="T133" s="93"/>
      <c r="AT133" s="22" t="s">
        <v>147</v>
      </c>
      <c r="AU133" s="22" t="s">
        <v>81</v>
      </c>
    </row>
    <row r="134" s="10" customFormat="1" ht="29.88" customHeight="1">
      <c r="B134" s="203"/>
      <c r="C134" s="204"/>
      <c r="D134" s="205" t="s">
        <v>70</v>
      </c>
      <c r="E134" s="217" t="s">
        <v>495</v>
      </c>
      <c r="F134" s="217" t="s">
        <v>496</v>
      </c>
      <c r="G134" s="204"/>
      <c r="H134" s="204"/>
      <c r="I134" s="207"/>
      <c r="J134" s="218">
        <f>BK134</f>
        <v>0</v>
      </c>
      <c r="K134" s="204"/>
      <c r="L134" s="209"/>
      <c r="M134" s="210"/>
      <c r="N134" s="211"/>
      <c r="O134" s="211"/>
      <c r="P134" s="212">
        <f>SUM(P135:P330)</f>
        <v>0</v>
      </c>
      <c r="Q134" s="211"/>
      <c r="R134" s="212">
        <f>SUM(R135:R330)</f>
        <v>0.46980999999999984</v>
      </c>
      <c r="S134" s="211"/>
      <c r="T134" s="213">
        <f>SUM(T135:T330)</f>
        <v>0</v>
      </c>
      <c r="AR134" s="214" t="s">
        <v>81</v>
      </c>
      <c r="AT134" s="215" t="s">
        <v>70</v>
      </c>
      <c r="AU134" s="215" t="s">
        <v>79</v>
      </c>
      <c r="AY134" s="214" t="s">
        <v>136</v>
      </c>
      <c r="BK134" s="216">
        <f>SUM(BK135:BK330)</f>
        <v>0</v>
      </c>
    </row>
    <row r="135" s="1" customFormat="1" ht="16.5" customHeight="1">
      <c r="B135" s="44"/>
      <c r="C135" s="219" t="s">
        <v>219</v>
      </c>
      <c r="D135" s="219" t="s">
        <v>138</v>
      </c>
      <c r="E135" s="220" t="s">
        <v>497</v>
      </c>
      <c r="F135" s="221" t="s">
        <v>498</v>
      </c>
      <c r="G135" s="222" t="s">
        <v>159</v>
      </c>
      <c r="H135" s="223">
        <v>60</v>
      </c>
      <c r="I135" s="224"/>
      <c r="J135" s="225">
        <f>ROUND(I135*H135,2)</f>
        <v>0</v>
      </c>
      <c r="K135" s="221" t="s">
        <v>142</v>
      </c>
      <c r="L135" s="70"/>
      <c r="M135" s="226" t="s">
        <v>21</v>
      </c>
      <c r="N135" s="227" t="s">
        <v>42</v>
      </c>
      <c r="O135" s="45"/>
      <c r="P135" s="228">
        <f>O135*H135</f>
        <v>0</v>
      </c>
      <c r="Q135" s="228">
        <v>0.0058599999999999998</v>
      </c>
      <c r="R135" s="228">
        <f>Q135*H135</f>
        <v>0.35159999999999997</v>
      </c>
      <c r="S135" s="228">
        <v>0</v>
      </c>
      <c r="T135" s="229">
        <f>S135*H135</f>
        <v>0</v>
      </c>
      <c r="AR135" s="22" t="s">
        <v>250</v>
      </c>
      <c r="AT135" s="22" t="s">
        <v>138</v>
      </c>
      <c r="AU135" s="22" t="s">
        <v>81</v>
      </c>
      <c r="AY135" s="22" t="s">
        <v>136</v>
      </c>
      <c r="BE135" s="230">
        <f>IF(N135="základní",J135,0)</f>
        <v>0</v>
      </c>
      <c r="BF135" s="230">
        <f>IF(N135="snížená",J135,0)</f>
        <v>0</v>
      </c>
      <c r="BG135" s="230">
        <f>IF(N135="zákl. přenesená",J135,0)</f>
        <v>0</v>
      </c>
      <c r="BH135" s="230">
        <f>IF(N135="sníž. přenesená",J135,0)</f>
        <v>0</v>
      </c>
      <c r="BI135" s="230">
        <f>IF(N135="nulová",J135,0)</f>
        <v>0</v>
      </c>
      <c r="BJ135" s="22" t="s">
        <v>79</v>
      </c>
      <c r="BK135" s="230">
        <f>ROUND(I135*H135,2)</f>
        <v>0</v>
      </c>
      <c r="BL135" s="22" t="s">
        <v>250</v>
      </c>
      <c r="BM135" s="22" t="s">
        <v>499</v>
      </c>
    </row>
    <row r="136" s="1" customFormat="1">
      <c r="B136" s="44"/>
      <c r="C136" s="72"/>
      <c r="D136" s="231" t="s">
        <v>145</v>
      </c>
      <c r="E136" s="72"/>
      <c r="F136" s="232" t="s">
        <v>500</v>
      </c>
      <c r="G136" s="72"/>
      <c r="H136" s="72"/>
      <c r="I136" s="189"/>
      <c r="J136" s="72"/>
      <c r="K136" s="72"/>
      <c r="L136" s="70"/>
      <c r="M136" s="233"/>
      <c r="N136" s="45"/>
      <c r="O136" s="45"/>
      <c r="P136" s="45"/>
      <c r="Q136" s="45"/>
      <c r="R136" s="45"/>
      <c r="S136" s="45"/>
      <c r="T136" s="93"/>
      <c r="AT136" s="22" t="s">
        <v>145</v>
      </c>
      <c r="AU136" s="22" t="s">
        <v>81</v>
      </c>
    </row>
    <row r="137" s="1" customFormat="1">
      <c r="B137" s="44"/>
      <c r="C137" s="72"/>
      <c r="D137" s="231" t="s">
        <v>147</v>
      </c>
      <c r="E137" s="72"/>
      <c r="F137" s="234" t="s">
        <v>501</v>
      </c>
      <c r="G137" s="72"/>
      <c r="H137" s="72"/>
      <c r="I137" s="189"/>
      <c r="J137" s="72"/>
      <c r="K137" s="72"/>
      <c r="L137" s="70"/>
      <c r="M137" s="233"/>
      <c r="N137" s="45"/>
      <c r="O137" s="45"/>
      <c r="P137" s="45"/>
      <c r="Q137" s="45"/>
      <c r="R137" s="45"/>
      <c r="S137" s="45"/>
      <c r="T137" s="93"/>
      <c r="AT137" s="22" t="s">
        <v>147</v>
      </c>
      <c r="AU137" s="22" t="s">
        <v>81</v>
      </c>
    </row>
    <row r="138" s="1" customFormat="1">
      <c r="B138" s="44"/>
      <c r="C138" s="72"/>
      <c r="D138" s="231" t="s">
        <v>224</v>
      </c>
      <c r="E138" s="72"/>
      <c r="F138" s="234" t="s">
        <v>474</v>
      </c>
      <c r="G138" s="72"/>
      <c r="H138" s="72"/>
      <c r="I138" s="189"/>
      <c r="J138" s="72"/>
      <c r="K138" s="72"/>
      <c r="L138" s="70"/>
      <c r="M138" s="233"/>
      <c r="N138" s="45"/>
      <c r="O138" s="45"/>
      <c r="P138" s="45"/>
      <c r="Q138" s="45"/>
      <c r="R138" s="45"/>
      <c r="S138" s="45"/>
      <c r="T138" s="93"/>
      <c r="AT138" s="22" t="s">
        <v>224</v>
      </c>
      <c r="AU138" s="22" t="s">
        <v>81</v>
      </c>
    </row>
    <row r="139" s="11" customFormat="1">
      <c r="B139" s="235"/>
      <c r="C139" s="236"/>
      <c r="D139" s="231" t="s">
        <v>149</v>
      </c>
      <c r="E139" s="237" t="s">
        <v>21</v>
      </c>
      <c r="F139" s="238" t="s">
        <v>502</v>
      </c>
      <c r="G139" s="236"/>
      <c r="H139" s="239">
        <v>60</v>
      </c>
      <c r="I139" s="240"/>
      <c r="J139" s="236"/>
      <c r="K139" s="236"/>
      <c r="L139" s="241"/>
      <c r="M139" s="242"/>
      <c r="N139" s="243"/>
      <c r="O139" s="243"/>
      <c r="P139" s="243"/>
      <c r="Q139" s="243"/>
      <c r="R139" s="243"/>
      <c r="S139" s="243"/>
      <c r="T139" s="244"/>
      <c r="AT139" s="245" t="s">
        <v>149</v>
      </c>
      <c r="AU139" s="245" t="s">
        <v>81</v>
      </c>
      <c r="AV139" s="11" t="s">
        <v>81</v>
      </c>
      <c r="AW139" s="11" t="s">
        <v>35</v>
      </c>
      <c r="AX139" s="11" t="s">
        <v>71</v>
      </c>
      <c r="AY139" s="245" t="s">
        <v>136</v>
      </c>
    </row>
    <row r="140" s="1" customFormat="1" ht="16.5" customHeight="1">
      <c r="B140" s="44"/>
      <c r="C140" s="246" t="s">
        <v>227</v>
      </c>
      <c r="D140" s="246" t="s">
        <v>228</v>
      </c>
      <c r="E140" s="247" t="s">
        <v>503</v>
      </c>
      <c r="F140" s="248" t="s">
        <v>504</v>
      </c>
      <c r="G140" s="249" t="s">
        <v>353</v>
      </c>
      <c r="H140" s="250">
        <v>20</v>
      </c>
      <c r="I140" s="251"/>
      <c r="J140" s="252">
        <f>ROUND(I140*H140,2)</f>
        <v>0</v>
      </c>
      <c r="K140" s="248" t="s">
        <v>142</v>
      </c>
      <c r="L140" s="253"/>
      <c r="M140" s="254" t="s">
        <v>21</v>
      </c>
      <c r="N140" s="255" t="s">
        <v>42</v>
      </c>
      <c r="O140" s="45"/>
      <c r="P140" s="228">
        <f>O140*H140</f>
        <v>0</v>
      </c>
      <c r="Q140" s="228">
        <v>0.00018000000000000001</v>
      </c>
      <c r="R140" s="228">
        <f>Q140*H140</f>
        <v>0.0036000000000000003</v>
      </c>
      <c r="S140" s="228">
        <v>0</v>
      </c>
      <c r="T140" s="229">
        <f>S140*H140</f>
        <v>0</v>
      </c>
      <c r="AR140" s="22" t="s">
        <v>357</v>
      </c>
      <c r="AT140" s="22" t="s">
        <v>228</v>
      </c>
      <c r="AU140" s="22" t="s">
        <v>81</v>
      </c>
      <c r="AY140" s="22" t="s">
        <v>136</v>
      </c>
      <c r="BE140" s="230">
        <f>IF(N140="základní",J140,0)</f>
        <v>0</v>
      </c>
      <c r="BF140" s="230">
        <f>IF(N140="snížená",J140,0)</f>
        <v>0</v>
      </c>
      <c r="BG140" s="230">
        <f>IF(N140="zákl. přenesená",J140,0)</f>
        <v>0</v>
      </c>
      <c r="BH140" s="230">
        <f>IF(N140="sníž. přenesená",J140,0)</f>
        <v>0</v>
      </c>
      <c r="BI140" s="230">
        <f>IF(N140="nulová",J140,0)</f>
        <v>0</v>
      </c>
      <c r="BJ140" s="22" t="s">
        <v>79</v>
      </c>
      <c r="BK140" s="230">
        <f>ROUND(I140*H140,2)</f>
        <v>0</v>
      </c>
      <c r="BL140" s="22" t="s">
        <v>250</v>
      </c>
      <c r="BM140" s="22" t="s">
        <v>505</v>
      </c>
    </row>
    <row r="141" s="1" customFormat="1">
      <c r="B141" s="44"/>
      <c r="C141" s="72"/>
      <c r="D141" s="231" t="s">
        <v>145</v>
      </c>
      <c r="E141" s="72"/>
      <c r="F141" s="232" t="s">
        <v>504</v>
      </c>
      <c r="G141" s="72"/>
      <c r="H141" s="72"/>
      <c r="I141" s="189"/>
      <c r="J141" s="72"/>
      <c r="K141" s="72"/>
      <c r="L141" s="70"/>
      <c r="M141" s="233"/>
      <c r="N141" s="45"/>
      <c r="O141" s="45"/>
      <c r="P141" s="45"/>
      <c r="Q141" s="45"/>
      <c r="R141" s="45"/>
      <c r="S141" s="45"/>
      <c r="T141" s="93"/>
      <c r="AT141" s="22" t="s">
        <v>145</v>
      </c>
      <c r="AU141" s="22" t="s">
        <v>81</v>
      </c>
    </row>
    <row r="142" s="1" customFormat="1">
      <c r="B142" s="44"/>
      <c r="C142" s="72"/>
      <c r="D142" s="231" t="s">
        <v>224</v>
      </c>
      <c r="E142" s="72"/>
      <c r="F142" s="234" t="s">
        <v>506</v>
      </c>
      <c r="G142" s="72"/>
      <c r="H142" s="72"/>
      <c r="I142" s="189"/>
      <c r="J142" s="72"/>
      <c r="K142" s="72"/>
      <c r="L142" s="70"/>
      <c r="M142" s="233"/>
      <c r="N142" s="45"/>
      <c r="O142" s="45"/>
      <c r="P142" s="45"/>
      <c r="Q142" s="45"/>
      <c r="R142" s="45"/>
      <c r="S142" s="45"/>
      <c r="T142" s="93"/>
      <c r="AT142" s="22" t="s">
        <v>224</v>
      </c>
      <c r="AU142" s="22" t="s">
        <v>81</v>
      </c>
    </row>
    <row r="143" s="11" customFormat="1">
      <c r="B143" s="235"/>
      <c r="C143" s="236"/>
      <c r="D143" s="231" t="s">
        <v>149</v>
      </c>
      <c r="E143" s="237" t="s">
        <v>21</v>
      </c>
      <c r="F143" s="238" t="s">
        <v>507</v>
      </c>
      <c r="G143" s="236"/>
      <c r="H143" s="239">
        <v>20</v>
      </c>
      <c r="I143" s="240"/>
      <c r="J143" s="236"/>
      <c r="K143" s="236"/>
      <c r="L143" s="241"/>
      <c r="M143" s="242"/>
      <c r="N143" s="243"/>
      <c r="O143" s="243"/>
      <c r="P143" s="243"/>
      <c r="Q143" s="243"/>
      <c r="R143" s="243"/>
      <c r="S143" s="243"/>
      <c r="T143" s="244"/>
      <c r="AT143" s="245" t="s">
        <v>149</v>
      </c>
      <c r="AU143" s="245" t="s">
        <v>81</v>
      </c>
      <c r="AV143" s="11" t="s">
        <v>81</v>
      </c>
      <c r="AW143" s="11" t="s">
        <v>35</v>
      </c>
      <c r="AX143" s="11" t="s">
        <v>71</v>
      </c>
      <c r="AY143" s="245" t="s">
        <v>136</v>
      </c>
    </row>
    <row r="144" s="1" customFormat="1" ht="16.5" customHeight="1">
      <c r="B144" s="44"/>
      <c r="C144" s="246" t="s">
        <v>236</v>
      </c>
      <c r="D144" s="246" t="s">
        <v>228</v>
      </c>
      <c r="E144" s="247" t="s">
        <v>508</v>
      </c>
      <c r="F144" s="248" t="s">
        <v>509</v>
      </c>
      <c r="G144" s="249" t="s">
        <v>353</v>
      </c>
      <c r="H144" s="250">
        <v>24</v>
      </c>
      <c r="I144" s="251"/>
      <c r="J144" s="252">
        <f>ROUND(I144*H144,2)</f>
        <v>0</v>
      </c>
      <c r="K144" s="248" t="s">
        <v>142</v>
      </c>
      <c r="L144" s="253"/>
      <c r="M144" s="254" t="s">
        <v>21</v>
      </c>
      <c r="N144" s="255" t="s">
        <v>42</v>
      </c>
      <c r="O144" s="45"/>
      <c r="P144" s="228">
        <f>O144*H144</f>
        <v>0</v>
      </c>
      <c r="Q144" s="228">
        <v>0.00036000000000000002</v>
      </c>
      <c r="R144" s="228">
        <f>Q144*H144</f>
        <v>0.0086400000000000001</v>
      </c>
      <c r="S144" s="228">
        <v>0</v>
      </c>
      <c r="T144" s="229">
        <f>S144*H144</f>
        <v>0</v>
      </c>
      <c r="AR144" s="22" t="s">
        <v>357</v>
      </c>
      <c r="AT144" s="22" t="s">
        <v>228</v>
      </c>
      <c r="AU144" s="22" t="s">
        <v>81</v>
      </c>
      <c r="AY144" s="22" t="s">
        <v>136</v>
      </c>
      <c r="BE144" s="230">
        <f>IF(N144="základní",J144,0)</f>
        <v>0</v>
      </c>
      <c r="BF144" s="230">
        <f>IF(N144="snížená",J144,0)</f>
        <v>0</v>
      </c>
      <c r="BG144" s="230">
        <f>IF(N144="zákl. přenesená",J144,0)</f>
        <v>0</v>
      </c>
      <c r="BH144" s="230">
        <f>IF(N144="sníž. přenesená",J144,0)</f>
        <v>0</v>
      </c>
      <c r="BI144" s="230">
        <f>IF(N144="nulová",J144,0)</f>
        <v>0</v>
      </c>
      <c r="BJ144" s="22" t="s">
        <v>79</v>
      </c>
      <c r="BK144" s="230">
        <f>ROUND(I144*H144,2)</f>
        <v>0</v>
      </c>
      <c r="BL144" s="22" t="s">
        <v>250</v>
      </c>
      <c r="BM144" s="22" t="s">
        <v>510</v>
      </c>
    </row>
    <row r="145" s="1" customFormat="1">
      <c r="B145" s="44"/>
      <c r="C145" s="72"/>
      <c r="D145" s="231" t="s">
        <v>145</v>
      </c>
      <c r="E145" s="72"/>
      <c r="F145" s="232" t="s">
        <v>509</v>
      </c>
      <c r="G145" s="72"/>
      <c r="H145" s="72"/>
      <c r="I145" s="189"/>
      <c r="J145" s="72"/>
      <c r="K145" s="72"/>
      <c r="L145" s="70"/>
      <c r="M145" s="233"/>
      <c r="N145" s="45"/>
      <c r="O145" s="45"/>
      <c r="P145" s="45"/>
      <c r="Q145" s="45"/>
      <c r="R145" s="45"/>
      <c r="S145" s="45"/>
      <c r="T145" s="93"/>
      <c r="AT145" s="22" t="s">
        <v>145</v>
      </c>
      <c r="AU145" s="22" t="s">
        <v>81</v>
      </c>
    </row>
    <row r="146" s="11" customFormat="1">
      <c r="B146" s="235"/>
      <c r="C146" s="236"/>
      <c r="D146" s="231" t="s">
        <v>149</v>
      </c>
      <c r="E146" s="237" t="s">
        <v>21</v>
      </c>
      <c r="F146" s="238" t="s">
        <v>511</v>
      </c>
      <c r="G146" s="236"/>
      <c r="H146" s="239">
        <v>24</v>
      </c>
      <c r="I146" s="240"/>
      <c r="J146" s="236"/>
      <c r="K146" s="236"/>
      <c r="L146" s="241"/>
      <c r="M146" s="242"/>
      <c r="N146" s="243"/>
      <c r="O146" s="243"/>
      <c r="P146" s="243"/>
      <c r="Q146" s="243"/>
      <c r="R146" s="243"/>
      <c r="S146" s="243"/>
      <c r="T146" s="244"/>
      <c r="AT146" s="245" t="s">
        <v>149</v>
      </c>
      <c r="AU146" s="245" t="s">
        <v>81</v>
      </c>
      <c r="AV146" s="11" t="s">
        <v>81</v>
      </c>
      <c r="AW146" s="11" t="s">
        <v>35</v>
      </c>
      <c r="AX146" s="11" t="s">
        <v>71</v>
      </c>
      <c r="AY146" s="245" t="s">
        <v>136</v>
      </c>
    </row>
    <row r="147" s="1" customFormat="1" ht="16.5" customHeight="1">
      <c r="B147" s="44"/>
      <c r="C147" s="246" t="s">
        <v>10</v>
      </c>
      <c r="D147" s="246" t="s">
        <v>228</v>
      </c>
      <c r="E147" s="247" t="s">
        <v>512</v>
      </c>
      <c r="F147" s="248" t="s">
        <v>513</v>
      </c>
      <c r="G147" s="249" t="s">
        <v>353</v>
      </c>
      <c r="H147" s="250">
        <v>8</v>
      </c>
      <c r="I147" s="251"/>
      <c r="J147" s="252">
        <f>ROUND(I147*H147,2)</f>
        <v>0</v>
      </c>
      <c r="K147" s="248" t="s">
        <v>142</v>
      </c>
      <c r="L147" s="253"/>
      <c r="M147" s="254" t="s">
        <v>21</v>
      </c>
      <c r="N147" s="255" t="s">
        <v>42</v>
      </c>
      <c r="O147" s="45"/>
      <c r="P147" s="228">
        <f>O147*H147</f>
        <v>0</v>
      </c>
      <c r="Q147" s="228">
        <v>0.00079000000000000001</v>
      </c>
      <c r="R147" s="228">
        <f>Q147*H147</f>
        <v>0.0063200000000000001</v>
      </c>
      <c r="S147" s="228">
        <v>0</v>
      </c>
      <c r="T147" s="229">
        <f>S147*H147</f>
        <v>0</v>
      </c>
      <c r="AR147" s="22" t="s">
        <v>357</v>
      </c>
      <c r="AT147" s="22" t="s">
        <v>228</v>
      </c>
      <c r="AU147" s="22" t="s">
        <v>81</v>
      </c>
      <c r="AY147" s="22" t="s">
        <v>136</v>
      </c>
      <c r="BE147" s="230">
        <f>IF(N147="základní",J147,0)</f>
        <v>0</v>
      </c>
      <c r="BF147" s="230">
        <f>IF(N147="snížená",J147,0)</f>
        <v>0</v>
      </c>
      <c r="BG147" s="230">
        <f>IF(N147="zákl. přenesená",J147,0)</f>
        <v>0</v>
      </c>
      <c r="BH147" s="230">
        <f>IF(N147="sníž. přenesená",J147,0)</f>
        <v>0</v>
      </c>
      <c r="BI147" s="230">
        <f>IF(N147="nulová",J147,0)</f>
        <v>0</v>
      </c>
      <c r="BJ147" s="22" t="s">
        <v>79</v>
      </c>
      <c r="BK147" s="230">
        <f>ROUND(I147*H147,2)</f>
        <v>0</v>
      </c>
      <c r="BL147" s="22" t="s">
        <v>250</v>
      </c>
      <c r="BM147" s="22" t="s">
        <v>514</v>
      </c>
    </row>
    <row r="148" s="1" customFormat="1">
      <c r="B148" s="44"/>
      <c r="C148" s="72"/>
      <c r="D148" s="231" t="s">
        <v>145</v>
      </c>
      <c r="E148" s="72"/>
      <c r="F148" s="232" t="s">
        <v>513</v>
      </c>
      <c r="G148" s="72"/>
      <c r="H148" s="72"/>
      <c r="I148" s="189"/>
      <c r="J148" s="72"/>
      <c r="K148" s="72"/>
      <c r="L148" s="70"/>
      <c r="M148" s="233"/>
      <c r="N148" s="45"/>
      <c r="O148" s="45"/>
      <c r="P148" s="45"/>
      <c r="Q148" s="45"/>
      <c r="R148" s="45"/>
      <c r="S148" s="45"/>
      <c r="T148" s="93"/>
      <c r="AT148" s="22" t="s">
        <v>145</v>
      </c>
      <c r="AU148" s="22" t="s">
        <v>81</v>
      </c>
    </row>
    <row r="149" s="1" customFormat="1">
      <c r="B149" s="44"/>
      <c r="C149" s="72"/>
      <c r="D149" s="231" t="s">
        <v>224</v>
      </c>
      <c r="E149" s="72"/>
      <c r="F149" s="234" t="s">
        <v>515</v>
      </c>
      <c r="G149" s="72"/>
      <c r="H149" s="72"/>
      <c r="I149" s="189"/>
      <c r="J149" s="72"/>
      <c r="K149" s="72"/>
      <c r="L149" s="70"/>
      <c r="M149" s="233"/>
      <c r="N149" s="45"/>
      <c r="O149" s="45"/>
      <c r="P149" s="45"/>
      <c r="Q149" s="45"/>
      <c r="R149" s="45"/>
      <c r="S149" s="45"/>
      <c r="T149" s="93"/>
      <c r="AT149" s="22" t="s">
        <v>224</v>
      </c>
      <c r="AU149" s="22" t="s">
        <v>81</v>
      </c>
    </row>
    <row r="150" s="11" customFormat="1">
      <c r="B150" s="235"/>
      <c r="C150" s="236"/>
      <c r="D150" s="231" t="s">
        <v>149</v>
      </c>
      <c r="E150" s="237" t="s">
        <v>21</v>
      </c>
      <c r="F150" s="238" t="s">
        <v>480</v>
      </c>
      <c r="G150" s="236"/>
      <c r="H150" s="239">
        <v>8</v>
      </c>
      <c r="I150" s="240"/>
      <c r="J150" s="236"/>
      <c r="K150" s="236"/>
      <c r="L150" s="241"/>
      <c r="M150" s="242"/>
      <c r="N150" s="243"/>
      <c r="O150" s="243"/>
      <c r="P150" s="243"/>
      <c r="Q150" s="243"/>
      <c r="R150" s="243"/>
      <c r="S150" s="243"/>
      <c r="T150" s="244"/>
      <c r="AT150" s="245" t="s">
        <v>149</v>
      </c>
      <c r="AU150" s="245" t="s">
        <v>81</v>
      </c>
      <c r="AV150" s="11" t="s">
        <v>81</v>
      </c>
      <c r="AW150" s="11" t="s">
        <v>35</v>
      </c>
      <c r="AX150" s="11" t="s">
        <v>71</v>
      </c>
      <c r="AY150" s="245" t="s">
        <v>136</v>
      </c>
    </row>
    <row r="151" s="1" customFormat="1" ht="16.5" customHeight="1">
      <c r="B151" s="44"/>
      <c r="C151" s="246" t="s">
        <v>250</v>
      </c>
      <c r="D151" s="246" t="s">
        <v>228</v>
      </c>
      <c r="E151" s="247" t="s">
        <v>516</v>
      </c>
      <c r="F151" s="248" t="s">
        <v>517</v>
      </c>
      <c r="G151" s="249" t="s">
        <v>353</v>
      </c>
      <c r="H151" s="250">
        <v>3</v>
      </c>
      <c r="I151" s="251"/>
      <c r="J151" s="252">
        <f>ROUND(I151*H151,2)</f>
        <v>0</v>
      </c>
      <c r="K151" s="248" t="s">
        <v>21</v>
      </c>
      <c r="L151" s="253"/>
      <c r="M151" s="254" t="s">
        <v>21</v>
      </c>
      <c r="N151" s="255" t="s">
        <v>42</v>
      </c>
      <c r="O151" s="45"/>
      <c r="P151" s="228">
        <f>O151*H151</f>
        <v>0</v>
      </c>
      <c r="Q151" s="228">
        <v>3.0000000000000001E-05</v>
      </c>
      <c r="R151" s="228">
        <f>Q151*H151</f>
        <v>9.0000000000000006E-05</v>
      </c>
      <c r="S151" s="228">
        <v>0</v>
      </c>
      <c r="T151" s="229">
        <f>S151*H151</f>
        <v>0</v>
      </c>
      <c r="AR151" s="22" t="s">
        <v>357</v>
      </c>
      <c r="AT151" s="22" t="s">
        <v>228</v>
      </c>
      <c r="AU151" s="22" t="s">
        <v>81</v>
      </c>
      <c r="AY151" s="22" t="s">
        <v>136</v>
      </c>
      <c r="BE151" s="230">
        <f>IF(N151="základní",J151,0)</f>
        <v>0</v>
      </c>
      <c r="BF151" s="230">
        <f>IF(N151="snížená",J151,0)</f>
        <v>0</v>
      </c>
      <c r="BG151" s="230">
        <f>IF(N151="zákl. přenesená",J151,0)</f>
        <v>0</v>
      </c>
      <c r="BH151" s="230">
        <f>IF(N151="sníž. přenesená",J151,0)</f>
        <v>0</v>
      </c>
      <c r="BI151" s="230">
        <f>IF(N151="nulová",J151,0)</f>
        <v>0</v>
      </c>
      <c r="BJ151" s="22" t="s">
        <v>79</v>
      </c>
      <c r="BK151" s="230">
        <f>ROUND(I151*H151,2)</f>
        <v>0</v>
      </c>
      <c r="BL151" s="22" t="s">
        <v>250</v>
      </c>
      <c r="BM151" s="22" t="s">
        <v>518</v>
      </c>
    </row>
    <row r="152" s="1" customFormat="1">
      <c r="B152" s="44"/>
      <c r="C152" s="72"/>
      <c r="D152" s="231" t="s">
        <v>145</v>
      </c>
      <c r="E152" s="72"/>
      <c r="F152" s="232" t="s">
        <v>519</v>
      </c>
      <c r="G152" s="72"/>
      <c r="H152" s="72"/>
      <c r="I152" s="189"/>
      <c r="J152" s="72"/>
      <c r="K152" s="72"/>
      <c r="L152" s="70"/>
      <c r="M152" s="233"/>
      <c r="N152" s="45"/>
      <c r="O152" s="45"/>
      <c r="P152" s="45"/>
      <c r="Q152" s="45"/>
      <c r="R152" s="45"/>
      <c r="S152" s="45"/>
      <c r="T152" s="93"/>
      <c r="AT152" s="22" t="s">
        <v>145</v>
      </c>
      <c r="AU152" s="22" t="s">
        <v>81</v>
      </c>
    </row>
    <row r="153" s="1" customFormat="1">
      <c r="B153" s="44"/>
      <c r="C153" s="72"/>
      <c r="D153" s="231" t="s">
        <v>224</v>
      </c>
      <c r="E153" s="72"/>
      <c r="F153" s="234" t="s">
        <v>520</v>
      </c>
      <c r="G153" s="72"/>
      <c r="H153" s="72"/>
      <c r="I153" s="189"/>
      <c r="J153" s="72"/>
      <c r="K153" s="72"/>
      <c r="L153" s="70"/>
      <c r="M153" s="233"/>
      <c r="N153" s="45"/>
      <c r="O153" s="45"/>
      <c r="P153" s="45"/>
      <c r="Q153" s="45"/>
      <c r="R153" s="45"/>
      <c r="S153" s="45"/>
      <c r="T153" s="93"/>
      <c r="AT153" s="22" t="s">
        <v>224</v>
      </c>
      <c r="AU153" s="22" t="s">
        <v>81</v>
      </c>
    </row>
    <row r="154" s="11" customFormat="1">
      <c r="B154" s="235"/>
      <c r="C154" s="236"/>
      <c r="D154" s="231" t="s">
        <v>149</v>
      </c>
      <c r="E154" s="237" t="s">
        <v>21</v>
      </c>
      <c r="F154" s="238" t="s">
        <v>521</v>
      </c>
      <c r="G154" s="236"/>
      <c r="H154" s="239">
        <v>3</v>
      </c>
      <c r="I154" s="240"/>
      <c r="J154" s="236"/>
      <c r="K154" s="236"/>
      <c r="L154" s="241"/>
      <c r="M154" s="242"/>
      <c r="N154" s="243"/>
      <c r="O154" s="243"/>
      <c r="P154" s="243"/>
      <c r="Q154" s="243"/>
      <c r="R154" s="243"/>
      <c r="S154" s="243"/>
      <c r="T154" s="244"/>
      <c r="AT154" s="245" t="s">
        <v>149</v>
      </c>
      <c r="AU154" s="245" t="s">
        <v>81</v>
      </c>
      <c r="AV154" s="11" t="s">
        <v>81</v>
      </c>
      <c r="AW154" s="11" t="s">
        <v>35</v>
      </c>
      <c r="AX154" s="11" t="s">
        <v>71</v>
      </c>
      <c r="AY154" s="245" t="s">
        <v>136</v>
      </c>
    </row>
    <row r="155" s="1" customFormat="1" ht="16.5" customHeight="1">
      <c r="B155" s="44"/>
      <c r="C155" s="246" t="s">
        <v>259</v>
      </c>
      <c r="D155" s="246" t="s">
        <v>228</v>
      </c>
      <c r="E155" s="247" t="s">
        <v>522</v>
      </c>
      <c r="F155" s="248" t="s">
        <v>523</v>
      </c>
      <c r="G155" s="249" t="s">
        <v>353</v>
      </c>
      <c r="H155" s="250">
        <v>2</v>
      </c>
      <c r="I155" s="251"/>
      <c r="J155" s="252">
        <f>ROUND(I155*H155,2)</f>
        <v>0</v>
      </c>
      <c r="K155" s="248" t="s">
        <v>21</v>
      </c>
      <c r="L155" s="253"/>
      <c r="M155" s="254" t="s">
        <v>21</v>
      </c>
      <c r="N155" s="255" t="s">
        <v>42</v>
      </c>
      <c r="O155" s="45"/>
      <c r="P155" s="228">
        <f>O155*H155</f>
        <v>0</v>
      </c>
      <c r="Q155" s="228">
        <v>8.0000000000000007E-05</v>
      </c>
      <c r="R155" s="228">
        <f>Q155*H155</f>
        <v>0.00016000000000000001</v>
      </c>
      <c r="S155" s="228">
        <v>0</v>
      </c>
      <c r="T155" s="229">
        <f>S155*H155</f>
        <v>0</v>
      </c>
      <c r="AR155" s="22" t="s">
        <v>357</v>
      </c>
      <c r="AT155" s="22" t="s">
        <v>228</v>
      </c>
      <c r="AU155" s="22" t="s">
        <v>81</v>
      </c>
      <c r="AY155" s="22" t="s">
        <v>136</v>
      </c>
      <c r="BE155" s="230">
        <f>IF(N155="základní",J155,0)</f>
        <v>0</v>
      </c>
      <c r="BF155" s="230">
        <f>IF(N155="snížená",J155,0)</f>
        <v>0</v>
      </c>
      <c r="BG155" s="230">
        <f>IF(N155="zákl. přenesená",J155,0)</f>
        <v>0</v>
      </c>
      <c r="BH155" s="230">
        <f>IF(N155="sníž. přenesená",J155,0)</f>
        <v>0</v>
      </c>
      <c r="BI155" s="230">
        <f>IF(N155="nulová",J155,0)</f>
        <v>0</v>
      </c>
      <c r="BJ155" s="22" t="s">
        <v>79</v>
      </c>
      <c r="BK155" s="230">
        <f>ROUND(I155*H155,2)</f>
        <v>0</v>
      </c>
      <c r="BL155" s="22" t="s">
        <v>250</v>
      </c>
      <c r="BM155" s="22" t="s">
        <v>524</v>
      </c>
    </row>
    <row r="156" s="1" customFormat="1">
      <c r="B156" s="44"/>
      <c r="C156" s="72"/>
      <c r="D156" s="231" t="s">
        <v>145</v>
      </c>
      <c r="E156" s="72"/>
      <c r="F156" s="232" t="s">
        <v>525</v>
      </c>
      <c r="G156" s="72"/>
      <c r="H156" s="72"/>
      <c r="I156" s="189"/>
      <c r="J156" s="72"/>
      <c r="K156" s="72"/>
      <c r="L156" s="70"/>
      <c r="M156" s="233"/>
      <c r="N156" s="45"/>
      <c r="O156" s="45"/>
      <c r="P156" s="45"/>
      <c r="Q156" s="45"/>
      <c r="R156" s="45"/>
      <c r="S156" s="45"/>
      <c r="T156" s="93"/>
      <c r="AT156" s="22" t="s">
        <v>145</v>
      </c>
      <c r="AU156" s="22" t="s">
        <v>81</v>
      </c>
    </row>
    <row r="157" s="1" customFormat="1">
      <c r="B157" s="44"/>
      <c r="C157" s="72"/>
      <c r="D157" s="231" t="s">
        <v>224</v>
      </c>
      <c r="E157" s="72"/>
      <c r="F157" s="234" t="s">
        <v>526</v>
      </c>
      <c r="G157" s="72"/>
      <c r="H157" s="72"/>
      <c r="I157" s="189"/>
      <c r="J157" s="72"/>
      <c r="K157" s="72"/>
      <c r="L157" s="70"/>
      <c r="M157" s="233"/>
      <c r="N157" s="45"/>
      <c r="O157" s="45"/>
      <c r="P157" s="45"/>
      <c r="Q157" s="45"/>
      <c r="R157" s="45"/>
      <c r="S157" s="45"/>
      <c r="T157" s="93"/>
      <c r="AT157" s="22" t="s">
        <v>224</v>
      </c>
      <c r="AU157" s="22" t="s">
        <v>81</v>
      </c>
    </row>
    <row r="158" s="11" customFormat="1">
      <c r="B158" s="235"/>
      <c r="C158" s="236"/>
      <c r="D158" s="231" t="s">
        <v>149</v>
      </c>
      <c r="E158" s="237" t="s">
        <v>21</v>
      </c>
      <c r="F158" s="238" t="s">
        <v>450</v>
      </c>
      <c r="G158" s="236"/>
      <c r="H158" s="239">
        <v>2</v>
      </c>
      <c r="I158" s="240"/>
      <c r="J158" s="236"/>
      <c r="K158" s="236"/>
      <c r="L158" s="241"/>
      <c r="M158" s="242"/>
      <c r="N158" s="243"/>
      <c r="O158" s="243"/>
      <c r="P158" s="243"/>
      <c r="Q158" s="243"/>
      <c r="R158" s="243"/>
      <c r="S158" s="243"/>
      <c r="T158" s="244"/>
      <c r="AT158" s="245" t="s">
        <v>149</v>
      </c>
      <c r="AU158" s="245" t="s">
        <v>81</v>
      </c>
      <c r="AV158" s="11" t="s">
        <v>81</v>
      </c>
      <c r="AW158" s="11" t="s">
        <v>35</v>
      </c>
      <c r="AX158" s="11" t="s">
        <v>71</v>
      </c>
      <c r="AY158" s="245" t="s">
        <v>136</v>
      </c>
    </row>
    <row r="159" s="1" customFormat="1" ht="16.5" customHeight="1">
      <c r="B159" s="44"/>
      <c r="C159" s="246" t="s">
        <v>266</v>
      </c>
      <c r="D159" s="246" t="s">
        <v>228</v>
      </c>
      <c r="E159" s="247" t="s">
        <v>527</v>
      </c>
      <c r="F159" s="248" t="s">
        <v>528</v>
      </c>
      <c r="G159" s="249" t="s">
        <v>353</v>
      </c>
      <c r="H159" s="250">
        <v>2</v>
      </c>
      <c r="I159" s="251"/>
      <c r="J159" s="252">
        <f>ROUND(I159*H159,2)</f>
        <v>0</v>
      </c>
      <c r="K159" s="248" t="s">
        <v>21</v>
      </c>
      <c r="L159" s="253"/>
      <c r="M159" s="254" t="s">
        <v>21</v>
      </c>
      <c r="N159" s="255" t="s">
        <v>42</v>
      </c>
      <c r="O159" s="45"/>
      <c r="P159" s="228">
        <f>O159*H159</f>
        <v>0</v>
      </c>
      <c r="Q159" s="228">
        <v>0.00022000000000000001</v>
      </c>
      <c r="R159" s="228">
        <f>Q159*H159</f>
        <v>0.00044000000000000002</v>
      </c>
      <c r="S159" s="228">
        <v>0</v>
      </c>
      <c r="T159" s="229">
        <f>S159*H159</f>
        <v>0</v>
      </c>
      <c r="AR159" s="22" t="s">
        <v>357</v>
      </c>
      <c r="AT159" s="22" t="s">
        <v>228</v>
      </c>
      <c r="AU159" s="22" t="s">
        <v>81</v>
      </c>
      <c r="AY159" s="22" t="s">
        <v>136</v>
      </c>
      <c r="BE159" s="230">
        <f>IF(N159="základní",J159,0)</f>
        <v>0</v>
      </c>
      <c r="BF159" s="230">
        <f>IF(N159="snížená",J159,0)</f>
        <v>0</v>
      </c>
      <c r="BG159" s="230">
        <f>IF(N159="zákl. přenesená",J159,0)</f>
        <v>0</v>
      </c>
      <c r="BH159" s="230">
        <f>IF(N159="sníž. přenesená",J159,0)</f>
        <v>0</v>
      </c>
      <c r="BI159" s="230">
        <f>IF(N159="nulová",J159,0)</f>
        <v>0</v>
      </c>
      <c r="BJ159" s="22" t="s">
        <v>79</v>
      </c>
      <c r="BK159" s="230">
        <f>ROUND(I159*H159,2)</f>
        <v>0</v>
      </c>
      <c r="BL159" s="22" t="s">
        <v>250</v>
      </c>
      <c r="BM159" s="22" t="s">
        <v>529</v>
      </c>
    </row>
    <row r="160" s="1" customFormat="1">
      <c r="B160" s="44"/>
      <c r="C160" s="72"/>
      <c r="D160" s="231" t="s">
        <v>145</v>
      </c>
      <c r="E160" s="72"/>
      <c r="F160" s="232" t="s">
        <v>530</v>
      </c>
      <c r="G160" s="72"/>
      <c r="H160" s="72"/>
      <c r="I160" s="189"/>
      <c r="J160" s="72"/>
      <c r="K160" s="72"/>
      <c r="L160" s="70"/>
      <c r="M160" s="233"/>
      <c r="N160" s="45"/>
      <c r="O160" s="45"/>
      <c r="P160" s="45"/>
      <c r="Q160" s="45"/>
      <c r="R160" s="45"/>
      <c r="S160" s="45"/>
      <c r="T160" s="93"/>
      <c r="AT160" s="22" t="s">
        <v>145</v>
      </c>
      <c r="AU160" s="22" t="s">
        <v>81</v>
      </c>
    </row>
    <row r="161" s="1" customFormat="1">
      <c r="B161" s="44"/>
      <c r="C161" s="72"/>
      <c r="D161" s="231" t="s">
        <v>224</v>
      </c>
      <c r="E161" s="72"/>
      <c r="F161" s="234" t="s">
        <v>531</v>
      </c>
      <c r="G161" s="72"/>
      <c r="H161" s="72"/>
      <c r="I161" s="189"/>
      <c r="J161" s="72"/>
      <c r="K161" s="72"/>
      <c r="L161" s="70"/>
      <c r="M161" s="233"/>
      <c r="N161" s="45"/>
      <c r="O161" s="45"/>
      <c r="P161" s="45"/>
      <c r="Q161" s="45"/>
      <c r="R161" s="45"/>
      <c r="S161" s="45"/>
      <c r="T161" s="93"/>
      <c r="AT161" s="22" t="s">
        <v>224</v>
      </c>
      <c r="AU161" s="22" t="s">
        <v>81</v>
      </c>
    </row>
    <row r="162" s="11" customFormat="1">
      <c r="B162" s="235"/>
      <c r="C162" s="236"/>
      <c r="D162" s="231" t="s">
        <v>149</v>
      </c>
      <c r="E162" s="237" t="s">
        <v>21</v>
      </c>
      <c r="F162" s="238" t="s">
        <v>450</v>
      </c>
      <c r="G162" s="236"/>
      <c r="H162" s="239">
        <v>2</v>
      </c>
      <c r="I162" s="240"/>
      <c r="J162" s="236"/>
      <c r="K162" s="236"/>
      <c r="L162" s="241"/>
      <c r="M162" s="242"/>
      <c r="N162" s="243"/>
      <c r="O162" s="243"/>
      <c r="P162" s="243"/>
      <c r="Q162" s="243"/>
      <c r="R162" s="243"/>
      <c r="S162" s="243"/>
      <c r="T162" s="244"/>
      <c r="AT162" s="245" t="s">
        <v>149</v>
      </c>
      <c r="AU162" s="245" t="s">
        <v>81</v>
      </c>
      <c r="AV162" s="11" t="s">
        <v>81</v>
      </c>
      <c r="AW162" s="11" t="s">
        <v>35</v>
      </c>
      <c r="AX162" s="11" t="s">
        <v>71</v>
      </c>
      <c r="AY162" s="245" t="s">
        <v>136</v>
      </c>
    </row>
    <row r="163" s="1" customFormat="1" ht="16.5" customHeight="1">
      <c r="B163" s="44"/>
      <c r="C163" s="246" t="s">
        <v>272</v>
      </c>
      <c r="D163" s="246" t="s">
        <v>228</v>
      </c>
      <c r="E163" s="247" t="s">
        <v>532</v>
      </c>
      <c r="F163" s="248" t="s">
        <v>533</v>
      </c>
      <c r="G163" s="249" t="s">
        <v>353</v>
      </c>
      <c r="H163" s="250">
        <v>9</v>
      </c>
      <c r="I163" s="251"/>
      <c r="J163" s="252">
        <f>ROUND(I163*H163,2)</f>
        <v>0</v>
      </c>
      <c r="K163" s="248" t="s">
        <v>142</v>
      </c>
      <c r="L163" s="253"/>
      <c r="M163" s="254" t="s">
        <v>21</v>
      </c>
      <c r="N163" s="255" t="s">
        <v>42</v>
      </c>
      <c r="O163" s="45"/>
      <c r="P163" s="228">
        <f>O163*H163</f>
        <v>0</v>
      </c>
      <c r="Q163" s="228">
        <v>0.00011</v>
      </c>
      <c r="R163" s="228">
        <f>Q163*H163</f>
        <v>0.00098999999999999999</v>
      </c>
      <c r="S163" s="228">
        <v>0</v>
      </c>
      <c r="T163" s="229">
        <f>S163*H163</f>
        <v>0</v>
      </c>
      <c r="AR163" s="22" t="s">
        <v>357</v>
      </c>
      <c r="AT163" s="22" t="s">
        <v>228</v>
      </c>
      <c r="AU163" s="22" t="s">
        <v>81</v>
      </c>
      <c r="AY163" s="22" t="s">
        <v>136</v>
      </c>
      <c r="BE163" s="230">
        <f>IF(N163="základní",J163,0)</f>
        <v>0</v>
      </c>
      <c r="BF163" s="230">
        <f>IF(N163="snížená",J163,0)</f>
        <v>0</v>
      </c>
      <c r="BG163" s="230">
        <f>IF(N163="zákl. přenesená",J163,0)</f>
        <v>0</v>
      </c>
      <c r="BH163" s="230">
        <f>IF(N163="sníž. přenesená",J163,0)</f>
        <v>0</v>
      </c>
      <c r="BI163" s="230">
        <f>IF(N163="nulová",J163,0)</f>
        <v>0</v>
      </c>
      <c r="BJ163" s="22" t="s">
        <v>79</v>
      </c>
      <c r="BK163" s="230">
        <f>ROUND(I163*H163,2)</f>
        <v>0</v>
      </c>
      <c r="BL163" s="22" t="s">
        <v>250</v>
      </c>
      <c r="BM163" s="22" t="s">
        <v>534</v>
      </c>
    </row>
    <row r="164" s="1" customFormat="1">
      <c r="B164" s="44"/>
      <c r="C164" s="72"/>
      <c r="D164" s="231" t="s">
        <v>145</v>
      </c>
      <c r="E164" s="72"/>
      <c r="F164" s="232" t="s">
        <v>535</v>
      </c>
      <c r="G164" s="72"/>
      <c r="H164" s="72"/>
      <c r="I164" s="189"/>
      <c r="J164" s="72"/>
      <c r="K164" s="72"/>
      <c r="L164" s="70"/>
      <c r="M164" s="233"/>
      <c r="N164" s="45"/>
      <c r="O164" s="45"/>
      <c r="P164" s="45"/>
      <c r="Q164" s="45"/>
      <c r="R164" s="45"/>
      <c r="S164" s="45"/>
      <c r="T164" s="93"/>
      <c r="AT164" s="22" t="s">
        <v>145</v>
      </c>
      <c r="AU164" s="22" t="s">
        <v>81</v>
      </c>
    </row>
    <row r="165" s="11" customFormat="1">
      <c r="B165" s="235"/>
      <c r="C165" s="236"/>
      <c r="D165" s="231" t="s">
        <v>149</v>
      </c>
      <c r="E165" s="237" t="s">
        <v>21</v>
      </c>
      <c r="F165" s="238" t="s">
        <v>536</v>
      </c>
      <c r="G165" s="236"/>
      <c r="H165" s="239">
        <v>9</v>
      </c>
      <c r="I165" s="240"/>
      <c r="J165" s="236"/>
      <c r="K165" s="236"/>
      <c r="L165" s="241"/>
      <c r="M165" s="242"/>
      <c r="N165" s="243"/>
      <c r="O165" s="243"/>
      <c r="P165" s="243"/>
      <c r="Q165" s="243"/>
      <c r="R165" s="243"/>
      <c r="S165" s="243"/>
      <c r="T165" s="244"/>
      <c r="AT165" s="245" t="s">
        <v>149</v>
      </c>
      <c r="AU165" s="245" t="s">
        <v>81</v>
      </c>
      <c r="AV165" s="11" t="s">
        <v>81</v>
      </c>
      <c r="AW165" s="11" t="s">
        <v>35</v>
      </c>
      <c r="AX165" s="11" t="s">
        <v>71</v>
      </c>
      <c r="AY165" s="245" t="s">
        <v>136</v>
      </c>
    </row>
    <row r="166" s="1" customFormat="1" ht="16.5" customHeight="1">
      <c r="B166" s="44"/>
      <c r="C166" s="246" t="s">
        <v>281</v>
      </c>
      <c r="D166" s="246" t="s">
        <v>228</v>
      </c>
      <c r="E166" s="247" t="s">
        <v>537</v>
      </c>
      <c r="F166" s="248" t="s">
        <v>538</v>
      </c>
      <c r="G166" s="249" t="s">
        <v>353</v>
      </c>
      <c r="H166" s="250">
        <v>3</v>
      </c>
      <c r="I166" s="251"/>
      <c r="J166" s="252">
        <f>ROUND(I166*H166,2)</f>
        <v>0</v>
      </c>
      <c r="K166" s="248" t="s">
        <v>142</v>
      </c>
      <c r="L166" s="253"/>
      <c r="M166" s="254" t="s">
        <v>21</v>
      </c>
      <c r="N166" s="255" t="s">
        <v>42</v>
      </c>
      <c r="O166" s="45"/>
      <c r="P166" s="228">
        <f>O166*H166</f>
        <v>0</v>
      </c>
      <c r="Q166" s="228">
        <v>5.0000000000000002E-05</v>
      </c>
      <c r="R166" s="228">
        <f>Q166*H166</f>
        <v>0.00015000000000000001</v>
      </c>
      <c r="S166" s="228">
        <v>0</v>
      </c>
      <c r="T166" s="229">
        <f>S166*H166</f>
        <v>0</v>
      </c>
      <c r="AR166" s="22" t="s">
        <v>357</v>
      </c>
      <c r="AT166" s="22" t="s">
        <v>228</v>
      </c>
      <c r="AU166" s="22" t="s">
        <v>81</v>
      </c>
      <c r="AY166" s="22" t="s">
        <v>136</v>
      </c>
      <c r="BE166" s="230">
        <f>IF(N166="základní",J166,0)</f>
        <v>0</v>
      </c>
      <c r="BF166" s="230">
        <f>IF(N166="snížená",J166,0)</f>
        <v>0</v>
      </c>
      <c r="BG166" s="230">
        <f>IF(N166="zákl. přenesená",J166,0)</f>
        <v>0</v>
      </c>
      <c r="BH166" s="230">
        <f>IF(N166="sníž. přenesená",J166,0)</f>
        <v>0</v>
      </c>
      <c r="BI166" s="230">
        <f>IF(N166="nulová",J166,0)</f>
        <v>0</v>
      </c>
      <c r="BJ166" s="22" t="s">
        <v>79</v>
      </c>
      <c r="BK166" s="230">
        <f>ROUND(I166*H166,2)</f>
        <v>0</v>
      </c>
      <c r="BL166" s="22" t="s">
        <v>250</v>
      </c>
      <c r="BM166" s="22" t="s">
        <v>539</v>
      </c>
    </row>
    <row r="167" s="1" customFormat="1">
      <c r="B167" s="44"/>
      <c r="C167" s="72"/>
      <c r="D167" s="231" t="s">
        <v>145</v>
      </c>
      <c r="E167" s="72"/>
      <c r="F167" s="232" t="s">
        <v>538</v>
      </c>
      <c r="G167" s="72"/>
      <c r="H167" s="72"/>
      <c r="I167" s="189"/>
      <c r="J167" s="72"/>
      <c r="K167" s="72"/>
      <c r="L167" s="70"/>
      <c r="M167" s="233"/>
      <c r="N167" s="45"/>
      <c r="O167" s="45"/>
      <c r="P167" s="45"/>
      <c r="Q167" s="45"/>
      <c r="R167" s="45"/>
      <c r="S167" s="45"/>
      <c r="T167" s="93"/>
      <c r="AT167" s="22" t="s">
        <v>145</v>
      </c>
      <c r="AU167" s="22" t="s">
        <v>81</v>
      </c>
    </row>
    <row r="168" s="1" customFormat="1">
      <c r="B168" s="44"/>
      <c r="C168" s="72"/>
      <c r="D168" s="231" t="s">
        <v>224</v>
      </c>
      <c r="E168" s="72"/>
      <c r="F168" s="234" t="s">
        <v>540</v>
      </c>
      <c r="G168" s="72"/>
      <c r="H168" s="72"/>
      <c r="I168" s="189"/>
      <c r="J168" s="72"/>
      <c r="K168" s="72"/>
      <c r="L168" s="70"/>
      <c r="M168" s="233"/>
      <c r="N168" s="45"/>
      <c r="O168" s="45"/>
      <c r="P168" s="45"/>
      <c r="Q168" s="45"/>
      <c r="R168" s="45"/>
      <c r="S168" s="45"/>
      <c r="T168" s="93"/>
      <c r="AT168" s="22" t="s">
        <v>224</v>
      </c>
      <c r="AU168" s="22" t="s">
        <v>81</v>
      </c>
    </row>
    <row r="169" s="11" customFormat="1">
      <c r="B169" s="235"/>
      <c r="C169" s="236"/>
      <c r="D169" s="231" t="s">
        <v>149</v>
      </c>
      <c r="E169" s="237" t="s">
        <v>21</v>
      </c>
      <c r="F169" s="238" t="s">
        <v>521</v>
      </c>
      <c r="G169" s="236"/>
      <c r="H169" s="239">
        <v>3</v>
      </c>
      <c r="I169" s="240"/>
      <c r="J169" s="236"/>
      <c r="K169" s="236"/>
      <c r="L169" s="241"/>
      <c r="M169" s="242"/>
      <c r="N169" s="243"/>
      <c r="O169" s="243"/>
      <c r="P169" s="243"/>
      <c r="Q169" s="243"/>
      <c r="R169" s="243"/>
      <c r="S169" s="243"/>
      <c r="T169" s="244"/>
      <c r="AT169" s="245" t="s">
        <v>149</v>
      </c>
      <c r="AU169" s="245" t="s">
        <v>81</v>
      </c>
      <c r="AV169" s="11" t="s">
        <v>81</v>
      </c>
      <c r="AW169" s="11" t="s">
        <v>35</v>
      </c>
      <c r="AX169" s="11" t="s">
        <v>71</v>
      </c>
      <c r="AY169" s="245" t="s">
        <v>136</v>
      </c>
    </row>
    <row r="170" s="1" customFormat="1" ht="16.5" customHeight="1">
      <c r="B170" s="44"/>
      <c r="C170" s="246" t="s">
        <v>9</v>
      </c>
      <c r="D170" s="246" t="s">
        <v>228</v>
      </c>
      <c r="E170" s="247" t="s">
        <v>541</v>
      </c>
      <c r="F170" s="248" t="s">
        <v>542</v>
      </c>
      <c r="G170" s="249" t="s">
        <v>353</v>
      </c>
      <c r="H170" s="250">
        <v>2</v>
      </c>
      <c r="I170" s="251"/>
      <c r="J170" s="252">
        <f>ROUND(I170*H170,2)</f>
        <v>0</v>
      </c>
      <c r="K170" s="248" t="s">
        <v>142</v>
      </c>
      <c r="L170" s="253"/>
      <c r="M170" s="254" t="s">
        <v>21</v>
      </c>
      <c r="N170" s="255" t="s">
        <v>42</v>
      </c>
      <c r="O170" s="45"/>
      <c r="P170" s="228">
        <f>O170*H170</f>
        <v>0</v>
      </c>
      <c r="Q170" s="228">
        <v>0.00019000000000000001</v>
      </c>
      <c r="R170" s="228">
        <f>Q170*H170</f>
        <v>0.00038000000000000002</v>
      </c>
      <c r="S170" s="228">
        <v>0</v>
      </c>
      <c r="T170" s="229">
        <f>S170*H170</f>
        <v>0</v>
      </c>
      <c r="AR170" s="22" t="s">
        <v>357</v>
      </c>
      <c r="AT170" s="22" t="s">
        <v>228</v>
      </c>
      <c r="AU170" s="22" t="s">
        <v>81</v>
      </c>
      <c r="AY170" s="22" t="s">
        <v>136</v>
      </c>
      <c r="BE170" s="230">
        <f>IF(N170="základní",J170,0)</f>
        <v>0</v>
      </c>
      <c r="BF170" s="230">
        <f>IF(N170="snížená",J170,0)</f>
        <v>0</v>
      </c>
      <c r="BG170" s="230">
        <f>IF(N170="zákl. přenesená",J170,0)</f>
        <v>0</v>
      </c>
      <c r="BH170" s="230">
        <f>IF(N170="sníž. přenesená",J170,0)</f>
        <v>0</v>
      </c>
      <c r="BI170" s="230">
        <f>IF(N170="nulová",J170,0)</f>
        <v>0</v>
      </c>
      <c r="BJ170" s="22" t="s">
        <v>79</v>
      </c>
      <c r="BK170" s="230">
        <f>ROUND(I170*H170,2)</f>
        <v>0</v>
      </c>
      <c r="BL170" s="22" t="s">
        <v>250</v>
      </c>
      <c r="BM170" s="22" t="s">
        <v>543</v>
      </c>
    </row>
    <row r="171" s="1" customFormat="1">
      <c r="B171" s="44"/>
      <c r="C171" s="72"/>
      <c r="D171" s="231" t="s">
        <v>145</v>
      </c>
      <c r="E171" s="72"/>
      <c r="F171" s="232" t="s">
        <v>542</v>
      </c>
      <c r="G171" s="72"/>
      <c r="H171" s="72"/>
      <c r="I171" s="189"/>
      <c r="J171" s="72"/>
      <c r="K171" s="72"/>
      <c r="L171" s="70"/>
      <c r="M171" s="233"/>
      <c r="N171" s="45"/>
      <c r="O171" s="45"/>
      <c r="P171" s="45"/>
      <c r="Q171" s="45"/>
      <c r="R171" s="45"/>
      <c r="S171" s="45"/>
      <c r="T171" s="93"/>
      <c r="AT171" s="22" t="s">
        <v>145</v>
      </c>
      <c r="AU171" s="22" t="s">
        <v>81</v>
      </c>
    </row>
    <row r="172" s="1" customFormat="1">
      <c r="B172" s="44"/>
      <c r="C172" s="72"/>
      <c r="D172" s="231" t="s">
        <v>224</v>
      </c>
      <c r="E172" s="72"/>
      <c r="F172" s="234" t="s">
        <v>544</v>
      </c>
      <c r="G172" s="72"/>
      <c r="H172" s="72"/>
      <c r="I172" s="189"/>
      <c r="J172" s="72"/>
      <c r="K172" s="72"/>
      <c r="L172" s="70"/>
      <c r="M172" s="233"/>
      <c r="N172" s="45"/>
      <c r="O172" s="45"/>
      <c r="P172" s="45"/>
      <c r="Q172" s="45"/>
      <c r="R172" s="45"/>
      <c r="S172" s="45"/>
      <c r="T172" s="93"/>
      <c r="AT172" s="22" t="s">
        <v>224</v>
      </c>
      <c r="AU172" s="22" t="s">
        <v>81</v>
      </c>
    </row>
    <row r="173" s="11" customFormat="1">
      <c r="B173" s="235"/>
      <c r="C173" s="236"/>
      <c r="D173" s="231" t="s">
        <v>149</v>
      </c>
      <c r="E173" s="237" t="s">
        <v>21</v>
      </c>
      <c r="F173" s="238" t="s">
        <v>450</v>
      </c>
      <c r="G173" s="236"/>
      <c r="H173" s="239">
        <v>2</v>
      </c>
      <c r="I173" s="240"/>
      <c r="J173" s="236"/>
      <c r="K173" s="236"/>
      <c r="L173" s="241"/>
      <c r="M173" s="242"/>
      <c r="N173" s="243"/>
      <c r="O173" s="243"/>
      <c r="P173" s="243"/>
      <c r="Q173" s="243"/>
      <c r="R173" s="243"/>
      <c r="S173" s="243"/>
      <c r="T173" s="244"/>
      <c r="AT173" s="245" t="s">
        <v>149</v>
      </c>
      <c r="AU173" s="245" t="s">
        <v>81</v>
      </c>
      <c r="AV173" s="11" t="s">
        <v>81</v>
      </c>
      <c r="AW173" s="11" t="s">
        <v>35</v>
      </c>
      <c r="AX173" s="11" t="s">
        <v>71</v>
      </c>
      <c r="AY173" s="245" t="s">
        <v>136</v>
      </c>
    </row>
    <row r="174" s="1" customFormat="1" ht="16.5" customHeight="1">
      <c r="B174" s="44"/>
      <c r="C174" s="246" t="s">
        <v>294</v>
      </c>
      <c r="D174" s="246" t="s">
        <v>228</v>
      </c>
      <c r="E174" s="247" t="s">
        <v>545</v>
      </c>
      <c r="F174" s="248" t="s">
        <v>546</v>
      </c>
      <c r="G174" s="249" t="s">
        <v>353</v>
      </c>
      <c r="H174" s="250">
        <v>6</v>
      </c>
      <c r="I174" s="251"/>
      <c r="J174" s="252">
        <f>ROUND(I174*H174,2)</f>
        <v>0</v>
      </c>
      <c r="K174" s="248" t="s">
        <v>142</v>
      </c>
      <c r="L174" s="253"/>
      <c r="M174" s="254" t="s">
        <v>21</v>
      </c>
      <c r="N174" s="255" t="s">
        <v>42</v>
      </c>
      <c r="O174" s="45"/>
      <c r="P174" s="228">
        <f>O174*H174</f>
        <v>0</v>
      </c>
      <c r="Q174" s="228">
        <v>0.00021000000000000001</v>
      </c>
      <c r="R174" s="228">
        <f>Q174*H174</f>
        <v>0.0012600000000000001</v>
      </c>
      <c r="S174" s="228">
        <v>0</v>
      </c>
      <c r="T174" s="229">
        <f>S174*H174</f>
        <v>0</v>
      </c>
      <c r="AR174" s="22" t="s">
        <v>357</v>
      </c>
      <c r="AT174" s="22" t="s">
        <v>228</v>
      </c>
      <c r="AU174" s="22" t="s">
        <v>81</v>
      </c>
      <c r="AY174" s="22" t="s">
        <v>136</v>
      </c>
      <c r="BE174" s="230">
        <f>IF(N174="základní",J174,0)</f>
        <v>0</v>
      </c>
      <c r="BF174" s="230">
        <f>IF(N174="snížená",J174,0)</f>
        <v>0</v>
      </c>
      <c r="BG174" s="230">
        <f>IF(N174="zákl. přenesená",J174,0)</f>
        <v>0</v>
      </c>
      <c r="BH174" s="230">
        <f>IF(N174="sníž. přenesená",J174,0)</f>
        <v>0</v>
      </c>
      <c r="BI174" s="230">
        <f>IF(N174="nulová",J174,0)</f>
        <v>0</v>
      </c>
      <c r="BJ174" s="22" t="s">
        <v>79</v>
      </c>
      <c r="BK174" s="230">
        <f>ROUND(I174*H174,2)</f>
        <v>0</v>
      </c>
      <c r="BL174" s="22" t="s">
        <v>250</v>
      </c>
      <c r="BM174" s="22" t="s">
        <v>547</v>
      </c>
    </row>
    <row r="175" s="1" customFormat="1">
      <c r="B175" s="44"/>
      <c r="C175" s="72"/>
      <c r="D175" s="231" t="s">
        <v>145</v>
      </c>
      <c r="E175" s="72"/>
      <c r="F175" s="232" t="s">
        <v>546</v>
      </c>
      <c r="G175" s="72"/>
      <c r="H175" s="72"/>
      <c r="I175" s="189"/>
      <c r="J175" s="72"/>
      <c r="K175" s="72"/>
      <c r="L175" s="70"/>
      <c r="M175" s="233"/>
      <c r="N175" s="45"/>
      <c r="O175" s="45"/>
      <c r="P175" s="45"/>
      <c r="Q175" s="45"/>
      <c r="R175" s="45"/>
      <c r="S175" s="45"/>
      <c r="T175" s="93"/>
      <c r="AT175" s="22" t="s">
        <v>145</v>
      </c>
      <c r="AU175" s="22" t="s">
        <v>81</v>
      </c>
    </row>
    <row r="176" s="1" customFormat="1">
      <c r="B176" s="44"/>
      <c r="C176" s="72"/>
      <c r="D176" s="231" t="s">
        <v>224</v>
      </c>
      <c r="E176" s="72"/>
      <c r="F176" s="234" t="s">
        <v>548</v>
      </c>
      <c r="G176" s="72"/>
      <c r="H176" s="72"/>
      <c r="I176" s="189"/>
      <c r="J176" s="72"/>
      <c r="K176" s="72"/>
      <c r="L176" s="70"/>
      <c r="M176" s="233"/>
      <c r="N176" s="45"/>
      <c r="O176" s="45"/>
      <c r="P176" s="45"/>
      <c r="Q176" s="45"/>
      <c r="R176" s="45"/>
      <c r="S176" s="45"/>
      <c r="T176" s="93"/>
      <c r="AT176" s="22" t="s">
        <v>224</v>
      </c>
      <c r="AU176" s="22" t="s">
        <v>81</v>
      </c>
    </row>
    <row r="177" s="11" customFormat="1">
      <c r="B177" s="235"/>
      <c r="C177" s="236"/>
      <c r="D177" s="231" t="s">
        <v>149</v>
      </c>
      <c r="E177" s="237" t="s">
        <v>21</v>
      </c>
      <c r="F177" s="238" t="s">
        <v>549</v>
      </c>
      <c r="G177" s="236"/>
      <c r="H177" s="239">
        <v>6</v>
      </c>
      <c r="I177" s="240"/>
      <c r="J177" s="236"/>
      <c r="K177" s="236"/>
      <c r="L177" s="241"/>
      <c r="M177" s="242"/>
      <c r="N177" s="243"/>
      <c r="O177" s="243"/>
      <c r="P177" s="243"/>
      <c r="Q177" s="243"/>
      <c r="R177" s="243"/>
      <c r="S177" s="243"/>
      <c r="T177" s="244"/>
      <c r="AT177" s="245" t="s">
        <v>149</v>
      </c>
      <c r="AU177" s="245" t="s">
        <v>81</v>
      </c>
      <c r="AV177" s="11" t="s">
        <v>81</v>
      </c>
      <c r="AW177" s="11" t="s">
        <v>35</v>
      </c>
      <c r="AX177" s="11" t="s">
        <v>71</v>
      </c>
      <c r="AY177" s="245" t="s">
        <v>136</v>
      </c>
    </row>
    <row r="178" s="1" customFormat="1" ht="16.5" customHeight="1">
      <c r="B178" s="44"/>
      <c r="C178" s="246" t="s">
        <v>299</v>
      </c>
      <c r="D178" s="246" t="s">
        <v>228</v>
      </c>
      <c r="E178" s="247" t="s">
        <v>550</v>
      </c>
      <c r="F178" s="248" t="s">
        <v>551</v>
      </c>
      <c r="G178" s="249" t="s">
        <v>353</v>
      </c>
      <c r="H178" s="250">
        <v>4</v>
      </c>
      <c r="I178" s="251"/>
      <c r="J178" s="252">
        <f>ROUND(I178*H178,2)</f>
        <v>0</v>
      </c>
      <c r="K178" s="248" t="s">
        <v>142</v>
      </c>
      <c r="L178" s="253"/>
      <c r="M178" s="254" t="s">
        <v>21</v>
      </c>
      <c r="N178" s="255" t="s">
        <v>42</v>
      </c>
      <c r="O178" s="45"/>
      <c r="P178" s="228">
        <f>O178*H178</f>
        <v>0</v>
      </c>
      <c r="Q178" s="228">
        <v>0.00036999999999999999</v>
      </c>
      <c r="R178" s="228">
        <f>Q178*H178</f>
        <v>0.00148</v>
      </c>
      <c r="S178" s="228">
        <v>0</v>
      </c>
      <c r="T178" s="229">
        <f>S178*H178</f>
        <v>0</v>
      </c>
      <c r="AR178" s="22" t="s">
        <v>357</v>
      </c>
      <c r="AT178" s="22" t="s">
        <v>228</v>
      </c>
      <c r="AU178" s="22" t="s">
        <v>81</v>
      </c>
      <c r="AY178" s="22" t="s">
        <v>136</v>
      </c>
      <c r="BE178" s="230">
        <f>IF(N178="základní",J178,0)</f>
        <v>0</v>
      </c>
      <c r="BF178" s="230">
        <f>IF(N178="snížená",J178,0)</f>
        <v>0</v>
      </c>
      <c r="BG178" s="230">
        <f>IF(N178="zákl. přenesená",J178,0)</f>
        <v>0</v>
      </c>
      <c r="BH178" s="230">
        <f>IF(N178="sníž. přenesená",J178,0)</f>
        <v>0</v>
      </c>
      <c r="BI178" s="230">
        <f>IF(N178="nulová",J178,0)</f>
        <v>0</v>
      </c>
      <c r="BJ178" s="22" t="s">
        <v>79</v>
      </c>
      <c r="BK178" s="230">
        <f>ROUND(I178*H178,2)</f>
        <v>0</v>
      </c>
      <c r="BL178" s="22" t="s">
        <v>250</v>
      </c>
      <c r="BM178" s="22" t="s">
        <v>552</v>
      </c>
    </row>
    <row r="179" s="1" customFormat="1">
      <c r="B179" s="44"/>
      <c r="C179" s="72"/>
      <c r="D179" s="231" t="s">
        <v>145</v>
      </c>
      <c r="E179" s="72"/>
      <c r="F179" s="232" t="s">
        <v>551</v>
      </c>
      <c r="G179" s="72"/>
      <c r="H179" s="72"/>
      <c r="I179" s="189"/>
      <c r="J179" s="72"/>
      <c r="K179" s="72"/>
      <c r="L179" s="70"/>
      <c r="M179" s="233"/>
      <c r="N179" s="45"/>
      <c r="O179" s="45"/>
      <c r="P179" s="45"/>
      <c r="Q179" s="45"/>
      <c r="R179" s="45"/>
      <c r="S179" s="45"/>
      <c r="T179" s="93"/>
      <c r="AT179" s="22" t="s">
        <v>145</v>
      </c>
      <c r="AU179" s="22" t="s">
        <v>81</v>
      </c>
    </row>
    <row r="180" s="1" customFormat="1">
      <c r="B180" s="44"/>
      <c r="C180" s="72"/>
      <c r="D180" s="231" t="s">
        <v>224</v>
      </c>
      <c r="E180" s="72"/>
      <c r="F180" s="234" t="s">
        <v>553</v>
      </c>
      <c r="G180" s="72"/>
      <c r="H180" s="72"/>
      <c r="I180" s="189"/>
      <c r="J180" s="72"/>
      <c r="K180" s="72"/>
      <c r="L180" s="70"/>
      <c r="M180" s="233"/>
      <c r="N180" s="45"/>
      <c r="O180" s="45"/>
      <c r="P180" s="45"/>
      <c r="Q180" s="45"/>
      <c r="R180" s="45"/>
      <c r="S180" s="45"/>
      <c r="T180" s="93"/>
      <c r="AT180" s="22" t="s">
        <v>224</v>
      </c>
      <c r="AU180" s="22" t="s">
        <v>81</v>
      </c>
    </row>
    <row r="181" s="11" customFormat="1">
      <c r="B181" s="235"/>
      <c r="C181" s="236"/>
      <c r="D181" s="231" t="s">
        <v>149</v>
      </c>
      <c r="E181" s="237" t="s">
        <v>21</v>
      </c>
      <c r="F181" s="238" t="s">
        <v>554</v>
      </c>
      <c r="G181" s="236"/>
      <c r="H181" s="239">
        <v>4</v>
      </c>
      <c r="I181" s="240"/>
      <c r="J181" s="236"/>
      <c r="K181" s="236"/>
      <c r="L181" s="241"/>
      <c r="M181" s="242"/>
      <c r="N181" s="243"/>
      <c r="O181" s="243"/>
      <c r="P181" s="243"/>
      <c r="Q181" s="243"/>
      <c r="R181" s="243"/>
      <c r="S181" s="243"/>
      <c r="T181" s="244"/>
      <c r="AT181" s="245" t="s">
        <v>149</v>
      </c>
      <c r="AU181" s="245" t="s">
        <v>81</v>
      </c>
      <c r="AV181" s="11" t="s">
        <v>81</v>
      </c>
      <c r="AW181" s="11" t="s">
        <v>35</v>
      </c>
      <c r="AX181" s="11" t="s">
        <v>71</v>
      </c>
      <c r="AY181" s="245" t="s">
        <v>136</v>
      </c>
    </row>
    <row r="182" s="1" customFormat="1" ht="16.5" customHeight="1">
      <c r="B182" s="44"/>
      <c r="C182" s="246" t="s">
        <v>306</v>
      </c>
      <c r="D182" s="246" t="s">
        <v>228</v>
      </c>
      <c r="E182" s="247" t="s">
        <v>555</v>
      </c>
      <c r="F182" s="248" t="s">
        <v>556</v>
      </c>
      <c r="G182" s="249" t="s">
        <v>353</v>
      </c>
      <c r="H182" s="250">
        <v>2</v>
      </c>
      <c r="I182" s="251"/>
      <c r="J182" s="252">
        <f>ROUND(I182*H182,2)</f>
        <v>0</v>
      </c>
      <c r="K182" s="248" t="s">
        <v>142</v>
      </c>
      <c r="L182" s="253"/>
      <c r="M182" s="254" t="s">
        <v>21</v>
      </c>
      <c r="N182" s="255" t="s">
        <v>42</v>
      </c>
      <c r="O182" s="45"/>
      <c r="P182" s="228">
        <f>O182*H182</f>
        <v>0</v>
      </c>
      <c r="Q182" s="228">
        <v>0.00046000000000000001</v>
      </c>
      <c r="R182" s="228">
        <f>Q182*H182</f>
        <v>0.00092000000000000003</v>
      </c>
      <c r="S182" s="228">
        <v>0</v>
      </c>
      <c r="T182" s="229">
        <f>S182*H182</f>
        <v>0</v>
      </c>
      <c r="AR182" s="22" t="s">
        <v>357</v>
      </c>
      <c r="AT182" s="22" t="s">
        <v>228</v>
      </c>
      <c r="AU182" s="22" t="s">
        <v>81</v>
      </c>
      <c r="AY182" s="22" t="s">
        <v>136</v>
      </c>
      <c r="BE182" s="230">
        <f>IF(N182="základní",J182,0)</f>
        <v>0</v>
      </c>
      <c r="BF182" s="230">
        <f>IF(N182="snížená",J182,0)</f>
        <v>0</v>
      </c>
      <c r="BG182" s="230">
        <f>IF(N182="zákl. přenesená",J182,0)</f>
        <v>0</v>
      </c>
      <c r="BH182" s="230">
        <f>IF(N182="sníž. přenesená",J182,0)</f>
        <v>0</v>
      </c>
      <c r="BI182" s="230">
        <f>IF(N182="nulová",J182,0)</f>
        <v>0</v>
      </c>
      <c r="BJ182" s="22" t="s">
        <v>79</v>
      </c>
      <c r="BK182" s="230">
        <f>ROUND(I182*H182,2)</f>
        <v>0</v>
      </c>
      <c r="BL182" s="22" t="s">
        <v>250</v>
      </c>
      <c r="BM182" s="22" t="s">
        <v>557</v>
      </c>
    </row>
    <row r="183" s="1" customFormat="1">
      <c r="B183" s="44"/>
      <c r="C183" s="72"/>
      <c r="D183" s="231" t="s">
        <v>145</v>
      </c>
      <c r="E183" s="72"/>
      <c r="F183" s="232" t="s">
        <v>556</v>
      </c>
      <c r="G183" s="72"/>
      <c r="H183" s="72"/>
      <c r="I183" s="189"/>
      <c r="J183" s="72"/>
      <c r="K183" s="72"/>
      <c r="L183" s="70"/>
      <c r="M183" s="233"/>
      <c r="N183" s="45"/>
      <c r="O183" s="45"/>
      <c r="P183" s="45"/>
      <c r="Q183" s="45"/>
      <c r="R183" s="45"/>
      <c r="S183" s="45"/>
      <c r="T183" s="93"/>
      <c r="AT183" s="22" t="s">
        <v>145</v>
      </c>
      <c r="AU183" s="22" t="s">
        <v>81</v>
      </c>
    </row>
    <row r="184" s="1" customFormat="1">
      <c r="B184" s="44"/>
      <c r="C184" s="72"/>
      <c r="D184" s="231" t="s">
        <v>224</v>
      </c>
      <c r="E184" s="72"/>
      <c r="F184" s="234" t="s">
        <v>558</v>
      </c>
      <c r="G184" s="72"/>
      <c r="H184" s="72"/>
      <c r="I184" s="189"/>
      <c r="J184" s="72"/>
      <c r="K184" s="72"/>
      <c r="L184" s="70"/>
      <c r="M184" s="233"/>
      <c r="N184" s="45"/>
      <c r="O184" s="45"/>
      <c r="P184" s="45"/>
      <c r="Q184" s="45"/>
      <c r="R184" s="45"/>
      <c r="S184" s="45"/>
      <c r="T184" s="93"/>
      <c r="AT184" s="22" t="s">
        <v>224</v>
      </c>
      <c r="AU184" s="22" t="s">
        <v>81</v>
      </c>
    </row>
    <row r="185" s="11" customFormat="1">
      <c r="B185" s="235"/>
      <c r="C185" s="236"/>
      <c r="D185" s="231" t="s">
        <v>149</v>
      </c>
      <c r="E185" s="237" t="s">
        <v>21</v>
      </c>
      <c r="F185" s="238" t="s">
        <v>450</v>
      </c>
      <c r="G185" s="236"/>
      <c r="H185" s="239">
        <v>2</v>
      </c>
      <c r="I185" s="240"/>
      <c r="J185" s="236"/>
      <c r="K185" s="236"/>
      <c r="L185" s="241"/>
      <c r="M185" s="242"/>
      <c r="N185" s="243"/>
      <c r="O185" s="243"/>
      <c r="P185" s="243"/>
      <c r="Q185" s="243"/>
      <c r="R185" s="243"/>
      <c r="S185" s="243"/>
      <c r="T185" s="244"/>
      <c r="AT185" s="245" t="s">
        <v>149</v>
      </c>
      <c r="AU185" s="245" t="s">
        <v>81</v>
      </c>
      <c r="AV185" s="11" t="s">
        <v>81</v>
      </c>
      <c r="AW185" s="11" t="s">
        <v>35</v>
      </c>
      <c r="AX185" s="11" t="s">
        <v>71</v>
      </c>
      <c r="AY185" s="245" t="s">
        <v>136</v>
      </c>
    </row>
    <row r="186" s="1" customFormat="1" ht="16.5" customHeight="1">
      <c r="B186" s="44"/>
      <c r="C186" s="246" t="s">
        <v>313</v>
      </c>
      <c r="D186" s="246" t="s">
        <v>228</v>
      </c>
      <c r="E186" s="247" t="s">
        <v>559</v>
      </c>
      <c r="F186" s="248" t="s">
        <v>560</v>
      </c>
      <c r="G186" s="249" t="s">
        <v>353</v>
      </c>
      <c r="H186" s="250">
        <v>1</v>
      </c>
      <c r="I186" s="251"/>
      <c r="J186" s="252">
        <f>ROUND(I186*H186,2)</f>
        <v>0</v>
      </c>
      <c r="K186" s="248" t="s">
        <v>142</v>
      </c>
      <c r="L186" s="253"/>
      <c r="M186" s="254" t="s">
        <v>21</v>
      </c>
      <c r="N186" s="255" t="s">
        <v>42</v>
      </c>
      <c r="O186" s="45"/>
      <c r="P186" s="228">
        <f>O186*H186</f>
        <v>0</v>
      </c>
      <c r="Q186" s="228">
        <v>0.00077999999999999999</v>
      </c>
      <c r="R186" s="228">
        <f>Q186*H186</f>
        <v>0.00077999999999999999</v>
      </c>
      <c r="S186" s="228">
        <v>0</v>
      </c>
      <c r="T186" s="229">
        <f>S186*H186</f>
        <v>0</v>
      </c>
      <c r="AR186" s="22" t="s">
        <v>357</v>
      </c>
      <c r="AT186" s="22" t="s">
        <v>228</v>
      </c>
      <c r="AU186" s="22" t="s">
        <v>81</v>
      </c>
      <c r="AY186" s="22" t="s">
        <v>136</v>
      </c>
      <c r="BE186" s="230">
        <f>IF(N186="základní",J186,0)</f>
        <v>0</v>
      </c>
      <c r="BF186" s="230">
        <f>IF(N186="snížená",J186,0)</f>
        <v>0</v>
      </c>
      <c r="BG186" s="230">
        <f>IF(N186="zákl. přenesená",J186,0)</f>
        <v>0</v>
      </c>
      <c r="BH186" s="230">
        <f>IF(N186="sníž. přenesená",J186,0)</f>
        <v>0</v>
      </c>
      <c r="BI186" s="230">
        <f>IF(N186="nulová",J186,0)</f>
        <v>0</v>
      </c>
      <c r="BJ186" s="22" t="s">
        <v>79</v>
      </c>
      <c r="BK186" s="230">
        <f>ROUND(I186*H186,2)</f>
        <v>0</v>
      </c>
      <c r="BL186" s="22" t="s">
        <v>250</v>
      </c>
      <c r="BM186" s="22" t="s">
        <v>561</v>
      </c>
    </row>
    <row r="187" s="1" customFormat="1">
      <c r="B187" s="44"/>
      <c r="C187" s="72"/>
      <c r="D187" s="231" t="s">
        <v>145</v>
      </c>
      <c r="E187" s="72"/>
      <c r="F187" s="232" t="s">
        <v>560</v>
      </c>
      <c r="G187" s="72"/>
      <c r="H187" s="72"/>
      <c r="I187" s="189"/>
      <c r="J187" s="72"/>
      <c r="K187" s="72"/>
      <c r="L187" s="70"/>
      <c r="M187" s="233"/>
      <c r="N187" s="45"/>
      <c r="O187" s="45"/>
      <c r="P187" s="45"/>
      <c r="Q187" s="45"/>
      <c r="R187" s="45"/>
      <c r="S187" s="45"/>
      <c r="T187" s="93"/>
      <c r="AT187" s="22" t="s">
        <v>145</v>
      </c>
      <c r="AU187" s="22" t="s">
        <v>81</v>
      </c>
    </row>
    <row r="188" s="1" customFormat="1">
      <c r="B188" s="44"/>
      <c r="C188" s="72"/>
      <c r="D188" s="231" t="s">
        <v>224</v>
      </c>
      <c r="E188" s="72"/>
      <c r="F188" s="234" t="s">
        <v>562</v>
      </c>
      <c r="G188" s="72"/>
      <c r="H188" s="72"/>
      <c r="I188" s="189"/>
      <c r="J188" s="72"/>
      <c r="K188" s="72"/>
      <c r="L188" s="70"/>
      <c r="M188" s="233"/>
      <c r="N188" s="45"/>
      <c r="O188" s="45"/>
      <c r="P188" s="45"/>
      <c r="Q188" s="45"/>
      <c r="R188" s="45"/>
      <c r="S188" s="45"/>
      <c r="T188" s="93"/>
      <c r="AT188" s="22" t="s">
        <v>224</v>
      </c>
      <c r="AU188" s="22" t="s">
        <v>81</v>
      </c>
    </row>
    <row r="189" s="11" customFormat="1">
      <c r="B189" s="235"/>
      <c r="C189" s="236"/>
      <c r="D189" s="231" t="s">
        <v>149</v>
      </c>
      <c r="E189" s="237" t="s">
        <v>21</v>
      </c>
      <c r="F189" s="238" t="s">
        <v>563</v>
      </c>
      <c r="G189" s="236"/>
      <c r="H189" s="239">
        <v>1</v>
      </c>
      <c r="I189" s="240"/>
      <c r="J189" s="236"/>
      <c r="K189" s="236"/>
      <c r="L189" s="241"/>
      <c r="M189" s="242"/>
      <c r="N189" s="243"/>
      <c r="O189" s="243"/>
      <c r="P189" s="243"/>
      <c r="Q189" s="243"/>
      <c r="R189" s="243"/>
      <c r="S189" s="243"/>
      <c r="T189" s="244"/>
      <c r="AT189" s="245" t="s">
        <v>149</v>
      </c>
      <c r="AU189" s="245" t="s">
        <v>81</v>
      </c>
      <c r="AV189" s="11" t="s">
        <v>81</v>
      </c>
      <c r="AW189" s="11" t="s">
        <v>35</v>
      </c>
      <c r="AX189" s="11" t="s">
        <v>71</v>
      </c>
      <c r="AY189" s="245" t="s">
        <v>136</v>
      </c>
    </row>
    <row r="190" s="1" customFormat="1" ht="16.5" customHeight="1">
      <c r="B190" s="44"/>
      <c r="C190" s="246" t="s">
        <v>319</v>
      </c>
      <c r="D190" s="246" t="s">
        <v>228</v>
      </c>
      <c r="E190" s="247" t="s">
        <v>564</v>
      </c>
      <c r="F190" s="248" t="s">
        <v>565</v>
      </c>
      <c r="G190" s="249" t="s">
        <v>353</v>
      </c>
      <c r="H190" s="250">
        <v>2</v>
      </c>
      <c r="I190" s="251"/>
      <c r="J190" s="252">
        <f>ROUND(I190*H190,2)</f>
        <v>0</v>
      </c>
      <c r="K190" s="248" t="s">
        <v>142</v>
      </c>
      <c r="L190" s="253"/>
      <c r="M190" s="254" t="s">
        <v>21</v>
      </c>
      <c r="N190" s="255" t="s">
        <v>42</v>
      </c>
      <c r="O190" s="45"/>
      <c r="P190" s="228">
        <f>O190*H190</f>
        <v>0</v>
      </c>
      <c r="Q190" s="228">
        <v>0.00025999999999999998</v>
      </c>
      <c r="R190" s="228">
        <f>Q190*H190</f>
        <v>0.00051999999999999995</v>
      </c>
      <c r="S190" s="228">
        <v>0</v>
      </c>
      <c r="T190" s="229">
        <f>S190*H190</f>
        <v>0</v>
      </c>
      <c r="AR190" s="22" t="s">
        <v>357</v>
      </c>
      <c r="AT190" s="22" t="s">
        <v>228</v>
      </c>
      <c r="AU190" s="22" t="s">
        <v>81</v>
      </c>
      <c r="AY190" s="22" t="s">
        <v>136</v>
      </c>
      <c r="BE190" s="230">
        <f>IF(N190="základní",J190,0)</f>
        <v>0</v>
      </c>
      <c r="BF190" s="230">
        <f>IF(N190="snížená",J190,0)</f>
        <v>0</v>
      </c>
      <c r="BG190" s="230">
        <f>IF(N190="zákl. přenesená",J190,0)</f>
        <v>0</v>
      </c>
      <c r="BH190" s="230">
        <f>IF(N190="sníž. přenesená",J190,0)</f>
        <v>0</v>
      </c>
      <c r="BI190" s="230">
        <f>IF(N190="nulová",J190,0)</f>
        <v>0</v>
      </c>
      <c r="BJ190" s="22" t="s">
        <v>79</v>
      </c>
      <c r="BK190" s="230">
        <f>ROUND(I190*H190,2)</f>
        <v>0</v>
      </c>
      <c r="BL190" s="22" t="s">
        <v>250</v>
      </c>
      <c r="BM190" s="22" t="s">
        <v>566</v>
      </c>
    </row>
    <row r="191" s="1" customFormat="1">
      <c r="B191" s="44"/>
      <c r="C191" s="72"/>
      <c r="D191" s="231" t="s">
        <v>145</v>
      </c>
      <c r="E191" s="72"/>
      <c r="F191" s="232" t="s">
        <v>565</v>
      </c>
      <c r="G191" s="72"/>
      <c r="H191" s="72"/>
      <c r="I191" s="189"/>
      <c r="J191" s="72"/>
      <c r="K191" s="72"/>
      <c r="L191" s="70"/>
      <c r="M191" s="233"/>
      <c r="N191" s="45"/>
      <c r="O191" s="45"/>
      <c r="P191" s="45"/>
      <c r="Q191" s="45"/>
      <c r="R191" s="45"/>
      <c r="S191" s="45"/>
      <c r="T191" s="93"/>
      <c r="AT191" s="22" t="s">
        <v>145</v>
      </c>
      <c r="AU191" s="22" t="s">
        <v>81</v>
      </c>
    </row>
    <row r="192" s="1" customFormat="1">
      <c r="B192" s="44"/>
      <c r="C192" s="72"/>
      <c r="D192" s="231" t="s">
        <v>224</v>
      </c>
      <c r="E192" s="72"/>
      <c r="F192" s="234" t="s">
        <v>567</v>
      </c>
      <c r="G192" s="72"/>
      <c r="H192" s="72"/>
      <c r="I192" s="189"/>
      <c r="J192" s="72"/>
      <c r="K192" s="72"/>
      <c r="L192" s="70"/>
      <c r="M192" s="233"/>
      <c r="N192" s="45"/>
      <c r="O192" s="45"/>
      <c r="P192" s="45"/>
      <c r="Q192" s="45"/>
      <c r="R192" s="45"/>
      <c r="S192" s="45"/>
      <c r="T192" s="93"/>
      <c r="AT192" s="22" t="s">
        <v>224</v>
      </c>
      <c r="AU192" s="22" t="s">
        <v>81</v>
      </c>
    </row>
    <row r="193" s="11" customFormat="1">
      <c r="B193" s="235"/>
      <c r="C193" s="236"/>
      <c r="D193" s="231" t="s">
        <v>149</v>
      </c>
      <c r="E193" s="237" t="s">
        <v>21</v>
      </c>
      <c r="F193" s="238" t="s">
        <v>450</v>
      </c>
      <c r="G193" s="236"/>
      <c r="H193" s="239">
        <v>2</v>
      </c>
      <c r="I193" s="240"/>
      <c r="J193" s="236"/>
      <c r="K193" s="236"/>
      <c r="L193" s="241"/>
      <c r="M193" s="242"/>
      <c r="N193" s="243"/>
      <c r="O193" s="243"/>
      <c r="P193" s="243"/>
      <c r="Q193" s="243"/>
      <c r="R193" s="243"/>
      <c r="S193" s="243"/>
      <c r="T193" s="244"/>
      <c r="AT193" s="245" t="s">
        <v>149</v>
      </c>
      <c r="AU193" s="245" t="s">
        <v>81</v>
      </c>
      <c r="AV193" s="11" t="s">
        <v>81</v>
      </c>
      <c r="AW193" s="11" t="s">
        <v>35</v>
      </c>
      <c r="AX193" s="11" t="s">
        <v>71</v>
      </c>
      <c r="AY193" s="245" t="s">
        <v>136</v>
      </c>
    </row>
    <row r="194" s="1" customFormat="1" ht="16.5" customHeight="1">
      <c r="B194" s="44"/>
      <c r="C194" s="246" t="s">
        <v>324</v>
      </c>
      <c r="D194" s="246" t="s">
        <v>228</v>
      </c>
      <c r="E194" s="247" t="s">
        <v>568</v>
      </c>
      <c r="F194" s="248" t="s">
        <v>569</v>
      </c>
      <c r="G194" s="249" t="s">
        <v>353</v>
      </c>
      <c r="H194" s="250">
        <v>1</v>
      </c>
      <c r="I194" s="251"/>
      <c r="J194" s="252">
        <f>ROUND(I194*H194,2)</f>
        <v>0</v>
      </c>
      <c r="K194" s="248" t="s">
        <v>142</v>
      </c>
      <c r="L194" s="253"/>
      <c r="M194" s="254" t="s">
        <v>21</v>
      </c>
      <c r="N194" s="255" t="s">
        <v>42</v>
      </c>
      <c r="O194" s="45"/>
      <c r="P194" s="228">
        <f>O194*H194</f>
        <v>0</v>
      </c>
      <c r="Q194" s="228">
        <v>0.00050000000000000001</v>
      </c>
      <c r="R194" s="228">
        <f>Q194*H194</f>
        <v>0.00050000000000000001</v>
      </c>
      <c r="S194" s="228">
        <v>0</v>
      </c>
      <c r="T194" s="229">
        <f>S194*H194</f>
        <v>0</v>
      </c>
      <c r="AR194" s="22" t="s">
        <v>357</v>
      </c>
      <c r="AT194" s="22" t="s">
        <v>228</v>
      </c>
      <c r="AU194" s="22" t="s">
        <v>81</v>
      </c>
      <c r="AY194" s="22" t="s">
        <v>136</v>
      </c>
      <c r="BE194" s="230">
        <f>IF(N194="základní",J194,0)</f>
        <v>0</v>
      </c>
      <c r="BF194" s="230">
        <f>IF(N194="snížená",J194,0)</f>
        <v>0</v>
      </c>
      <c r="BG194" s="230">
        <f>IF(N194="zákl. přenesená",J194,0)</f>
        <v>0</v>
      </c>
      <c r="BH194" s="230">
        <f>IF(N194="sníž. přenesená",J194,0)</f>
        <v>0</v>
      </c>
      <c r="BI194" s="230">
        <f>IF(N194="nulová",J194,0)</f>
        <v>0</v>
      </c>
      <c r="BJ194" s="22" t="s">
        <v>79</v>
      </c>
      <c r="BK194" s="230">
        <f>ROUND(I194*H194,2)</f>
        <v>0</v>
      </c>
      <c r="BL194" s="22" t="s">
        <v>250</v>
      </c>
      <c r="BM194" s="22" t="s">
        <v>570</v>
      </c>
    </row>
    <row r="195" s="1" customFormat="1">
      <c r="B195" s="44"/>
      <c r="C195" s="72"/>
      <c r="D195" s="231" t="s">
        <v>145</v>
      </c>
      <c r="E195" s="72"/>
      <c r="F195" s="232" t="s">
        <v>569</v>
      </c>
      <c r="G195" s="72"/>
      <c r="H195" s="72"/>
      <c r="I195" s="189"/>
      <c r="J195" s="72"/>
      <c r="K195" s="72"/>
      <c r="L195" s="70"/>
      <c r="M195" s="233"/>
      <c r="N195" s="45"/>
      <c r="O195" s="45"/>
      <c r="P195" s="45"/>
      <c r="Q195" s="45"/>
      <c r="R195" s="45"/>
      <c r="S195" s="45"/>
      <c r="T195" s="93"/>
      <c r="AT195" s="22" t="s">
        <v>145</v>
      </c>
      <c r="AU195" s="22" t="s">
        <v>81</v>
      </c>
    </row>
    <row r="196" s="1" customFormat="1">
      <c r="B196" s="44"/>
      <c r="C196" s="72"/>
      <c r="D196" s="231" t="s">
        <v>224</v>
      </c>
      <c r="E196" s="72"/>
      <c r="F196" s="234" t="s">
        <v>571</v>
      </c>
      <c r="G196" s="72"/>
      <c r="H196" s="72"/>
      <c r="I196" s="189"/>
      <c r="J196" s="72"/>
      <c r="K196" s="72"/>
      <c r="L196" s="70"/>
      <c r="M196" s="233"/>
      <c r="N196" s="45"/>
      <c r="O196" s="45"/>
      <c r="P196" s="45"/>
      <c r="Q196" s="45"/>
      <c r="R196" s="45"/>
      <c r="S196" s="45"/>
      <c r="T196" s="93"/>
      <c r="AT196" s="22" t="s">
        <v>224</v>
      </c>
      <c r="AU196" s="22" t="s">
        <v>81</v>
      </c>
    </row>
    <row r="197" s="11" customFormat="1">
      <c r="B197" s="235"/>
      <c r="C197" s="236"/>
      <c r="D197" s="231" t="s">
        <v>149</v>
      </c>
      <c r="E197" s="237" t="s">
        <v>21</v>
      </c>
      <c r="F197" s="238" t="s">
        <v>563</v>
      </c>
      <c r="G197" s="236"/>
      <c r="H197" s="239">
        <v>1</v>
      </c>
      <c r="I197" s="240"/>
      <c r="J197" s="236"/>
      <c r="K197" s="236"/>
      <c r="L197" s="241"/>
      <c r="M197" s="242"/>
      <c r="N197" s="243"/>
      <c r="O197" s="243"/>
      <c r="P197" s="243"/>
      <c r="Q197" s="243"/>
      <c r="R197" s="243"/>
      <c r="S197" s="243"/>
      <c r="T197" s="244"/>
      <c r="AT197" s="245" t="s">
        <v>149</v>
      </c>
      <c r="AU197" s="245" t="s">
        <v>81</v>
      </c>
      <c r="AV197" s="11" t="s">
        <v>81</v>
      </c>
      <c r="AW197" s="11" t="s">
        <v>35</v>
      </c>
      <c r="AX197" s="11" t="s">
        <v>71</v>
      </c>
      <c r="AY197" s="245" t="s">
        <v>136</v>
      </c>
    </row>
    <row r="198" s="1" customFormat="1" ht="16.5" customHeight="1">
      <c r="B198" s="44"/>
      <c r="C198" s="246" t="s">
        <v>332</v>
      </c>
      <c r="D198" s="246" t="s">
        <v>228</v>
      </c>
      <c r="E198" s="247" t="s">
        <v>572</v>
      </c>
      <c r="F198" s="248" t="s">
        <v>573</v>
      </c>
      <c r="G198" s="249" t="s">
        <v>353</v>
      </c>
      <c r="H198" s="250">
        <v>2</v>
      </c>
      <c r="I198" s="251"/>
      <c r="J198" s="252">
        <f>ROUND(I198*H198,2)</f>
        <v>0</v>
      </c>
      <c r="K198" s="248" t="s">
        <v>142</v>
      </c>
      <c r="L198" s="253"/>
      <c r="M198" s="254" t="s">
        <v>21</v>
      </c>
      <c r="N198" s="255" t="s">
        <v>42</v>
      </c>
      <c r="O198" s="45"/>
      <c r="P198" s="228">
        <f>O198*H198</f>
        <v>0</v>
      </c>
      <c r="Q198" s="228">
        <v>3.0000000000000001E-05</v>
      </c>
      <c r="R198" s="228">
        <f>Q198*H198</f>
        <v>6.0000000000000002E-05</v>
      </c>
      <c r="S198" s="228">
        <v>0</v>
      </c>
      <c r="T198" s="229">
        <f>S198*H198</f>
        <v>0</v>
      </c>
      <c r="AR198" s="22" t="s">
        <v>357</v>
      </c>
      <c r="AT198" s="22" t="s">
        <v>228</v>
      </c>
      <c r="AU198" s="22" t="s">
        <v>81</v>
      </c>
      <c r="AY198" s="22" t="s">
        <v>136</v>
      </c>
      <c r="BE198" s="230">
        <f>IF(N198="základní",J198,0)</f>
        <v>0</v>
      </c>
      <c r="BF198" s="230">
        <f>IF(N198="snížená",J198,0)</f>
        <v>0</v>
      </c>
      <c r="BG198" s="230">
        <f>IF(N198="zákl. přenesená",J198,0)</f>
        <v>0</v>
      </c>
      <c r="BH198" s="230">
        <f>IF(N198="sníž. přenesená",J198,0)</f>
        <v>0</v>
      </c>
      <c r="BI198" s="230">
        <f>IF(N198="nulová",J198,0)</f>
        <v>0</v>
      </c>
      <c r="BJ198" s="22" t="s">
        <v>79</v>
      </c>
      <c r="BK198" s="230">
        <f>ROUND(I198*H198,2)</f>
        <v>0</v>
      </c>
      <c r="BL198" s="22" t="s">
        <v>250</v>
      </c>
      <c r="BM198" s="22" t="s">
        <v>574</v>
      </c>
    </row>
    <row r="199" s="1" customFormat="1">
      <c r="B199" s="44"/>
      <c r="C199" s="72"/>
      <c r="D199" s="231" t="s">
        <v>145</v>
      </c>
      <c r="E199" s="72"/>
      <c r="F199" s="232" t="s">
        <v>573</v>
      </c>
      <c r="G199" s="72"/>
      <c r="H199" s="72"/>
      <c r="I199" s="189"/>
      <c r="J199" s="72"/>
      <c r="K199" s="72"/>
      <c r="L199" s="70"/>
      <c r="M199" s="233"/>
      <c r="N199" s="45"/>
      <c r="O199" s="45"/>
      <c r="P199" s="45"/>
      <c r="Q199" s="45"/>
      <c r="R199" s="45"/>
      <c r="S199" s="45"/>
      <c r="T199" s="93"/>
      <c r="AT199" s="22" t="s">
        <v>145</v>
      </c>
      <c r="AU199" s="22" t="s">
        <v>81</v>
      </c>
    </row>
    <row r="200" s="1" customFormat="1">
      <c r="B200" s="44"/>
      <c r="C200" s="72"/>
      <c r="D200" s="231" t="s">
        <v>224</v>
      </c>
      <c r="E200" s="72"/>
      <c r="F200" s="234" t="s">
        <v>575</v>
      </c>
      <c r="G200" s="72"/>
      <c r="H200" s="72"/>
      <c r="I200" s="189"/>
      <c r="J200" s="72"/>
      <c r="K200" s="72"/>
      <c r="L200" s="70"/>
      <c r="M200" s="233"/>
      <c r="N200" s="45"/>
      <c r="O200" s="45"/>
      <c r="P200" s="45"/>
      <c r="Q200" s="45"/>
      <c r="R200" s="45"/>
      <c r="S200" s="45"/>
      <c r="T200" s="93"/>
      <c r="AT200" s="22" t="s">
        <v>224</v>
      </c>
      <c r="AU200" s="22" t="s">
        <v>81</v>
      </c>
    </row>
    <row r="201" s="11" customFormat="1">
      <c r="B201" s="235"/>
      <c r="C201" s="236"/>
      <c r="D201" s="231" t="s">
        <v>149</v>
      </c>
      <c r="E201" s="237" t="s">
        <v>21</v>
      </c>
      <c r="F201" s="238" t="s">
        <v>450</v>
      </c>
      <c r="G201" s="236"/>
      <c r="H201" s="239">
        <v>2</v>
      </c>
      <c r="I201" s="240"/>
      <c r="J201" s="236"/>
      <c r="K201" s="236"/>
      <c r="L201" s="241"/>
      <c r="M201" s="242"/>
      <c r="N201" s="243"/>
      <c r="O201" s="243"/>
      <c r="P201" s="243"/>
      <c r="Q201" s="243"/>
      <c r="R201" s="243"/>
      <c r="S201" s="243"/>
      <c r="T201" s="244"/>
      <c r="AT201" s="245" t="s">
        <v>149</v>
      </c>
      <c r="AU201" s="245" t="s">
        <v>81</v>
      </c>
      <c r="AV201" s="11" t="s">
        <v>81</v>
      </c>
      <c r="AW201" s="11" t="s">
        <v>35</v>
      </c>
      <c r="AX201" s="11" t="s">
        <v>71</v>
      </c>
      <c r="AY201" s="245" t="s">
        <v>136</v>
      </c>
    </row>
    <row r="202" s="1" customFormat="1" ht="16.5" customHeight="1">
      <c r="B202" s="44"/>
      <c r="C202" s="246" t="s">
        <v>338</v>
      </c>
      <c r="D202" s="246" t="s">
        <v>228</v>
      </c>
      <c r="E202" s="247" t="s">
        <v>576</v>
      </c>
      <c r="F202" s="248" t="s">
        <v>577</v>
      </c>
      <c r="G202" s="249" t="s">
        <v>353</v>
      </c>
      <c r="H202" s="250">
        <v>3</v>
      </c>
      <c r="I202" s="251"/>
      <c r="J202" s="252">
        <f>ROUND(I202*H202,2)</f>
        <v>0</v>
      </c>
      <c r="K202" s="248" t="s">
        <v>142</v>
      </c>
      <c r="L202" s="253"/>
      <c r="M202" s="254" t="s">
        <v>21</v>
      </c>
      <c r="N202" s="255" t="s">
        <v>42</v>
      </c>
      <c r="O202" s="45"/>
      <c r="P202" s="228">
        <f>O202*H202</f>
        <v>0</v>
      </c>
      <c r="Q202" s="228">
        <v>0.00021000000000000001</v>
      </c>
      <c r="R202" s="228">
        <f>Q202*H202</f>
        <v>0.00063000000000000003</v>
      </c>
      <c r="S202" s="228">
        <v>0</v>
      </c>
      <c r="T202" s="229">
        <f>S202*H202</f>
        <v>0</v>
      </c>
      <c r="AR202" s="22" t="s">
        <v>357</v>
      </c>
      <c r="AT202" s="22" t="s">
        <v>228</v>
      </c>
      <c r="AU202" s="22" t="s">
        <v>81</v>
      </c>
      <c r="AY202" s="22" t="s">
        <v>136</v>
      </c>
      <c r="BE202" s="230">
        <f>IF(N202="základní",J202,0)</f>
        <v>0</v>
      </c>
      <c r="BF202" s="230">
        <f>IF(N202="snížená",J202,0)</f>
        <v>0</v>
      </c>
      <c r="BG202" s="230">
        <f>IF(N202="zákl. přenesená",J202,0)</f>
        <v>0</v>
      </c>
      <c r="BH202" s="230">
        <f>IF(N202="sníž. přenesená",J202,0)</f>
        <v>0</v>
      </c>
      <c r="BI202" s="230">
        <f>IF(N202="nulová",J202,0)</f>
        <v>0</v>
      </c>
      <c r="BJ202" s="22" t="s">
        <v>79</v>
      </c>
      <c r="BK202" s="230">
        <f>ROUND(I202*H202,2)</f>
        <v>0</v>
      </c>
      <c r="BL202" s="22" t="s">
        <v>250</v>
      </c>
      <c r="BM202" s="22" t="s">
        <v>578</v>
      </c>
    </row>
    <row r="203" s="1" customFormat="1">
      <c r="B203" s="44"/>
      <c r="C203" s="72"/>
      <c r="D203" s="231" t="s">
        <v>145</v>
      </c>
      <c r="E203" s="72"/>
      <c r="F203" s="232" t="s">
        <v>577</v>
      </c>
      <c r="G203" s="72"/>
      <c r="H203" s="72"/>
      <c r="I203" s="189"/>
      <c r="J203" s="72"/>
      <c r="K203" s="72"/>
      <c r="L203" s="70"/>
      <c r="M203" s="233"/>
      <c r="N203" s="45"/>
      <c r="O203" s="45"/>
      <c r="P203" s="45"/>
      <c r="Q203" s="45"/>
      <c r="R203" s="45"/>
      <c r="S203" s="45"/>
      <c r="T203" s="93"/>
      <c r="AT203" s="22" t="s">
        <v>145</v>
      </c>
      <c r="AU203" s="22" t="s">
        <v>81</v>
      </c>
    </row>
    <row r="204" s="1" customFormat="1">
      <c r="B204" s="44"/>
      <c r="C204" s="72"/>
      <c r="D204" s="231" t="s">
        <v>224</v>
      </c>
      <c r="E204" s="72"/>
      <c r="F204" s="234" t="s">
        <v>579</v>
      </c>
      <c r="G204" s="72"/>
      <c r="H204" s="72"/>
      <c r="I204" s="189"/>
      <c r="J204" s="72"/>
      <c r="K204" s="72"/>
      <c r="L204" s="70"/>
      <c r="M204" s="233"/>
      <c r="N204" s="45"/>
      <c r="O204" s="45"/>
      <c r="P204" s="45"/>
      <c r="Q204" s="45"/>
      <c r="R204" s="45"/>
      <c r="S204" s="45"/>
      <c r="T204" s="93"/>
      <c r="AT204" s="22" t="s">
        <v>224</v>
      </c>
      <c r="AU204" s="22" t="s">
        <v>81</v>
      </c>
    </row>
    <row r="205" s="11" customFormat="1">
      <c r="B205" s="235"/>
      <c r="C205" s="236"/>
      <c r="D205" s="231" t="s">
        <v>149</v>
      </c>
      <c r="E205" s="237" t="s">
        <v>21</v>
      </c>
      <c r="F205" s="238" t="s">
        <v>521</v>
      </c>
      <c r="G205" s="236"/>
      <c r="H205" s="239">
        <v>3</v>
      </c>
      <c r="I205" s="240"/>
      <c r="J205" s="236"/>
      <c r="K205" s="236"/>
      <c r="L205" s="241"/>
      <c r="M205" s="242"/>
      <c r="N205" s="243"/>
      <c r="O205" s="243"/>
      <c r="P205" s="243"/>
      <c r="Q205" s="243"/>
      <c r="R205" s="243"/>
      <c r="S205" s="243"/>
      <c r="T205" s="244"/>
      <c r="AT205" s="245" t="s">
        <v>149</v>
      </c>
      <c r="AU205" s="245" t="s">
        <v>81</v>
      </c>
      <c r="AV205" s="11" t="s">
        <v>81</v>
      </c>
      <c r="AW205" s="11" t="s">
        <v>35</v>
      </c>
      <c r="AX205" s="11" t="s">
        <v>71</v>
      </c>
      <c r="AY205" s="245" t="s">
        <v>136</v>
      </c>
    </row>
    <row r="206" s="1" customFormat="1" ht="16.5" customHeight="1">
      <c r="B206" s="44"/>
      <c r="C206" s="246" t="s">
        <v>344</v>
      </c>
      <c r="D206" s="246" t="s">
        <v>228</v>
      </c>
      <c r="E206" s="247" t="s">
        <v>580</v>
      </c>
      <c r="F206" s="248" t="s">
        <v>581</v>
      </c>
      <c r="G206" s="249" t="s">
        <v>353</v>
      </c>
      <c r="H206" s="250">
        <v>3</v>
      </c>
      <c r="I206" s="251"/>
      <c r="J206" s="252">
        <f>ROUND(I206*H206,2)</f>
        <v>0</v>
      </c>
      <c r="K206" s="248" t="s">
        <v>142</v>
      </c>
      <c r="L206" s="253"/>
      <c r="M206" s="254" t="s">
        <v>21</v>
      </c>
      <c r="N206" s="255" t="s">
        <v>42</v>
      </c>
      <c r="O206" s="45"/>
      <c r="P206" s="228">
        <f>O206*H206</f>
        <v>0</v>
      </c>
      <c r="Q206" s="228">
        <v>6.9999999999999994E-05</v>
      </c>
      <c r="R206" s="228">
        <f>Q206*H206</f>
        <v>0.00020999999999999998</v>
      </c>
      <c r="S206" s="228">
        <v>0</v>
      </c>
      <c r="T206" s="229">
        <f>S206*H206</f>
        <v>0</v>
      </c>
      <c r="AR206" s="22" t="s">
        <v>357</v>
      </c>
      <c r="AT206" s="22" t="s">
        <v>228</v>
      </c>
      <c r="AU206" s="22" t="s">
        <v>81</v>
      </c>
      <c r="AY206" s="22" t="s">
        <v>136</v>
      </c>
      <c r="BE206" s="230">
        <f>IF(N206="základní",J206,0)</f>
        <v>0</v>
      </c>
      <c r="BF206" s="230">
        <f>IF(N206="snížená",J206,0)</f>
        <v>0</v>
      </c>
      <c r="BG206" s="230">
        <f>IF(N206="zákl. přenesená",J206,0)</f>
        <v>0</v>
      </c>
      <c r="BH206" s="230">
        <f>IF(N206="sníž. přenesená",J206,0)</f>
        <v>0</v>
      </c>
      <c r="BI206" s="230">
        <f>IF(N206="nulová",J206,0)</f>
        <v>0</v>
      </c>
      <c r="BJ206" s="22" t="s">
        <v>79</v>
      </c>
      <c r="BK206" s="230">
        <f>ROUND(I206*H206,2)</f>
        <v>0</v>
      </c>
      <c r="BL206" s="22" t="s">
        <v>250</v>
      </c>
      <c r="BM206" s="22" t="s">
        <v>582</v>
      </c>
    </row>
    <row r="207" s="1" customFormat="1">
      <c r="B207" s="44"/>
      <c r="C207" s="72"/>
      <c r="D207" s="231" t="s">
        <v>145</v>
      </c>
      <c r="E207" s="72"/>
      <c r="F207" s="232" t="s">
        <v>581</v>
      </c>
      <c r="G207" s="72"/>
      <c r="H207" s="72"/>
      <c r="I207" s="189"/>
      <c r="J207" s="72"/>
      <c r="K207" s="72"/>
      <c r="L207" s="70"/>
      <c r="M207" s="233"/>
      <c r="N207" s="45"/>
      <c r="O207" s="45"/>
      <c r="P207" s="45"/>
      <c r="Q207" s="45"/>
      <c r="R207" s="45"/>
      <c r="S207" s="45"/>
      <c r="T207" s="93"/>
      <c r="AT207" s="22" t="s">
        <v>145</v>
      </c>
      <c r="AU207" s="22" t="s">
        <v>81</v>
      </c>
    </row>
    <row r="208" s="1" customFormat="1">
      <c r="B208" s="44"/>
      <c r="C208" s="72"/>
      <c r="D208" s="231" t="s">
        <v>224</v>
      </c>
      <c r="E208" s="72"/>
      <c r="F208" s="234" t="s">
        <v>583</v>
      </c>
      <c r="G208" s="72"/>
      <c r="H208" s="72"/>
      <c r="I208" s="189"/>
      <c r="J208" s="72"/>
      <c r="K208" s="72"/>
      <c r="L208" s="70"/>
      <c r="M208" s="233"/>
      <c r="N208" s="45"/>
      <c r="O208" s="45"/>
      <c r="P208" s="45"/>
      <c r="Q208" s="45"/>
      <c r="R208" s="45"/>
      <c r="S208" s="45"/>
      <c r="T208" s="93"/>
      <c r="AT208" s="22" t="s">
        <v>224</v>
      </c>
      <c r="AU208" s="22" t="s">
        <v>81</v>
      </c>
    </row>
    <row r="209" s="11" customFormat="1">
      <c r="B209" s="235"/>
      <c r="C209" s="236"/>
      <c r="D209" s="231" t="s">
        <v>149</v>
      </c>
      <c r="E209" s="237" t="s">
        <v>21</v>
      </c>
      <c r="F209" s="238" t="s">
        <v>521</v>
      </c>
      <c r="G209" s="236"/>
      <c r="H209" s="239">
        <v>3</v>
      </c>
      <c r="I209" s="240"/>
      <c r="J209" s="236"/>
      <c r="K209" s="236"/>
      <c r="L209" s="241"/>
      <c r="M209" s="242"/>
      <c r="N209" s="243"/>
      <c r="O209" s="243"/>
      <c r="P209" s="243"/>
      <c r="Q209" s="243"/>
      <c r="R209" s="243"/>
      <c r="S209" s="243"/>
      <c r="T209" s="244"/>
      <c r="AT209" s="245" t="s">
        <v>149</v>
      </c>
      <c r="AU209" s="245" t="s">
        <v>81</v>
      </c>
      <c r="AV209" s="11" t="s">
        <v>81</v>
      </c>
      <c r="AW209" s="11" t="s">
        <v>35</v>
      </c>
      <c r="AX209" s="11" t="s">
        <v>71</v>
      </c>
      <c r="AY209" s="245" t="s">
        <v>136</v>
      </c>
    </row>
    <row r="210" s="1" customFormat="1" ht="16.5" customHeight="1">
      <c r="B210" s="44"/>
      <c r="C210" s="246" t="s">
        <v>350</v>
      </c>
      <c r="D210" s="246" t="s">
        <v>228</v>
      </c>
      <c r="E210" s="247" t="s">
        <v>584</v>
      </c>
      <c r="F210" s="248" t="s">
        <v>585</v>
      </c>
      <c r="G210" s="249" t="s">
        <v>353</v>
      </c>
      <c r="H210" s="250">
        <v>4</v>
      </c>
      <c r="I210" s="251"/>
      <c r="J210" s="252">
        <f>ROUND(I210*H210,2)</f>
        <v>0</v>
      </c>
      <c r="K210" s="248" t="s">
        <v>142</v>
      </c>
      <c r="L210" s="253"/>
      <c r="M210" s="254" t="s">
        <v>21</v>
      </c>
      <c r="N210" s="255" t="s">
        <v>42</v>
      </c>
      <c r="O210" s="45"/>
      <c r="P210" s="228">
        <f>O210*H210</f>
        <v>0</v>
      </c>
      <c r="Q210" s="228">
        <v>0.00012</v>
      </c>
      <c r="R210" s="228">
        <f>Q210*H210</f>
        <v>0.00048000000000000001</v>
      </c>
      <c r="S210" s="228">
        <v>0</v>
      </c>
      <c r="T210" s="229">
        <f>S210*H210</f>
        <v>0</v>
      </c>
      <c r="AR210" s="22" t="s">
        <v>357</v>
      </c>
      <c r="AT210" s="22" t="s">
        <v>228</v>
      </c>
      <c r="AU210" s="22" t="s">
        <v>81</v>
      </c>
      <c r="AY210" s="22" t="s">
        <v>136</v>
      </c>
      <c r="BE210" s="230">
        <f>IF(N210="základní",J210,0)</f>
        <v>0</v>
      </c>
      <c r="BF210" s="230">
        <f>IF(N210="snížená",J210,0)</f>
        <v>0</v>
      </c>
      <c r="BG210" s="230">
        <f>IF(N210="zákl. přenesená",J210,0)</f>
        <v>0</v>
      </c>
      <c r="BH210" s="230">
        <f>IF(N210="sníž. přenesená",J210,0)</f>
        <v>0</v>
      </c>
      <c r="BI210" s="230">
        <f>IF(N210="nulová",J210,0)</f>
        <v>0</v>
      </c>
      <c r="BJ210" s="22" t="s">
        <v>79</v>
      </c>
      <c r="BK210" s="230">
        <f>ROUND(I210*H210,2)</f>
        <v>0</v>
      </c>
      <c r="BL210" s="22" t="s">
        <v>250</v>
      </c>
      <c r="BM210" s="22" t="s">
        <v>586</v>
      </c>
    </row>
    <row r="211" s="1" customFormat="1">
      <c r="B211" s="44"/>
      <c r="C211" s="72"/>
      <c r="D211" s="231" t="s">
        <v>145</v>
      </c>
      <c r="E211" s="72"/>
      <c r="F211" s="232" t="s">
        <v>585</v>
      </c>
      <c r="G211" s="72"/>
      <c r="H211" s="72"/>
      <c r="I211" s="189"/>
      <c r="J211" s="72"/>
      <c r="K211" s="72"/>
      <c r="L211" s="70"/>
      <c r="M211" s="233"/>
      <c r="N211" s="45"/>
      <c r="O211" s="45"/>
      <c r="P211" s="45"/>
      <c r="Q211" s="45"/>
      <c r="R211" s="45"/>
      <c r="S211" s="45"/>
      <c r="T211" s="93"/>
      <c r="AT211" s="22" t="s">
        <v>145</v>
      </c>
      <c r="AU211" s="22" t="s">
        <v>81</v>
      </c>
    </row>
    <row r="212" s="1" customFormat="1">
      <c r="B212" s="44"/>
      <c r="C212" s="72"/>
      <c r="D212" s="231" t="s">
        <v>224</v>
      </c>
      <c r="E212" s="72"/>
      <c r="F212" s="234" t="s">
        <v>587</v>
      </c>
      <c r="G212" s="72"/>
      <c r="H212" s="72"/>
      <c r="I212" s="189"/>
      <c r="J212" s="72"/>
      <c r="K212" s="72"/>
      <c r="L212" s="70"/>
      <c r="M212" s="233"/>
      <c r="N212" s="45"/>
      <c r="O212" s="45"/>
      <c r="P212" s="45"/>
      <c r="Q212" s="45"/>
      <c r="R212" s="45"/>
      <c r="S212" s="45"/>
      <c r="T212" s="93"/>
      <c r="AT212" s="22" t="s">
        <v>224</v>
      </c>
      <c r="AU212" s="22" t="s">
        <v>81</v>
      </c>
    </row>
    <row r="213" s="11" customFormat="1">
      <c r="B213" s="235"/>
      <c r="C213" s="236"/>
      <c r="D213" s="231" t="s">
        <v>149</v>
      </c>
      <c r="E213" s="237" t="s">
        <v>21</v>
      </c>
      <c r="F213" s="238" t="s">
        <v>554</v>
      </c>
      <c r="G213" s="236"/>
      <c r="H213" s="239">
        <v>4</v>
      </c>
      <c r="I213" s="240"/>
      <c r="J213" s="236"/>
      <c r="K213" s="236"/>
      <c r="L213" s="241"/>
      <c r="M213" s="242"/>
      <c r="N213" s="243"/>
      <c r="O213" s="243"/>
      <c r="P213" s="243"/>
      <c r="Q213" s="243"/>
      <c r="R213" s="243"/>
      <c r="S213" s="243"/>
      <c r="T213" s="244"/>
      <c r="AT213" s="245" t="s">
        <v>149</v>
      </c>
      <c r="AU213" s="245" t="s">
        <v>81</v>
      </c>
      <c r="AV213" s="11" t="s">
        <v>81</v>
      </c>
      <c r="AW213" s="11" t="s">
        <v>35</v>
      </c>
      <c r="AX213" s="11" t="s">
        <v>71</v>
      </c>
      <c r="AY213" s="245" t="s">
        <v>136</v>
      </c>
    </row>
    <row r="214" s="1" customFormat="1" ht="16.5" customHeight="1">
      <c r="B214" s="44"/>
      <c r="C214" s="246" t="s">
        <v>357</v>
      </c>
      <c r="D214" s="246" t="s">
        <v>228</v>
      </c>
      <c r="E214" s="247" t="s">
        <v>588</v>
      </c>
      <c r="F214" s="248" t="s">
        <v>589</v>
      </c>
      <c r="G214" s="249" t="s">
        <v>353</v>
      </c>
      <c r="H214" s="250">
        <v>3</v>
      </c>
      <c r="I214" s="251"/>
      <c r="J214" s="252">
        <f>ROUND(I214*H214,2)</f>
        <v>0</v>
      </c>
      <c r="K214" s="248" t="s">
        <v>142</v>
      </c>
      <c r="L214" s="253"/>
      <c r="M214" s="254" t="s">
        <v>21</v>
      </c>
      <c r="N214" s="255" t="s">
        <v>42</v>
      </c>
      <c r="O214" s="45"/>
      <c r="P214" s="228">
        <f>O214*H214</f>
        <v>0</v>
      </c>
      <c r="Q214" s="228">
        <v>0.00018000000000000001</v>
      </c>
      <c r="R214" s="228">
        <f>Q214*H214</f>
        <v>0.00054000000000000001</v>
      </c>
      <c r="S214" s="228">
        <v>0</v>
      </c>
      <c r="T214" s="229">
        <f>S214*H214</f>
        <v>0</v>
      </c>
      <c r="AR214" s="22" t="s">
        <v>357</v>
      </c>
      <c r="AT214" s="22" t="s">
        <v>228</v>
      </c>
      <c r="AU214" s="22" t="s">
        <v>81</v>
      </c>
      <c r="AY214" s="22" t="s">
        <v>136</v>
      </c>
      <c r="BE214" s="230">
        <f>IF(N214="základní",J214,0)</f>
        <v>0</v>
      </c>
      <c r="BF214" s="230">
        <f>IF(N214="snížená",J214,0)</f>
        <v>0</v>
      </c>
      <c r="BG214" s="230">
        <f>IF(N214="zákl. přenesená",J214,0)</f>
        <v>0</v>
      </c>
      <c r="BH214" s="230">
        <f>IF(N214="sníž. přenesená",J214,0)</f>
        <v>0</v>
      </c>
      <c r="BI214" s="230">
        <f>IF(N214="nulová",J214,0)</f>
        <v>0</v>
      </c>
      <c r="BJ214" s="22" t="s">
        <v>79</v>
      </c>
      <c r="BK214" s="230">
        <f>ROUND(I214*H214,2)</f>
        <v>0</v>
      </c>
      <c r="BL214" s="22" t="s">
        <v>250</v>
      </c>
      <c r="BM214" s="22" t="s">
        <v>590</v>
      </c>
    </row>
    <row r="215" s="1" customFormat="1">
      <c r="B215" s="44"/>
      <c r="C215" s="72"/>
      <c r="D215" s="231" t="s">
        <v>145</v>
      </c>
      <c r="E215" s="72"/>
      <c r="F215" s="232" t="s">
        <v>589</v>
      </c>
      <c r="G215" s="72"/>
      <c r="H215" s="72"/>
      <c r="I215" s="189"/>
      <c r="J215" s="72"/>
      <c r="K215" s="72"/>
      <c r="L215" s="70"/>
      <c r="M215" s="233"/>
      <c r="N215" s="45"/>
      <c r="O215" s="45"/>
      <c r="P215" s="45"/>
      <c r="Q215" s="45"/>
      <c r="R215" s="45"/>
      <c r="S215" s="45"/>
      <c r="T215" s="93"/>
      <c r="AT215" s="22" t="s">
        <v>145</v>
      </c>
      <c r="AU215" s="22" t="s">
        <v>81</v>
      </c>
    </row>
    <row r="216" s="1" customFormat="1">
      <c r="B216" s="44"/>
      <c r="C216" s="72"/>
      <c r="D216" s="231" t="s">
        <v>224</v>
      </c>
      <c r="E216" s="72"/>
      <c r="F216" s="234" t="s">
        <v>591</v>
      </c>
      <c r="G216" s="72"/>
      <c r="H216" s="72"/>
      <c r="I216" s="189"/>
      <c r="J216" s="72"/>
      <c r="K216" s="72"/>
      <c r="L216" s="70"/>
      <c r="M216" s="233"/>
      <c r="N216" s="45"/>
      <c r="O216" s="45"/>
      <c r="P216" s="45"/>
      <c r="Q216" s="45"/>
      <c r="R216" s="45"/>
      <c r="S216" s="45"/>
      <c r="T216" s="93"/>
      <c r="AT216" s="22" t="s">
        <v>224</v>
      </c>
      <c r="AU216" s="22" t="s">
        <v>81</v>
      </c>
    </row>
    <row r="217" s="11" customFormat="1">
      <c r="B217" s="235"/>
      <c r="C217" s="236"/>
      <c r="D217" s="231" t="s">
        <v>149</v>
      </c>
      <c r="E217" s="237" t="s">
        <v>21</v>
      </c>
      <c r="F217" s="238" t="s">
        <v>521</v>
      </c>
      <c r="G217" s="236"/>
      <c r="H217" s="239">
        <v>3</v>
      </c>
      <c r="I217" s="240"/>
      <c r="J217" s="236"/>
      <c r="K217" s="236"/>
      <c r="L217" s="241"/>
      <c r="M217" s="242"/>
      <c r="N217" s="243"/>
      <c r="O217" s="243"/>
      <c r="P217" s="243"/>
      <c r="Q217" s="243"/>
      <c r="R217" s="243"/>
      <c r="S217" s="243"/>
      <c r="T217" s="244"/>
      <c r="AT217" s="245" t="s">
        <v>149</v>
      </c>
      <c r="AU217" s="245" t="s">
        <v>81</v>
      </c>
      <c r="AV217" s="11" t="s">
        <v>81</v>
      </c>
      <c r="AW217" s="11" t="s">
        <v>35</v>
      </c>
      <c r="AX217" s="11" t="s">
        <v>71</v>
      </c>
      <c r="AY217" s="245" t="s">
        <v>136</v>
      </c>
    </row>
    <row r="218" s="1" customFormat="1" ht="16.5" customHeight="1">
      <c r="B218" s="44"/>
      <c r="C218" s="246" t="s">
        <v>363</v>
      </c>
      <c r="D218" s="246" t="s">
        <v>228</v>
      </c>
      <c r="E218" s="247" t="s">
        <v>592</v>
      </c>
      <c r="F218" s="248" t="s">
        <v>593</v>
      </c>
      <c r="G218" s="249" t="s">
        <v>353</v>
      </c>
      <c r="H218" s="250">
        <v>4</v>
      </c>
      <c r="I218" s="251"/>
      <c r="J218" s="252">
        <f>ROUND(I218*H218,2)</f>
        <v>0</v>
      </c>
      <c r="K218" s="248" t="s">
        <v>142</v>
      </c>
      <c r="L218" s="253"/>
      <c r="M218" s="254" t="s">
        <v>21</v>
      </c>
      <c r="N218" s="255" t="s">
        <v>42</v>
      </c>
      <c r="O218" s="45"/>
      <c r="P218" s="228">
        <f>O218*H218</f>
        <v>0</v>
      </c>
      <c r="Q218" s="228">
        <v>0.00032000000000000003</v>
      </c>
      <c r="R218" s="228">
        <f>Q218*H218</f>
        <v>0.0012800000000000001</v>
      </c>
      <c r="S218" s="228">
        <v>0</v>
      </c>
      <c r="T218" s="229">
        <f>S218*H218</f>
        <v>0</v>
      </c>
      <c r="AR218" s="22" t="s">
        <v>357</v>
      </c>
      <c r="AT218" s="22" t="s">
        <v>228</v>
      </c>
      <c r="AU218" s="22" t="s">
        <v>81</v>
      </c>
      <c r="AY218" s="22" t="s">
        <v>136</v>
      </c>
      <c r="BE218" s="230">
        <f>IF(N218="základní",J218,0)</f>
        <v>0</v>
      </c>
      <c r="BF218" s="230">
        <f>IF(N218="snížená",J218,0)</f>
        <v>0</v>
      </c>
      <c r="BG218" s="230">
        <f>IF(N218="zákl. přenesená",J218,0)</f>
        <v>0</v>
      </c>
      <c r="BH218" s="230">
        <f>IF(N218="sníž. přenesená",J218,0)</f>
        <v>0</v>
      </c>
      <c r="BI218" s="230">
        <f>IF(N218="nulová",J218,0)</f>
        <v>0</v>
      </c>
      <c r="BJ218" s="22" t="s">
        <v>79</v>
      </c>
      <c r="BK218" s="230">
        <f>ROUND(I218*H218,2)</f>
        <v>0</v>
      </c>
      <c r="BL218" s="22" t="s">
        <v>250</v>
      </c>
      <c r="BM218" s="22" t="s">
        <v>594</v>
      </c>
    </row>
    <row r="219" s="1" customFormat="1">
      <c r="B219" s="44"/>
      <c r="C219" s="72"/>
      <c r="D219" s="231" t="s">
        <v>145</v>
      </c>
      <c r="E219" s="72"/>
      <c r="F219" s="232" t="s">
        <v>593</v>
      </c>
      <c r="G219" s="72"/>
      <c r="H219" s="72"/>
      <c r="I219" s="189"/>
      <c r="J219" s="72"/>
      <c r="K219" s="72"/>
      <c r="L219" s="70"/>
      <c r="M219" s="233"/>
      <c r="N219" s="45"/>
      <c r="O219" s="45"/>
      <c r="P219" s="45"/>
      <c r="Q219" s="45"/>
      <c r="R219" s="45"/>
      <c r="S219" s="45"/>
      <c r="T219" s="93"/>
      <c r="AT219" s="22" t="s">
        <v>145</v>
      </c>
      <c r="AU219" s="22" t="s">
        <v>81</v>
      </c>
    </row>
    <row r="220" s="1" customFormat="1">
      <c r="B220" s="44"/>
      <c r="C220" s="72"/>
      <c r="D220" s="231" t="s">
        <v>224</v>
      </c>
      <c r="E220" s="72"/>
      <c r="F220" s="234" t="s">
        <v>595</v>
      </c>
      <c r="G220" s="72"/>
      <c r="H220" s="72"/>
      <c r="I220" s="189"/>
      <c r="J220" s="72"/>
      <c r="K220" s="72"/>
      <c r="L220" s="70"/>
      <c r="M220" s="233"/>
      <c r="N220" s="45"/>
      <c r="O220" s="45"/>
      <c r="P220" s="45"/>
      <c r="Q220" s="45"/>
      <c r="R220" s="45"/>
      <c r="S220" s="45"/>
      <c r="T220" s="93"/>
      <c r="AT220" s="22" t="s">
        <v>224</v>
      </c>
      <c r="AU220" s="22" t="s">
        <v>81</v>
      </c>
    </row>
    <row r="221" s="11" customFormat="1">
      <c r="B221" s="235"/>
      <c r="C221" s="236"/>
      <c r="D221" s="231" t="s">
        <v>149</v>
      </c>
      <c r="E221" s="237" t="s">
        <v>21</v>
      </c>
      <c r="F221" s="238" t="s">
        <v>554</v>
      </c>
      <c r="G221" s="236"/>
      <c r="H221" s="239">
        <v>4</v>
      </c>
      <c r="I221" s="240"/>
      <c r="J221" s="236"/>
      <c r="K221" s="236"/>
      <c r="L221" s="241"/>
      <c r="M221" s="242"/>
      <c r="N221" s="243"/>
      <c r="O221" s="243"/>
      <c r="P221" s="243"/>
      <c r="Q221" s="243"/>
      <c r="R221" s="243"/>
      <c r="S221" s="243"/>
      <c r="T221" s="244"/>
      <c r="AT221" s="245" t="s">
        <v>149</v>
      </c>
      <c r="AU221" s="245" t="s">
        <v>81</v>
      </c>
      <c r="AV221" s="11" t="s">
        <v>81</v>
      </c>
      <c r="AW221" s="11" t="s">
        <v>35</v>
      </c>
      <c r="AX221" s="11" t="s">
        <v>71</v>
      </c>
      <c r="AY221" s="245" t="s">
        <v>136</v>
      </c>
    </row>
    <row r="222" s="1" customFormat="1" ht="16.5" customHeight="1">
      <c r="B222" s="44"/>
      <c r="C222" s="246" t="s">
        <v>368</v>
      </c>
      <c r="D222" s="246" t="s">
        <v>228</v>
      </c>
      <c r="E222" s="247" t="s">
        <v>596</v>
      </c>
      <c r="F222" s="248" t="s">
        <v>597</v>
      </c>
      <c r="G222" s="249" t="s">
        <v>353</v>
      </c>
      <c r="H222" s="250">
        <v>1</v>
      </c>
      <c r="I222" s="251"/>
      <c r="J222" s="252">
        <f>ROUND(I222*H222,2)</f>
        <v>0</v>
      </c>
      <c r="K222" s="248" t="s">
        <v>142</v>
      </c>
      <c r="L222" s="253"/>
      <c r="M222" s="254" t="s">
        <v>21</v>
      </c>
      <c r="N222" s="255" t="s">
        <v>42</v>
      </c>
      <c r="O222" s="45"/>
      <c r="P222" s="228">
        <f>O222*H222</f>
        <v>0</v>
      </c>
      <c r="Q222" s="228">
        <v>0.00025999999999999998</v>
      </c>
      <c r="R222" s="228">
        <f>Q222*H222</f>
        <v>0.00025999999999999998</v>
      </c>
      <c r="S222" s="228">
        <v>0</v>
      </c>
      <c r="T222" s="229">
        <f>S222*H222</f>
        <v>0</v>
      </c>
      <c r="AR222" s="22" t="s">
        <v>357</v>
      </c>
      <c r="AT222" s="22" t="s">
        <v>228</v>
      </c>
      <c r="AU222" s="22" t="s">
        <v>81</v>
      </c>
      <c r="AY222" s="22" t="s">
        <v>136</v>
      </c>
      <c r="BE222" s="230">
        <f>IF(N222="základní",J222,0)</f>
        <v>0</v>
      </c>
      <c r="BF222" s="230">
        <f>IF(N222="snížená",J222,0)</f>
        <v>0</v>
      </c>
      <c r="BG222" s="230">
        <f>IF(N222="zákl. přenesená",J222,0)</f>
        <v>0</v>
      </c>
      <c r="BH222" s="230">
        <f>IF(N222="sníž. přenesená",J222,0)</f>
        <v>0</v>
      </c>
      <c r="BI222" s="230">
        <f>IF(N222="nulová",J222,0)</f>
        <v>0</v>
      </c>
      <c r="BJ222" s="22" t="s">
        <v>79</v>
      </c>
      <c r="BK222" s="230">
        <f>ROUND(I222*H222,2)</f>
        <v>0</v>
      </c>
      <c r="BL222" s="22" t="s">
        <v>250</v>
      </c>
      <c r="BM222" s="22" t="s">
        <v>598</v>
      </c>
    </row>
    <row r="223" s="1" customFormat="1">
      <c r="B223" s="44"/>
      <c r="C223" s="72"/>
      <c r="D223" s="231" t="s">
        <v>145</v>
      </c>
      <c r="E223" s="72"/>
      <c r="F223" s="232" t="s">
        <v>597</v>
      </c>
      <c r="G223" s="72"/>
      <c r="H223" s="72"/>
      <c r="I223" s="189"/>
      <c r="J223" s="72"/>
      <c r="K223" s="72"/>
      <c r="L223" s="70"/>
      <c r="M223" s="233"/>
      <c r="N223" s="45"/>
      <c r="O223" s="45"/>
      <c r="P223" s="45"/>
      <c r="Q223" s="45"/>
      <c r="R223" s="45"/>
      <c r="S223" s="45"/>
      <c r="T223" s="93"/>
      <c r="AT223" s="22" t="s">
        <v>145</v>
      </c>
      <c r="AU223" s="22" t="s">
        <v>81</v>
      </c>
    </row>
    <row r="224" s="1" customFormat="1">
      <c r="B224" s="44"/>
      <c r="C224" s="72"/>
      <c r="D224" s="231" t="s">
        <v>224</v>
      </c>
      <c r="E224" s="72"/>
      <c r="F224" s="234" t="s">
        <v>599</v>
      </c>
      <c r="G224" s="72"/>
      <c r="H224" s="72"/>
      <c r="I224" s="189"/>
      <c r="J224" s="72"/>
      <c r="K224" s="72"/>
      <c r="L224" s="70"/>
      <c r="M224" s="233"/>
      <c r="N224" s="45"/>
      <c r="O224" s="45"/>
      <c r="P224" s="45"/>
      <c r="Q224" s="45"/>
      <c r="R224" s="45"/>
      <c r="S224" s="45"/>
      <c r="T224" s="93"/>
      <c r="AT224" s="22" t="s">
        <v>224</v>
      </c>
      <c r="AU224" s="22" t="s">
        <v>81</v>
      </c>
    </row>
    <row r="225" s="11" customFormat="1">
      <c r="B225" s="235"/>
      <c r="C225" s="236"/>
      <c r="D225" s="231" t="s">
        <v>149</v>
      </c>
      <c r="E225" s="237" t="s">
        <v>21</v>
      </c>
      <c r="F225" s="238" t="s">
        <v>563</v>
      </c>
      <c r="G225" s="236"/>
      <c r="H225" s="239">
        <v>1</v>
      </c>
      <c r="I225" s="240"/>
      <c r="J225" s="236"/>
      <c r="K225" s="236"/>
      <c r="L225" s="241"/>
      <c r="M225" s="242"/>
      <c r="N225" s="243"/>
      <c r="O225" s="243"/>
      <c r="P225" s="243"/>
      <c r="Q225" s="243"/>
      <c r="R225" s="243"/>
      <c r="S225" s="243"/>
      <c r="T225" s="244"/>
      <c r="AT225" s="245" t="s">
        <v>149</v>
      </c>
      <c r="AU225" s="245" t="s">
        <v>81</v>
      </c>
      <c r="AV225" s="11" t="s">
        <v>81</v>
      </c>
      <c r="AW225" s="11" t="s">
        <v>35</v>
      </c>
      <c r="AX225" s="11" t="s">
        <v>71</v>
      </c>
      <c r="AY225" s="245" t="s">
        <v>136</v>
      </c>
    </row>
    <row r="226" s="1" customFormat="1" ht="16.5" customHeight="1">
      <c r="B226" s="44"/>
      <c r="C226" s="219" t="s">
        <v>374</v>
      </c>
      <c r="D226" s="219" t="s">
        <v>138</v>
      </c>
      <c r="E226" s="220" t="s">
        <v>600</v>
      </c>
      <c r="F226" s="221" t="s">
        <v>601</v>
      </c>
      <c r="G226" s="222" t="s">
        <v>159</v>
      </c>
      <c r="H226" s="223">
        <v>20</v>
      </c>
      <c r="I226" s="224"/>
      <c r="J226" s="225">
        <f>ROUND(I226*H226,2)</f>
        <v>0</v>
      </c>
      <c r="K226" s="221" t="s">
        <v>142</v>
      </c>
      <c r="L226" s="70"/>
      <c r="M226" s="226" t="s">
        <v>21</v>
      </c>
      <c r="N226" s="227" t="s">
        <v>42</v>
      </c>
      <c r="O226" s="45"/>
      <c r="P226" s="228">
        <f>O226*H226</f>
        <v>0</v>
      </c>
      <c r="Q226" s="228">
        <v>0.00077999999999999999</v>
      </c>
      <c r="R226" s="228">
        <f>Q226*H226</f>
        <v>0.015599999999999999</v>
      </c>
      <c r="S226" s="228">
        <v>0</v>
      </c>
      <c r="T226" s="229">
        <f>S226*H226</f>
        <v>0</v>
      </c>
      <c r="AR226" s="22" t="s">
        <v>250</v>
      </c>
      <c r="AT226" s="22" t="s">
        <v>138</v>
      </c>
      <c r="AU226" s="22" t="s">
        <v>81</v>
      </c>
      <c r="AY226" s="22" t="s">
        <v>136</v>
      </c>
      <c r="BE226" s="230">
        <f>IF(N226="základní",J226,0)</f>
        <v>0</v>
      </c>
      <c r="BF226" s="230">
        <f>IF(N226="snížená",J226,0)</f>
        <v>0</v>
      </c>
      <c r="BG226" s="230">
        <f>IF(N226="zákl. přenesená",J226,0)</f>
        <v>0</v>
      </c>
      <c r="BH226" s="230">
        <f>IF(N226="sníž. přenesená",J226,0)</f>
        <v>0</v>
      </c>
      <c r="BI226" s="230">
        <f>IF(N226="nulová",J226,0)</f>
        <v>0</v>
      </c>
      <c r="BJ226" s="22" t="s">
        <v>79</v>
      </c>
      <c r="BK226" s="230">
        <f>ROUND(I226*H226,2)</f>
        <v>0</v>
      </c>
      <c r="BL226" s="22" t="s">
        <v>250</v>
      </c>
      <c r="BM226" s="22" t="s">
        <v>602</v>
      </c>
    </row>
    <row r="227" s="1" customFormat="1">
      <c r="B227" s="44"/>
      <c r="C227" s="72"/>
      <c r="D227" s="231" t="s">
        <v>145</v>
      </c>
      <c r="E227" s="72"/>
      <c r="F227" s="232" t="s">
        <v>603</v>
      </c>
      <c r="G227" s="72"/>
      <c r="H227" s="72"/>
      <c r="I227" s="189"/>
      <c r="J227" s="72"/>
      <c r="K227" s="72"/>
      <c r="L227" s="70"/>
      <c r="M227" s="233"/>
      <c r="N227" s="45"/>
      <c r="O227" s="45"/>
      <c r="P227" s="45"/>
      <c r="Q227" s="45"/>
      <c r="R227" s="45"/>
      <c r="S227" s="45"/>
      <c r="T227" s="93"/>
      <c r="AT227" s="22" t="s">
        <v>145</v>
      </c>
      <c r="AU227" s="22" t="s">
        <v>81</v>
      </c>
    </row>
    <row r="228" s="1" customFormat="1">
      <c r="B228" s="44"/>
      <c r="C228" s="72"/>
      <c r="D228" s="231" t="s">
        <v>147</v>
      </c>
      <c r="E228" s="72"/>
      <c r="F228" s="234" t="s">
        <v>501</v>
      </c>
      <c r="G228" s="72"/>
      <c r="H228" s="72"/>
      <c r="I228" s="189"/>
      <c r="J228" s="72"/>
      <c r="K228" s="72"/>
      <c r="L228" s="70"/>
      <c r="M228" s="233"/>
      <c r="N228" s="45"/>
      <c r="O228" s="45"/>
      <c r="P228" s="45"/>
      <c r="Q228" s="45"/>
      <c r="R228" s="45"/>
      <c r="S228" s="45"/>
      <c r="T228" s="93"/>
      <c r="AT228" s="22" t="s">
        <v>147</v>
      </c>
      <c r="AU228" s="22" t="s">
        <v>81</v>
      </c>
    </row>
    <row r="229" s="1" customFormat="1">
      <c r="B229" s="44"/>
      <c r="C229" s="72"/>
      <c r="D229" s="231" t="s">
        <v>224</v>
      </c>
      <c r="E229" s="72"/>
      <c r="F229" s="234" t="s">
        <v>474</v>
      </c>
      <c r="G229" s="72"/>
      <c r="H229" s="72"/>
      <c r="I229" s="189"/>
      <c r="J229" s="72"/>
      <c r="K229" s="72"/>
      <c r="L229" s="70"/>
      <c r="M229" s="233"/>
      <c r="N229" s="45"/>
      <c r="O229" s="45"/>
      <c r="P229" s="45"/>
      <c r="Q229" s="45"/>
      <c r="R229" s="45"/>
      <c r="S229" s="45"/>
      <c r="T229" s="93"/>
      <c r="AT229" s="22" t="s">
        <v>224</v>
      </c>
      <c r="AU229" s="22" t="s">
        <v>81</v>
      </c>
    </row>
    <row r="230" s="11" customFormat="1">
      <c r="B230" s="235"/>
      <c r="C230" s="236"/>
      <c r="D230" s="231" t="s">
        <v>149</v>
      </c>
      <c r="E230" s="237" t="s">
        <v>21</v>
      </c>
      <c r="F230" s="238" t="s">
        <v>604</v>
      </c>
      <c r="G230" s="236"/>
      <c r="H230" s="239">
        <v>20</v>
      </c>
      <c r="I230" s="240"/>
      <c r="J230" s="236"/>
      <c r="K230" s="236"/>
      <c r="L230" s="241"/>
      <c r="M230" s="242"/>
      <c r="N230" s="243"/>
      <c r="O230" s="243"/>
      <c r="P230" s="243"/>
      <c r="Q230" s="243"/>
      <c r="R230" s="243"/>
      <c r="S230" s="243"/>
      <c r="T230" s="244"/>
      <c r="AT230" s="245" t="s">
        <v>149</v>
      </c>
      <c r="AU230" s="245" t="s">
        <v>81</v>
      </c>
      <c r="AV230" s="11" t="s">
        <v>81</v>
      </c>
      <c r="AW230" s="11" t="s">
        <v>35</v>
      </c>
      <c r="AX230" s="11" t="s">
        <v>71</v>
      </c>
      <c r="AY230" s="245" t="s">
        <v>136</v>
      </c>
    </row>
    <row r="231" s="1" customFormat="1" ht="16.5" customHeight="1">
      <c r="B231" s="44"/>
      <c r="C231" s="246" t="s">
        <v>380</v>
      </c>
      <c r="D231" s="246" t="s">
        <v>228</v>
      </c>
      <c r="E231" s="247" t="s">
        <v>605</v>
      </c>
      <c r="F231" s="248" t="s">
        <v>606</v>
      </c>
      <c r="G231" s="249" t="s">
        <v>353</v>
      </c>
      <c r="H231" s="250">
        <v>10</v>
      </c>
      <c r="I231" s="251"/>
      <c r="J231" s="252">
        <f>ROUND(I231*H231,2)</f>
        <v>0</v>
      </c>
      <c r="K231" s="248" t="s">
        <v>142</v>
      </c>
      <c r="L231" s="253"/>
      <c r="M231" s="254" t="s">
        <v>21</v>
      </c>
      <c r="N231" s="255" t="s">
        <v>42</v>
      </c>
      <c r="O231" s="45"/>
      <c r="P231" s="228">
        <f>O231*H231</f>
        <v>0</v>
      </c>
      <c r="Q231" s="228">
        <v>1.0000000000000001E-05</v>
      </c>
      <c r="R231" s="228">
        <f>Q231*H231</f>
        <v>0.00010000000000000001</v>
      </c>
      <c r="S231" s="228">
        <v>0</v>
      </c>
      <c r="T231" s="229">
        <f>S231*H231</f>
        <v>0</v>
      </c>
      <c r="AR231" s="22" t="s">
        <v>357</v>
      </c>
      <c r="AT231" s="22" t="s">
        <v>228</v>
      </c>
      <c r="AU231" s="22" t="s">
        <v>81</v>
      </c>
      <c r="AY231" s="22" t="s">
        <v>136</v>
      </c>
      <c r="BE231" s="230">
        <f>IF(N231="základní",J231,0)</f>
        <v>0</v>
      </c>
      <c r="BF231" s="230">
        <f>IF(N231="snížená",J231,0)</f>
        <v>0</v>
      </c>
      <c r="BG231" s="230">
        <f>IF(N231="zákl. přenesená",J231,0)</f>
        <v>0</v>
      </c>
      <c r="BH231" s="230">
        <f>IF(N231="sníž. přenesená",J231,0)</f>
        <v>0</v>
      </c>
      <c r="BI231" s="230">
        <f>IF(N231="nulová",J231,0)</f>
        <v>0</v>
      </c>
      <c r="BJ231" s="22" t="s">
        <v>79</v>
      </c>
      <c r="BK231" s="230">
        <f>ROUND(I231*H231,2)</f>
        <v>0</v>
      </c>
      <c r="BL231" s="22" t="s">
        <v>250</v>
      </c>
      <c r="BM231" s="22" t="s">
        <v>607</v>
      </c>
    </row>
    <row r="232" s="1" customFormat="1">
      <c r="B232" s="44"/>
      <c r="C232" s="72"/>
      <c r="D232" s="231" t="s">
        <v>145</v>
      </c>
      <c r="E232" s="72"/>
      <c r="F232" s="232" t="s">
        <v>606</v>
      </c>
      <c r="G232" s="72"/>
      <c r="H232" s="72"/>
      <c r="I232" s="189"/>
      <c r="J232" s="72"/>
      <c r="K232" s="72"/>
      <c r="L232" s="70"/>
      <c r="M232" s="233"/>
      <c r="N232" s="45"/>
      <c r="O232" s="45"/>
      <c r="P232" s="45"/>
      <c r="Q232" s="45"/>
      <c r="R232" s="45"/>
      <c r="S232" s="45"/>
      <c r="T232" s="93"/>
      <c r="AT232" s="22" t="s">
        <v>145</v>
      </c>
      <c r="AU232" s="22" t="s">
        <v>81</v>
      </c>
    </row>
    <row r="233" s="1" customFormat="1">
      <c r="B233" s="44"/>
      <c r="C233" s="72"/>
      <c r="D233" s="231" t="s">
        <v>224</v>
      </c>
      <c r="E233" s="72"/>
      <c r="F233" s="234" t="s">
        <v>608</v>
      </c>
      <c r="G233" s="72"/>
      <c r="H233" s="72"/>
      <c r="I233" s="189"/>
      <c r="J233" s="72"/>
      <c r="K233" s="72"/>
      <c r="L233" s="70"/>
      <c r="M233" s="233"/>
      <c r="N233" s="45"/>
      <c r="O233" s="45"/>
      <c r="P233" s="45"/>
      <c r="Q233" s="45"/>
      <c r="R233" s="45"/>
      <c r="S233" s="45"/>
      <c r="T233" s="93"/>
      <c r="AT233" s="22" t="s">
        <v>224</v>
      </c>
      <c r="AU233" s="22" t="s">
        <v>81</v>
      </c>
    </row>
    <row r="234" s="11" customFormat="1">
      <c r="B234" s="235"/>
      <c r="C234" s="236"/>
      <c r="D234" s="231" t="s">
        <v>149</v>
      </c>
      <c r="E234" s="237" t="s">
        <v>21</v>
      </c>
      <c r="F234" s="238" t="s">
        <v>609</v>
      </c>
      <c r="G234" s="236"/>
      <c r="H234" s="239">
        <v>10</v>
      </c>
      <c r="I234" s="240"/>
      <c r="J234" s="236"/>
      <c r="K234" s="236"/>
      <c r="L234" s="241"/>
      <c r="M234" s="242"/>
      <c r="N234" s="243"/>
      <c r="O234" s="243"/>
      <c r="P234" s="243"/>
      <c r="Q234" s="243"/>
      <c r="R234" s="243"/>
      <c r="S234" s="243"/>
      <c r="T234" s="244"/>
      <c r="AT234" s="245" t="s">
        <v>149</v>
      </c>
      <c r="AU234" s="245" t="s">
        <v>81</v>
      </c>
      <c r="AV234" s="11" t="s">
        <v>81</v>
      </c>
      <c r="AW234" s="11" t="s">
        <v>35</v>
      </c>
      <c r="AX234" s="11" t="s">
        <v>71</v>
      </c>
      <c r="AY234" s="245" t="s">
        <v>136</v>
      </c>
    </row>
    <row r="235" s="1" customFormat="1" ht="16.5" customHeight="1">
      <c r="B235" s="44"/>
      <c r="C235" s="246" t="s">
        <v>387</v>
      </c>
      <c r="D235" s="246" t="s">
        <v>228</v>
      </c>
      <c r="E235" s="247" t="s">
        <v>610</v>
      </c>
      <c r="F235" s="248" t="s">
        <v>611</v>
      </c>
      <c r="G235" s="249" t="s">
        <v>353</v>
      </c>
      <c r="H235" s="250">
        <v>12</v>
      </c>
      <c r="I235" s="251"/>
      <c r="J235" s="252">
        <f>ROUND(I235*H235,2)</f>
        <v>0</v>
      </c>
      <c r="K235" s="248" t="s">
        <v>142</v>
      </c>
      <c r="L235" s="253"/>
      <c r="M235" s="254" t="s">
        <v>21</v>
      </c>
      <c r="N235" s="255" t="s">
        <v>42</v>
      </c>
      <c r="O235" s="45"/>
      <c r="P235" s="228">
        <f>O235*H235</f>
        <v>0</v>
      </c>
      <c r="Q235" s="228">
        <v>2.0000000000000002E-05</v>
      </c>
      <c r="R235" s="228">
        <f>Q235*H235</f>
        <v>0.00024000000000000003</v>
      </c>
      <c r="S235" s="228">
        <v>0</v>
      </c>
      <c r="T235" s="229">
        <f>S235*H235</f>
        <v>0</v>
      </c>
      <c r="AR235" s="22" t="s">
        <v>357</v>
      </c>
      <c r="AT235" s="22" t="s">
        <v>228</v>
      </c>
      <c r="AU235" s="22" t="s">
        <v>81</v>
      </c>
      <c r="AY235" s="22" t="s">
        <v>136</v>
      </c>
      <c r="BE235" s="230">
        <f>IF(N235="základní",J235,0)</f>
        <v>0</v>
      </c>
      <c r="BF235" s="230">
        <f>IF(N235="snížená",J235,0)</f>
        <v>0</v>
      </c>
      <c r="BG235" s="230">
        <f>IF(N235="zákl. přenesená",J235,0)</f>
        <v>0</v>
      </c>
      <c r="BH235" s="230">
        <f>IF(N235="sníž. přenesená",J235,0)</f>
        <v>0</v>
      </c>
      <c r="BI235" s="230">
        <f>IF(N235="nulová",J235,0)</f>
        <v>0</v>
      </c>
      <c r="BJ235" s="22" t="s">
        <v>79</v>
      </c>
      <c r="BK235" s="230">
        <f>ROUND(I235*H235,2)</f>
        <v>0</v>
      </c>
      <c r="BL235" s="22" t="s">
        <v>250</v>
      </c>
      <c r="BM235" s="22" t="s">
        <v>612</v>
      </c>
    </row>
    <row r="236" s="1" customFormat="1">
      <c r="B236" s="44"/>
      <c r="C236" s="72"/>
      <c r="D236" s="231" t="s">
        <v>145</v>
      </c>
      <c r="E236" s="72"/>
      <c r="F236" s="232" t="s">
        <v>611</v>
      </c>
      <c r="G236" s="72"/>
      <c r="H236" s="72"/>
      <c r="I236" s="189"/>
      <c r="J236" s="72"/>
      <c r="K236" s="72"/>
      <c r="L236" s="70"/>
      <c r="M236" s="233"/>
      <c r="N236" s="45"/>
      <c r="O236" s="45"/>
      <c r="P236" s="45"/>
      <c r="Q236" s="45"/>
      <c r="R236" s="45"/>
      <c r="S236" s="45"/>
      <c r="T236" s="93"/>
      <c r="AT236" s="22" t="s">
        <v>145</v>
      </c>
      <c r="AU236" s="22" t="s">
        <v>81</v>
      </c>
    </row>
    <row r="237" s="11" customFormat="1">
      <c r="B237" s="235"/>
      <c r="C237" s="236"/>
      <c r="D237" s="231" t="s">
        <v>149</v>
      </c>
      <c r="E237" s="237" t="s">
        <v>21</v>
      </c>
      <c r="F237" s="238" t="s">
        <v>613</v>
      </c>
      <c r="G237" s="236"/>
      <c r="H237" s="239">
        <v>12</v>
      </c>
      <c r="I237" s="240"/>
      <c r="J237" s="236"/>
      <c r="K237" s="236"/>
      <c r="L237" s="241"/>
      <c r="M237" s="242"/>
      <c r="N237" s="243"/>
      <c r="O237" s="243"/>
      <c r="P237" s="243"/>
      <c r="Q237" s="243"/>
      <c r="R237" s="243"/>
      <c r="S237" s="243"/>
      <c r="T237" s="244"/>
      <c r="AT237" s="245" t="s">
        <v>149</v>
      </c>
      <c r="AU237" s="245" t="s">
        <v>81</v>
      </c>
      <c r="AV237" s="11" t="s">
        <v>81</v>
      </c>
      <c r="AW237" s="11" t="s">
        <v>35</v>
      </c>
      <c r="AX237" s="11" t="s">
        <v>71</v>
      </c>
      <c r="AY237" s="245" t="s">
        <v>136</v>
      </c>
    </row>
    <row r="238" s="1" customFormat="1" ht="16.5" customHeight="1">
      <c r="B238" s="44"/>
      <c r="C238" s="246" t="s">
        <v>393</v>
      </c>
      <c r="D238" s="246" t="s">
        <v>228</v>
      </c>
      <c r="E238" s="247" t="s">
        <v>614</v>
      </c>
      <c r="F238" s="248" t="s">
        <v>615</v>
      </c>
      <c r="G238" s="249" t="s">
        <v>353</v>
      </c>
      <c r="H238" s="250">
        <v>1</v>
      </c>
      <c r="I238" s="251"/>
      <c r="J238" s="252">
        <f>ROUND(I238*H238,2)</f>
        <v>0</v>
      </c>
      <c r="K238" s="248" t="s">
        <v>142</v>
      </c>
      <c r="L238" s="253"/>
      <c r="M238" s="254" t="s">
        <v>21</v>
      </c>
      <c r="N238" s="255" t="s">
        <v>42</v>
      </c>
      <c r="O238" s="45"/>
      <c r="P238" s="228">
        <f>O238*H238</f>
        <v>0</v>
      </c>
      <c r="Q238" s="228">
        <v>6.9999999999999994E-05</v>
      </c>
      <c r="R238" s="228">
        <f>Q238*H238</f>
        <v>6.9999999999999994E-05</v>
      </c>
      <c r="S238" s="228">
        <v>0</v>
      </c>
      <c r="T238" s="229">
        <f>S238*H238</f>
        <v>0</v>
      </c>
      <c r="AR238" s="22" t="s">
        <v>357</v>
      </c>
      <c r="AT238" s="22" t="s">
        <v>228</v>
      </c>
      <c r="AU238" s="22" t="s">
        <v>81</v>
      </c>
      <c r="AY238" s="22" t="s">
        <v>136</v>
      </c>
      <c r="BE238" s="230">
        <f>IF(N238="základní",J238,0)</f>
        <v>0</v>
      </c>
      <c r="BF238" s="230">
        <f>IF(N238="snížená",J238,0)</f>
        <v>0</v>
      </c>
      <c r="BG238" s="230">
        <f>IF(N238="zákl. přenesená",J238,0)</f>
        <v>0</v>
      </c>
      <c r="BH238" s="230">
        <f>IF(N238="sníž. přenesená",J238,0)</f>
        <v>0</v>
      </c>
      <c r="BI238" s="230">
        <f>IF(N238="nulová",J238,0)</f>
        <v>0</v>
      </c>
      <c r="BJ238" s="22" t="s">
        <v>79</v>
      </c>
      <c r="BK238" s="230">
        <f>ROUND(I238*H238,2)</f>
        <v>0</v>
      </c>
      <c r="BL238" s="22" t="s">
        <v>250</v>
      </c>
      <c r="BM238" s="22" t="s">
        <v>616</v>
      </c>
    </row>
    <row r="239" s="1" customFormat="1">
      <c r="B239" s="44"/>
      <c r="C239" s="72"/>
      <c r="D239" s="231" t="s">
        <v>145</v>
      </c>
      <c r="E239" s="72"/>
      <c r="F239" s="232" t="s">
        <v>615</v>
      </c>
      <c r="G239" s="72"/>
      <c r="H239" s="72"/>
      <c r="I239" s="189"/>
      <c r="J239" s="72"/>
      <c r="K239" s="72"/>
      <c r="L239" s="70"/>
      <c r="M239" s="233"/>
      <c r="N239" s="45"/>
      <c r="O239" s="45"/>
      <c r="P239" s="45"/>
      <c r="Q239" s="45"/>
      <c r="R239" s="45"/>
      <c r="S239" s="45"/>
      <c r="T239" s="93"/>
      <c r="AT239" s="22" t="s">
        <v>145</v>
      </c>
      <c r="AU239" s="22" t="s">
        <v>81</v>
      </c>
    </row>
    <row r="240" s="1" customFormat="1">
      <c r="B240" s="44"/>
      <c r="C240" s="72"/>
      <c r="D240" s="231" t="s">
        <v>224</v>
      </c>
      <c r="E240" s="72"/>
      <c r="F240" s="234" t="s">
        <v>617</v>
      </c>
      <c r="G240" s="72"/>
      <c r="H240" s="72"/>
      <c r="I240" s="189"/>
      <c r="J240" s="72"/>
      <c r="K240" s="72"/>
      <c r="L240" s="70"/>
      <c r="M240" s="233"/>
      <c r="N240" s="45"/>
      <c r="O240" s="45"/>
      <c r="P240" s="45"/>
      <c r="Q240" s="45"/>
      <c r="R240" s="45"/>
      <c r="S240" s="45"/>
      <c r="T240" s="93"/>
      <c r="AT240" s="22" t="s">
        <v>224</v>
      </c>
      <c r="AU240" s="22" t="s">
        <v>81</v>
      </c>
    </row>
    <row r="241" s="11" customFormat="1">
      <c r="B241" s="235"/>
      <c r="C241" s="236"/>
      <c r="D241" s="231" t="s">
        <v>149</v>
      </c>
      <c r="E241" s="237" t="s">
        <v>21</v>
      </c>
      <c r="F241" s="238" t="s">
        <v>563</v>
      </c>
      <c r="G241" s="236"/>
      <c r="H241" s="239">
        <v>1</v>
      </c>
      <c r="I241" s="240"/>
      <c r="J241" s="236"/>
      <c r="K241" s="236"/>
      <c r="L241" s="241"/>
      <c r="M241" s="242"/>
      <c r="N241" s="243"/>
      <c r="O241" s="243"/>
      <c r="P241" s="243"/>
      <c r="Q241" s="243"/>
      <c r="R241" s="243"/>
      <c r="S241" s="243"/>
      <c r="T241" s="244"/>
      <c r="AT241" s="245" t="s">
        <v>149</v>
      </c>
      <c r="AU241" s="245" t="s">
        <v>81</v>
      </c>
      <c r="AV241" s="11" t="s">
        <v>81</v>
      </c>
      <c r="AW241" s="11" t="s">
        <v>35</v>
      </c>
      <c r="AX241" s="11" t="s">
        <v>71</v>
      </c>
      <c r="AY241" s="245" t="s">
        <v>136</v>
      </c>
    </row>
    <row r="242" s="1" customFormat="1" ht="16.5" customHeight="1">
      <c r="B242" s="44"/>
      <c r="C242" s="246" t="s">
        <v>404</v>
      </c>
      <c r="D242" s="246" t="s">
        <v>228</v>
      </c>
      <c r="E242" s="247" t="s">
        <v>618</v>
      </c>
      <c r="F242" s="248" t="s">
        <v>619</v>
      </c>
      <c r="G242" s="249" t="s">
        <v>353</v>
      </c>
      <c r="H242" s="250">
        <v>4</v>
      </c>
      <c r="I242" s="251"/>
      <c r="J242" s="252">
        <f>ROUND(I242*H242,2)</f>
        <v>0</v>
      </c>
      <c r="K242" s="248" t="s">
        <v>142</v>
      </c>
      <c r="L242" s="253"/>
      <c r="M242" s="254" t="s">
        <v>21</v>
      </c>
      <c r="N242" s="255" t="s">
        <v>42</v>
      </c>
      <c r="O242" s="45"/>
      <c r="P242" s="228">
        <f>O242*H242</f>
        <v>0</v>
      </c>
      <c r="Q242" s="228">
        <v>2.0000000000000002E-05</v>
      </c>
      <c r="R242" s="228">
        <f>Q242*H242</f>
        <v>8.0000000000000007E-05</v>
      </c>
      <c r="S242" s="228">
        <v>0</v>
      </c>
      <c r="T242" s="229">
        <f>S242*H242</f>
        <v>0</v>
      </c>
      <c r="AR242" s="22" t="s">
        <v>357</v>
      </c>
      <c r="AT242" s="22" t="s">
        <v>228</v>
      </c>
      <c r="AU242" s="22" t="s">
        <v>81</v>
      </c>
      <c r="AY242" s="22" t="s">
        <v>136</v>
      </c>
      <c r="BE242" s="230">
        <f>IF(N242="základní",J242,0)</f>
        <v>0</v>
      </c>
      <c r="BF242" s="230">
        <f>IF(N242="snížená",J242,0)</f>
        <v>0</v>
      </c>
      <c r="BG242" s="230">
        <f>IF(N242="zákl. přenesená",J242,0)</f>
        <v>0</v>
      </c>
      <c r="BH242" s="230">
        <f>IF(N242="sníž. přenesená",J242,0)</f>
        <v>0</v>
      </c>
      <c r="BI242" s="230">
        <f>IF(N242="nulová",J242,0)</f>
        <v>0</v>
      </c>
      <c r="BJ242" s="22" t="s">
        <v>79</v>
      </c>
      <c r="BK242" s="230">
        <f>ROUND(I242*H242,2)</f>
        <v>0</v>
      </c>
      <c r="BL242" s="22" t="s">
        <v>250</v>
      </c>
      <c r="BM242" s="22" t="s">
        <v>620</v>
      </c>
    </row>
    <row r="243" s="1" customFormat="1">
      <c r="B243" s="44"/>
      <c r="C243" s="72"/>
      <c r="D243" s="231" t="s">
        <v>145</v>
      </c>
      <c r="E243" s="72"/>
      <c r="F243" s="232" t="s">
        <v>619</v>
      </c>
      <c r="G243" s="72"/>
      <c r="H243" s="72"/>
      <c r="I243" s="189"/>
      <c r="J243" s="72"/>
      <c r="K243" s="72"/>
      <c r="L243" s="70"/>
      <c r="M243" s="233"/>
      <c r="N243" s="45"/>
      <c r="O243" s="45"/>
      <c r="P243" s="45"/>
      <c r="Q243" s="45"/>
      <c r="R243" s="45"/>
      <c r="S243" s="45"/>
      <c r="T243" s="93"/>
      <c r="AT243" s="22" t="s">
        <v>145</v>
      </c>
      <c r="AU243" s="22" t="s">
        <v>81</v>
      </c>
    </row>
    <row r="244" s="1" customFormat="1">
      <c r="B244" s="44"/>
      <c r="C244" s="72"/>
      <c r="D244" s="231" t="s">
        <v>224</v>
      </c>
      <c r="E244" s="72"/>
      <c r="F244" s="234" t="s">
        <v>621</v>
      </c>
      <c r="G244" s="72"/>
      <c r="H244" s="72"/>
      <c r="I244" s="189"/>
      <c r="J244" s="72"/>
      <c r="K244" s="72"/>
      <c r="L244" s="70"/>
      <c r="M244" s="233"/>
      <c r="N244" s="45"/>
      <c r="O244" s="45"/>
      <c r="P244" s="45"/>
      <c r="Q244" s="45"/>
      <c r="R244" s="45"/>
      <c r="S244" s="45"/>
      <c r="T244" s="93"/>
      <c r="AT244" s="22" t="s">
        <v>224</v>
      </c>
      <c r="AU244" s="22" t="s">
        <v>81</v>
      </c>
    </row>
    <row r="245" s="11" customFormat="1">
      <c r="B245" s="235"/>
      <c r="C245" s="236"/>
      <c r="D245" s="231" t="s">
        <v>149</v>
      </c>
      <c r="E245" s="237" t="s">
        <v>21</v>
      </c>
      <c r="F245" s="238" t="s">
        <v>554</v>
      </c>
      <c r="G245" s="236"/>
      <c r="H245" s="239">
        <v>4</v>
      </c>
      <c r="I245" s="240"/>
      <c r="J245" s="236"/>
      <c r="K245" s="236"/>
      <c r="L245" s="241"/>
      <c r="M245" s="242"/>
      <c r="N245" s="243"/>
      <c r="O245" s="243"/>
      <c r="P245" s="243"/>
      <c r="Q245" s="243"/>
      <c r="R245" s="243"/>
      <c r="S245" s="243"/>
      <c r="T245" s="244"/>
      <c r="AT245" s="245" t="s">
        <v>149</v>
      </c>
      <c r="AU245" s="245" t="s">
        <v>81</v>
      </c>
      <c r="AV245" s="11" t="s">
        <v>81</v>
      </c>
      <c r="AW245" s="11" t="s">
        <v>35</v>
      </c>
      <c r="AX245" s="11" t="s">
        <v>71</v>
      </c>
      <c r="AY245" s="245" t="s">
        <v>136</v>
      </c>
    </row>
    <row r="246" s="1" customFormat="1" ht="16.5" customHeight="1">
      <c r="B246" s="44"/>
      <c r="C246" s="246" t="s">
        <v>410</v>
      </c>
      <c r="D246" s="246" t="s">
        <v>228</v>
      </c>
      <c r="E246" s="247" t="s">
        <v>622</v>
      </c>
      <c r="F246" s="248" t="s">
        <v>623</v>
      </c>
      <c r="G246" s="249" t="s">
        <v>353</v>
      </c>
      <c r="H246" s="250">
        <v>1</v>
      </c>
      <c r="I246" s="251"/>
      <c r="J246" s="252">
        <f>ROUND(I246*H246,2)</f>
        <v>0</v>
      </c>
      <c r="K246" s="248" t="s">
        <v>21</v>
      </c>
      <c r="L246" s="253"/>
      <c r="M246" s="254" t="s">
        <v>21</v>
      </c>
      <c r="N246" s="255" t="s">
        <v>42</v>
      </c>
      <c r="O246" s="45"/>
      <c r="P246" s="228">
        <f>O246*H246</f>
        <v>0</v>
      </c>
      <c r="Q246" s="228">
        <v>2.0000000000000002E-05</v>
      </c>
      <c r="R246" s="228">
        <f>Q246*H246</f>
        <v>2.0000000000000002E-05</v>
      </c>
      <c r="S246" s="228">
        <v>0</v>
      </c>
      <c r="T246" s="229">
        <f>S246*H246</f>
        <v>0</v>
      </c>
      <c r="AR246" s="22" t="s">
        <v>357</v>
      </c>
      <c r="AT246" s="22" t="s">
        <v>228</v>
      </c>
      <c r="AU246" s="22" t="s">
        <v>81</v>
      </c>
      <c r="AY246" s="22" t="s">
        <v>136</v>
      </c>
      <c r="BE246" s="230">
        <f>IF(N246="základní",J246,0)</f>
        <v>0</v>
      </c>
      <c r="BF246" s="230">
        <f>IF(N246="snížená",J246,0)</f>
        <v>0</v>
      </c>
      <c r="BG246" s="230">
        <f>IF(N246="zákl. přenesená",J246,0)</f>
        <v>0</v>
      </c>
      <c r="BH246" s="230">
        <f>IF(N246="sníž. přenesená",J246,0)</f>
        <v>0</v>
      </c>
      <c r="BI246" s="230">
        <f>IF(N246="nulová",J246,0)</f>
        <v>0</v>
      </c>
      <c r="BJ246" s="22" t="s">
        <v>79</v>
      </c>
      <c r="BK246" s="230">
        <f>ROUND(I246*H246,2)</f>
        <v>0</v>
      </c>
      <c r="BL246" s="22" t="s">
        <v>250</v>
      </c>
      <c r="BM246" s="22" t="s">
        <v>624</v>
      </c>
    </row>
    <row r="247" s="1" customFormat="1">
      <c r="B247" s="44"/>
      <c r="C247" s="72"/>
      <c r="D247" s="231" t="s">
        <v>145</v>
      </c>
      <c r="E247" s="72"/>
      <c r="F247" s="232" t="s">
        <v>619</v>
      </c>
      <c r="G247" s="72"/>
      <c r="H247" s="72"/>
      <c r="I247" s="189"/>
      <c r="J247" s="72"/>
      <c r="K247" s="72"/>
      <c r="L247" s="70"/>
      <c r="M247" s="233"/>
      <c r="N247" s="45"/>
      <c r="O247" s="45"/>
      <c r="P247" s="45"/>
      <c r="Q247" s="45"/>
      <c r="R247" s="45"/>
      <c r="S247" s="45"/>
      <c r="T247" s="93"/>
      <c r="AT247" s="22" t="s">
        <v>145</v>
      </c>
      <c r="AU247" s="22" t="s">
        <v>81</v>
      </c>
    </row>
    <row r="248" s="1" customFormat="1">
      <c r="B248" s="44"/>
      <c r="C248" s="72"/>
      <c r="D248" s="231" t="s">
        <v>224</v>
      </c>
      <c r="E248" s="72"/>
      <c r="F248" s="234" t="s">
        <v>621</v>
      </c>
      <c r="G248" s="72"/>
      <c r="H248" s="72"/>
      <c r="I248" s="189"/>
      <c r="J248" s="72"/>
      <c r="K248" s="72"/>
      <c r="L248" s="70"/>
      <c r="M248" s="233"/>
      <c r="N248" s="45"/>
      <c r="O248" s="45"/>
      <c r="P248" s="45"/>
      <c r="Q248" s="45"/>
      <c r="R248" s="45"/>
      <c r="S248" s="45"/>
      <c r="T248" s="93"/>
      <c r="AT248" s="22" t="s">
        <v>224</v>
      </c>
      <c r="AU248" s="22" t="s">
        <v>81</v>
      </c>
    </row>
    <row r="249" s="11" customFormat="1">
      <c r="B249" s="235"/>
      <c r="C249" s="236"/>
      <c r="D249" s="231" t="s">
        <v>149</v>
      </c>
      <c r="E249" s="237" t="s">
        <v>21</v>
      </c>
      <c r="F249" s="238" t="s">
        <v>563</v>
      </c>
      <c r="G249" s="236"/>
      <c r="H249" s="239">
        <v>1</v>
      </c>
      <c r="I249" s="240"/>
      <c r="J249" s="236"/>
      <c r="K249" s="236"/>
      <c r="L249" s="241"/>
      <c r="M249" s="242"/>
      <c r="N249" s="243"/>
      <c r="O249" s="243"/>
      <c r="P249" s="243"/>
      <c r="Q249" s="243"/>
      <c r="R249" s="243"/>
      <c r="S249" s="243"/>
      <c r="T249" s="244"/>
      <c r="AT249" s="245" t="s">
        <v>149</v>
      </c>
      <c r="AU249" s="245" t="s">
        <v>81</v>
      </c>
      <c r="AV249" s="11" t="s">
        <v>81</v>
      </c>
      <c r="AW249" s="11" t="s">
        <v>35</v>
      </c>
      <c r="AX249" s="11" t="s">
        <v>71</v>
      </c>
      <c r="AY249" s="245" t="s">
        <v>136</v>
      </c>
    </row>
    <row r="250" s="1" customFormat="1" ht="25.5" customHeight="1">
      <c r="B250" s="44"/>
      <c r="C250" s="219" t="s">
        <v>416</v>
      </c>
      <c r="D250" s="219" t="s">
        <v>138</v>
      </c>
      <c r="E250" s="220" t="s">
        <v>625</v>
      </c>
      <c r="F250" s="221" t="s">
        <v>626</v>
      </c>
      <c r="G250" s="222" t="s">
        <v>159</v>
      </c>
      <c r="H250" s="223">
        <v>20</v>
      </c>
      <c r="I250" s="224"/>
      <c r="J250" s="225">
        <f>ROUND(I250*H250,2)</f>
        <v>0</v>
      </c>
      <c r="K250" s="221" t="s">
        <v>21</v>
      </c>
      <c r="L250" s="70"/>
      <c r="M250" s="226" t="s">
        <v>21</v>
      </c>
      <c r="N250" s="227" t="s">
        <v>42</v>
      </c>
      <c r="O250" s="45"/>
      <c r="P250" s="228">
        <f>O250*H250</f>
        <v>0</v>
      </c>
      <c r="Q250" s="228">
        <v>0.00020000000000000001</v>
      </c>
      <c r="R250" s="228">
        <f>Q250*H250</f>
        <v>0.0040000000000000001</v>
      </c>
      <c r="S250" s="228">
        <v>0</v>
      </c>
      <c r="T250" s="229">
        <f>S250*H250</f>
        <v>0</v>
      </c>
      <c r="AR250" s="22" t="s">
        <v>250</v>
      </c>
      <c r="AT250" s="22" t="s">
        <v>138</v>
      </c>
      <c r="AU250" s="22" t="s">
        <v>81</v>
      </c>
      <c r="AY250" s="22" t="s">
        <v>136</v>
      </c>
      <c r="BE250" s="230">
        <f>IF(N250="základní",J250,0)</f>
        <v>0</v>
      </c>
      <c r="BF250" s="230">
        <f>IF(N250="snížená",J250,0)</f>
        <v>0</v>
      </c>
      <c r="BG250" s="230">
        <f>IF(N250="zákl. přenesená",J250,0)</f>
        <v>0</v>
      </c>
      <c r="BH250" s="230">
        <f>IF(N250="sníž. přenesená",J250,0)</f>
        <v>0</v>
      </c>
      <c r="BI250" s="230">
        <f>IF(N250="nulová",J250,0)</f>
        <v>0</v>
      </c>
      <c r="BJ250" s="22" t="s">
        <v>79</v>
      </c>
      <c r="BK250" s="230">
        <f>ROUND(I250*H250,2)</f>
        <v>0</v>
      </c>
      <c r="BL250" s="22" t="s">
        <v>250</v>
      </c>
      <c r="BM250" s="22" t="s">
        <v>627</v>
      </c>
    </row>
    <row r="251" s="1" customFormat="1">
      <c r="B251" s="44"/>
      <c r="C251" s="72"/>
      <c r="D251" s="231" t="s">
        <v>145</v>
      </c>
      <c r="E251" s="72"/>
      <c r="F251" s="232" t="s">
        <v>628</v>
      </c>
      <c r="G251" s="72"/>
      <c r="H251" s="72"/>
      <c r="I251" s="189"/>
      <c r="J251" s="72"/>
      <c r="K251" s="72"/>
      <c r="L251" s="70"/>
      <c r="M251" s="233"/>
      <c r="N251" s="45"/>
      <c r="O251" s="45"/>
      <c r="P251" s="45"/>
      <c r="Q251" s="45"/>
      <c r="R251" s="45"/>
      <c r="S251" s="45"/>
      <c r="T251" s="93"/>
      <c r="AT251" s="22" t="s">
        <v>145</v>
      </c>
      <c r="AU251" s="22" t="s">
        <v>81</v>
      </c>
    </row>
    <row r="252" s="1" customFormat="1" ht="25.5" customHeight="1">
      <c r="B252" s="44"/>
      <c r="C252" s="219" t="s">
        <v>629</v>
      </c>
      <c r="D252" s="219" t="s">
        <v>138</v>
      </c>
      <c r="E252" s="220" t="s">
        <v>630</v>
      </c>
      <c r="F252" s="221" t="s">
        <v>631</v>
      </c>
      <c r="G252" s="222" t="s">
        <v>159</v>
      </c>
      <c r="H252" s="223">
        <v>60</v>
      </c>
      <c r="I252" s="224"/>
      <c r="J252" s="225">
        <f>ROUND(I252*H252,2)</f>
        <v>0</v>
      </c>
      <c r="K252" s="221" t="s">
        <v>21</v>
      </c>
      <c r="L252" s="70"/>
      <c r="M252" s="226" t="s">
        <v>21</v>
      </c>
      <c r="N252" s="227" t="s">
        <v>42</v>
      </c>
      <c r="O252" s="45"/>
      <c r="P252" s="228">
        <f>O252*H252</f>
        <v>0</v>
      </c>
      <c r="Q252" s="228">
        <v>0.00027</v>
      </c>
      <c r="R252" s="228">
        <f>Q252*H252</f>
        <v>0.016199999999999999</v>
      </c>
      <c r="S252" s="228">
        <v>0</v>
      </c>
      <c r="T252" s="229">
        <f>S252*H252</f>
        <v>0</v>
      </c>
      <c r="AR252" s="22" t="s">
        <v>250</v>
      </c>
      <c r="AT252" s="22" t="s">
        <v>138</v>
      </c>
      <c r="AU252" s="22" t="s">
        <v>81</v>
      </c>
      <c r="AY252" s="22" t="s">
        <v>136</v>
      </c>
      <c r="BE252" s="230">
        <f>IF(N252="základní",J252,0)</f>
        <v>0</v>
      </c>
      <c r="BF252" s="230">
        <f>IF(N252="snížená",J252,0)</f>
        <v>0</v>
      </c>
      <c r="BG252" s="230">
        <f>IF(N252="zákl. přenesená",J252,0)</f>
        <v>0</v>
      </c>
      <c r="BH252" s="230">
        <f>IF(N252="sníž. přenesená",J252,0)</f>
        <v>0</v>
      </c>
      <c r="BI252" s="230">
        <f>IF(N252="nulová",J252,0)</f>
        <v>0</v>
      </c>
      <c r="BJ252" s="22" t="s">
        <v>79</v>
      </c>
      <c r="BK252" s="230">
        <f>ROUND(I252*H252,2)</f>
        <v>0</v>
      </c>
      <c r="BL252" s="22" t="s">
        <v>250</v>
      </c>
      <c r="BM252" s="22" t="s">
        <v>632</v>
      </c>
    </row>
    <row r="253" s="1" customFormat="1">
      <c r="B253" s="44"/>
      <c r="C253" s="72"/>
      <c r="D253" s="231" t="s">
        <v>145</v>
      </c>
      <c r="E253" s="72"/>
      <c r="F253" s="232" t="s">
        <v>633</v>
      </c>
      <c r="G253" s="72"/>
      <c r="H253" s="72"/>
      <c r="I253" s="189"/>
      <c r="J253" s="72"/>
      <c r="K253" s="72"/>
      <c r="L253" s="70"/>
      <c r="M253" s="233"/>
      <c r="N253" s="45"/>
      <c r="O253" s="45"/>
      <c r="P253" s="45"/>
      <c r="Q253" s="45"/>
      <c r="R253" s="45"/>
      <c r="S253" s="45"/>
      <c r="T253" s="93"/>
      <c r="AT253" s="22" t="s">
        <v>145</v>
      </c>
      <c r="AU253" s="22" t="s">
        <v>81</v>
      </c>
    </row>
    <row r="254" s="1" customFormat="1" ht="16.5" customHeight="1">
      <c r="B254" s="44"/>
      <c r="C254" s="219" t="s">
        <v>634</v>
      </c>
      <c r="D254" s="219" t="s">
        <v>138</v>
      </c>
      <c r="E254" s="220" t="s">
        <v>635</v>
      </c>
      <c r="F254" s="221" t="s">
        <v>636</v>
      </c>
      <c r="G254" s="222" t="s">
        <v>353</v>
      </c>
      <c r="H254" s="223">
        <v>2</v>
      </c>
      <c r="I254" s="224"/>
      <c r="J254" s="225">
        <f>ROUND(I254*H254,2)</f>
        <v>0</v>
      </c>
      <c r="K254" s="221" t="s">
        <v>142</v>
      </c>
      <c r="L254" s="70"/>
      <c r="M254" s="226" t="s">
        <v>21</v>
      </c>
      <c r="N254" s="227" t="s">
        <v>42</v>
      </c>
      <c r="O254" s="45"/>
      <c r="P254" s="228">
        <f>O254*H254</f>
        <v>0</v>
      </c>
      <c r="Q254" s="228">
        <v>0.00036000000000000002</v>
      </c>
      <c r="R254" s="228">
        <f>Q254*H254</f>
        <v>0.00072000000000000005</v>
      </c>
      <c r="S254" s="228">
        <v>0</v>
      </c>
      <c r="T254" s="229">
        <f>S254*H254</f>
        <v>0</v>
      </c>
      <c r="AR254" s="22" t="s">
        <v>250</v>
      </c>
      <c r="AT254" s="22" t="s">
        <v>138</v>
      </c>
      <c r="AU254" s="22" t="s">
        <v>81</v>
      </c>
      <c r="AY254" s="22" t="s">
        <v>136</v>
      </c>
      <c r="BE254" s="230">
        <f>IF(N254="základní",J254,0)</f>
        <v>0</v>
      </c>
      <c r="BF254" s="230">
        <f>IF(N254="snížená",J254,0)</f>
        <v>0</v>
      </c>
      <c r="BG254" s="230">
        <f>IF(N254="zákl. přenesená",J254,0)</f>
        <v>0</v>
      </c>
      <c r="BH254" s="230">
        <f>IF(N254="sníž. přenesená",J254,0)</f>
        <v>0</v>
      </c>
      <c r="BI254" s="230">
        <f>IF(N254="nulová",J254,0)</f>
        <v>0</v>
      </c>
      <c r="BJ254" s="22" t="s">
        <v>79</v>
      </c>
      <c r="BK254" s="230">
        <f>ROUND(I254*H254,2)</f>
        <v>0</v>
      </c>
      <c r="BL254" s="22" t="s">
        <v>250</v>
      </c>
      <c r="BM254" s="22" t="s">
        <v>637</v>
      </c>
    </row>
    <row r="255" s="1" customFormat="1">
      <c r="B255" s="44"/>
      <c r="C255" s="72"/>
      <c r="D255" s="231" t="s">
        <v>145</v>
      </c>
      <c r="E255" s="72"/>
      <c r="F255" s="232" t="s">
        <v>638</v>
      </c>
      <c r="G255" s="72"/>
      <c r="H255" s="72"/>
      <c r="I255" s="189"/>
      <c r="J255" s="72"/>
      <c r="K255" s="72"/>
      <c r="L255" s="70"/>
      <c r="M255" s="233"/>
      <c r="N255" s="45"/>
      <c r="O255" s="45"/>
      <c r="P255" s="45"/>
      <c r="Q255" s="45"/>
      <c r="R255" s="45"/>
      <c r="S255" s="45"/>
      <c r="T255" s="93"/>
      <c r="AT255" s="22" t="s">
        <v>145</v>
      </c>
      <c r="AU255" s="22" t="s">
        <v>81</v>
      </c>
    </row>
    <row r="256" s="11" customFormat="1">
      <c r="B256" s="235"/>
      <c r="C256" s="236"/>
      <c r="D256" s="231" t="s">
        <v>149</v>
      </c>
      <c r="E256" s="237" t="s">
        <v>21</v>
      </c>
      <c r="F256" s="238" t="s">
        <v>450</v>
      </c>
      <c r="G256" s="236"/>
      <c r="H256" s="239">
        <v>2</v>
      </c>
      <c r="I256" s="240"/>
      <c r="J256" s="236"/>
      <c r="K256" s="236"/>
      <c r="L256" s="241"/>
      <c r="M256" s="242"/>
      <c r="N256" s="243"/>
      <c r="O256" s="243"/>
      <c r="P256" s="243"/>
      <c r="Q256" s="243"/>
      <c r="R256" s="243"/>
      <c r="S256" s="243"/>
      <c r="T256" s="244"/>
      <c r="AT256" s="245" t="s">
        <v>149</v>
      </c>
      <c r="AU256" s="245" t="s">
        <v>81</v>
      </c>
      <c r="AV256" s="11" t="s">
        <v>81</v>
      </c>
      <c r="AW256" s="11" t="s">
        <v>35</v>
      </c>
      <c r="AX256" s="11" t="s">
        <v>71</v>
      </c>
      <c r="AY256" s="245" t="s">
        <v>136</v>
      </c>
    </row>
    <row r="257" s="1" customFormat="1" ht="16.5" customHeight="1">
      <c r="B257" s="44"/>
      <c r="C257" s="219" t="s">
        <v>639</v>
      </c>
      <c r="D257" s="219" t="s">
        <v>138</v>
      </c>
      <c r="E257" s="220" t="s">
        <v>640</v>
      </c>
      <c r="F257" s="221" t="s">
        <v>641</v>
      </c>
      <c r="G257" s="222" t="s">
        <v>353</v>
      </c>
      <c r="H257" s="223">
        <v>2</v>
      </c>
      <c r="I257" s="224"/>
      <c r="J257" s="225">
        <f>ROUND(I257*H257,2)</f>
        <v>0</v>
      </c>
      <c r="K257" s="221" t="s">
        <v>142</v>
      </c>
      <c r="L257" s="70"/>
      <c r="M257" s="226" t="s">
        <v>21</v>
      </c>
      <c r="N257" s="227" t="s">
        <v>42</v>
      </c>
      <c r="O257" s="45"/>
      <c r="P257" s="228">
        <f>O257*H257</f>
        <v>0</v>
      </c>
      <c r="Q257" s="228">
        <v>0.00076000000000000004</v>
      </c>
      <c r="R257" s="228">
        <f>Q257*H257</f>
        <v>0.0015200000000000001</v>
      </c>
      <c r="S257" s="228">
        <v>0</v>
      </c>
      <c r="T257" s="229">
        <f>S257*H257</f>
        <v>0</v>
      </c>
      <c r="AR257" s="22" t="s">
        <v>250</v>
      </c>
      <c r="AT257" s="22" t="s">
        <v>138</v>
      </c>
      <c r="AU257" s="22" t="s">
        <v>81</v>
      </c>
      <c r="AY257" s="22" t="s">
        <v>136</v>
      </c>
      <c r="BE257" s="230">
        <f>IF(N257="základní",J257,0)</f>
        <v>0</v>
      </c>
      <c r="BF257" s="230">
        <f>IF(N257="snížená",J257,0)</f>
        <v>0</v>
      </c>
      <c r="BG257" s="230">
        <f>IF(N257="zákl. přenesená",J257,0)</f>
        <v>0</v>
      </c>
      <c r="BH257" s="230">
        <f>IF(N257="sníž. přenesená",J257,0)</f>
        <v>0</v>
      </c>
      <c r="BI257" s="230">
        <f>IF(N257="nulová",J257,0)</f>
        <v>0</v>
      </c>
      <c r="BJ257" s="22" t="s">
        <v>79</v>
      </c>
      <c r="BK257" s="230">
        <f>ROUND(I257*H257,2)</f>
        <v>0</v>
      </c>
      <c r="BL257" s="22" t="s">
        <v>250</v>
      </c>
      <c r="BM257" s="22" t="s">
        <v>642</v>
      </c>
    </row>
    <row r="258" s="1" customFormat="1">
      <c r="B258" s="44"/>
      <c r="C258" s="72"/>
      <c r="D258" s="231" t="s">
        <v>145</v>
      </c>
      <c r="E258" s="72"/>
      <c r="F258" s="232" t="s">
        <v>643</v>
      </c>
      <c r="G258" s="72"/>
      <c r="H258" s="72"/>
      <c r="I258" s="189"/>
      <c r="J258" s="72"/>
      <c r="K258" s="72"/>
      <c r="L258" s="70"/>
      <c r="M258" s="233"/>
      <c r="N258" s="45"/>
      <c r="O258" s="45"/>
      <c r="P258" s="45"/>
      <c r="Q258" s="45"/>
      <c r="R258" s="45"/>
      <c r="S258" s="45"/>
      <c r="T258" s="93"/>
      <c r="AT258" s="22" t="s">
        <v>145</v>
      </c>
      <c r="AU258" s="22" t="s">
        <v>81</v>
      </c>
    </row>
    <row r="259" s="11" customFormat="1">
      <c r="B259" s="235"/>
      <c r="C259" s="236"/>
      <c r="D259" s="231" t="s">
        <v>149</v>
      </c>
      <c r="E259" s="237" t="s">
        <v>21</v>
      </c>
      <c r="F259" s="238" t="s">
        <v>450</v>
      </c>
      <c r="G259" s="236"/>
      <c r="H259" s="239">
        <v>2</v>
      </c>
      <c r="I259" s="240"/>
      <c r="J259" s="236"/>
      <c r="K259" s="236"/>
      <c r="L259" s="241"/>
      <c r="M259" s="242"/>
      <c r="N259" s="243"/>
      <c r="O259" s="243"/>
      <c r="P259" s="243"/>
      <c r="Q259" s="243"/>
      <c r="R259" s="243"/>
      <c r="S259" s="243"/>
      <c r="T259" s="244"/>
      <c r="AT259" s="245" t="s">
        <v>149</v>
      </c>
      <c r="AU259" s="245" t="s">
        <v>81</v>
      </c>
      <c r="AV259" s="11" t="s">
        <v>81</v>
      </c>
      <c r="AW259" s="11" t="s">
        <v>35</v>
      </c>
      <c r="AX259" s="11" t="s">
        <v>71</v>
      </c>
      <c r="AY259" s="245" t="s">
        <v>136</v>
      </c>
    </row>
    <row r="260" s="1" customFormat="1" ht="16.5" customHeight="1">
      <c r="B260" s="44"/>
      <c r="C260" s="219" t="s">
        <v>644</v>
      </c>
      <c r="D260" s="219" t="s">
        <v>138</v>
      </c>
      <c r="E260" s="220" t="s">
        <v>645</v>
      </c>
      <c r="F260" s="221" t="s">
        <v>646</v>
      </c>
      <c r="G260" s="222" t="s">
        <v>353</v>
      </c>
      <c r="H260" s="223">
        <v>3</v>
      </c>
      <c r="I260" s="224"/>
      <c r="J260" s="225">
        <f>ROUND(I260*H260,2)</f>
        <v>0</v>
      </c>
      <c r="K260" s="221" t="s">
        <v>21</v>
      </c>
      <c r="L260" s="70"/>
      <c r="M260" s="226" t="s">
        <v>21</v>
      </c>
      <c r="N260" s="227" t="s">
        <v>42</v>
      </c>
      <c r="O260" s="45"/>
      <c r="P260" s="228">
        <f>O260*H260</f>
        <v>0</v>
      </c>
      <c r="Q260" s="228">
        <v>0.0010399999999999999</v>
      </c>
      <c r="R260" s="228">
        <f>Q260*H260</f>
        <v>0.0031199999999999995</v>
      </c>
      <c r="S260" s="228">
        <v>0</v>
      </c>
      <c r="T260" s="229">
        <f>S260*H260</f>
        <v>0</v>
      </c>
      <c r="AR260" s="22" t="s">
        <v>250</v>
      </c>
      <c r="AT260" s="22" t="s">
        <v>138</v>
      </c>
      <c r="AU260" s="22" t="s">
        <v>81</v>
      </c>
      <c r="AY260" s="22" t="s">
        <v>136</v>
      </c>
      <c r="BE260" s="230">
        <f>IF(N260="základní",J260,0)</f>
        <v>0</v>
      </c>
      <c r="BF260" s="230">
        <f>IF(N260="snížená",J260,0)</f>
        <v>0</v>
      </c>
      <c r="BG260" s="230">
        <f>IF(N260="zákl. přenesená",J260,0)</f>
        <v>0</v>
      </c>
      <c r="BH260" s="230">
        <f>IF(N260="sníž. přenesená",J260,0)</f>
        <v>0</v>
      </c>
      <c r="BI260" s="230">
        <f>IF(N260="nulová",J260,0)</f>
        <v>0</v>
      </c>
      <c r="BJ260" s="22" t="s">
        <v>79</v>
      </c>
      <c r="BK260" s="230">
        <f>ROUND(I260*H260,2)</f>
        <v>0</v>
      </c>
      <c r="BL260" s="22" t="s">
        <v>250</v>
      </c>
      <c r="BM260" s="22" t="s">
        <v>647</v>
      </c>
    </row>
    <row r="261" s="11" customFormat="1">
      <c r="B261" s="235"/>
      <c r="C261" s="236"/>
      <c r="D261" s="231" t="s">
        <v>149</v>
      </c>
      <c r="E261" s="237" t="s">
        <v>21</v>
      </c>
      <c r="F261" s="238" t="s">
        <v>521</v>
      </c>
      <c r="G261" s="236"/>
      <c r="H261" s="239">
        <v>3</v>
      </c>
      <c r="I261" s="240"/>
      <c r="J261" s="236"/>
      <c r="K261" s="236"/>
      <c r="L261" s="241"/>
      <c r="M261" s="242"/>
      <c r="N261" s="243"/>
      <c r="O261" s="243"/>
      <c r="P261" s="243"/>
      <c r="Q261" s="243"/>
      <c r="R261" s="243"/>
      <c r="S261" s="243"/>
      <c r="T261" s="244"/>
      <c r="AT261" s="245" t="s">
        <v>149</v>
      </c>
      <c r="AU261" s="245" t="s">
        <v>81</v>
      </c>
      <c r="AV261" s="11" t="s">
        <v>81</v>
      </c>
      <c r="AW261" s="11" t="s">
        <v>35</v>
      </c>
      <c r="AX261" s="11" t="s">
        <v>71</v>
      </c>
      <c r="AY261" s="245" t="s">
        <v>136</v>
      </c>
    </row>
    <row r="262" s="1" customFormat="1" ht="16.5" customHeight="1">
      <c r="B262" s="44"/>
      <c r="C262" s="219" t="s">
        <v>648</v>
      </c>
      <c r="D262" s="219" t="s">
        <v>138</v>
      </c>
      <c r="E262" s="220" t="s">
        <v>649</v>
      </c>
      <c r="F262" s="221" t="s">
        <v>650</v>
      </c>
      <c r="G262" s="222" t="s">
        <v>353</v>
      </c>
      <c r="H262" s="223">
        <v>1</v>
      </c>
      <c r="I262" s="224"/>
      <c r="J262" s="225">
        <f>ROUND(I262*H262,2)</f>
        <v>0</v>
      </c>
      <c r="K262" s="221" t="s">
        <v>142</v>
      </c>
      <c r="L262" s="70"/>
      <c r="M262" s="226" t="s">
        <v>21</v>
      </c>
      <c r="N262" s="227" t="s">
        <v>42</v>
      </c>
      <c r="O262" s="45"/>
      <c r="P262" s="228">
        <f>O262*H262</f>
        <v>0</v>
      </c>
      <c r="Q262" s="228">
        <v>0.00021000000000000001</v>
      </c>
      <c r="R262" s="228">
        <f>Q262*H262</f>
        <v>0.00021000000000000001</v>
      </c>
      <c r="S262" s="228">
        <v>0</v>
      </c>
      <c r="T262" s="229">
        <f>S262*H262</f>
        <v>0</v>
      </c>
      <c r="AR262" s="22" t="s">
        <v>250</v>
      </c>
      <c r="AT262" s="22" t="s">
        <v>138</v>
      </c>
      <c r="AU262" s="22" t="s">
        <v>81</v>
      </c>
      <c r="AY262" s="22" t="s">
        <v>136</v>
      </c>
      <c r="BE262" s="230">
        <f>IF(N262="základní",J262,0)</f>
        <v>0</v>
      </c>
      <c r="BF262" s="230">
        <f>IF(N262="snížená",J262,0)</f>
        <v>0</v>
      </c>
      <c r="BG262" s="230">
        <f>IF(N262="zákl. přenesená",J262,0)</f>
        <v>0</v>
      </c>
      <c r="BH262" s="230">
        <f>IF(N262="sníž. přenesená",J262,0)</f>
        <v>0</v>
      </c>
      <c r="BI262" s="230">
        <f>IF(N262="nulová",J262,0)</f>
        <v>0</v>
      </c>
      <c r="BJ262" s="22" t="s">
        <v>79</v>
      </c>
      <c r="BK262" s="230">
        <f>ROUND(I262*H262,2)</f>
        <v>0</v>
      </c>
      <c r="BL262" s="22" t="s">
        <v>250</v>
      </c>
      <c r="BM262" s="22" t="s">
        <v>651</v>
      </c>
    </row>
    <row r="263" s="1" customFormat="1">
      <c r="B263" s="44"/>
      <c r="C263" s="72"/>
      <c r="D263" s="231" t="s">
        <v>145</v>
      </c>
      <c r="E263" s="72"/>
      <c r="F263" s="232" t="s">
        <v>652</v>
      </c>
      <c r="G263" s="72"/>
      <c r="H263" s="72"/>
      <c r="I263" s="189"/>
      <c r="J263" s="72"/>
      <c r="K263" s="72"/>
      <c r="L263" s="70"/>
      <c r="M263" s="233"/>
      <c r="N263" s="45"/>
      <c r="O263" s="45"/>
      <c r="P263" s="45"/>
      <c r="Q263" s="45"/>
      <c r="R263" s="45"/>
      <c r="S263" s="45"/>
      <c r="T263" s="93"/>
      <c r="AT263" s="22" t="s">
        <v>145</v>
      </c>
      <c r="AU263" s="22" t="s">
        <v>81</v>
      </c>
    </row>
    <row r="264" s="11" customFormat="1">
      <c r="B264" s="235"/>
      <c r="C264" s="236"/>
      <c r="D264" s="231" t="s">
        <v>149</v>
      </c>
      <c r="E264" s="237" t="s">
        <v>21</v>
      </c>
      <c r="F264" s="238" t="s">
        <v>563</v>
      </c>
      <c r="G264" s="236"/>
      <c r="H264" s="239">
        <v>1</v>
      </c>
      <c r="I264" s="240"/>
      <c r="J264" s="236"/>
      <c r="K264" s="236"/>
      <c r="L264" s="241"/>
      <c r="M264" s="242"/>
      <c r="N264" s="243"/>
      <c r="O264" s="243"/>
      <c r="P264" s="243"/>
      <c r="Q264" s="243"/>
      <c r="R264" s="243"/>
      <c r="S264" s="243"/>
      <c r="T264" s="244"/>
      <c r="AT264" s="245" t="s">
        <v>149</v>
      </c>
      <c r="AU264" s="245" t="s">
        <v>81</v>
      </c>
      <c r="AV264" s="11" t="s">
        <v>81</v>
      </c>
      <c r="AW264" s="11" t="s">
        <v>35</v>
      </c>
      <c r="AX264" s="11" t="s">
        <v>71</v>
      </c>
      <c r="AY264" s="245" t="s">
        <v>136</v>
      </c>
    </row>
    <row r="265" s="1" customFormat="1" ht="16.5" customHeight="1">
      <c r="B265" s="44"/>
      <c r="C265" s="219" t="s">
        <v>653</v>
      </c>
      <c r="D265" s="219" t="s">
        <v>138</v>
      </c>
      <c r="E265" s="220" t="s">
        <v>654</v>
      </c>
      <c r="F265" s="221" t="s">
        <v>655</v>
      </c>
      <c r="G265" s="222" t="s">
        <v>353</v>
      </c>
      <c r="H265" s="223">
        <v>2</v>
      </c>
      <c r="I265" s="224"/>
      <c r="J265" s="225">
        <f>ROUND(I265*H265,2)</f>
        <v>0</v>
      </c>
      <c r="K265" s="221" t="s">
        <v>142</v>
      </c>
      <c r="L265" s="70"/>
      <c r="M265" s="226" t="s">
        <v>21</v>
      </c>
      <c r="N265" s="227" t="s">
        <v>42</v>
      </c>
      <c r="O265" s="45"/>
      <c r="P265" s="228">
        <f>O265*H265</f>
        <v>0</v>
      </c>
      <c r="Q265" s="228">
        <v>0.00107</v>
      </c>
      <c r="R265" s="228">
        <f>Q265*H265</f>
        <v>0.00214</v>
      </c>
      <c r="S265" s="228">
        <v>0</v>
      </c>
      <c r="T265" s="229">
        <f>S265*H265</f>
        <v>0</v>
      </c>
      <c r="AR265" s="22" t="s">
        <v>250</v>
      </c>
      <c r="AT265" s="22" t="s">
        <v>138</v>
      </c>
      <c r="AU265" s="22" t="s">
        <v>81</v>
      </c>
      <c r="AY265" s="22" t="s">
        <v>136</v>
      </c>
      <c r="BE265" s="230">
        <f>IF(N265="základní",J265,0)</f>
        <v>0</v>
      </c>
      <c r="BF265" s="230">
        <f>IF(N265="snížená",J265,0)</f>
        <v>0</v>
      </c>
      <c r="BG265" s="230">
        <f>IF(N265="zákl. přenesená",J265,0)</f>
        <v>0</v>
      </c>
      <c r="BH265" s="230">
        <f>IF(N265="sníž. přenesená",J265,0)</f>
        <v>0</v>
      </c>
      <c r="BI265" s="230">
        <f>IF(N265="nulová",J265,0)</f>
        <v>0</v>
      </c>
      <c r="BJ265" s="22" t="s">
        <v>79</v>
      </c>
      <c r="BK265" s="230">
        <f>ROUND(I265*H265,2)</f>
        <v>0</v>
      </c>
      <c r="BL265" s="22" t="s">
        <v>250</v>
      </c>
      <c r="BM265" s="22" t="s">
        <v>656</v>
      </c>
    </row>
    <row r="266" s="1" customFormat="1">
      <c r="B266" s="44"/>
      <c r="C266" s="72"/>
      <c r="D266" s="231" t="s">
        <v>145</v>
      </c>
      <c r="E266" s="72"/>
      <c r="F266" s="232" t="s">
        <v>657</v>
      </c>
      <c r="G266" s="72"/>
      <c r="H266" s="72"/>
      <c r="I266" s="189"/>
      <c r="J266" s="72"/>
      <c r="K266" s="72"/>
      <c r="L266" s="70"/>
      <c r="M266" s="233"/>
      <c r="N266" s="45"/>
      <c r="O266" s="45"/>
      <c r="P266" s="45"/>
      <c r="Q266" s="45"/>
      <c r="R266" s="45"/>
      <c r="S266" s="45"/>
      <c r="T266" s="93"/>
      <c r="AT266" s="22" t="s">
        <v>145</v>
      </c>
      <c r="AU266" s="22" t="s">
        <v>81</v>
      </c>
    </row>
    <row r="267" s="11" customFormat="1">
      <c r="B267" s="235"/>
      <c r="C267" s="236"/>
      <c r="D267" s="231" t="s">
        <v>149</v>
      </c>
      <c r="E267" s="237" t="s">
        <v>21</v>
      </c>
      <c r="F267" s="238" t="s">
        <v>450</v>
      </c>
      <c r="G267" s="236"/>
      <c r="H267" s="239">
        <v>2</v>
      </c>
      <c r="I267" s="240"/>
      <c r="J267" s="236"/>
      <c r="K267" s="236"/>
      <c r="L267" s="241"/>
      <c r="M267" s="242"/>
      <c r="N267" s="243"/>
      <c r="O267" s="243"/>
      <c r="P267" s="243"/>
      <c r="Q267" s="243"/>
      <c r="R267" s="243"/>
      <c r="S267" s="243"/>
      <c r="T267" s="244"/>
      <c r="AT267" s="245" t="s">
        <v>149</v>
      </c>
      <c r="AU267" s="245" t="s">
        <v>81</v>
      </c>
      <c r="AV267" s="11" t="s">
        <v>81</v>
      </c>
      <c r="AW267" s="11" t="s">
        <v>35</v>
      </c>
      <c r="AX267" s="11" t="s">
        <v>71</v>
      </c>
      <c r="AY267" s="245" t="s">
        <v>136</v>
      </c>
    </row>
    <row r="268" s="1" customFormat="1" ht="16.5" customHeight="1">
      <c r="B268" s="44"/>
      <c r="C268" s="219" t="s">
        <v>658</v>
      </c>
      <c r="D268" s="219" t="s">
        <v>138</v>
      </c>
      <c r="E268" s="220" t="s">
        <v>659</v>
      </c>
      <c r="F268" s="221" t="s">
        <v>660</v>
      </c>
      <c r="G268" s="222" t="s">
        <v>353</v>
      </c>
      <c r="H268" s="223">
        <v>1</v>
      </c>
      <c r="I268" s="224"/>
      <c r="J268" s="225">
        <f>ROUND(I268*H268,2)</f>
        <v>0</v>
      </c>
      <c r="K268" s="221" t="s">
        <v>142</v>
      </c>
      <c r="L268" s="70"/>
      <c r="M268" s="226" t="s">
        <v>21</v>
      </c>
      <c r="N268" s="227" t="s">
        <v>42</v>
      </c>
      <c r="O268" s="45"/>
      <c r="P268" s="228">
        <f>O268*H268</f>
        <v>0</v>
      </c>
      <c r="Q268" s="228">
        <v>0.0016800000000000001</v>
      </c>
      <c r="R268" s="228">
        <f>Q268*H268</f>
        <v>0.0016800000000000001</v>
      </c>
      <c r="S268" s="228">
        <v>0</v>
      </c>
      <c r="T268" s="229">
        <f>S268*H268</f>
        <v>0</v>
      </c>
      <c r="AR268" s="22" t="s">
        <v>250</v>
      </c>
      <c r="AT268" s="22" t="s">
        <v>138</v>
      </c>
      <c r="AU268" s="22" t="s">
        <v>81</v>
      </c>
      <c r="AY268" s="22" t="s">
        <v>136</v>
      </c>
      <c r="BE268" s="230">
        <f>IF(N268="základní",J268,0)</f>
        <v>0</v>
      </c>
      <c r="BF268" s="230">
        <f>IF(N268="snížená",J268,0)</f>
        <v>0</v>
      </c>
      <c r="BG268" s="230">
        <f>IF(N268="zákl. přenesená",J268,0)</f>
        <v>0</v>
      </c>
      <c r="BH268" s="230">
        <f>IF(N268="sníž. přenesená",J268,0)</f>
        <v>0</v>
      </c>
      <c r="BI268" s="230">
        <f>IF(N268="nulová",J268,0)</f>
        <v>0</v>
      </c>
      <c r="BJ268" s="22" t="s">
        <v>79</v>
      </c>
      <c r="BK268" s="230">
        <f>ROUND(I268*H268,2)</f>
        <v>0</v>
      </c>
      <c r="BL268" s="22" t="s">
        <v>250</v>
      </c>
      <c r="BM268" s="22" t="s">
        <v>661</v>
      </c>
    </row>
    <row r="269" s="1" customFormat="1">
      <c r="B269" s="44"/>
      <c r="C269" s="72"/>
      <c r="D269" s="231" t="s">
        <v>145</v>
      </c>
      <c r="E269" s="72"/>
      <c r="F269" s="232" t="s">
        <v>662</v>
      </c>
      <c r="G269" s="72"/>
      <c r="H269" s="72"/>
      <c r="I269" s="189"/>
      <c r="J269" s="72"/>
      <c r="K269" s="72"/>
      <c r="L269" s="70"/>
      <c r="M269" s="233"/>
      <c r="N269" s="45"/>
      <c r="O269" s="45"/>
      <c r="P269" s="45"/>
      <c r="Q269" s="45"/>
      <c r="R269" s="45"/>
      <c r="S269" s="45"/>
      <c r="T269" s="93"/>
      <c r="AT269" s="22" t="s">
        <v>145</v>
      </c>
      <c r="AU269" s="22" t="s">
        <v>81</v>
      </c>
    </row>
    <row r="270" s="11" customFormat="1">
      <c r="B270" s="235"/>
      <c r="C270" s="236"/>
      <c r="D270" s="231" t="s">
        <v>149</v>
      </c>
      <c r="E270" s="237" t="s">
        <v>21</v>
      </c>
      <c r="F270" s="238" t="s">
        <v>563</v>
      </c>
      <c r="G270" s="236"/>
      <c r="H270" s="239">
        <v>1</v>
      </c>
      <c r="I270" s="240"/>
      <c r="J270" s="236"/>
      <c r="K270" s="236"/>
      <c r="L270" s="241"/>
      <c r="M270" s="242"/>
      <c r="N270" s="243"/>
      <c r="O270" s="243"/>
      <c r="P270" s="243"/>
      <c r="Q270" s="243"/>
      <c r="R270" s="243"/>
      <c r="S270" s="243"/>
      <c r="T270" s="244"/>
      <c r="AT270" s="245" t="s">
        <v>149</v>
      </c>
      <c r="AU270" s="245" t="s">
        <v>81</v>
      </c>
      <c r="AV270" s="11" t="s">
        <v>81</v>
      </c>
      <c r="AW270" s="11" t="s">
        <v>35</v>
      </c>
      <c r="AX270" s="11" t="s">
        <v>71</v>
      </c>
      <c r="AY270" s="245" t="s">
        <v>136</v>
      </c>
    </row>
    <row r="271" s="1" customFormat="1" ht="16.5" customHeight="1">
      <c r="B271" s="44"/>
      <c r="C271" s="219" t="s">
        <v>663</v>
      </c>
      <c r="D271" s="219" t="s">
        <v>138</v>
      </c>
      <c r="E271" s="220" t="s">
        <v>664</v>
      </c>
      <c r="F271" s="221" t="s">
        <v>665</v>
      </c>
      <c r="G271" s="222" t="s">
        <v>353</v>
      </c>
      <c r="H271" s="223">
        <v>2</v>
      </c>
      <c r="I271" s="224"/>
      <c r="J271" s="225">
        <f>ROUND(I271*H271,2)</f>
        <v>0</v>
      </c>
      <c r="K271" s="221" t="s">
        <v>142</v>
      </c>
      <c r="L271" s="70"/>
      <c r="M271" s="226" t="s">
        <v>21</v>
      </c>
      <c r="N271" s="227" t="s">
        <v>42</v>
      </c>
      <c r="O271" s="45"/>
      <c r="P271" s="228">
        <f>O271*H271</f>
        <v>0</v>
      </c>
      <c r="Q271" s="228">
        <v>0.00027</v>
      </c>
      <c r="R271" s="228">
        <f>Q271*H271</f>
        <v>0.00054000000000000001</v>
      </c>
      <c r="S271" s="228">
        <v>0</v>
      </c>
      <c r="T271" s="229">
        <f>S271*H271</f>
        <v>0</v>
      </c>
      <c r="AR271" s="22" t="s">
        <v>250</v>
      </c>
      <c r="AT271" s="22" t="s">
        <v>138</v>
      </c>
      <c r="AU271" s="22" t="s">
        <v>81</v>
      </c>
      <c r="AY271" s="22" t="s">
        <v>136</v>
      </c>
      <c r="BE271" s="230">
        <f>IF(N271="základní",J271,0)</f>
        <v>0</v>
      </c>
      <c r="BF271" s="230">
        <f>IF(N271="snížená",J271,0)</f>
        <v>0</v>
      </c>
      <c r="BG271" s="230">
        <f>IF(N271="zákl. přenesená",J271,0)</f>
        <v>0</v>
      </c>
      <c r="BH271" s="230">
        <f>IF(N271="sníž. přenesená",J271,0)</f>
        <v>0</v>
      </c>
      <c r="BI271" s="230">
        <f>IF(N271="nulová",J271,0)</f>
        <v>0</v>
      </c>
      <c r="BJ271" s="22" t="s">
        <v>79</v>
      </c>
      <c r="BK271" s="230">
        <f>ROUND(I271*H271,2)</f>
        <v>0</v>
      </c>
      <c r="BL271" s="22" t="s">
        <v>250</v>
      </c>
      <c r="BM271" s="22" t="s">
        <v>666</v>
      </c>
    </row>
    <row r="272" s="1" customFormat="1">
      <c r="B272" s="44"/>
      <c r="C272" s="72"/>
      <c r="D272" s="231" t="s">
        <v>145</v>
      </c>
      <c r="E272" s="72"/>
      <c r="F272" s="232" t="s">
        <v>667</v>
      </c>
      <c r="G272" s="72"/>
      <c r="H272" s="72"/>
      <c r="I272" s="189"/>
      <c r="J272" s="72"/>
      <c r="K272" s="72"/>
      <c r="L272" s="70"/>
      <c r="M272" s="233"/>
      <c r="N272" s="45"/>
      <c r="O272" s="45"/>
      <c r="P272" s="45"/>
      <c r="Q272" s="45"/>
      <c r="R272" s="45"/>
      <c r="S272" s="45"/>
      <c r="T272" s="93"/>
      <c r="AT272" s="22" t="s">
        <v>145</v>
      </c>
      <c r="AU272" s="22" t="s">
        <v>81</v>
      </c>
    </row>
    <row r="273" s="11" customFormat="1">
      <c r="B273" s="235"/>
      <c r="C273" s="236"/>
      <c r="D273" s="231" t="s">
        <v>149</v>
      </c>
      <c r="E273" s="237" t="s">
        <v>21</v>
      </c>
      <c r="F273" s="238" t="s">
        <v>450</v>
      </c>
      <c r="G273" s="236"/>
      <c r="H273" s="239">
        <v>2</v>
      </c>
      <c r="I273" s="240"/>
      <c r="J273" s="236"/>
      <c r="K273" s="236"/>
      <c r="L273" s="241"/>
      <c r="M273" s="242"/>
      <c r="N273" s="243"/>
      <c r="O273" s="243"/>
      <c r="P273" s="243"/>
      <c r="Q273" s="243"/>
      <c r="R273" s="243"/>
      <c r="S273" s="243"/>
      <c r="T273" s="244"/>
      <c r="AT273" s="245" t="s">
        <v>149</v>
      </c>
      <c r="AU273" s="245" t="s">
        <v>81</v>
      </c>
      <c r="AV273" s="11" t="s">
        <v>81</v>
      </c>
      <c r="AW273" s="11" t="s">
        <v>35</v>
      </c>
      <c r="AX273" s="11" t="s">
        <v>71</v>
      </c>
      <c r="AY273" s="245" t="s">
        <v>136</v>
      </c>
    </row>
    <row r="274" s="1" customFormat="1" ht="16.5" customHeight="1">
      <c r="B274" s="44"/>
      <c r="C274" s="219" t="s">
        <v>668</v>
      </c>
      <c r="D274" s="219" t="s">
        <v>138</v>
      </c>
      <c r="E274" s="220" t="s">
        <v>669</v>
      </c>
      <c r="F274" s="221" t="s">
        <v>670</v>
      </c>
      <c r="G274" s="222" t="s">
        <v>353</v>
      </c>
      <c r="H274" s="223">
        <v>2</v>
      </c>
      <c r="I274" s="224"/>
      <c r="J274" s="225">
        <f>ROUND(I274*H274,2)</f>
        <v>0</v>
      </c>
      <c r="K274" s="221" t="s">
        <v>142</v>
      </c>
      <c r="L274" s="70"/>
      <c r="M274" s="226" t="s">
        <v>21</v>
      </c>
      <c r="N274" s="227" t="s">
        <v>42</v>
      </c>
      <c r="O274" s="45"/>
      <c r="P274" s="228">
        <f>O274*H274</f>
        <v>0</v>
      </c>
      <c r="Q274" s="228">
        <v>0.00182</v>
      </c>
      <c r="R274" s="228">
        <f>Q274*H274</f>
        <v>0.00364</v>
      </c>
      <c r="S274" s="228">
        <v>0</v>
      </c>
      <c r="T274" s="229">
        <f>S274*H274</f>
        <v>0</v>
      </c>
      <c r="AR274" s="22" t="s">
        <v>250</v>
      </c>
      <c r="AT274" s="22" t="s">
        <v>138</v>
      </c>
      <c r="AU274" s="22" t="s">
        <v>81</v>
      </c>
      <c r="AY274" s="22" t="s">
        <v>136</v>
      </c>
      <c r="BE274" s="230">
        <f>IF(N274="základní",J274,0)</f>
        <v>0</v>
      </c>
      <c r="BF274" s="230">
        <f>IF(N274="snížená",J274,0)</f>
        <v>0</v>
      </c>
      <c r="BG274" s="230">
        <f>IF(N274="zákl. přenesená",J274,0)</f>
        <v>0</v>
      </c>
      <c r="BH274" s="230">
        <f>IF(N274="sníž. přenesená",J274,0)</f>
        <v>0</v>
      </c>
      <c r="BI274" s="230">
        <f>IF(N274="nulová",J274,0)</f>
        <v>0</v>
      </c>
      <c r="BJ274" s="22" t="s">
        <v>79</v>
      </c>
      <c r="BK274" s="230">
        <f>ROUND(I274*H274,2)</f>
        <v>0</v>
      </c>
      <c r="BL274" s="22" t="s">
        <v>250</v>
      </c>
      <c r="BM274" s="22" t="s">
        <v>671</v>
      </c>
    </row>
    <row r="275" s="1" customFormat="1">
      <c r="B275" s="44"/>
      <c r="C275" s="72"/>
      <c r="D275" s="231" t="s">
        <v>145</v>
      </c>
      <c r="E275" s="72"/>
      <c r="F275" s="232" t="s">
        <v>672</v>
      </c>
      <c r="G275" s="72"/>
      <c r="H275" s="72"/>
      <c r="I275" s="189"/>
      <c r="J275" s="72"/>
      <c r="K275" s="72"/>
      <c r="L275" s="70"/>
      <c r="M275" s="233"/>
      <c r="N275" s="45"/>
      <c r="O275" s="45"/>
      <c r="P275" s="45"/>
      <c r="Q275" s="45"/>
      <c r="R275" s="45"/>
      <c r="S275" s="45"/>
      <c r="T275" s="93"/>
      <c r="AT275" s="22" t="s">
        <v>145</v>
      </c>
      <c r="AU275" s="22" t="s">
        <v>81</v>
      </c>
    </row>
    <row r="276" s="11" customFormat="1">
      <c r="B276" s="235"/>
      <c r="C276" s="236"/>
      <c r="D276" s="231" t="s">
        <v>149</v>
      </c>
      <c r="E276" s="237" t="s">
        <v>21</v>
      </c>
      <c r="F276" s="238" t="s">
        <v>450</v>
      </c>
      <c r="G276" s="236"/>
      <c r="H276" s="239">
        <v>2</v>
      </c>
      <c r="I276" s="240"/>
      <c r="J276" s="236"/>
      <c r="K276" s="236"/>
      <c r="L276" s="241"/>
      <c r="M276" s="242"/>
      <c r="N276" s="243"/>
      <c r="O276" s="243"/>
      <c r="P276" s="243"/>
      <c r="Q276" s="243"/>
      <c r="R276" s="243"/>
      <c r="S276" s="243"/>
      <c r="T276" s="244"/>
      <c r="AT276" s="245" t="s">
        <v>149</v>
      </c>
      <c r="AU276" s="245" t="s">
        <v>81</v>
      </c>
      <c r="AV276" s="11" t="s">
        <v>81</v>
      </c>
      <c r="AW276" s="11" t="s">
        <v>35</v>
      </c>
      <c r="AX276" s="11" t="s">
        <v>71</v>
      </c>
      <c r="AY276" s="245" t="s">
        <v>136</v>
      </c>
    </row>
    <row r="277" s="1" customFormat="1" ht="16.5" customHeight="1">
      <c r="B277" s="44"/>
      <c r="C277" s="219" t="s">
        <v>673</v>
      </c>
      <c r="D277" s="219" t="s">
        <v>138</v>
      </c>
      <c r="E277" s="220" t="s">
        <v>674</v>
      </c>
      <c r="F277" s="221" t="s">
        <v>675</v>
      </c>
      <c r="G277" s="222" t="s">
        <v>353</v>
      </c>
      <c r="H277" s="223">
        <v>1</v>
      </c>
      <c r="I277" s="224"/>
      <c r="J277" s="225">
        <f>ROUND(I277*H277,2)</f>
        <v>0</v>
      </c>
      <c r="K277" s="221" t="s">
        <v>142</v>
      </c>
      <c r="L277" s="70"/>
      <c r="M277" s="226" t="s">
        <v>21</v>
      </c>
      <c r="N277" s="227" t="s">
        <v>42</v>
      </c>
      <c r="O277" s="45"/>
      <c r="P277" s="228">
        <f>O277*H277</f>
        <v>0</v>
      </c>
      <c r="Q277" s="228">
        <v>0.00021000000000000001</v>
      </c>
      <c r="R277" s="228">
        <f>Q277*H277</f>
        <v>0.00021000000000000001</v>
      </c>
      <c r="S277" s="228">
        <v>0</v>
      </c>
      <c r="T277" s="229">
        <f>S277*H277</f>
        <v>0</v>
      </c>
      <c r="AR277" s="22" t="s">
        <v>250</v>
      </c>
      <c r="AT277" s="22" t="s">
        <v>138</v>
      </c>
      <c r="AU277" s="22" t="s">
        <v>81</v>
      </c>
      <c r="AY277" s="22" t="s">
        <v>136</v>
      </c>
      <c r="BE277" s="230">
        <f>IF(N277="základní",J277,0)</f>
        <v>0</v>
      </c>
      <c r="BF277" s="230">
        <f>IF(N277="snížená",J277,0)</f>
        <v>0</v>
      </c>
      <c r="BG277" s="230">
        <f>IF(N277="zákl. přenesená",J277,0)</f>
        <v>0</v>
      </c>
      <c r="BH277" s="230">
        <f>IF(N277="sníž. přenesená",J277,0)</f>
        <v>0</v>
      </c>
      <c r="BI277" s="230">
        <f>IF(N277="nulová",J277,0)</f>
        <v>0</v>
      </c>
      <c r="BJ277" s="22" t="s">
        <v>79</v>
      </c>
      <c r="BK277" s="230">
        <f>ROUND(I277*H277,2)</f>
        <v>0</v>
      </c>
      <c r="BL277" s="22" t="s">
        <v>250</v>
      </c>
      <c r="BM277" s="22" t="s">
        <v>676</v>
      </c>
    </row>
    <row r="278" s="1" customFormat="1">
      <c r="B278" s="44"/>
      <c r="C278" s="72"/>
      <c r="D278" s="231" t="s">
        <v>145</v>
      </c>
      <c r="E278" s="72"/>
      <c r="F278" s="232" t="s">
        <v>677</v>
      </c>
      <c r="G278" s="72"/>
      <c r="H278" s="72"/>
      <c r="I278" s="189"/>
      <c r="J278" s="72"/>
      <c r="K278" s="72"/>
      <c r="L278" s="70"/>
      <c r="M278" s="233"/>
      <c r="N278" s="45"/>
      <c r="O278" s="45"/>
      <c r="P278" s="45"/>
      <c r="Q278" s="45"/>
      <c r="R278" s="45"/>
      <c r="S278" s="45"/>
      <c r="T278" s="93"/>
      <c r="AT278" s="22" t="s">
        <v>145</v>
      </c>
      <c r="AU278" s="22" t="s">
        <v>81</v>
      </c>
    </row>
    <row r="279" s="11" customFormat="1">
      <c r="B279" s="235"/>
      <c r="C279" s="236"/>
      <c r="D279" s="231" t="s">
        <v>149</v>
      </c>
      <c r="E279" s="237" t="s">
        <v>21</v>
      </c>
      <c r="F279" s="238" t="s">
        <v>563</v>
      </c>
      <c r="G279" s="236"/>
      <c r="H279" s="239">
        <v>1</v>
      </c>
      <c r="I279" s="240"/>
      <c r="J279" s="236"/>
      <c r="K279" s="236"/>
      <c r="L279" s="241"/>
      <c r="M279" s="242"/>
      <c r="N279" s="243"/>
      <c r="O279" s="243"/>
      <c r="P279" s="243"/>
      <c r="Q279" s="243"/>
      <c r="R279" s="243"/>
      <c r="S279" s="243"/>
      <c r="T279" s="244"/>
      <c r="AT279" s="245" t="s">
        <v>149</v>
      </c>
      <c r="AU279" s="245" t="s">
        <v>81</v>
      </c>
      <c r="AV279" s="11" t="s">
        <v>81</v>
      </c>
      <c r="AW279" s="11" t="s">
        <v>35</v>
      </c>
      <c r="AX279" s="11" t="s">
        <v>71</v>
      </c>
      <c r="AY279" s="245" t="s">
        <v>136</v>
      </c>
    </row>
    <row r="280" s="1" customFormat="1" ht="16.5" customHeight="1">
      <c r="B280" s="44"/>
      <c r="C280" s="219" t="s">
        <v>678</v>
      </c>
      <c r="D280" s="219" t="s">
        <v>138</v>
      </c>
      <c r="E280" s="220" t="s">
        <v>679</v>
      </c>
      <c r="F280" s="221" t="s">
        <v>680</v>
      </c>
      <c r="G280" s="222" t="s">
        <v>353</v>
      </c>
      <c r="H280" s="223">
        <v>6</v>
      </c>
      <c r="I280" s="224"/>
      <c r="J280" s="225">
        <f>ROUND(I280*H280,2)</f>
        <v>0</v>
      </c>
      <c r="K280" s="221" t="s">
        <v>142</v>
      </c>
      <c r="L280" s="70"/>
      <c r="M280" s="226" t="s">
        <v>21</v>
      </c>
      <c r="N280" s="227" t="s">
        <v>42</v>
      </c>
      <c r="O280" s="45"/>
      <c r="P280" s="228">
        <f>O280*H280</f>
        <v>0</v>
      </c>
      <c r="Q280" s="228">
        <v>0.00051000000000000004</v>
      </c>
      <c r="R280" s="228">
        <f>Q280*H280</f>
        <v>0.0030600000000000002</v>
      </c>
      <c r="S280" s="228">
        <v>0</v>
      </c>
      <c r="T280" s="229">
        <f>S280*H280</f>
        <v>0</v>
      </c>
      <c r="AR280" s="22" t="s">
        <v>250</v>
      </c>
      <c r="AT280" s="22" t="s">
        <v>138</v>
      </c>
      <c r="AU280" s="22" t="s">
        <v>81</v>
      </c>
      <c r="AY280" s="22" t="s">
        <v>136</v>
      </c>
      <c r="BE280" s="230">
        <f>IF(N280="základní",J280,0)</f>
        <v>0</v>
      </c>
      <c r="BF280" s="230">
        <f>IF(N280="snížená",J280,0)</f>
        <v>0</v>
      </c>
      <c r="BG280" s="230">
        <f>IF(N280="zákl. přenesená",J280,0)</f>
        <v>0</v>
      </c>
      <c r="BH280" s="230">
        <f>IF(N280="sníž. přenesená",J280,0)</f>
        <v>0</v>
      </c>
      <c r="BI280" s="230">
        <f>IF(N280="nulová",J280,0)</f>
        <v>0</v>
      </c>
      <c r="BJ280" s="22" t="s">
        <v>79</v>
      </c>
      <c r="BK280" s="230">
        <f>ROUND(I280*H280,2)</f>
        <v>0</v>
      </c>
      <c r="BL280" s="22" t="s">
        <v>250</v>
      </c>
      <c r="BM280" s="22" t="s">
        <v>681</v>
      </c>
    </row>
    <row r="281" s="1" customFormat="1">
      <c r="B281" s="44"/>
      <c r="C281" s="72"/>
      <c r="D281" s="231" t="s">
        <v>145</v>
      </c>
      <c r="E281" s="72"/>
      <c r="F281" s="232" t="s">
        <v>682</v>
      </c>
      <c r="G281" s="72"/>
      <c r="H281" s="72"/>
      <c r="I281" s="189"/>
      <c r="J281" s="72"/>
      <c r="K281" s="72"/>
      <c r="L281" s="70"/>
      <c r="M281" s="233"/>
      <c r="N281" s="45"/>
      <c r="O281" s="45"/>
      <c r="P281" s="45"/>
      <c r="Q281" s="45"/>
      <c r="R281" s="45"/>
      <c r="S281" s="45"/>
      <c r="T281" s="93"/>
      <c r="AT281" s="22" t="s">
        <v>145</v>
      </c>
      <c r="AU281" s="22" t="s">
        <v>81</v>
      </c>
    </row>
    <row r="282" s="11" customFormat="1">
      <c r="B282" s="235"/>
      <c r="C282" s="236"/>
      <c r="D282" s="231" t="s">
        <v>149</v>
      </c>
      <c r="E282" s="237" t="s">
        <v>21</v>
      </c>
      <c r="F282" s="238" t="s">
        <v>549</v>
      </c>
      <c r="G282" s="236"/>
      <c r="H282" s="239">
        <v>6</v>
      </c>
      <c r="I282" s="240"/>
      <c r="J282" s="236"/>
      <c r="K282" s="236"/>
      <c r="L282" s="241"/>
      <c r="M282" s="242"/>
      <c r="N282" s="243"/>
      <c r="O282" s="243"/>
      <c r="P282" s="243"/>
      <c r="Q282" s="243"/>
      <c r="R282" s="243"/>
      <c r="S282" s="243"/>
      <c r="T282" s="244"/>
      <c r="AT282" s="245" t="s">
        <v>149</v>
      </c>
      <c r="AU282" s="245" t="s">
        <v>81</v>
      </c>
      <c r="AV282" s="11" t="s">
        <v>81</v>
      </c>
      <c r="AW282" s="11" t="s">
        <v>35</v>
      </c>
      <c r="AX282" s="11" t="s">
        <v>71</v>
      </c>
      <c r="AY282" s="245" t="s">
        <v>136</v>
      </c>
    </row>
    <row r="283" s="1" customFormat="1" ht="16.5" customHeight="1">
      <c r="B283" s="44"/>
      <c r="C283" s="219" t="s">
        <v>683</v>
      </c>
      <c r="D283" s="219" t="s">
        <v>138</v>
      </c>
      <c r="E283" s="220" t="s">
        <v>684</v>
      </c>
      <c r="F283" s="221" t="s">
        <v>685</v>
      </c>
      <c r="G283" s="222" t="s">
        <v>353</v>
      </c>
      <c r="H283" s="223">
        <v>2</v>
      </c>
      <c r="I283" s="224"/>
      <c r="J283" s="225">
        <f>ROUND(I283*H283,2)</f>
        <v>0</v>
      </c>
      <c r="K283" s="221" t="s">
        <v>142</v>
      </c>
      <c r="L283" s="70"/>
      <c r="M283" s="226" t="s">
        <v>21</v>
      </c>
      <c r="N283" s="227" t="s">
        <v>42</v>
      </c>
      <c r="O283" s="45"/>
      <c r="P283" s="228">
        <f>O283*H283</f>
        <v>0</v>
      </c>
      <c r="Q283" s="228">
        <v>0.00076000000000000004</v>
      </c>
      <c r="R283" s="228">
        <f>Q283*H283</f>
        <v>0.0015200000000000001</v>
      </c>
      <c r="S283" s="228">
        <v>0</v>
      </c>
      <c r="T283" s="229">
        <f>S283*H283</f>
        <v>0</v>
      </c>
      <c r="AR283" s="22" t="s">
        <v>250</v>
      </c>
      <c r="AT283" s="22" t="s">
        <v>138</v>
      </c>
      <c r="AU283" s="22" t="s">
        <v>81</v>
      </c>
      <c r="AY283" s="22" t="s">
        <v>136</v>
      </c>
      <c r="BE283" s="230">
        <f>IF(N283="základní",J283,0)</f>
        <v>0</v>
      </c>
      <c r="BF283" s="230">
        <f>IF(N283="snížená",J283,0)</f>
        <v>0</v>
      </c>
      <c r="BG283" s="230">
        <f>IF(N283="zákl. přenesená",J283,0)</f>
        <v>0</v>
      </c>
      <c r="BH283" s="230">
        <f>IF(N283="sníž. přenesená",J283,0)</f>
        <v>0</v>
      </c>
      <c r="BI283" s="230">
        <f>IF(N283="nulová",J283,0)</f>
        <v>0</v>
      </c>
      <c r="BJ283" s="22" t="s">
        <v>79</v>
      </c>
      <c r="BK283" s="230">
        <f>ROUND(I283*H283,2)</f>
        <v>0</v>
      </c>
      <c r="BL283" s="22" t="s">
        <v>250</v>
      </c>
      <c r="BM283" s="22" t="s">
        <v>686</v>
      </c>
    </row>
    <row r="284" s="1" customFormat="1">
      <c r="B284" s="44"/>
      <c r="C284" s="72"/>
      <c r="D284" s="231" t="s">
        <v>145</v>
      </c>
      <c r="E284" s="72"/>
      <c r="F284" s="232" t="s">
        <v>687</v>
      </c>
      <c r="G284" s="72"/>
      <c r="H284" s="72"/>
      <c r="I284" s="189"/>
      <c r="J284" s="72"/>
      <c r="K284" s="72"/>
      <c r="L284" s="70"/>
      <c r="M284" s="233"/>
      <c r="N284" s="45"/>
      <c r="O284" s="45"/>
      <c r="P284" s="45"/>
      <c r="Q284" s="45"/>
      <c r="R284" s="45"/>
      <c r="S284" s="45"/>
      <c r="T284" s="93"/>
      <c r="AT284" s="22" t="s">
        <v>145</v>
      </c>
      <c r="AU284" s="22" t="s">
        <v>81</v>
      </c>
    </row>
    <row r="285" s="11" customFormat="1">
      <c r="B285" s="235"/>
      <c r="C285" s="236"/>
      <c r="D285" s="231" t="s">
        <v>149</v>
      </c>
      <c r="E285" s="237" t="s">
        <v>21</v>
      </c>
      <c r="F285" s="238" t="s">
        <v>450</v>
      </c>
      <c r="G285" s="236"/>
      <c r="H285" s="239">
        <v>2</v>
      </c>
      <c r="I285" s="240"/>
      <c r="J285" s="236"/>
      <c r="K285" s="236"/>
      <c r="L285" s="241"/>
      <c r="M285" s="242"/>
      <c r="N285" s="243"/>
      <c r="O285" s="243"/>
      <c r="P285" s="243"/>
      <c r="Q285" s="243"/>
      <c r="R285" s="243"/>
      <c r="S285" s="243"/>
      <c r="T285" s="244"/>
      <c r="AT285" s="245" t="s">
        <v>149</v>
      </c>
      <c r="AU285" s="245" t="s">
        <v>81</v>
      </c>
      <c r="AV285" s="11" t="s">
        <v>81</v>
      </c>
      <c r="AW285" s="11" t="s">
        <v>35</v>
      </c>
      <c r="AX285" s="11" t="s">
        <v>71</v>
      </c>
      <c r="AY285" s="245" t="s">
        <v>136</v>
      </c>
    </row>
    <row r="286" s="1" customFormat="1" ht="16.5" customHeight="1">
      <c r="B286" s="44"/>
      <c r="C286" s="219" t="s">
        <v>688</v>
      </c>
      <c r="D286" s="219" t="s">
        <v>138</v>
      </c>
      <c r="E286" s="220" t="s">
        <v>689</v>
      </c>
      <c r="F286" s="221" t="s">
        <v>690</v>
      </c>
      <c r="G286" s="222" t="s">
        <v>353</v>
      </c>
      <c r="H286" s="223">
        <v>3</v>
      </c>
      <c r="I286" s="224"/>
      <c r="J286" s="225">
        <f>ROUND(I286*H286,2)</f>
        <v>0</v>
      </c>
      <c r="K286" s="221" t="s">
        <v>21</v>
      </c>
      <c r="L286" s="70"/>
      <c r="M286" s="226" t="s">
        <v>21</v>
      </c>
      <c r="N286" s="227" t="s">
        <v>42</v>
      </c>
      <c r="O286" s="45"/>
      <c r="P286" s="228">
        <f>O286*H286</f>
        <v>0</v>
      </c>
      <c r="Q286" s="228">
        <v>0.00076000000000000004</v>
      </c>
      <c r="R286" s="228">
        <f>Q286*H286</f>
        <v>0.0022799999999999999</v>
      </c>
      <c r="S286" s="228">
        <v>0</v>
      </c>
      <c r="T286" s="229">
        <f>S286*H286</f>
        <v>0</v>
      </c>
      <c r="AR286" s="22" t="s">
        <v>250</v>
      </c>
      <c r="AT286" s="22" t="s">
        <v>138</v>
      </c>
      <c r="AU286" s="22" t="s">
        <v>81</v>
      </c>
      <c r="AY286" s="22" t="s">
        <v>136</v>
      </c>
      <c r="BE286" s="230">
        <f>IF(N286="základní",J286,0)</f>
        <v>0</v>
      </c>
      <c r="BF286" s="230">
        <f>IF(N286="snížená",J286,0)</f>
        <v>0</v>
      </c>
      <c r="BG286" s="230">
        <f>IF(N286="zákl. přenesená",J286,0)</f>
        <v>0</v>
      </c>
      <c r="BH286" s="230">
        <f>IF(N286="sníž. přenesená",J286,0)</f>
        <v>0</v>
      </c>
      <c r="BI286" s="230">
        <f>IF(N286="nulová",J286,0)</f>
        <v>0</v>
      </c>
      <c r="BJ286" s="22" t="s">
        <v>79</v>
      </c>
      <c r="BK286" s="230">
        <f>ROUND(I286*H286,2)</f>
        <v>0</v>
      </c>
      <c r="BL286" s="22" t="s">
        <v>250</v>
      </c>
      <c r="BM286" s="22" t="s">
        <v>691</v>
      </c>
    </row>
    <row r="287" s="1" customFormat="1">
      <c r="B287" s="44"/>
      <c r="C287" s="72"/>
      <c r="D287" s="231" t="s">
        <v>145</v>
      </c>
      <c r="E287" s="72"/>
      <c r="F287" s="232" t="s">
        <v>687</v>
      </c>
      <c r="G287" s="72"/>
      <c r="H287" s="72"/>
      <c r="I287" s="189"/>
      <c r="J287" s="72"/>
      <c r="K287" s="72"/>
      <c r="L287" s="70"/>
      <c r="M287" s="233"/>
      <c r="N287" s="45"/>
      <c r="O287" s="45"/>
      <c r="P287" s="45"/>
      <c r="Q287" s="45"/>
      <c r="R287" s="45"/>
      <c r="S287" s="45"/>
      <c r="T287" s="93"/>
      <c r="AT287" s="22" t="s">
        <v>145</v>
      </c>
      <c r="AU287" s="22" t="s">
        <v>81</v>
      </c>
    </row>
    <row r="288" s="11" customFormat="1">
      <c r="B288" s="235"/>
      <c r="C288" s="236"/>
      <c r="D288" s="231" t="s">
        <v>149</v>
      </c>
      <c r="E288" s="237" t="s">
        <v>21</v>
      </c>
      <c r="F288" s="238" t="s">
        <v>521</v>
      </c>
      <c r="G288" s="236"/>
      <c r="H288" s="239">
        <v>3</v>
      </c>
      <c r="I288" s="240"/>
      <c r="J288" s="236"/>
      <c r="K288" s="236"/>
      <c r="L288" s="241"/>
      <c r="M288" s="242"/>
      <c r="N288" s="243"/>
      <c r="O288" s="243"/>
      <c r="P288" s="243"/>
      <c r="Q288" s="243"/>
      <c r="R288" s="243"/>
      <c r="S288" s="243"/>
      <c r="T288" s="244"/>
      <c r="AT288" s="245" t="s">
        <v>149</v>
      </c>
      <c r="AU288" s="245" t="s">
        <v>81</v>
      </c>
      <c r="AV288" s="11" t="s">
        <v>81</v>
      </c>
      <c r="AW288" s="11" t="s">
        <v>35</v>
      </c>
      <c r="AX288" s="11" t="s">
        <v>71</v>
      </c>
      <c r="AY288" s="245" t="s">
        <v>136</v>
      </c>
    </row>
    <row r="289" s="1" customFormat="1" ht="16.5" customHeight="1">
      <c r="B289" s="44"/>
      <c r="C289" s="219" t="s">
        <v>692</v>
      </c>
      <c r="D289" s="219" t="s">
        <v>138</v>
      </c>
      <c r="E289" s="220" t="s">
        <v>693</v>
      </c>
      <c r="F289" s="221" t="s">
        <v>694</v>
      </c>
      <c r="G289" s="222" t="s">
        <v>353</v>
      </c>
      <c r="H289" s="223">
        <v>2</v>
      </c>
      <c r="I289" s="224"/>
      <c r="J289" s="225">
        <f>ROUND(I289*H289,2)</f>
        <v>0</v>
      </c>
      <c r="K289" s="221" t="s">
        <v>142</v>
      </c>
      <c r="L289" s="70"/>
      <c r="M289" s="226" t="s">
        <v>21</v>
      </c>
      <c r="N289" s="227" t="s">
        <v>42</v>
      </c>
      <c r="O289" s="45"/>
      <c r="P289" s="228">
        <f>O289*H289</f>
        <v>0</v>
      </c>
      <c r="Q289" s="228">
        <v>0.00014999999999999999</v>
      </c>
      <c r="R289" s="228">
        <f>Q289*H289</f>
        <v>0.00029999999999999997</v>
      </c>
      <c r="S289" s="228">
        <v>0</v>
      </c>
      <c r="T289" s="229">
        <f>S289*H289</f>
        <v>0</v>
      </c>
      <c r="AR289" s="22" t="s">
        <v>250</v>
      </c>
      <c r="AT289" s="22" t="s">
        <v>138</v>
      </c>
      <c r="AU289" s="22" t="s">
        <v>81</v>
      </c>
      <c r="AY289" s="22" t="s">
        <v>136</v>
      </c>
      <c r="BE289" s="230">
        <f>IF(N289="základní",J289,0)</f>
        <v>0</v>
      </c>
      <c r="BF289" s="230">
        <f>IF(N289="snížená",J289,0)</f>
        <v>0</v>
      </c>
      <c r="BG289" s="230">
        <f>IF(N289="zákl. přenesená",J289,0)</f>
        <v>0</v>
      </c>
      <c r="BH289" s="230">
        <f>IF(N289="sníž. přenesená",J289,0)</f>
        <v>0</v>
      </c>
      <c r="BI289" s="230">
        <f>IF(N289="nulová",J289,0)</f>
        <v>0</v>
      </c>
      <c r="BJ289" s="22" t="s">
        <v>79</v>
      </c>
      <c r="BK289" s="230">
        <f>ROUND(I289*H289,2)</f>
        <v>0</v>
      </c>
      <c r="BL289" s="22" t="s">
        <v>250</v>
      </c>
      <c r="BM289" s="22" t="s">
        <v>695</v>
      </c>
    </row>
    <row r="290" s="1" customFormat="1">
      <c r="B290" s="44"/>
      <c r="C290" s="72"/>
      <c r="D290" s="231" t="s">
        <v>145</v>
      </c>
      <c r="E290" s="72"/>
      <c r="F290" s="232" t="s">
        <v>696</v>
      </c>
      <c r="G290" s="72"/>
      <c r="H290" s="72"/>
      <c r="I290" s="189"/>
      <c r="J290" s="72"/>
      <c r="K290" s="72"/>
      <c r="L290" s="70"/>
      <c r="M290" s="233"/>
      <c r="N290" s="45"/>
      <c r="O290" s="45"/>
      <c r="P290" s="45"/>
      <c r="Q290" s="45"/>
      <c r="R290" s="45"/>
      <c r="S290" s="45"/>
      <c r="T290" s="93"/>
      <c r="AT290" s="22" t="s">
        <v>145</v>
      </c>
      <c r="AU290" s="22" t="s">
        <v>81</v>
      </c>
    </row>
    <row r="291" s="11" customFormat="1">
      <c r="B291" s="235"/>
      <c r="C291" s="236"/>
      <c r="D291" s="231" t="s">
        <v>149</v>
      </c>
      <c r="E291" s="237" t="s">
        <v>21</v>
      </c>
      <c r="F291" s="238" t="s">
        <v>697</v>
      </c>
      <c r="G291" s="236"/>
      <c r="H291" s="239">
        <v>2</v>
      </c>
      <c r="I291" s="240"/>
      <c r="J291" s="236"/>
      <c r="K291" s="236"/>
      <c r="L291" s="241"/>
      <c r="M291" s="242"/>
      <c r="N291" s="243"/>
      <c r="O291" s="243"/>
      <c r="P291" s="243"/>
      <c r="Q291" s="243"/>
      <c r="R291" s="243"/>
      <c r="S291" s="243"/>
      <c r="T291" s="244"/>
      <c r="AT291" s="245" t="s">
        <v>149</v>
      </c>
      <c r="AU291" s="245" t="s">
        <v>81</v>
      </c>
      <c r="AV291" s="11" t="s">
        <v>81</v>
      </c>
      <c r="AW291" s="11" t="s">
        <v>35</v>
      </c>
      <c r="AX291" s="11" t="s">
        <v>71</v>
      </c>
      <c r="AY291" s="245" t="s">
        <v>136</v>
      </c>
    </row>
    <row r="292" s="1" customFormat="1" ht="16.5" customHeight="1">
      <c r="B292" s="44"/>
      <c r="C292" s="219" t="s">
        <v>698</v>
      </c>
      <c r="D292" s="219" t="s">
        <v>138</v>
      </c>
      <c r="E292" s="220" t="s">
        <v>699</v>
      </c>
      <c r="F292" s="221" t="s">
        <v>700</v>
      </c>
      <c r="G292" s="222" t="s">
        <v>353</v>
      </c>
      <c r="H292" s="223">
        <v>2</v>
      </c>
      <c r="I292" s="224"/>
      <c r="J292" s="225">
        <f>ROUND(I292*H292,2)</f>
        <v>0</v>
      </c>
      <c r="K292" s="221" t="s">
        <v>142</v>
      </c>
      <c r="L292" s="70"/>
      <c r="M292" s="226" t="s">
        <v>21</v>
      </c>
      <c r="N292" s="227" t="s">
        <v>42</v>
      </c>
      <c r="O292" s="45"/>
      <c r="P292" s="228">
        <f>O292*H292</f>
        <v>0</v>
      </c>
      <c r="Q292" s="228">
        <v>0.00031</v>
      </c>
      <c r="R292" s="228">
        <f>Q292*H292</f>
        <v>0.00062</v>
      </c>
      <c r="S292" s="228">
        <v>0</v>
      </c>
      <c r="T292" s="229">
        <f>S292*H292</f>
        <v>0</v>
      </c>
      <c r="AR292" s="22" t="s">
        <v>250</v>
      </c>
      <c r="AT292" s="22" t="s">
        <v>138</v>
      </c>
      <c r="AU292" s="22" t="s">
        <v>81</v>
      </c>
      <c r="AY292" s="22" t="s">
        <v>136</v>
      </c>
      <c r="BE292" s="230">
        <f>IF(N292="základní",J292,0)</f>
        <v>0</v>
      </c>
      <c r="BF292" s="230">
        <f>IF(N292="snížená",J292,0)</f>
        <v>0</v>
      </c>
      <c r="BG292" s="230">
        <f>IF(N292="zákl. přenesená",J292,0)</f>
        <v>0</v>
      </c>
      <c r="BH292" s="230">
        <f>IF(N292="sníž. přenesená",J292,0)</f>
        <v>0</v>
      </c>
      <c r="BI292" s="230">
        <f>IF(N292="nulová",J292,0)</f>
        <v>0</v>
      </c>
      <c r="BJ292" s="22" t="s">
        <v>79</v>
      </c>
      <c r="BK292" s="230">
        <f>ROUND(I292*H292,2)</f>
        <v>0</v>
      </c>
      <c r="BL292" s="22" t="s">
        <v>250</v>
      </c>
      <c r="BM292" s="22" t="s">
        <v>701</v>
      </c>
    </row>
    <row r="293" s="1" customFormat="1">
      <c r="B293" s="44"/>
      <c r="C293" s="72"/>
      <c r="D293" s="231" t="s">
        <v>145</v>
      </c>
      <c r="E293" s="72"/>
      <c r="F293" s="232" t="s">
        <v>702</v>
      </c>
      <c r="G293" s="72"/>
      <c r="H293" s="72"/>
      <c r="I293" s="189"/>
      <c r="J293" s="72"/>
      <c r="K293" s="72"/>
      <c r="L293" s="70"/>
      <c r="M293" s="233"/>
      <c r="N293" s="45"/>
      <c r="O293" s="45"/>
      <c r="P293" s="45"/>
      <c r="Q293" s="45"/>
      <c r="R293" s="45"/>
      <c r="S293" s="45"/>
      <c r="T293" s="93"/>
      <c r="AT293" s="22" t="s">
        <v>145</v>
      </c>
      <c r="AU293" s="22" t="s">
        <v>81</v>
      </c>
    </row>
    <row r="294" s="11" customFormat="1">
      <c r="B294" s="235"/>
      <c r="C294" s="236"/>
      <c r="D294" s="231" t="s">
        <v>149</v>
      </c>
      <c r="E294" s="237" t="s">
        <v>21</v>
      </c>
      <c r="F294" s="238" t="s">
        <v>450</v>
      </c>
      <c r="G294" s="236"/>
      <c r="H294" s="239">
        <v>2</v>
      </c>
      <c r="I294" s="240"/>
      <c r="J294" s="236"/>
      <c r="K294" s="236"/>
      <c r="L294" s="241"/>
      <c r="M294" s="242"/>
      <c r="N294" s="243"/>
      <c r="O294" s="243"/>
      <c r="P294" s="243"/>
      <c r="Q294" s="243"/>
      <c r="R294" s="243"/>
      <c r="S294" s="243"/>
      <c r="T294" s="244"/>
      <c r="AT294" s="245" t="s">
        <v>149</v>
      </c>
      <c r="AU294" s="245" t="s">
        <v>81</v>
      </c>
      <c r="AV294" s="11" t="s">
        <v>81</v>
      </c>
      <c r="AW294" s="11" t="s">
        <v>35</v>
      </c>
      <c r="AX294" s="11" t="s">
        <v>71</v>
      </c>
      <c r="AY294" s="245" t="s">
        <v>136</v>
      </c>
    </row>
    <row r="295" s="1" customFormat="1" ht="16.5" customHeight="1">
      <c r="B295" s="44"/>
      <c r="C295" s="219" t="s">
        <v>703</v>
      </c>
      <c r="D295" s="219" t="s">
        <v>138</v>
      </c>
      <c r="E295" s="220" t="s">
        <v>704</v>
      </c>
      <c r="F295" s="221" t="s">
        <v>705</v>
      </c>
      <c r="G295" s="222" t="s">
        <v>353</v>
      </c>
      <c r="H295" s="223">
        <v>2</v>
      </c>
      <c r="I295" s="224"/>
      <c r="J295" s="225">
        <f>ROUND(I295*H295,2)</f>
        <v>0</v>
      </c>
      <c r="K295" s="221" t="s">
        <v>142</v>
      </c>
      <c r="L295" s="70"/>
      <c r="M295" s="226" t="s">
        <v>21</v>
      </c>
      <c r="N295" s="227" t="s">
        <v>42</v>
      </c>
      <c r="O295" s="45"/>
      <c r="P295" s="228">
        <f>O295*H295</f>
        <v>0</v>
      </c>
      <c r="Q295" s="228">
        <v>0.00084999999999999995</v>
      </c>
      <c r="R295" s="228">
        <f>Q295*H295</f>
        <v>0.0016999999999999999</v>
      </c>
      <c r="S295" s="228">
        <v>0</v>
      </c>
      <c r="T295" s="229">
        <f>S295*H295</f>
        <v>0</v>
      </c>
      <c r="AR295" s="22" t="s">
        <v>250</v>
      </c>
      <c r="AT295" s="22" t="s">
        <v>138</v>
      </c>
      <c r="AU295" s="22" t="s">
        <v>81</v>
      </c>
      <c r="AY295" s="22" t="s">
        <v>136</v>
      </c>
      <c r="BE295" s="230">
        <f>IF(N295="základní",J295,0)</f>
        <v>0</v>
      </c>
      <c r="BF295" s="230">
        <f>IF(N295="snížená",J295,0)</f>
        <v>0</v>
      </c>
      <c r="BG295" s="230">
        <f>IF(N295="zákl. přenesená",J295,0)</f>
        <v>0</v>
      </c>
      <c r="BH295" s="230">
        <f>IF(N295="sníž. přenesená",J295,0)</f>
        <v>0</v>
      </c>
      <c r="BI295" s="230">
        <f>IF(N295="nulová",J295,0)</f>
        <v>0</v>
      </c>
      <c r="BJ295" s="22" t="s">
        <v>79</v>
      </c>
      <c r="BK295" s="230">
        <f>ROUND(I295*H295,2)</f>
        <v>0</v>
      </c>
      <c r="BL295" s="22" t="s">
        <v>250</v>
      </c>
      <c r="BM295" s="22" t="s">
        <v>706</v>
      </c>
    </row>
    <row r="296" s="1" customFormat="1">
      <c r="B296" s="44"/>
      <c r="C296" s="72"/>
      <c r="D296" s="231" t="s">
        <v>145</v>
      </c>
      <c r="E296" s="72"/>
      <c r="F296" s="232" t="s">
        <v>707</v>
      </c>
      <c r="G296" s="72"/>
      <c r="H296" s="72"/>
      <c r="I296" s="189"/>
      <c r="J296" s="72"/>
      <c r="K296" s="72"/>
      <c r="L296" s="70"/>
      <c r="M296" s="233"/>
      <c r="N296" s="45"/>
      <c r="O296" s="45"/>
      <c r="P296" s="45"/>
      <c r="Q296" s="45"/>
      <c r="R296" s="45"/>
      <c r="S296" s="45"/>
      <c r="T296" s="93"/>
      <c r="AT296" s="22" t="s">
        <v>145</v>
      </c>
      <c r="AU296" s="22" t="s">
        <v>81</v>
      </c>
    </row>
    <row r="297" s="11" customFormat="1">
      <c r="B297" s="235"/>
      <c r="C297" s="236"/>
      <c r="D297" s="231" t="s">
        <v>149</v>
      </c>
      <c r="E297" s="237" t="s">
        <v>21</v>
      </c>
      <c r="F297" s="238" t="s">
        <v>450</v>
      </c>
      <c r="G297" s="236"/>
      <c r="H297" s="239">
        <v>2</v>
      </c>
      <c r="I297" s="240"/>
      <c r="J297" s="236"/>
      <c r="K297" s="236"/>
      <c r="L297" s="241"/>
      <c r="M297" s="242"/>
      <c r="N297" s="243"/>
      <c r="O297" s="243"/>
      <c r="P297" s="243"/>
      <c r="Q297" s="243"/>
      <c r="R297" s="243"/>
      <c r="S297" s="243"/>
      <c r="T297" s="244"/>
      <c r="AT297" s="245" t="s">
        <v>149</v>
      </c>
      <c r="AU297" s="245" t="s">
        <v>81</v>
      </c>
      <c r="AV297" s="11" t="s">
        <v>81</v>
      </c>
      <c r="AW297" s="11" t="s">
        <v>35</v>
      </c>
      <c r="AX297" s="11" t="s">
        <v>71</v>
      </c>
      <c r="AY297" s="245" t="s">
        <v>136</v>
      </c>
    </row>
    <row r="298" s="1" customFormat="1" ht="16.5" customHeight="1">
      <c r="B298" s="44"/>
      <c r="C298" s="219" t="s">
        <v>708</v>
      </c>
      <c r="D298" s="219" t="s">
        <v>138</v>
      </c>
      <c r="E298" s="220" t="s">
        <v>709</v>
      </c>
      <c r="F298" s="221" t="s">
        <v>710</v>
      </c>
      <c r="G298" s="222" t="s">
        <v>353</v>
      </c>
      <c r="H298" s="223">
        <v>2</v>
      </c>
      <c r="I298" s="224"/>
      <c r="J298" s="225">
        <f>ROUND(I298*H298,2)</f>
        <v>0</v>
      </c>
      <c r="K298" s="221" t="s">
        <v>142</v>
      </c>
      <c r="L298" s="70"/>
      <c r="M298" s="226" t="s">
        <v>21</v>
      </c>
      <c r="N298" s="227" t="s">
        <v>42</v>
      </c>
      <c r="O298" s="45"/>
      <c r="P298" s="228">
        <f>O298*H298</f>
        <v>0</v>
      </c>
      <c r="Q298" s="228">
        <v>2.0000000000000002E-05</v>
      </c>
      <c r="R298" s="228">
        <f>Q298*H298</f>
        <v>4.0000000000000003E-05</v>
      </c>
      <c r="S298" s="228">
        <v>0</v>
      </c>
      <c r="T298" s="229">
        <f>S298*H298</f>
        <v>0</v>
      </c>
      <c r="AR298" s="22" t="s">
        <v>250</v>
      </c>
      <c r="AT298" s="22" t="s">
        <v>138</v>
      </c>
      <c r="AU298" s="22" t="s">
        <v>81</v>
      </c>
      <c r="AY298" s="22" t="s">
        <v>136</v>
      </c>
      <c r="BE298" s="230">
        <f>IF(N298="základní",J298,0)</f>
        <v>0</v>
      </c>
      <c r="BF298" s="230">
        <f>IF(N298="snížená",J298,0)</f>
        <v>0</v>
      </c>
      <c r="BG298" s="230">
        <f>IF(N298="zákl. přenesená",J298,0)</f>
        <v>0</v>
      </c>
      <c r="BH298" s="230">
        <f>IF(N298="sníž. přenesená",J298,0)</f>
        <v>0</v>
      </c>
      <c r="BI298" s="230">
        <f>IF(N298="nulová",J298,0)</f>
        <v>0</v>
      </c>
      <c r="BJ298" s="22" t="s">
        <v>79</v>
      </c>
      <c r="BK298" s="230">
        <f>ROUND(I298*H298,2)</f>
        <v>0</v>
      </c>
      <c r="BL298" s="22" t="s">
        <v>250</v>
      </c>
      <c r="BM298" s="22" t="s">
        <v>711</v>
      </c>
    </row>
    <row r="299" s="1" customFormat="1">
      <c r="B299" s="44"/>
      <c r="C299" s="72"/>
      <c r="D299" s="231" t="s">
        <v>145</v>
      </c>
      <c r="E299" s="72"/>
      <c r="F299" s="232" t="s">
        <v>712</v>
      </c>
      <c r="G299" s="72"/>
      <c r="H299" s="72"/>
      <c r="I299" s="189"/>
      <c r="J299" s="72"/>
      <c r="K299" s="72"/>
      <c r="L299" s="70"/>
      <c r="M299" s="233"/>
      <c r="N299" s="45"/>
      <c r="O299" s="45"/>
      <c r="P299" s="45"/>
      <c r="Q299" s="45"/>
      <c r="R299" s="45"/>
      <c r="S299" s="45"/>
      <c r="T299" s="93"/>
      <c r="AT299" s="22" t="s">
        <v>145</v>
      </c>
      <c r="AU299" s="22" t="s">
        <v>81</v>
      </c>
    </row>
    <row r="300" s="1" customFormat="1" ht="25.5" customHeight="1">
      <c r="B300" s="44"/>
      <c r="C300" s="246" t="s">
        <v>713</v>
      </c>
      <c r="D300" s="246" t="s">
        <v>228</v>
      </c>
      <c r="E300" s="247" t="s">
        <v>714</v>
      </c>
      <c r="F300" s="248" t="s">
        <v>715</v>
      </c>
      <c r="G300" s="249" t="s">
        <v>353</v>
      </c>
      <c r="H300" s="250">
        <v>1</v>
      </c>
      <c r="I300" s="251"/>
      <c r="J300" s="252">
        <f>ROUND(I300*H300,2)</f>
        <v>0</v>
      </c>
      <c r="K300" s="248" t="s">
        <v>21</v>
      </c>
      <c r="L300" s="253"/>
      <c r="M300" s="254" t="s">
        <v>21</v>
      </c>
      <c r="N300" s="255" t="s">
        <v>42</v>
      </c>
      <c r="O300" s="45"/>
      <c r="P300" s="228">
        <f>O300*H300</f>
        <v>0</v>
      </c>
      <c r="Q300" s="228">
        <v>0</v>
      </c>
      <c r="R300" s="228">
        <f>Q300*H300</f>
        <v>0</v>
      </c>
      <c r="S300" s="228">
        <v>0</v>
      </c>
      <c r="T300" s="229">
        <f>S300*H300</f>
        <v>0</v>
      </c>
      <c r="AR300" s="22" t="s">
        <v>357</v>
      </c>
      <c r="AT300" s="22" t="s">
        <v>228</v>
      </c>
      <c r="AU300" s="22" t="s">
        <v>81</v>
      </c>
      <c r="AY300" s="22" t="s">
        <v>136</v>
      </c>
      <c r="BE300" s="230">
        <f>IF(N300="základní",J300,0)</f>
        <v>0</v>
      </c>
      <c r="BF300" s="230">
        <f>IF(N300="snížená",J300,0)</f>
        <v>0</v>
      </c>
      <c r="BG300" s="230">
        <f>IF(N300="zákl. přenesená",J300,0)</f>
        <v>0</v>
      </c>
      <c r="BH300" s="230">
        <f>IF(N300="sníž. přenesená",J300,0)</f>
        <v>0</v>
      </c>
      <c r="BI300" s="230">
        <f>IF(N300="nulová",J300,0)</f>
        <v>0</v>
      </c>
      <c r="BJ300" s="22" t="s">
        <v>79</v>
      </c>
      <c r="BK300" s="230">
        <f>ROUND(I300*H300,2)</f>
        <v>0</v>
      </c>
      <c r="BL300" s="22" t="s">
        <v>250</v>
      </c>
      <c r="BM300" s="22" t="s">
        <v>716</v>
      </c>
    </row>
    <row r="301" s="1" customFormat="1">
      <c r="B301" s="44"/>
      <c r="C301" s="72"/>
      <c r="D301" s="231" t="s">
        <v>145</v>
      </c>
      <c r="E301" s="72"/>
      <c r="F301" s="232" t="s">
        <v>717</v>
      </c>
      <c r="G301" s="72"/>
      <c r="H301" s="72"/>
      <c r="I301" s="189"/>
      <c r="J301" s="72"/>
      <c r="K301" s="72"/>
      <c r="L301" s="70"/>
      <c r="M301" s="233"/>
      <c r="N301" s="45"/>
      <c r="O301" s="45"/>
      <c r="P301" s="45"/>
      <c r="Q301" s="45"/>
      <c r="R301" s="45"/>
      <c r="S301" s="45"/>
      <c r="T301" s="93"/>
      <c r="AT301" s="22" t="s">
        <v>145</v>
      </c>
      <c r="AU301" s="22" t="s">
        <v>81</v>
      </c>
    </row>
    <row r="302" s="11" customFormat="1">
      <c r="B302" s="235"/>
      <c r="C302" s="236"/>
      <c r="D302" s="231" t="s">
        <v>149</v>
      </c>
      <c r="E302" s="237" t="s">
        <v>21</v>
      </c>
      <c r="F302" s="238" t="s">
        <v>563</v>
      </c>
      <c r="G302" s="236"/>
      <c r="H302" s="239">
        <v>1</v>
      </c>
      <c r="I302" s="240"/>
      <c r="J302" s="236"/>
      <c r="K302" s="236"/>
      <c r="L302" s="241"/>
      <c r="M302" s="242"/>
      <c r="N302" s="243"/>
      <c r="O302" s="243"/>
      <c r="P302" s="243"/>
      <c r="Q302" s="243"/>
      <c r="R302" s="243"/>
      <c r="S302" s="243"/>
      <c r="T302" s="244"/>
      <c r="AT302" s="245" t="s">
        <v>149</v>
      </c>
      <c r="AU302" s="245" t="s">
        <v>81</v>
      </c>
      <c r="AV302" s="11" t="s">
        <v>81</v>
      </c>
      <c r="AW302" s="11" t="s">
        <v>35</v>
      </c>
      <c r="AX302" s="11" t="s">
        <v>71</v>
      </c>
      <c r="AY302" s="245" t="s">
        <v>136</v>
      </c>
    </row>
    <row r="303" s="1" customFormat="1" ht="25.5" customHeight="1">
      <c r="B303" s="44"/>
      <c r="C303" s="246" t="s">
        <v>718</v>
      </c>
      <c r="D303" s="246" t="s">
        <v>228</v>
      </c>
      <c r="E303" s="247" t="s">
        <v>719</v>
      </c>
      <c r="F303" s="248" t="s">
        <v>720</v>
      </c>
      <c r="G303" s="249" t="s">
        <v>353</v>
      </c>
      <c r="H303" s="250">
        <v>1</v>
      </c>
      <c r="I303" s="251"/>
      <c r="J303" s="252">
        <f>ROUND(I303*H303,2)</f>
        <v>0</v>
      </c>
      <c r="K303" s="248" t="s">
        <v>21</v>
      </c>
      <c r="L303" s="253"/>
      <c r="M303" s="254" t="s">
        <v>21</v>
      </c>
      <c r="N303" s="255" t="s">
        <v>42</v>
      </c>
      <c r="O303" s="45"/>
      <c r="P303" s="228">
        <f>O303*H303</f>
        <v>0</v>
      </c>
      <c r="Q303" s="228">
        <v>0</v>
      </c>
      <c r="R303" s="228">
        <f>Q303*H303</f>
        <v>0</v>
      </c>
      <c r="S303" s="228">
        <v>0</v>
      </c>
      <c r="T303" s="229">
        <f>S303*H303</f>
        <v>0</v>
      </c>
      <c r="AR303" s="22" t="s">
        <v>357</v>
      </c>
      <c r="AT303" s="22" t="s">
        <v>228</v>
      </c>
      <c r="AU303" s="22" t="s">
        <v>81</v>
      </c>
      <c r="AY303" s="22" t="s">
        <v>136</v>
      </c>
      <c r="BE303" s="230">
        <f>IF(N303="základní",J303,0)</f>
        <v>0</v>
      </c>
      <c r="BF303" s="230">
        <f>IF(N303="snížená",J303,0)</f>
        <v>0</v>
      </c>
      <c r="BG303" s="230">
        <f>IF(N303="zákl. přenesená",J303,0)</f>
        <v>0</v>
      </c>
      <c r="BH303" s="230">
        <f>IF(N303="sníž. přenesená",J303,0)</f>
        <v>0</v>
      </c>
      <c r="BI303" s="230">
        <f>IF(N303="nulová",J303,0)</f>
        <v>0</v>
      </c>
      <c r="BJ303" s="22" t="s">
        <v>79</v>
      </c>
      <c r="BK303" s="230">
        <f>ROUND(I303*H303,2)</f>
        <v>0</v>
      </c>
      <c r="BL303" s="22" t="s">
        <v>250</v>
      </c>
      <c r="BM303" s="22" t="s">
        <v>721</v>
      </c>
    </row>
    <row r="304" s="1" customFormat="1">
      <c r="B304" s="44"/>
      <c r="C304" s="72"/>
      <c r="D304" s="231" t="s">
        <v>145</v>
      </c>
      <c r="E304" s="72"/>
      <c r="F304" s="232" t="s">
        <v>717</v>
      </c>
      <c r="G304" s="72"/>
      <c r="H304" s="72"/>
      <c r="I304" s="189"/>
      <c r="J304" s="72"/>
      <c r="K304" s="72"/>
      <c r="L304" s="70"/>
      <c r="M304" s="233"/>
      <c r="N304" s="45"/>
      <c r="O304" s="45"/>
      <c r="P304" s="45"/>
      <c r="Q304" s="45"/>
      <c r="R304" s="45"/>
      <c r="S304" s="45"/>
      <c r="T304" s="93"/>
      <c r="AT304" s="22" t="s">
        <v>145</v>
      </c>
      <c r="AU304" s="22" t="s">
        <v>81</v>
      </c>
    </row>
    <row r="305" s="11" customFormat="1">
      <c r="B305" s="235"/>
      <c r="C305" s="236"/>
      <c r="D305" s="231" t="s">
        <v>149</v>
      </c>
      <c r="E305" s="237" t="s">
        <v>21</v>
      </c>
      <c r="F305" s="238" t="s">
        <v>563</v>
      </c>
      <c r="G305" s="236"/>
      <c r="H305" s="239">
        <v>1</v>
      </c>
      <c r="I305" s="240"/>
      <c r="J305" s="236"/>
      <c r="K305" s="236"/>
      <c r="L305" s="241"/>
      <c r="M305" s="242"/>
      <c r="N305" s="243"/>
      <c r="O305" s="243"/>
      <c r="P305" s="243"/>
      <c r="Q305" s="243"/>
      <c r="R305" s="243"/>
      <c r="S305" s="243"/>
      <c r="T305" s="244"/>
      <c r="AT305" s="245" t="s">
        <v>149</v>
      </c>
      <c r="AU305" s="245" t="s">
        <v>81</v>
      </c>
      <c r="AV305" s="11" t="s">
        <v>81</v>
      </c>
      <c r="AW305" s="11" t="s">
        <v>35</v>
      </c>
      <c r="AX305" s="11" t="s">
        <v>71</v>
      </c>
      <c r="AY305" s="245" t="s">
        <v>136</v>
      </c>
    </row>
    <row r="306" s="1" customFormat="1" ht="16.5" customHeight="1">
      <c r="B306" s="44"/>
      <c r="C306" s="219" t="s">
        <v>722</v>
      </c>
      <c r="D306" s="219" t="s">
        <v>138</v>
      </c>
      <c r="E306" s="220" t="s">
        <v>723</v>
      </c>
      <c r="F306" s="221" t="s">
        <v>724</v>
      </c>
      <c r="G306" s="222" t="s">
        <v>353</v>
      </c>
      <c r="H306" s="223">
        <v>1</v>
      </c>
      <c r="I306" s="224"/>
      <c r="J306" s="225">
        <f>ROUND(I306*H306,2)</f>
        <v>0</v>
      </c>
      <c r="K306" s="221" t="s">
        <v>142</v>
      </c>
      <c r="L306" s="70"/>
      <c r="M306" s="226" t="s">
        <v>21</v>
      </c>
      <c r="N306" s="227" t="s">
        <v>42</v>
      </c>
      <c r="O306" s="45"/>
      <c r="P306" s="228">
        <f>O306*H306</f>
        <v>0</v>
      </c>
      <c r="Q306" s="228">
        <v>2.0000000000000002E-05</v>
      </c>
      <c r="R306" s="228">
        <f>Q306*H306</f>
        <v>2.0000000000000002E-05</v>
      </c>
      <c r="S306" s="228">
        <v>0</v>
      </c>
      <c r="T306" s="229">
        <f>S306*H306</f>
        <v>0</v>
      </c>
      <c r="AR306" s="22" t="s">
        <v>250</v>
      </c>
      <c r="AT306" s="22" t="s">
        <v>138</v>
      </c>
      <c r="AU306" s="22" t="s">
        <v>81</v>
      </c>
      <c r="AY306" s="22" t="s">
        <v>136</v>
      </c>
      <c r="BE306" s="230">
        <f>IF(N306="základní",J306,0)</f>
        <v>0</v>
      </c>
      <c r="BF306" s="230">
        <f>IF(N306="snížená",J306,0)</f>
        <v>0</v>
      </c>
      <c r="BG306" s="230">
        <f>IF(N306="zákl. přenesená",J306,0)</f>
        <v>0</v>
      </c>
      <c r="BH306" s="230">
        <f>IF(N306="sníž. přenesená",J306,0)</f>
        <v>0</v>
      </c>
      <c r="BI306" s="230">
        <f>IF(N306="nulová",J306,0)</f>
        <v>0</v>
      </c>
      <c r="BJ306" s="22" t="s">
        <v>79</v>
      </c>
      <c r="BK306" s="230">
        <f>ROUND(I306*H306,2)</f>
        <v>0</v>
      </c>
      <c r="BL306" s="22" t="s">
        <v>250</v>
      </c>
      <c r="BM306" s="22" t="s">
        <v>725</v>
      </c>
    </row>
    <row r="307" s="1" customFormat="1">
      <c r="B307" s="44"/>
      <c r="C307" s="72"/>
      <c r="D307" s="231" t="s">
        <v>145</v>
      </c>
      <c r="E307" s="72"/>
      <c r="F307" s="232" t="s">
        <v>726</v>
      </c>
      <c r="G307" s="72"/>
      <c r="H307" s="72"/>
      <c r="I307" s="189"/>
      <c r="J307" s="72"/>
      <c r="K307" s="72"/>
      <c r="L307" s="70"/>
      <c r="M307" s="233"/>
      <c r="N307" s="45"/>
      <c r="O307" s="45"/>
      <c r="P307" s="45"/>
      <c r="Q307" s="45"/>
      <c r="R307" s="45"/>
      <c r="S307" s="45"/>
      <c r="T307" s="93"/>
      <c r="AT307" s="22" t="s">
        <v>145</v>
      </c>
      <c r="AU307" s="22" t="s">
        <v>81</v>
      </c>
    </row>
    <row r="308" s="1" customFormat="1" ht="16.5" customHeight="1">
      <c r="B308" s="44"/>
      <c r="C308" s="246" t="s">
        <v>727</v>
      </c>
      <c r="D308" s="246" t="s">
        <v>228</v>
      </c>
      <c r="E308" s="247" t="s">
        <v>728</v>
      </c>
      <c r="F308" s="248" t="s">
        <v>729</v>
      </c>
      <c r="G308" s="249" t="s">
        <v>353</v>
      </c>
      <c r="H308" s="250">
        <v>1</v>
      </c>
      <c r="I308" s="251"/>
      <c r="J308" s="252">
        <f>ROUND(I308*H308,2)</f>
        <v>0</v>
      </c>
      <c r="K308" s="248" t="s">
        <v>21</v>
      </c>
      <c r="L308" s="253"/>
      <c r="M308" s="254" t="s">
        <v>21</v>
      </c>
      <c r="N308" s="255" t="s">
        <v>42</v>
      </c>
      <c r="O308" s="45"/>
      <c r="P308" s="228">
        <f>O308*H308</f>
        <v>0</v>
      </c>
      <c r="Q308" s="228">
        <v>0</v>
      </c>
      <c r="R308" s="228">
        <f>Q308*H308</f>
        <v>0</v>
      </c>
      <c r="S308" s="228">
        <v>0</v>
      </c>
      <c r="T308" s="229">
        <f>S308*H308</f>
        <v>0</v>
      </c>
      <c r="AR308" s="22" t="s">
        <v>357</v>
      </c>
      <c r="AT308" s="22" t="s">
        <v>228</v>
      </c>
      <c r="AU308" s="22" t="s">
        <v>81</v>
      </c>
      <c r="AY308" s="22" t="s">
        <v>136</v>
      </c>
      <c r="BE308" s="230">
        <f>IF(N308="základní",J308,0)</f>
        <v>0</v>
      </c>
      <c r="BF308" s="230">
        <f>IF(N308="snížená",J308,0)</f>
        <v>0</v>
      </c>
      <c r="BG308" s="230">
        <f>IF(N308="zákl. přenesená",J308,0)</f>
        <v>0</v>
      </c>
      <c r="BH308" s="230">
        <f>IF(N308="sníž. přenesená",J308,0)</f>
        <v>0</v>
      </c>
      <c r="BI308" s="230">
        <f>IF(N308="nulová",J308,0)</f>
        <v>0</v>
      </c>
      <c r="BJ308" s="22" t="s">
        <v>79</v>
      </c>
      <c r="BK308" s="230">
        <f>ROUND(I308*H308,2)</f>
        <v>0</v>
      </c>
      <c r="BL308" s="22" t="s">
        <v>250</v>
      </c>
      <c r="BM308" s="22" t="s">
        <v>730</v>
      </c>
    </row>
    <row r="309" s="1" customFormat="1">
      <c r="B309" s="44"/>
      <c r="C309" s="72"/>
      <c r="D309" s="231" t="s">
        <v>145</v>
      </c>
      <c r="E309" s="72"/>
      <c r="F309" s="232" t="s">
        <v>731</v>
      </c>
      <c r="G309" s="72"/>
      <c r="H309" s="72"/>
      <c r="I309" s="189"/>
      <c r="J309" s="72"/>
      <c r="K309" s="72"/>
      <c r="L309" s="70"/>
      <c r="M309" s="233"/>
      <c r="N309" s="45"/>
      <c r="O309" s="45"/>
      <c r="P309" s="45"/>
      <c r="Q309" s="45"/>
      <c r="R309" s="45"/>
      <c r="S309" s="45"/>
      <c r="T309" s="93"/>
      <c r="AT309" s="22" t="s">
        <v>145</v>
      </c>
      <c r="AU309" s="22" t="s">
        <v>81</v>
      </c>
    </row>
    <row r="310" s="11" customFormat="1">
      <c r="B310" s="235"/>
      <c r="C310" s="236"/>
      <c r="D310" s="231" t="s">
        <v>149</v>
      </c>
      <c r="E310" s="237" t="s">
        <v>21</v>
      </c>
      <c r="F310" s="238" t="s">
        <v>563</v>
      </c>
      <c r="G310" s="236"/>
      <c r="H310" s="239">
        <v>1</v>
      </c>
      <c r="I310" s="240"/>
      <c r="J310" s="236"/>
      <c r="K310" s="236"/>
      <c r="L310" s="241"/>
      <c r="M310" s="242"/>
      <c r="N310" s="243"/>
      <c r="O310" s="243"/>
      <c r="P310" s="243"/>
      <c r="Q310" s="243"/>
      <c r="R310" s="243"/>
      <c r="S310" s="243"/>
      <c r="T310" s="244"/>
      <c r="AT310" s="245" t="s">
        <v>149</v>
      </c>
      <c r="AU310" s="245" t="s">
        <v>81</v>
      </c>
      <c r="AV310" s="11" t="s">
        <v>81</v>
      </c>
      <c r="AW310" s="11" t="s">
        <v>35</v>
      </c>
      <c r="AX310" s="11" t="s">
        <v>71</v>
      </c>
      <c r="AY310" s="245" t="s">
        <v>136</v>
      </c>
    </row>
    <row r="311" s="1" customFormat="1" ht="16.5" customHeight="1">
      <c r="B311" s="44"/>
      <c r="C311" s="246" t="s">
        <v>732</v>
      </c>
      <c r="D311" s="246" t="s">
        <v>228</v>
      </c>
      <c r="E311" s="247" t="s">
        <v>733</v>
      </c>
      <c r="F311" s="248" t="s">
        <v>734</v>
      </c>
      <c r="G311" s="249" t="s">
        <v>353</v>
      </c>
      <c r="H311" s="250">
        <v>1</v>
      </c>
      <c r="I311" s="251"/>
      <c r="J311" s="252">
        <f>ROUND(I311*H311,2)</f>
        <v>0</v>
      </c>
      <c r="K311" s="248" t="s">
        <v>21</v>
      </c>
      <c r="L311" s="253"/>
      <c r="M311" s="254" t="s">
        <v>21</v>
      </c>
      <c r="N311" s="255" t="s">
        <v>42</v>
      </c>
      <c r="O311" s="45"/>
      <c r="P311" s="228">
        <f>O311*H311</f>
        <v>0</v>
      </c>
      <c r="Q311" s="228">
        <v>0</v>
      </c>
      <c r="R311" s="228">
        <f>Q311*H311</f>
        <v>0</v>
      </c>
      <c r="S311" s="228">
        <v>0</v>
      </c>
      <c r="T311" s="229">
        <f>S311*H311</f>
        <v>0</v>
      </c>
      <c r="AR311" s="22" t="s">
        <v>357</v>
      </c>
      <c r="AT311" s="22" t="s">
        <v>228</v>
      </c>
      <c r="AU311" s="22" t="s">
        <v>81</v>
      </c>
      <c r="AY311" s="22" t="s">
        <v>136</v>
      </c>
      <c r="BE311" s="230">
        <f>IF(N311="základní",J311,0)</f>
        <v>0</v>
      </c>
      <c r="BF311" s="230">
        <f>IF(N311="snížená",J311,0)</f>
        <v>0</v>
      </c>
      <c r="BG311" s="230">
        <f>IF(N311="zákl. přenesená",J311,0)</f>
        <v>0</v>
      </c>
      <c r="BH311" s="230">
        <f>IF(N311="sníž. přenesená",J311,0)</f>
        <v>0</v>
      </c>
      <c r="BI311" s="230">
        <f>IF(N311="nulová",J311,0)</f>
        <v>0</v>
      </c>
      <c r="BJ311" s="22" t="s">
        <v>79</v>
      </c>
      <c r="BK311" s="230">
        <f>ROUND(I311*H311,2)</f>
        <v>0</v>
      </c>
      <c r="BL311" s="22" t="s">
        <v>250</v>
      </c>
      <c r="BM311" s="22" t="s">
        <v>735</v>
      </c>
    </row>
    <row r="312" s="1" customFormat="1">
      <c r="B312" s="44"/>
      <c r="C312" s="72"/>
      <c r="D312" s="231" t="s">
        <v>145</v>
      </c>
      <c r="E312" s="72"/>
      <c r="F312" s="232" t="s">
        <v>736</v>
      </c>
      <c r="G312" s="72"/>
      <c r="H312" s="72"/>
      <c r="I312" s="189"/>
      <c r="J312" s="72"/>
      <c r="K312" s="72"/>
      <c r="L312" s="70"/>
      <c r="M312" s="233"/>
      <c r="N312" s="45"/>
      <c r="O312" s="45"/>
      <c r="P312" s="45"/>
      <c r="Q312" s="45"/>
      <c r="R312" s="45"/>
      <c r="S312" s="45"/>
      <c r="T312" s="93"/>
      <c r="AT312" s="22" t="s">
        <v>145</v>
      </c>
      <c r="AU312" s="22" t="s">
        <v>81</v>
      </c>
    </row>
    <row r="313" s="11" customFormat="1">
      <c r="B313" s="235"/>
      <c r="C313" s="236"/>
      <c r="D313" s="231" t="s">
        <v>149</v>
      </c>
      <c r="E313" s="237" t="s">
        <v>21</v>
      </c>
      <c r="F313" s="238" t="s">
        <v>563</v>
      </c>
      <c r="G313" s="236"/>
      <c r="H313" s="239">
        <v>1</v>
      </c>
      <c r="I313" s="240"/>
      <c r="J313" s="236"/>
      <c r="K313" s="236"/>
      <c r="L313" s="241"/>
      <c r="M313" s="242"/>
      <c r="N313" s="243"/>
      <c r="O313" s="243"/>
      <c r="P313" s="243"/>
      <c r="Q313" s="243"/>
      <c r="R313" s="243"/>
      <c r="S313" s="243"/>
      <c r="T313" s="244"/>
      <c r="AT313" s="245" t="s">
        <v>149</v>
      </c>
      <c r="AU313" s="245" t="s">
        <v>81</v>
      </c>
      <c r="AV313" s="11" t="s">
        <v>81</v>
      </c>
      <c r="AW313" s="11" t="s">
        <v>35</v>
      </c>
      <c r="AX313" s="11" t="s">
        <v>71</v>
      </c>
      <c r="AY313" s="245" t="s">
        <v>136</v>
      </c>
    </row>
    <row r="314" s="1" customFormat="1" ht="25.5" customHeight="1">
      <c r="B314" s="44"/>
      <c r="C314" s="219" t="s">
        <v>737</v>
      </c>
      <c r="D314" s="219" t="s">
        <v>138</v>
      </c>
      <c r="E314" s="220" t="s">
        <v>738</v>
      </c>
      <c r="F314" s="221" t="s">
        <v>739</v>
      </c>
      <c r="G314" s="222" t="s">
        <v>353</v>
      </c>
      <c r="H314" s="223">
        <v>2</v>
      </c>
      <c r="I314" s="224"/>
      <c r="J314" s="225">
        <f>ROUND(I314*H314,2)</f>
        <v>0</v>
      </c>
      <c r="K314" s="221" t="s">
        <v>142</v>
      </c>
      <c r="L314" s="70"/>
      <c r="M314" s="226" t="s">
        <v>21</v>
      </c>
      <c r="N314" s="227" t="s">
        <v>42</v>
      </c>
      <c r="O314" s="45"/>
      <c r="P314" s="228">
        <f>O314*H314</f>
        <v>0</v>
      </c>
      <c r="Q314" s="228">
        <v>0.01158</v>
      </c>
      <c r="R314" s="228">
        <f>Q314*H314</f>
        <v>0.02316</v>
      </c>
      <c r="S314" s="228">
        <v>0</v>
      </c>
      <c r="T314" s="229">
        <f>S314*H314</f>
        <v>0</v>
      </c>
      <c r="AR314" s="22" t="s">
        <v>250</v>
      </c>
      <c r="AT314" s="22" t="s">
        <v>138</v>
      </c>
      <c r="AU314" s="22" t="s">
        <v>81</v>
      </c>
      <c r="AY314" s="22" t="s">
        <v>136</v>
      </c>
      <c r="BE314" s="230">
        <f>IF(N314="základní",J314,0)</f>
        <v>0</v>
      </c>
      <c r="BF314" s="230">
        <f>IF(N314="snížená",J314,0)</f>
        <v>0</v>
      </c>
      <c r="BG314" s="230">
        <f>IF(N314="zákl. přenesená",J314,0)</f>
        <v>0</v>
      </c>
      <c r="BH314" s="230">
        <f>IF(N314="sníž. přenesená",J314,0)</f>
        <v>0</v>
      </c>
      <c r="BI314" s="230">
        <f>IF(N314="nulová",J314,0)</f>
        <v>0</v>
      </c>
      <c r="BJ314" s="22" t="s">
        <v>79</v>
      </c>
      <c r="BK314" s="230">
        <f>ROUND(I314*H314,2)</f>
        <v>0</v>
      </c>
      <c r="BL314" s="22" t="s">
        <v>250</v>
      </c>
      <c r="BM314" s="22" t="s">
        <v>740</v>
      </c>
    </row>
    <row r="315" s="1" customFormat="1">
      <c r="B315" s="44"/>
      <c r="C315" s="72"/>
      <c r="D315" s="231" t="s">
        <v>145</v>
      </c>
      <c r="E315" s="72"/>
      <c r="F315" s="232" t="s">
        <v>741</v>
      </c>
      <c r="G315" s="72"/>
      <c r="H315" s="72"/>
      <c r="I315" s="189"/>
      <c r="J315" s="72"/>
      <c r="K315" s="72"/>
      <c r="L315" s="70"/>
      <c r="M315" s="233"/>
      <c r="N315" s="45"/>
      <c r="O315" s="45"/>
      <c r="P315" s="45"/>
      <c r="Q315" s="45"/>
      <c r="R315" s="45"/>
      <c r="S315" s="45"/>
      <c r="T315" s="93"/>
      <c r="AT315" s="22" t="s">
        <v>145</v>
      </c>
      <c r="AU315" s="22" t="s">
        <v>81</v>
      </c>
    </row>
    <row r="316" s="1" customFormat="1">
      <c r="B316" s="44"/>
      <c r="C316" s="72"/>
      <c r="D316" s="231" t="s">
        <v>147</v>
      </c>
      <c r="E316" s="72"/>
      <c r="F316" s="234" t="s">
        <v>742</v>
      </c>
      <c r="G316" s="72"/>
      <c r="H316" s="72"/>
      <c r="I316" s="189"/>
      <c r="J316" s="72"/>
      <c r="K316" s="72"/>
      <c r="L316" s="70"/>
      <c r="M316" s="233"/>
      <c r="N316" s="45"/>
      <c r="O316" s="45"/>
      <c r="P316" s="45"/>
      <c r="Q316" s="45"/>
      <c r="R316" s="45"/>
      <c r="S316" s="45"/>
      <c r="T316" s="93"/>
      <c r="AT316" s="22" t="s">
        <v>147</v>
      </c>
      <c r="AU316" s="22" t="s">
        <v>81</v>
      </c>
    </row>
    <row r="317" s="11" customFormat="1">
      <c r="B317" s="235"/>
      <c r="C317" s="236"/>
      <c r="D317" s="231" t="s">
        <v>149</v>
      </c>
      <c r="E317" s="237" t="s">
        <v>21</v>
      </c>
      <c r="F317" s="238" t="s">
        <v>450</v>
      </c>
      <c r="G317" s="236"/>
      <c r="H317" s="239">
        <v>2</v>
      </c>
      <c r="I317" s="240"/>
      <c r="J317" s="236"/>
      <c r="K317" s="236"/>
      <c r="L317" s="241"/>
      <c r="M317" s="242"/>
      <c r="N317" s="243"/>
      <c r="O317" s="243"/>
      <c r="P317" s="243"/>
      <c r="Q317" s="243"/>
      <c r="R317" s="243"/>
      <c r="S317" s="243"/>
      <c r="T317" s="244"/>
      <c r="AT317" s="245" t="s">
        <v>149</v>
      </c>
      <c r="AU317" s="245" t="s">
        <v>81</v>
      </c>
      <c r="AV317" s="11" t="s">
        <v>81</v>
      </c>
      <c r="AW317" s="11" t="s">
        <v>35</v>
      </c>
      <c r="AX317" s="11" t="s">
        <v>71</v>
      </c>
      <c r="AY317" s="245" t="s">
        <v>136</v>
      </c>
    </row>
    <row r="318" s="1" customFormat="1" ht="16.5" customHeight="1">
      <c r="B318" s="44"/>
      <c r="C318" s="246" t="s">
        <v>743</v>
      </c>
      <c r="D318" s="246" t="s">
        <v>228</v>
      </c>
      <c r="E318" s="247" t="s">
        <v>744</v>
      </c>
      <c r="F318" s="248" t="s">
        <v>745</v>
      </c>
      <c r="G318" s="249" t="s">
        <v>746</v>
      </c>
      <c r="H318" s="250">
        <v>4</v>
      </c>
      <c r="I318" s="251"/>
      <c r="J318" s="252">
        <f>ROUND(I318*H318,2)</f>
        <v>0</v>
      </c>
      <c r="K318" s="248" t="s">
        <v>142</v>
      </c>
      <c r="L318" s="253"/>
      <c r="M318" s="254" t="s">
        <v>21</v>
      </c>
      <c r="N318" s="255" t="s">
        <v>42</v>
      </c>
      <c r="O318" s="45"/>
      <c r="P318" s="228">
        <f>O318*H318</f>
        <v>0</v>
      </c>
      <c r="Q318" s="228">
        <v>0.00084000000000000003</v>
      </c>
      <c r="R318" s="228">
        <f>Q318*H318</f>
        <v>0.0033600000000000001</v>
      </c>
      <c r="S318" s="228">
        <v>0</v>
      </c>
      <c r="T318" s="229">
        <f>S318*H318</f>
        <v>0</v>
      </c>
      <c r="AR318" s="22" t="s">
        <v>357</v>
      </c>
      <c r="AT318" s="22" t="s">
        <v>228</v>
      </c>
      <c r="AU318" s="22" t="s">
        <v>81</v>
      </c>
      <c r="AY318" s="22" t="s">
        <v>136</v>
      </c>
      <c r="BE318" s="230">
        <f>IF(N318="základní",J318,0)</f>
        <v>0</v>
      </c>
      <c r="BF318" s="230">
        <f>IF(N318="snížená",J318,0)</f>
        <v>0</v>
      </c>
      <c r="BG318" s="230">
        <f>IF(N318="zákl. přenesená",J318,0)</f>
        <v>0</v>
      </c>
      <c r="BH318" s="230">
        <f>IF(N318="sníž. přenesená",J318,0)</f>
        <v>0</v>
      </c>
      <c r="BI318" s="230">
        <f>IF(N318="nulová",J318,0)</f>
        <v>0</v>
      </c>
      <c r="BJ318" s="22" t="s">
        <v>79</v>
      </c>
      <c r="BK318" s="230">
        <f>ROUND(I318*H318,2)</f>
        <v>0</v>
      </c>
      <c r="BL318" s="22" t="s">
        <v>250</v>
      </c>
      <c r="BM318" s="22" t="s">
        <v>747</v>
      </c>
    </row>
    <row r="319" s="1" customFormat="1">
      <c r="B319" s="44"/>
      <c r="C319" s="72"/>
      <c r="D319" s="231" t="s">
        <v>145</v>
      </c>
      <c r="E319" s="72"/>
      <c r="F319" s="232" t="s">
        <v>745</v>
      </c>
      <c r="G319" s="72"/>
      <c r="H319" s="72"/>
      <c r="I319" s="189"/>
      <c r="J319" s="72"/>
      <c r="K319" s="72"/>
      <c r="L319" s="70"/>
      <c r="M319" s="233"/>
      <c r="N319" s="45"/>
      <c r="O319" s="45"/>
      <c r="P319" s="45"/>
      <c r="Q319" s="45"/>
      <c r="R319" s="45"/>
      <c r="S319" s="45"/>
      <c r="T319" s="93"/>
      <c r="AT319" s="22" t="s">
        <v>145</v>
      </c>
      <c r="AU319" s="22" t="s">
        <v>81</v>
      </c>
    </row>
    <row r="320" s="11" customFormat="1">
      <c r="B320" s="235"/>
      <c r="C320" s="236"/>
      <c r="D320" s="231" t="s">
        <v>149</v>
      </c>
      <c r="E320" s="237" t="s">
        <v>21</v>
      </c>
      <c r="F320" s="238" t="s">
        <v>748</v>
      </c>
      <c r="G320" s="236"/>
      <c r="H320" s="239">
        <v>4</v>
      </c>
      <c r="I320" s="240"/>
      <c r="J320" s="236"/>
      <c r="K320" s="236"/>
      <c r="L320" s="241"/>
      <c r="M320" s="242"/>
      <c r="N320" s="243"/>
      <c r="O320" s="243"/>
      <c r="P320" s="243"/>
      <c r="Q320" s="243"/>
      <c r="R320" s="243"/>
      <c r="S320" s="243"/>
      <c r="T320" s="244"/>
      <c r="AT320" s="245" t="s">
        <v>149</v>
      </c>
      <c r="AU320" s="245" t="s">
        <v>81</v>
      </c>
      <c r="AV320" s="11" t="s">
        <v>81</v>
      </c>
      <c r="AW320" s="11" t="s">
        <v>35</v>
      </c>
      <c r="AX320" s="11" t="s">
        <v>71</v>
      </c>
      <c r="AY320" s="245" t="s">
        <v>136</v>
      </c>
    </row>
    <row r="321" s="1" customFormat="1" ht="25.5" customHeight="1">
      <c r="B321" s="44"/>
      <c r="C321" s="219" t="s">
        <v>749</v>
      </c>
      <c r="D321" s="219" t="s">
        <v>138</v>
      </c>
      <c r="E321" s="220" t="s">
        <v>750</v>
      </c>
      <c r="F321" s="221" t="s">
        <v>751</v>
      </c>
      <c r="G321" s="222" t="s">
        <v>353</v>
      </c>
      <c r="H321" s="223">
        <v>1</v>
      </c>
      <c r="I321" s="224"/>
      <c r="J321" s="225">
        <f>ROUND(I321*H321,2)</f>
        <v>0</v>
      </c>
      <c r="K321" s="221" t="s">
        <v>142</v>
      </c>
      <c r="L321" s="70"/>
      <c r="M321" s="226" t="s">
        <v>21</v>
      </c>
      <c r="N321" s="227" t="s">
        <v>42</v>
      </c>
      <c r="O321" s="45"/>
      <c r="P321" s="228">
        <f>O321*H321</f>
        <v>0</v>
      </c>
      <c r="Q321" s="228">
        <v>0.0012700000000000001</v>
      </c>
      <c r="R321" s="228">
        <f>Q321*H321</f>
        <v>0.0012700000000000001</v>
      </c>
      <c r="S321" s="228">
        <v>0</v>
      </c>
      <c r="T321" s="229">
        <f>S321*H321</f>
        <v>0</v>
      </c>
      <c r="AR321" s="22" t="s">
        <v>250</v>
      </c>
      <c r="AT321" s="22" t="s">
        <v>138</v>
      </c>
      <c r="AU321" s="22" t="s">
        <v>81</v>
      </c>
      <c r="AY321" s="22" t="s">
        <v>136</v>
      </c>
      <c r="BE321" s="230">
        <f>IF(N321="základní",J321,0)</f>
        <v>0</v>
      </c>
      <c r="BF321" s="230">
        <f>IF(N321="snížená",J321,0)</f>
        <v>0</v>
      </c>
      <c r="BG321" s="230">
        <f>IF(N321="zákl. přenesená",J321,0)</f>
        <v>0</v>
      </c>
      <c r="BH321" s="230">
        <f>IF(N321="sníž. přenesená",J321,0)</f>
        <v>0</v>
      </c>
      <c r="BI321" s="230">
        <f>IF(N321="nulová",J321,0)</f>
        <v>0</v>
      </c>
      <c r="BJ321" s="22" t="s">
        <v>79</v>
      </c>
      <c r="BK321" s="230">
        <f>ROUND(I321*H321,2)</f>
        <v>0</v>
      </c>
      <c r="BL321" s="22" t="s">
        <v>250</v>
      </c>
      <c r="BM321" s="22" t="s">
        <v>752</v>
      </c>
    </row>
    <row r="322" s="1" customFormat="1">
      <c r="B322" s="44"/>
      <c r="C322" s="72"/>
      <c r="D322" s="231" t="s">
        <v>145</v>
      </c>
      <c r="E322" s="72"/>
      <c r="F322" s="232" t="s">
        <v>753</v>
      </c>
      <c r="G322" s="72"/>
      <c r="H322" s="72"/>
      <c r="I322" s="189"/>
      <c r="J322" s="72"/>
      <c r="K322" s="72"/>
      <c r="L322" s="70"/>
      <c r="M322" s="233"/>
      <c r="N322" s="45"/>
      <c r="O322" s="45"/>
      <c r="P322" s="45"/>
      <c r="Q322" s="45"/>
      <c r="R322" s="45"/>
      <c r="S322" s="45"/>
      <c r="T322" s="93"/>
      <c r="AT322" s="22" t="s">
        <v>145</v>
      </c>
      <c r="AU322" s="22" t="s">
        <v>81</v>
      </c>
    </row>
    <row r="323" s="1" customFormat="1">
      <c r="B323" s="44"/>
      <c r="C323" s="72"/>
      <c r="D323" s="231" t="s">
        <v>147</v>
      </c>
      <c r="E323" s="72"/>
      <c r="F323" s="234" t="s">
        <v>742</v>
      </c>
      <c r="G323" s="72"/>
      <c r="H323" s="72"/>
      <c r="I323" s="189"/>
      <c r="J323" s="72"/>
      <c r="K323" s="72"/>
      <c r="L323" s="70"/>
      <c r="M323" s="233"/>
      <c r="N323" s="45"/>
      <c r="O323" s="45"/>
      <c r="P323" s="45"/>
      <c r="Q323" s="45"/>
      <c r="R323" s="45"/>
      <c r="S323" s="45"/>
      <c r="T323" s="93"/>
      <c r="AT323" s="22" t="s">
        <v>147</v>
      </c>
      <c r="AU323" s="22" t="s">
        <v>81</v>
      </c>
    </row>
    <row r="324" s="11" customFormat="1">
      <c r="B324" s="235"/>
      <c r="C324" s="236"/>
      <c r="D324" s="231" t="s">
        <v>149</v>
      </c>
      <c r="E324" s="237" t="s">
        <v>21</v>
      </c>
      <c r="F324" s="238" t="s">
        <v>563</v>
      </c>
      <c r="G324" s="236"/>
      <c r="H324" s="239">
        <v>1</v>
      </c>
      <c r="I324" s="240"/>
      <c r="J324" s="236"/>
      <c r="K324" s="236"/>
      <c r="L324" s="241"/>
      <c r="M324" s="242"/>
      <c r="N324" s="243"/>
      <c r="O324" s="243"/>
      <c r="P324" s="243"/>
      <c r="Q324" s="243"/>
      <c r="R324" s="243"/>
      <c r="S324" s="243"/>
      <c r="T324" s="244"/>
      <c r="AT324" s="245" t="s">
        <v>149</v>
      </c>
      <c r="AU324" s="245" t="s">
        <v>81</v>
      </c>
      <c r="AV324" s="11" t="s">
        <v>81</v>
      </c>
      <c r="AW324" s="11" t="s">
        <v>35</v>
      </c>
      <c r="AX324" s="11" t="s">
        <v>71</v>
      </c>
      <c r="AY324" s="245" t="s">
        <v>136</v>
      </c>
    </row>
    <row r="325" s="1" customFormat="1" ht="16.5" customHeight="1">
      <c r="B325" s="44"/>
      <c r="C325" s="246" t="s">
        <v>754</v>
      </c>
      <c r="D325" s="246" t="s">
        <v>228</v>
      </c>
      <c r="E325" s="247" t="s">
        <v>755</v>
      </c>
      <c r="F325" s="248" t="s">
        <v>756</v>
      </c>
      <c r="G325" s="249" t="s">
        <v>746</v>
      </c>
      <c r="H325" s="250">
        <v>2</v>
      </c>
      <c r="I325" s="251"/>
      <c r="J325" s="252">
        <f>ROUND(I325*H325,2)</f>
        <v>0</v>
      </c>
      <c r="K325" s="248" t="s">
        <v>142</v>
      </c>
      <c r="L325" s="253"/>
      <c r="M325" s="254" t="s">
        <v>21</v>
      </c>
      <c r="N325" s="255" t="s">
        <v>42</v>
      </c>
      <c r="O325" s="45"/>
      <c r="P325" s="228">
        <f>O325*H325</f>
        <v>0</v>
      </c>
      <c r="Q325" s="228">
        <v>0.00055000000000000003</v>
      </c>
      <c r="R325" s="228">
        <f>Q325*H325</f>
        <v>0.0011000000000000001</v>
      </c>
      <c r="S325" s="228">
        <v>0</v>
      </c>
      <c r="T325" s="229">
        <f>S325*H325</f>
        <v>0</v>
      </c>
      <c r="AR325" s="22" t="s">
        <v>357</v>
      </c>
      <c r="AT325" s="22" t="s">
        <v>228</v>
      </c>
      <c r="AU325" s="22" t="s">
        <v>81</v>
      </c>
      <c r="AY325" s="22" t="s">
        <v>136</v>
      </c>
      <c r="BE325" s="230">
        <f>IF(N325="základní",J325,0)</f>
        <v>0</v>
      </c>
      <c r="BF325" s="230">
        <f>IF(N325="snížená",J325,0)</f>
        <v>0</v>
      </c>
      <c r="BG325" s="230">
        <f>IF(N325="zákl. přenesená",J325,0)</f>
        <v>0</v>
      </c>
      <c r="BH325" s="230">
        <f>IF(N325="sníž. přenesená",J325,0)</f>
        <v>0</v>
      </c>
      <c r="BI325" s="230">
        <f>IF(N325="nulová",J325,0)</f>
        <v>0</v>
      </c>
      <c r="BJ325" s="22" t="s">
        <v>79</v>
      </c>
      <c r="BK325" s="230">
        <f>ROUND(I325*H325,2)</f>
        <v>0</v>
      </c>
      <c r="BL325" s="22" t="s">
        <v>250</v>
      </c>
      <c r="BM325" s="22" t="s">
        <v>757</v>
      </c>
    </row>
    <row r="326" s="1" customFormat="1">
      <c r="B326" s="44"/>
      <c r="C326" s="72"/>
      <c r="D326" s="231" t="s">
        <v>145</v>
      </c>
      <c r="E326" s="72"/>
      <c r="F326" s="232" t="s">
        <v>756</v>
      </c>
      <c r="G326" s="72"/>
      <c r="H326" s="72"/>
      <c r="I326" s="189"/>
      <c r="J326" s="72"/>
      <c r="K326" s="72"/>
      <c r="L326" s="70"/>
      <c r="M326" s="233"/>
      <c r="N326" s="45"/>
      <c r="O326" s="45"/>
      <c r="P326" s="45"/>
      <c r="Q326" s="45"/>
      <c r="R326" s="45"/>
      <c r="S326" s="45"/>
      <c r="T326" s="93"/>
      <c r="AT326" s="22" t="s">
        <v>145</v>
      </c>
      <c r="AU326" s="22" t="s">
        <v>81</v>
      </c>
    </row>
    <row r="327" s="11" customFormat="1">
      <c r="B327" s="235"/>
      <c r="C327" s="236"/>
      <c r="D327" s="231" t="s">
        <v>149</v>
      </c>
      <c r="E327" s="237" t="s">
        <v>21</v>
      </c>
      <c r="F327" s="238" t="s">
        <v>450</v>
      </c>
      <c r="G327" s="236"/>
      <c r="H327" s="239">
        <v>2</v>
      </c>
      <c r="I327" s="240"/>
      <c r="J327" s="236"/>
      <c r="K327" s="236"/>
      <c r="L327" s="241"/>
      <c r="M327" s="242"/>
      <c r="N327" s="243"/>
      <c r="O327" s="243"/>
      <c r="P327" s="243"/>
      <c r="Q327" s="243"/>
      <c r="R327" s="243"/>
      <c r="S327" s="243"/>
      <c r="T327" s="244"/>
      <c r="AT327" s="245" t="s">
        <v>149</v>
      </c>
      <c r="AU327" s="245" t="s">
        <v>81</v>
      </c>
      <c r="AV327" s="11" t="s">
        <v>81</v>
      </c>
      <c r="AW327" s="11" t="s">
        <v>35</v>
      </c>
      <c r="AX327" s="11" t="s">
        <v>71</v>
      </c>
      <c r="AY327" s="245" t="s">
        <v>136</v>
      </c>
    </row>
    <row r="328" s="1" customFormat="1" ht="16.5" customHeight="1">
      <c r="B328" s="44"/>
      <c r="C328" s="219" t="s">
        <v>758</v>
      </c>
      <c r="D328" s="219" t="s">
        <v>138</v>
      </c>
      <c r="E328" s="220" t="s">
        <v>759</v>
      </c>
      <c r="F328" s="221" t="s">
        <v>760</v>
      </c>
      <c r="G328" s="222" t="s">
        <v>491</v>
      </c>
      <c r="H328" s="259"/>
      <c r="I328" s="224"/>
      <c r="J328" s="225">
        <f>ROUND(I328*H328,2)</f>
        <v>0</v>
      </c>
      <c r="K328" s="221" t="s">
        <v>142</v>
      </c>
      <c r="L328" s="70"/>
      <c r="M328" s="226" t="s">
        <v>21</v>
      </c>
      <c r="N328" s="227" t="s">
        <v>42</v>
      </c>
      <c r="O328" s="45"/>
      <c r="P328" s="228">
        <f>O328*H328</f>
        <v>0</v>
      </c>
      <c r="Q328" s="228">
        <v>0</v>
      </c>
      <c r="R328" s="228">
        <f>Q328*H328</f>
        <v>0</v>
      </c>
      <c r="S328" s="228">
        <v>0</v>
      </c>
      <c r="T328" s="229">
        <f>S328*H328</f>
        <v>0</v>
      </c>
      <c r="AR328" s="22" t="s">
        <v>250</v>
      </c>
      <c r="AT328" s="22" t="s">
        <v>138</v>
      </c>
      <c r="AU328" s="22" t="s">
        <v>81</v>
      </c>
      <c r="AY328" s="22" t="s">
        <v>136</v>
      </c>
      <c r="BE328" s="230">
        <f>IF(N328="základní",J328,0)</f>
        <v>0</v>
      </c>
      <c r="BF328" s="230">
        <f>IF(N328="snížená",J328,0)</f>
        <v>0</v>
      </c>
      <c r="BG328" s="230">
        <f>IF(N328="zákl. přenesená",J328,0)</f>
        <v>0</v>
      </c>
      <c r="BH328" s="230">
        <f>IF(N328="sníž. přenesená",J328,0)</f>
        <v>0</v>
      </c>
      <c r="BI328" s="230">
        <f>IF(N328="nulová",J328,0)</f>
        <v>0</v>
      </c>
      <c r="BJ328" s="22" t="s">
        <v>79</v>
      </c>
      <c r="BK328" s="230">
        <f>ROUND(I328*H328,2)</f>
        <v>0</v>
      </c>
      <c r="BL328" s="22" t="s">
        <v>250</v>
      </c>
      <c r="BM328" s="22" t="s">
        <v>761</v>
      </c>
    </row>
    <row r="329" s="1" customFormat="1">
      <c r="B329" s="44"/>
      <c r="C329" s="72"/>
      <c r="D329" s="231" t="s">
        <v>145</v>
      </c>
      <c r="E329" s="72"/>
      <c r="F329" s="232" t="s">
        <v>762</v>
      </c>
      <c r="G329" s="72"/>
      <c r="H329" s="72"/>
      <c r="I329" s="189"/>
      <c r="J329" s="72"/>
      <c r="K329" s="72"/>
      <c r="L329" s="70"/>
      <c r="M329" s="233"/>
      <c r="N329" s="45"/>
      <c r="O329" s="45"/>
      <c r="P329" s="45"/>
      <c r="Q329" s="45"/>
      <c r="R329" s="45"/>
      <c r="S329" s="45"/>
      <c r="T329" s="93"/>
      <c r="AT329" s="22" t="s">
        <v>145</v>
      </c>
      <c r="AU329" s="22" t="s">
        <v>81</v>
      </c>
    </row>
    <row r="330" s="1" customFormat="1">
      <c r="B330" s="44"/>
      <c r="C330" s="72"/>
      <c r="D330" s="231" t="s">
        <v>147</v>
      </c>
      <c r="E330" s="72"/>
      <c r="F330" s="234" t="s">
        <v>763</v>
      </c>
      <c r="G330" s="72"/>
      <c r="H330" s="72"/>
      <c r="I330" s="189"/>
      <c r="J330" s="72"/>
      <c r="K330" s="72"/>
      <c r="L330" s="70"/>
      <c r="M330" s="233"/>
      <c r="N330" s="45"/>
      <c r="O330" s="45"/>
      <c r="P330" s="45"/>
      <c r="Q330" s="45"/>
      <c r="R330" s="45"/>
      <c r="S330" s="45"/>
      <c r="T330" s="93"/>
      <c r="AT330" s="22" t="s">
        <v>147</v>
      </c>
      <c r="AU330" s="22" t="s">
        <v>81</v>
      </c>
    </row>
    <row r="331" s="10" customFormat="1" ht="29.88" customHeight="1">
      <c r="B331" s="203"/>
      <c r="C331" s="204"/>
      <c r="D331" s="205" t="s">
        <v>70</v>
      </c>
      <c r="E331" s="217" t="s">
        <v>764</v>
      </c>
      <c r="F331" s="217" t="s">
        <v>765</v>
      </c>
      <c r="G331" s="204"/>
      <c r="H331" s="204"/>
      <c r="I331" s="207"/>
      <c r="J331" s="218">
        <f>BK331</f>
        <v>0</v>
      </c>
      <c r="K331" s="204"/>
      <c r="L331" s="209"/>
      <c r="M331" s="210"/>
      <c r="N331" s="211"/>
      <c r="O331" s="211"/>
      <c r="P331" s="212">
        <f>SUM(P332:P405)</f>
        <v>0</v>
      </c>
      <c r="Q331" s="211"/>
      <c r="R331" s="212">
        <f>SUM(R332:R405)</f>
        <v>0.35024</v>
      </c>
      <c r="S331" s="211"/>
      <c r="T331" s="213">
        <f>SUM(T332:T405)</f>
        <v>0</v>
      </c>
      <c r="AR331" s="214" t="s">
        <v>81</v>
      </c>
      <c r="AT331" s="215" t="s">
        <v>70</v>
      </c>
      <c r="AU331" s="215" t="s">
        <v>79</v>
      </c>
      <c r="AY331" s="214" t="s">
        <v>136</v>
      </c>
      <c r="BK331" s="216">
        <f>SUM(BK332:BK405)</f>
        <v>0</v>
      </c>
    </row>
    <row r="332" s="1" customFormat="1" ht="25.5" customHeight="1">
      <c r="B332" s="44"/>
      <c r="C332" s="219" t="s">
        <v>766</v>
      </c>
      <c r="D332" s="219" t="s">
        <v>138</v>
      </c>
      <c r="E332" s="220" t="s">
        <v>767</v>
      </c>
      <c r="F332" s="221" t="s">
        <v>768</v>
      </c>
      <c r="G332" s="222" t="s">
        <v>159</v>
      </c>
      <c r="H332" s="223">
        <v>12</v>
      </c>
      <c r="I332" s="224"/>
      <c r="J332" s="225">
        <f>ROUND(I332*H332,2)</f>
        <v>0</v>
      </c>
      <c r="K332" s="221" t="s">
        <v>142</v>
      </c>
      <c r="L332" s="70"/>
      <c r="M332" s="226" t="s">
        <v>21</v>
      </c>
      <c r="N332" s="227" t="s">
        <v>42</v>
      </c>
      <c r="O332" s="45"/>
      <c r="P332" s="228">
        <f>O332*H332</f>
        <v>0</v>
      </c>
      <c r="Q332" s="228">
        <v>0.0088800000000000007</v>
      </c>
      <c r="R332" s="228">
        <f>Q332*H332</f>
        <v>0.10656000000000002</v>
      </c>
      <c r="S332" s="228">
        <v>0</v>
      </c>
      <c r="T332" s="229">
        <f>S332*H332</f>
        <v>0</v>
      </c>
      <c r="AR332" s="22" t="s">
        <v>250</v>
      </c>
      <c r="AT332" s="22" t="s">
        <v>138</v>
      </c>
      <c r="AU332" s="22" t="s">
        <v>81</v>
      </c>
      <c r="AY332" s="22" t="s">
        <v>136</v>
      </c>
      <c r="BE332" s="230">
        <f>IF(N332="základní",J332,0)</f>
        <v>0</v>
      </c>
      <c r="BF332" s="230">
        <f>IF(N332="snížená",J332,0)</f>
        <v>0</v>
      </c>
      <c r="BG332" s="230">
        <f>IF(N332="zákl. přenesená",J332,0)</f>
        <v>0</v>
      </c>
      <c r="BH332" s="230">
        <f>IF(N332="sníž. přenesená",J332,0)</f>
        <v>0</v>
      </c>
      <c r="BI332" s="230">
        <f>IF(N332="nulová",J332,0)</f>
        <v>0</v>
      </c>
      <c r="BJ332" s="22" t="s">
        <v>79</v>
      </c>
      <c r="BK332" s="230">
        <f>ROUND(I332*H332,2)</f>
        <v>0</v>
      </c>
      <c r="BL332" s="22" t="s">
        <v>250</v>
      </c>
      <c r="BM332" s="22" t="s">
        <v>769</v>
      </c>
    </row>
    <row r="333" s="1" customFormat="1">
      <c r="B333" s="44"/>
      <c r="C333" s="72"/>
      <c r="D333" s="231" t="s">
        <v>145</v>
      </c>
      <c r="E333" s="72"/>
      <c r="F333" s="232" t="s">
        <v>770</v>
      </c>
      <c r="G333" s="72"/>
      <c r="H333" s="72"/>
      <c r="I333" s="189"/>
      <c r="J333" s="72"/>
      <c r="K333" s="72"/>
      <c r="L333" s="70"/>
      <c r="M333" s="233"/>
      <c r="N333" s="45"/>
      <c r="O333" s="45"/>
      <c r="P333" s="45"/>
      <c r="Q333" s="45"/>
      <c r="R333" s="45"/>
      <c r="S333" s="45"/>
      <c r="T333" s="93"/>
      <c r="AT333" s="22" t="s">
        <v>145</v>
      </c>
      <c r="AU333" s="22" t="s">
        <v>81</v>
      </c>
    </row>
    <row r="334" s="11" customFormat="1">
      <c r="B334" s="235"/>
      <c r="C334" s="236"/>
      <c r="D334" s="231" t="s">
        <v>149</v>
      </c>
      <c r="E334" s="237" t="s">
        <v>21</v>
      </c>
      <c r="F334" s="238" t="s">
        <v>771</v>
      </c>
      <c r="G334" s="236"/>
      <c r="H334" s="239">
        <v>12</v>
      </c>
      <c r="I334" s="240"/>
      <c r="J334" s="236"/>
      <c r="K334" s="236"/>
      <c r="L334" s="241"/>
      <c r="M334" s="242"/>
      <c r="N334" s="243"/>
      <c r="O334" s="243"/>
      <c r="P334" s="243"/>
      <c r="Q334" s="243"/>
      <c r="R334" s="243"/>
      <c r="S334" s="243"/>
      <c r="T334" s="244"/>
      <c r="AT334" s="245" t="s">
        <v>149</v>
      </c>
      <c r="AU334" s="245" t="s">
        <v>81</v>
      </c>
      <c r="AV334" s="11" t="s">
        <v>81</v>
      </c>
      <c r="AW334" s="11" t="s">
        <v>35</v>
      </c>
      <c r="AX334" s="11" t="s">
        <v>71</v>
      </c>
      <c r="AY334" s="245" t="s">
        <v>136</v>
      </c>
    </row>
    <row r="335" s="1" customFormat="1" ht="25.5" customHeight="1">
      <c r="B335" s="44"/>
      <c r="C335" s="219" t="s">
        <v>772</v>
      </c>
      <c r="D335" s="219" t="s">
        <v>138</v>
      </c>
      <c r="E335" s="220" t="s">
        <v>773</v>
      </c>
      <c r="F335" s="221" t="s">
        <v>774</v>
      </c>
      <c r="G335" s="222" t="s">
        <v>159</v>
      </c>
      <c r="H335" s="223">
        <v>6</v>
      </c>
      <c r="I335" s="224"/>
      <c r="J335" s="225">
        <f>ROUND(I335*H335,2)</f>
        <v>0</v>
      </c>
      <c r="K335" s="221" t="s">
        <v>142</v>
      </c>
      <c r="L335" s="70"/>
      <c r="M335" s="226" t="s">
        <v>21</v>
      </c>
      <c r="N335" s="227" t="s">
        <v>42</v>
      </c>
      <c r="O335" s="45"/>
      <c r="P335" s="228">
        <f>O335*H335</f>
        <v>0</v>
      </c>
      <c r="Q335" s="228">
        <v>0.03567</v>
      </c>
      <c r="R335" s="228">
        <f>Q335*H335</f>
        <v>0.21401999999999999</v>
      </c>
      <c r="S335" s="228">
        <v>0</v>
      </c>
      <c r="T335" s="229">
        <f>S335*H335</f>
        <v>0</v>
      </c>
      <c r="AR335" s="22" t="s">
        <v>250</v>
      </c>
      <c r="AT335" s="22" t="s">
        <v>138</v>
      </c>
      <c r="AU335" s="22" t="s">
        <v>81</v>
      </c>
      <c r="AY335" s="22" t="s">
        <v>136</v>
      </c>
      <c r="BE335" s="230">
        <f>IF(N335="základní",J335,0)</f>
        <v>0</v>
      </c>
      <c r="BF335" s="230">
        <f>IF(N335="snížená",J335,0)</f>
        <v>0</v>
      </c>
      <c r="BG335" s="230">
        <f>IF(N335="zákl. přenesená",J335,0)</f>
        <v>0</v>
      </c>
      <c r="BH335" s="230">
        <f>IF(N335="sníž. přenesená",J335,0)</f>
        <v>0</v>
      </c>
      <c r="BI335" s="230">
        <f>IF(N335="nulová",J335,0)</f>
        <v>0</v>
      </c>
      <c r="BJ335" s="22" t="s">
        <v>79</v>
      </c>
      <c r="BK335" s="230">
        <f>ROUND(I335*H335,2)</f>
        <v>0</v>
      </c>
      <c r="BL335" s="22" t="s">
        <v>250</v>
      </c>
      <c r="BM335" s="22" t="s">
        <v>775</v>
      </c>
    </row>
    <row r="336" s="1" customFormat="1">
      <c r="B336" s="44"/>
      <c r="C336" s="72"/>
      <c r="D336" s="231" t="s">
        <v>145</v>
      </c>
      <c r="E336" s="72"/>
      <c r="F336" s="232" t="s">
        <v>776</v>
      </c>
      <c r="G336" s="72"/>
      <c r="H336" s="72"/>
      <c r="I336" s="189"/>
      <c r="J336" s="72"/>
      <c r="K336" s="72"/>
      <c r="L336" s="70"/>
      <c r="M336" s="233"/>
      <c r="N336" s="45"/>
      <c r="O336" s="45"/>
      <c r="P336" s="45"/>
      <c r="Q336" s="45"/>
      <c r="R336" s="45"/>
      <c r="S336" s="45"/>
      <c r="T336" s="93"/>
      <c r="AT336" s="22" t="s">
        <v>145</v>
      </c>
      <c r="AU336" s="22" t="s">
        <v>81</v>
      </c>
    </row>
    <row r="337" s="11" customFormat="1">
      <c r="B337" s="235"/>
      <c r="C337" s="236"/>
      <c r="D337" s="231" t="s">
        <v>149</v>
      </c>
      <c r="E337" s="237" t="s">
        <v>21</v>
      </c>
      <c r="F337" s="238" t="s">
        <v>777</v>
      </c>
      <c r="G337" s="236"/>
      <c r="H337" s="239">
        <v>6</v>
      </c>
      <c r="I337" s="240"/>
      <c r="J337" s="236"/>
      <c r="K337" s="236"/>
      <c r="L337" s="241"/>
      <c r="M337" s="242"/>
      <c r="N337" s="243"/>
      <c r="O337" s="243"/>
      <c r="P337" s="243"/>
      <c r="Q337" s="243"/>
      <c r="R337" s="243"/>
      <c r="S337" s="243"/>
      <c r="T337" s="244"/>
      <c r="AT337" s="245" t="s">
        <v>149</v>
      </c>
      <c r="AU337" s="245" t="s">
        <v>81</v>
      </c>
      <c r="AV337" s="11" t="s">
        <v>81</v>
      </c>
      <c r="AW337" s="11" t="s">
        <v>35</v>
      </c>
      <c r="AX337" s="11" t="s">
        <v>71</v>
      </c>
      <c r="AY337" s="245" t="s">
        <v>136</v>
      </c>
    </row>
    <row r="338" s="1" customFormat="1" ht="16.5" customHeight="1">
      <c r="B338" s="44"/>
      <c r="C338" s="246" t="s">
        <v>778</v>
      </c>
      <c r="D338" s="246" t="s">
        <v>228</v>
      </c>
      <c r="E338" s="247" t="s">
        <v>779</v>
      </c>
      <c r="F338" s="248" t="s">
        <v>780</v>
      </c>
      <c r="G338" s="249" t="s">
        <v>353</v>
      </c>
      <c r="H338" s="250">
        <v>8</v>
      </c>
      <c r="I338" s="251"/>
      <c r="J338" s="252">
        <f>ROUND(I338*H338,2)</f>
        <v>0</v>
      </c>
      <c r="K338" s="248" t="s">
        <v>142</v>
      </c>
      <c r="L338" s="253"/>
      <c r="M338" s="254" t="s">
        <v>21</v>
      </c>
      <c r="N338" s="255" t="s">
        <v>42</v>
      </c>
      <c r="O338" s="45"/>
      <c r="P338" s="228">
        <f>O338*H338</f>
        <v>0</v>
      </c>
      <c r="Q338" s="228">
        <v>0.00122</v>
      </c>
      <c r="R338" s="228">
        <f>Q338*H338</f>
        <v>0.0097599999999999996</v>
      </c>
      <c r="S338" s="228">
        <v>0</v>
      </c>
      <c r="T338" s="229">
        <f>S338*H338</f>
        <v>0</v>
      </c>
      <c r="AR338" s="22" t="s">
        <v>357</v>
      </c>
      <c r="AT338" s="22" t="s">
        <v>228</v>
      </c>
      <c r="AU338" s="22" t="s">
        <v>81</v>
      </c>
      <c r="AY338" s="22" t="s">
        <v>136</v>
      </c>
      <c r="BE338" s="230">
        <f>IF(N338="základní",J338,0)</f>
        <v>0</v>
      </c>
      <c r="BF338" s="230">
        <f>IF(N338="snížená",J338,0)</f>
        <v>0</v>
      </c>
      <c r="BG338" s="230">
        <f>IF(N338="zákl. přenesená",J338,0)</f>
        <v>0</v>
      </c>
      <c r="BH338" s="230">
        <f>IF(N338="sníž. přenesená",J338,0)</f>
        <v>0</v>
      </c>
      <c r="BI338" s="230">
        <f>IF(N338="nulová",J338,0)</f>
        <v>0</v>
      </c>
      <c r="BJ338" s="22" t="s">
        <v>79</v>
      </c>
      <c r="BK338" s="230">
        <f>ROUND(I338*H338,2)</f>
        <v>0</v>
      </c>
      <c r="BL338" s="22" t="s">
        <v>250</v>
      </c>
      <c r="BM338" s="22" t="s">
        <v>781</v>
      </c>
    </row>
    <row r="339" s="11" customFormat="1">
      <c r="B339" s="235"/>
      <c r="C339" s="236"/>
      <c r="D339" s="231" t="s">
        <v>149</v>
      </c>
      <c r="E339" s="237" t="s">
        <v>21</v>
      </c>
      <c r="F339" s="238" t="s">
        <v>480</v>
      </c>
      <c r="G339" s="236"/>
      <c r="H339" s="239">
        <v>8</v>
      </c>
      <c r="I339" s="240"/>
      <c r="J339" s="236"/>
      <c r="K339" s="236"/>
      <c r="L339" s="241"/>
      <c r="M339" s="242"/>
      <c r="N339" s="243"/>
      <c r="O339" s="243"/>
      <c r="P339" s="243"/>
      <c r="Q339" s="243"/>
      <c r="R339" s="243"/>
      <c r="S339" s="243"/>
      <c r="T339" s="244"/>
      <c r="AT339" s="245" t="s">
        <v>149</v>
      </c>
      <c r="AU339" s="245" t="s">
        <v>81</v>
      </c>
      <c r="AV339" s="11" t="s">
        <v>81</v>
      </c>
      <c r="AW339" s="11" t="s">
        <v>35</v>
      </c>
      <c r="AX339" s="11" t="s">
        <v>71</v>
      </c>
      <c r="AY339" s="245" t="s">
        <v>136</v>
      </c>
    </row>
    <row r="340" s="1" customFormat="1" ht="16.5" customHeight="1">
      <c r="B340" s="44"/>
      <c r="C340" s="246" t="s">
        <v>782</v>
      </c>
      <c r="D340" s="246" t="s">
        <v>228</v>
      </c>
      <c r="E340" s="247" t="s">
        <v>783</v>
      </c>
      <c r="F340" s="248" t="s">
        <v>784</v>
      </c>
      <c r="G340" s="249" t="s">
        <v>353</v>
      </c>
      <c r="H340" s="250">
        <v>2</v>
      </c>
      <c r="I340" s="251"/>
      <c r="J340" s="252">
        <f>ROUND(I340*H340,2)</f>
        <v>0</v>
      </c>
      <c r="K340" s="248" t="s">
        <v>21</v>
      </c>
      <c r="L340" s="253"/>
      <c r="M340" s="254" t="s">
        <v>21</v>
      </c>
      <c r="N340" s="255" t="s">
        <v>42</v>
      </c>
      <c r="O340" s="45"/>
      <c r="P340" s="228">
        <f>O340*H340</f>
        <v>0</v>
      </c>
      <c r="Q340" s="228">
        <v>0</v>
      </c>
      <c r="R340" s="228">
        <f>Q340*H340</f>
        <v>0</v>
      </c>
      <c r="S340" s="228">
        <v>0</v>
      </c>
      <c r="T340" s="229">
        <f>S340*H340</f>
        <v>0</v>
      </c>
      <c r="AR340" s="22" t="s">
        <v>357</v>
      </c>
      <c r="AT340" s="22" t="s">
        <v>228</v>
      </c>
      <c r="AU340" s="22" t="s">
        <v>81</v>
      </c>
      <c r="AY340" s="22" t="s">
        <v>136</v>
      </c>
      <c r="BE340" s="230">
        <f>IF(N340="základní",J340,0)</f>
        <v>0</v>
      </c>
      <c r="BF340" s="230">
        <f>IF(N340="snížená",J340,0)</f>
        <v>0</v>
      </c>
      <c r="BG340" s="230">
        <f>IF(N340="zákl. přenesená",J340,0)</f>
        <v>0</v>
      </c>
      <c r="BH340" s="230">
        <f>IF(N340="sníž. přenesená",J340,0)</f>
        <v>0</v>
      </c>
      <c r="BI340" s="230">
        <f>IF(N340="nulová",J340,0)</f>
        <v>0</v>
      </c>
      <c r="BJ340" s="22" t="s">
        <v>79</v>
      </c>
      <c r="BK340" s="230">
        <f>ROUND(I340*H340,2)</f>
        <v>0</v>
      </c>
      <c r="BL340" s="22" t="s">
        <v>250</v>
      </c>
      <c r="BM340" s="22" t="s">
        <v>785</v>
      </c>
    </row>
    <row r="341" s="11" customFormat="1">
      <c r="B341" s="235"/>
      <c r="C341" s="236"/>
      <c r="D341" s="231" t="s">
        <v>149</v>
      </c>
      <c r="E341" s="237" t="s">
        <v>21</v>
      </c>
      <c r="F341" s="238" t="s">
        <v>450</v>
      </c>
      <c r="G341" s="236"/>
      <c r="H341" s="239">
        <v>2</v>
      </c>
      <c r="I341" s="240"/>
      <c r="J341" s="236"/>
      <c r="K341" s="236"/>
      <c r="L341" s="241"/>
      <c r="M341" s="242"/>
      <c r="N341" s="243"/>
      <c r="O341" s="243"/>
      <c r="P341" s="243"/>
      <c r="Q341" s="243"/>
      <c r="R341" s="243"/>
      <c r="S341" s="243"/>
      <c r="T341" s="244"/>
      <c r="AT341" s="245" t="s">
        <v>149</v>
      </c>
      <c r="AU341" s="245" t="s">
        <v>81</v>
      </c>
      <c r="AV341" s="11" t="s">
        <v>81</v>
      </c>
      <c r="AW341" s="11" t="s">
        <v>35</v>
      </c>
      <c r="AX341" s="11" t="s">
        <v>71</v>
      </c>
      <c r="AY341" s="245" t="s">
        <v>136</v>
      </c>
    </row>
    <row r="342" s="1" customFormat="1" ht="16.5" customHeight="1">
      <c r="B342" s="44"/>
      <c r="C342" s="246" t="s">
        <v>786</v>
      </c>
      <c r="D342" s="246" t="s">
        <v>228</v>
      </c>
      <c r="E342" s="247" t="s">
        <v>787</v>
      </c>
      <c r="F342" s="248" t="s">
        <v>788</v>
      </c>
      <c r="G342" s="249" t="s">
        <v>353</v>
      </c>
      <c r="H342" s="250">
        <v>2</v>
      </c>
      <c r="I342" s="251"/>
      <c r="J342" s="252">
        <f>ROUND(I342*H342,2)</f>
        <v>0</v>
      </c>
      <c r="K342" s="248" t="s">
        <v>21</v>
      </c>
      <c r="L342" s="253"/>
      <c r="M342" s="254" t="s">
        <v>21</v>
      </c>
      <c r="N342" s="255" t="s">
        <v>42</v>
      </c>
      <c r="O342" s="45"/>
      <c r="P342" s="228">
        <f>O342*H342</f>
        <v>0</v>
      </c>
      <c r="Q342" s="228">
        <v>0</v>
      </c>
      <c r="R342" s="228">
        <f>Q342*H342</f>
        <v>0</v>
      </c>
      <c r="S342" s="228">
        <v>0</v>
      </c>
      <c r="T342" s="229">
        <f>S342*H342</f>
        <v>0</v>
      </c>
      <c r="AR342" s="22" t="s">
        <v>357</v>
      </c>
      <c r="AT342" s="22" t="s">
        <v>228</v>
      </c>
      <c r="AU342" s="22" t="s">
        <v>81</v>
      </c>
      <c r="AY342" s="22" t="s">
        <v>136</v>
      </c>
      <c r="BE342" s="230">
        <f>IF(N342="základní",J342,0)</f>
        <v>0</v>
      </c>
      <c r="BF342" s="230">
        <f>IF(N342="snížená",J342,0)</f>
        <v>0</v>
      </c>
      <c r="BG342" s="230">
        <f>IF(N342="zákl. přenesená",J342,0)</f>
        <v>0</v>
      </c>
      <c r="BH342" s="230">
        <f>IF(N342="sníž. přenesená",J342,0)</f>
        <v>0</v>
      </c>
      <c r="BI342" s="230">
        <f>IF(N342="nulová",J342,0)</f>
        <v>0</v>
      </c>
      <c r="BJ342" s="22" t="s">
        <v>79</v>
      </c>
      <c r="BK342" s="230">
        <f>ROUND(I342*H342,2)</f>
        <v>0</v>
      </c>
      <c r="BL342" s="22" t="s">
        <v>250</v>
      </c>
      <c r="BM342" s="22" t="s">
        <v>789</v>
      </c>
    </row>
    <row r="343" s="11" customFormat="1">
      <c r="B343" s="235"/>
      <c r="C343" s="236"/>
      <c r="D343" s="231" t="s">
        <v>149</v>
      </c>
      <c r="E343" s="237" t="s">
        <v>21</v>
      </c>
      <c r="F343" s="238" t="s">
        <v>450</v>
      </c>
      <c r="G343" s="236"/>
      <c r="H343" s="239">
        <v>2</v>
      </c>
      <c r="I343" s="240"/>
      <c r="J343" s="236"/>
      <c r="K343" s="236"/>
      <c r="L343" s="241"/>
      <c r="M343" s="242"/>
      <c r="N343" s="243"/>
      <c r="O343" s="243"/>
      <c r="P343" s="243"/>
      <c r="Q343" s="243"/>
      <c r="R343" s="243"/>
      <c r="S343" s="243"/>
      <c r="T343" s="244"/>
      <c r="AT343" s="245" t="s">
        <v>149</v>
      </c>
      <c r="AU343" s="245" t="s">
        <v>81</v>
      </c>
      <c r="AV343" s="11" t="s">
        <v>81</v>
      </c>
      <c r="AW343" s="11" t="s">
        <v>35</v>
      </c>
      <c r="AX343" s="11" t="s">
        <v>71</v>
      </c>
      <c r="AY343" s="245" t="s">
        <v>136</v>
      </c>
    </row>
    <row r="344" s="1" customFormat="1" ht="16.5" customHeight="1">
      <c r="B344" s="44"/>
      <c r="C344" s="246" t="s">
        <v>790</v>
      </c>
      <c r="D344" s="246" t="s">
        <v>228</v>
      </c>
      <c r="E344" s="247" t="s">
        <v>791</v>
      </c>
      <c r="F344" s="248" t="s">
        <v>792</v>
      </c>
      <c r="G344" s="249" t="s">
        <v>353</v>
      </c>
      <c r="H344" s="250">
        <v>4</v>
      </c>
      <c r="I344" s="251"/>
      <c r="J344" s="252">
        <f>ROUND(I344*H344,2)</f>
        <v>0</v>
      </c>
      <c r="K344" s="248" t="s">
        <v>21</v>
      </c>
      <c r="L344" s="253"/>
      <c r="M344" s="254" t="s">
        <v>21</v>
      </c>
      <c r="N344" s="255" t="s">
        <v>42</v>
      </c>
      <c r="O344" s="45"/>
      <c r="P344" s="228">
        <f>O344*H344</f>
        <v>0</v>
      </c>
      <c r="Q344" s="228">
        <v>0</v>
      </c>
      <c r="R344" s="228">
        <f>Q344*H344</f>
        <v>0</v>
      </c>
      <c r="S344" s="228">
        <v>0</v>
      </c>
      <c r="T344" s="229">
        <f>S344*H344</f>
        <v>0</v>
      </c>
      <c r="AR344" s="22" t="s">
        <v>357</v>
      </c>
      <c r="AT344" s="22" t="s">
        <v>228</v>
      </c>
      <c r="AU344" s="22" t="s">
        <v>81</v>
      </c>
      <c r="AY344" s="22" t="s">
        <v>136</v>
      </c>
      <c r="BE344" s="230">
        <f>IF(N344="základní",J344,0)</f>
        <v>0</v>
      </c>
      <c r="BF344" s="230">
        <f>IF(N344="snížená",J344,0)</f>
        <v>0</v>
      </c>
      <c r="BG344" s="230">
        <f>IF(N344="zákl. přenesená",J344,0)</f>
        <v>0</v>
      </c>
      <c r="BH344" s="230">
        <f>IF(N344="sníž. přenesená",J344,0)</f>
        <v>0</v>
      </c>
      <c r="BI344" s="230">
        <f>IF(N344="nulová",J344,0)</f>
        <v>0</v>
      </c>
      <c r="BJ344" s="22" t="s">
        <v>79</v>
      </c>
      <c r="BK344" s="230">
        <f>ROUND(I344*H344,2)</f>
        <v>0</v>
      </c>
      <c r="BL344" s="22" t="s">
        <v>250</v>
      </c>
      <c r="BM344" s="22" t="s">
        <v>793</v>
      </c>
    </row>
    <row r="345" s="11" customFormat="1">
      <c r="B345" s="235"/>
      <c r="C345" s="236"/>
      <c r="D345" s="231" t="s">
        <v>149</v>
      </c>
      <c r="E345" s="237" t="s">
        <v>21</v>
      </c>
      <c r="F345" s="238" t="s">
        <v>554</v>
      </c>
      <c r="G345" s="236"/>
      <c r="H345" s="239">
        <v>4</v>
      </c>
      <c r="I345" s="240"/>
      <c r="J345" s="236"/>
      <c r="K345" s="236"/>
      <c r="L345" s="241"/>
      <c r="M345" s="242"/>
      <c r="N345" s="243"/>
      <c r="O345" s="243"/>
      <c r="P345" s="243"/>
      <c r="Q345" s="243"/>
      <c r="R345" s="243"/>
      <c r="S345" s="243"/>
      <c r="T345" s="244"/>
      <c r="AT345" s="245" t="s">
        <v>149</v>
      </c>
      <c r="AU345" s="245" t="s">
        <v>81</v>
      </c>
      <c r="AV345" s="11" t="s">
        <v>81</v>
      </c>
      <c r="AW345" s="11" t="s">
        <v>35</v>
      </c>
      <c r="AX345" s="11" t="s">
        <v>71</v>
      </c>
      <c r="AY345" s="245" t="s">
        <v>136</v>
      </c>
    </row>
    <row r="346" s="1" customFormat="1" ht="16.5" customHeight="1">
      <c r="B346" s="44"/>
      <c r="C346" s="219" t="s">
        <v>794</v>
      </c>
      <c r="D346" s="219" t="s">
        <v>138</v>
      </c>
      <c r="E346" s="220" t="s">
        <v>795</v>
      </c>
      <c r="F346" s="221" t="s">
        <v>796</v>
      </c>
      <c r="G346" s="222" t="s">
        <v>353</v>
      </c>
      <c r="H346" s="223">
        <v>4</v>
      </c>
      <c r="I346" s="224"/>
      <c r="J346" s="225">
        <f>ROUND(I346*H346,2)</f>
        <v>0</v>
      </c>
      <c r="K346" s="221" t="s">
        <v>142</v>
      </c>
      <c r="L346" s="70"/>
      <c r="M346" s="226" t="s">
        <v>21</v>
      </c>
      <c r="N346" s="227" t="s">
        <v>42</v>
      </c>
      <c r="O346" s="45"/>
      <c r="P346" s="228">
        <f>O346*H346</f>
        <v>0</v>
      </c>
      <c r="Q346" s="228">
        <v>0.0010100000000000001</v>
      </c>
      <c r="R346" s="228">
        <f>Q346*H346</f>
        <v>0.0040400000000000002</v>
      </c>
      <c r="S346" s="228">
        <v>0</v>
      </c>
      <c r="T346" s="229">
        <f>S346*H346</f>
        <v>0</v>
      </c>
      <c r="AR346" s="22" t="s">
        <v>250</v>
      </c>
      <c r="AT346" s="22" t="s">
        <v>138</v>
      </c>
      <c r="AU346" s="22" t="s">
        <v>81</v>
      </c>
      <c r="AY346" s="22" t="s">
        <v>136</v>
      </c>
      <c r="BE346" s="230">
        <f>IF(N346="základní",J346,0)</f>
        <v>0</v>
      </c>
      <c r="BF346" s="230">
        <f>IF(N346="snížená",J346,0)</f>
        <v>0</v>
      </c>
      <c r="BG346" s="230">
        <f>IF(N346="zákl. přenesená",J346,0)</f>
        <v>0</v>
      </c>
      <c r="BH346" s="230">
        <f>IF(N346="sníž. přenesená",J346,0)</f>
        <v>0</v>
      </c>
      <c r="BI346" s="230">
        <f>IF(N346="nulová",J346,0)</f>
        <v>0</v>
      </c>
      <c r="BJ346" s="22" t="s">
        <v>79</v>
      </c>
      <c r="BK346" s="230">
        <f>ROUND(I346*H346,2)</f>
        <v>0</v>
      </c>
      <c r="BL346" s="22" t="s">
        <v>250</v>
      </c>
      <c r="BM346" s="22" t="s">
        <v>797</v>
      </c>
    </row>
    <row r="347" s="1" customFormat="1">
      <c r="B347" s="44"/>
      <c r="C347" s="72"/>
      <c r="D347" s="231" t="s">
        <v>145</v>
      </c>
      <c r="E347" s="72"/>
      <c r="F347" s="232" t="s">
        <v>798</v>
      </c>
      <c r="G347" s="72"/>
      <c r="H347" s="72"/>
      <c r="I347" s="189"/>
      <c r="J347" s="72"/>
      <c r="K347" s="72"/>
      <c r="L347" s="70"/>
      <c r="M347" s="233"/>
      <c r="N347" s="45"/>
      <c r="O347" s="45"/>
      <c r="P347" s="45"/>
      <c r="Q347" s="45"/>
      <c r="R347" s="45"/>
      <c r="S347" s="45"/>
      <c r="T347" s="93"/>
      <c r="AT347" s="22" t="s">
        <v>145</v>
      </c>
      <c r="AU347" s="22" t="s">
        <v>81</v>
      </c>
    </row>
    <row r="348" s="11" customFormat="1">
      <c r="B348" s="235"/>
      <c r="C348" s="236"/>
      <c r="D348" s="231" t="s">
        <v>149</v>
      </c>
      <c r="E348" s="237" t="s">
        <v>21</v>
      </c>
      <c r="F348" s="238" t="s">
        <v>554</v>
      </c>
      <c r="G348" s="236"/>
      <c r="H348" s="239">
        <v>4</v>
      </c>
      <c r="I348" s="240"/>
      <c r="J348" s="236"/>
      <c r="K348" s="236"/>
      <c r="L348" s="241"/>
      <c r="M348" s="242"/>
      <c r="N348" s="243"/>
      <c r="O348" s="243"/>
      <c r="P348" s="243"/>
      <c r="Q348" s="243"/>
      <c r="R348" s="243"/>
      <c r="S348" s="243"/>
      <c r="T348" s="244"/>
      <c r="AT348" s="245" t="s">
        <v>149</v>
      </c>
      <c r="AU348" s="245" t="s">
        <v>81</v>
      </c>
      <c r="AV348" s="11" t="s">
        <v>81</v>
      </c>
      <c r="AW348" s="11" t="s">
        <v>35</v>
      </c>
      <c r="AX348" s="11" t="s">
        <v>71</v>
      </c>
      <c r="AY348" s="245" t="s">
        <v>136</v>
      </c>
    </row>
    <row r="349" s="1" customFormat="1" ht="16.5" customHeight="1">
      <c r="B349" s="44"/>
      <c r="C349" s="219" t="s">
        <v>799</v>
      </c>
      <c r="D349" s="219" t="s">
        <v>138</v>
      </c>
      <c r="E349" s="220" t="s">
        <v>800</v>
      </c>
      <c r="F349" s="221" t="s">
        <v>801</v>
      </c>
      <c r="G349" s="222" t="s">
        <v>159</v>
      </c>
      <c r="H349" s="223">
        <v>18</v>
      </c>
      <c r="I349" s="224"/>
      <c r="J349" s="225">
        <f>ROUND(I349*H349,2)</f>
        <v>0</v>
      </c>
      <c r="K349" s="221" t="s">
        <v>142</v>
      </c>
      <c r="L349" s="70"/>
      <c r="M349" s="226" t="s">
        <v>21</v>
      </c>
      <c r="N349" s="227" t="s">
        <v>42</v>
      </c>
      <c r="O349" s="45"/>
      <c r="P349" s="228">
        <f>O349*H349</f>
        <v>0</v>
      </c>
      <c r="Q349" s="228">
        <v>0.00044999999999999999</v>
      </c>
      <c r="R349" s="228">
        <f>Q349*H349</f>
        <v>0.0080999999999999996</v>
      </c>
      <c r="S349" s="228">
        <v>0</v>
      </c>
      <c r="T349" s="229">
        <f>S349*H349</f>
        <v>0</v>
      </c>
      <c r="AR349" s="22" t="s">
        <v>250</v>
      </c>
      <c r="AT349" s="22" t="s">
        <v>138</v>
      </c>
      <c r="AU349" s="22" t="s">
        <v>81</v>
      </c>
      <c r="AY349" s="22" t="s">
        <v>136</v>
      </c>
      <c r="BE349" s="230">
        <f>IF(N349="základní",J349,0)</f>
        <v>0</v>
      </c>
      <c r="BF349" s="230">
        <f>IF(N349="snížená",J349,0)</f>
        <v>0</v>
      </c>
      <c r="BG349" s="230">
        <f>IF(N349="zákl. přenesená",J349,0)</f>
        <v>0</v>
      </c>
      <c r="BH349" s="230">
        <f>IF(N349="sníž. přenesená",J349,0)</f>
        <v>0</v>
      </c>
      <c r="BI349" s="230">
        <f>IF(N349="nulová",J349,0)</f>
        <v>0</v>
      </c>
      <c r="BJ349" s="22" t="s">
        <v>79</v>
      </c>
      <c r="BK349" s="230">
        <f>ROUND(I349*H349,2)</f>
        <v>0</v>
      </c>
      <c r="BL349" s="22" t="s">
        <v>250</v>
      </c>
      <c r="BM349" s="22" t="s">
        <v>802</v>
      </c>
    </row>
    <row r="350" s="1" customFormat="1">
      <c r="B350" s="44"/>
      <c r="C350" s="72"/>
      <c r="D350" s="231" t="s">
        <v>145</v>
      </c>
      <c r="E350" s="72"/>
      <c r="F350" s="232" t="s">
        <v>803</v>
      </c>
      <c r="G350" s="72"/>
      <c r="H350" s="72"/>
      <c r="I350" s="189"/>
      <c r="J350" s="72"/>
      <c r="K350" s="72"/>
      <c r="L350" s="70"/>
      <c r="M350" s="233"/>
      <c r="N350" s="45"/>
      <c r="O350" s="45"/>
      <c r="P350" s="45"/>
      <c r="Q350" s="45"/>
      <c r="R350" s="45"/>
      <c r="S350" s="45"/>
      <c r="T350" s="93"/>
      <c r="AT350" s="22" t="s">
        <v>145</v>
      </c>
      <c r="AU350" s="22" t="s">
        <v>81</v>
      </c>
    </row>
    <row r="351" s="11" customFormat="1">
      <c r="B351" s="235"/>
      <c r="C351" s="236"/>
      <c r="D351" s="231" t="s">
        <v>149</v>
      </c>
      <c r="E351" s="237" t="s">
        <v>21</v>
      </c>
      <c r="F351" s="238" t="s">
        <v>804</v>
      </c>
      <c r="G351" s="236"/>
      <c r="H351" s="239">
        <v>18</v>
      </c>
      <c r="I351" s="240"/>
      <c r="J351" s="236"/>
      <c r="K351" s="236"/>
      <c r="L351" s="241"/>
      <c r="M351" s="242"/>
      <c r="N351" s="243"/>
      <c r="O351" s="243"/>
      <c r="P351" s="243"/>
      <c r="Q351" s="243"/>
      <c r="R351" s="243"/>
      <c r="S351" s="243"/>
      <c r="T351" s="244"/>
      <c r="AT351" s="245" t="s">
        <v>149</v>
      </c>
      <c r="AU351" s="245" t="s">
        <v>81</v>
      </c>
      <c r="AV351" s="11" t="s">
        <v>81</v>
      </c>
      <c r="AW351" s="11" t="s">
        <v>35</v>
      </c>
      <c r="AX351" s="11" t="s">
        <v>71</v>
      </c>
      <c r="AY351" s="245" t="s">
        <v>136</v>
      </c>
    </row>
    <row r="352" s="1" customFormat="1" ht="16.5" customHeight="1">
      <c r="B352" s="44"/>
      <c r="C352" s="246" t="s">
        <v>805</v>
      </c>
      <c r="D352" s="246" t="s">
        <v>228</v>
      </c>
      <c r="E352" s="247" t="s">
        <v>806</v>
      </c>
      <c r="F352" s="248" t="s">
        <v>807</v>
      </c>
      <c r="G352" s="249" t="s">
        <v>353</v>
      </c>
      <c r="H352" s="250">
        <v>5</v>
      </c>
      <c r="I352" s="251"/>
      <c r="J352" s="252">
        <f>ROUND(I352*H352,2)</f>
        <v>0</v>
      </c>
      <c r="K352" s="248" t="s">
        <v>21</v>
      </c>
      <c r="L352" s="253"/>
      <c r="M352" s="254" t="s">
        <v>21</v>
      </c>
      <c r="N352" s="255" t="s">
        <v>42</v>
      </c>
      <c r="O352" s="45"/>
      <c r="P352" s="228">
        <f>O352*H352</f>
        <v>0</v>
      </c>
      <c r="Q352" s="228">
        <v>0</v>
      </c>
      <c r="R352" s="228">
        <f>Q352*H352</f>
        <v>0</v>
      </c>
      <c r="S352" s="228">
        <v>0</v>
      </c>
      <c r="T352" s="229">
        <f>S352*H352</f>
        <v>0</v>
      </c>
      <c r="AR352" s="22" t="s">
        <v>357</v>
      </c>
      <c r="AT352" s="22" t="s">
        <v>228</v>
      </c>
      <c r="AU352" s="22" t="s">
        <v>81</v>
      </c>
      <c r="AY352" s="22" t="s">
        <v>136</v>
      </c>
      <c r="BE352" s="230">
        <f>IF(N352="základní",J352,0)</f>
        <v>0</v>
      </c>
      <c r="BF352" s="230">
        <f>IF(N352="snížená",J352,0)</f>
        <v>0</v>
      </c>
      <c r="BG352" s="230">
        <f>IF(N352="zákl. přenesená",J352,0)</f>
        <v>0</v>
      </c>
      <c r="BH352" s="230">
        <f>IF(N352="sníž. přenesená",J352,0)</f>
        <v>0</v>
      </c>
      <c r="BI352" s="230">
        <f>IF(N352="nulová",J352,0)</f>
        <v>0</v>
      </c>
      <c r="BJ352" s="22" t="s">
        <v>79</v>
      </c>
      <c r="BK352" s="230">
        <f>ROUND(I352*H352,2)</f>
        <v>0</v>
      </c>
      <c r="BL352" s="22" t="s">
        <v>250</v>
      </c>
      <c r="BM352" s="22" t="s">
        <v>808</v>
      </c>
    </row>
    <row r="353" s="11" customFormat="1">
      <c r="B353" s="235"/>
      <c r="C353" s="236"/>
      <c r="D353" s="231" t="s">
        <v>149</v>
      </c>
      <c r="E353" s="237" t="s">
        <v>21</v>
      </c>
      <c r="F353" s="238" t="s">
        <v>809</v>
      </c>
      <c r="G353" s="236"/>
      <c r="H353" s="239">
        <v>5</v>
      </c>
      <c r="I353" s="240"/>
      <c r="J353" s="236"/>
      <c r="K353" s="236"/>
      <c r="L353" s="241"/>
      <c r="M353" s="242"/>
      <c r="N353" s="243"/>
      <c r="O353" s="243"/>
      <c r="P353" s="243"/>
      <c r="Q353" s="243"/>
      <c r="R353" s="243"/>
      <c r="S353" s="243"/>
      <c r="T353" s="244"/>
      <c r="AT353" s="245" t="s">
        <v>149</v>
      </c>
      <c r="AU353" s="245" t="s">
        <v>81</v>
      </c>
      <c r="AV353" s="11" t="s">
        <v>81</v>
      </c>
      <c r="AW353" s="11" t="s">
        <v>35</v>
      </c>
      <c r="AX353" s="11" t="s">
        <v>71</v>
      </c>
      <c r="AY353" s="245" t="s">
        <v>136</v>
      </c>
    </row>
    <row r="354" s="1" customFormat="1" ht="16.5" customHeight="1">
      <c r="B354" s="44"/>
      <c r="C354" s="246" t="s">
        <v>810</v>
      </c>
      <c r="D354" s="246" t="s">
        <v>228</v>
      </c>
      <c r="E354" s="247" t="s">
        <v>811</v>
      </c>
      <c r="F354" s="248" t="s">
        <v>812</v>
      </c>
      <c r="G354" s="249" t="s">
        <v>353</v>
      </c>
      <c r="H354" s="250">
        <v>5</v>
      </c>
      <c r="I354" s="251"/>
      <c r="J354" s="252">
        <f>ROUND(I354*H354,2)</f>
        <v>0</v>
      </c>
      <c r="K354" s="248" t="s">
        <v>21</v>
      </c>
      <c r="L354" s="253"/>
      <c r="M354" s="254" t="s">
        <v>21</v>
      </c>
      <c r="N354" s="255" t="s">
        <v>42</v>
      </c>
      <c r="O354" s="45"/>
      <c r="P354" s="228">
        <f>O354*H354</f>
        <v>0</v>
      </c>
      <c r="Q354" s="228">
        <v>0</v>
      </c>
      <c r="R354" s="228">
        <f>Q354*H354</f>
        <v>0</v>
      </c>
      <c r="S354" s="228">
        <v>0</v>
      </c>
      <c r="T354" s="229">
        <f>S354*H354</f>
        <v>0</v>
      </c>
      <c r="AR354" s="22" t="s">
        <v>357</v>
      </c>
      <c r="AT354" s="22" t="s">
        <v>228</v>
      </c>
      <c r="AU354" s="22" t="s">
        <v>81</v>
      </c>
      <c r="AY354" s="22" t="s">
        <v>136</v>
      </c>
      <c r="BE354" s="230">
        <f>IF(N354="základní",J354,0)</f>
        <v>0</v>
      </c>
      <c r="BF354" s="230">
        <f>IF(N354="snížená",J354,0)</f>
        <v>0</v>
      </c>
      <c r="BG354" s="230">
        <f>IF(N354="zákl. přenesená",J354,0)</f>
        <v>0</v>
      </c>
      <c r="BH354" s="230">
        <f>IF(N354="sníž. přenesená",J354,0)</f>
        <v>0</v>
      </c>
      <c r="BI354" s="230">
        <f>IF(N354="nulová",J354,0)</f>
        <v>0</v>
      </c>
      <c r="BJ354" s="22" t="s">
        <v>79</v>
      </c>
      <c r="BK354" s="230">
        <f>ROUND(I354*H354,2)</f>
        <v>0</v>
      </c>
      <c r="BL354" s="22" t="s">
        <v>250</v>
      </c>
      <c r="BM354" s="22" t="s">
        <v>813</v>
      </c>
    </row>
    <row r="355" s="11" customFormat="1">
      <c r="B355" s="235"/>
      <c r="C355" s="236"/>
      <c r="D355" s="231" t="s">
        <v>149</v>
      </c>
      <c r="E355" s="237" t="s">
        <v>21</v>
      </c>
      <c r="F355" s="238" t="s">
        <v>809</v>
      </c>
      <c r="G355" s="236"/>
      <c r="H355" s="239">
        <v>5</v>
      </c>
      <c r="I355" s="240"/>
      <c r="J355" s="236"/>
      <c r="K355" s="236"/>
      <c r="L355" s="241"/>
      <c r="M355" s="242"/>
      <c r="N355" s="243"/>
      <c r="O355" s="243"/>
      <c r="P355" s="243"/>
      <c r="Q355" s="243"/>
      <c r="R355" s="243"/>
      <c r="S355" s="243"/>
      <c r="T355" s="244"/>
      <c r="AT355" s="245" t="s">
        <v>149</v>
      </c>
      <c r="AU355" s="245" t="s">
        <v>81</v>
      </c>
      <c r="AV355" s="11" t="s">
        <v>81</v>
      </c>
      <c r="AW355" s="11" t="s">
        <v>35</v>
      </c>
      <c r="AX355" s="11" t="s">
        <v>71</v>
      </c>
      <c r="AY355" s="245" t="s">
        <v>136</v>
      </c>
    </row>
    <row r="356" s="1" customFormat="1" ht="16.5" customHeight="1">
      <c r="B356" s="44"/>
      <c r="C356" s="246" t="s">
        <v>814</v>
      </c>
      <c r="D356" s="246" t="s">
        <v>228</v>
      </c>
      <c r="E356" s="247" t="s">
        <v>815</v>
      </c>
      <c r="F356" s="248" t="s">
        <v>816</v>
      </c>
      <c r="G356" s="249" t="s">
        <v>353</v>
      </c>
      <c r="H356" s="250">
        <v>12</v>
      </c>
      <c r="I356" s="251"/>
      <c r="J356" s="252">
        <f>ROUND(I356*H356,2)</f>
        <v>0</v>
      </c>
      <c r="K356" s="248" t="s">
        <v>21</v>
      </c>
      <c r="L356" s="253"/>
      <c r="M356" s="254" t="s">
        <v>21</v>
      </c>
      <c r="N356" s="255" t="s">
        <v>42</v>
      </c>
      <c r="O356" s="45"/>
      <c r="P356" s="228">
        <f>O356*H356</f>
        <v>0</v>
      </c>
      <c r="Q356" s="228">
        <v>0</v>
      </c>
      <c r="R356" s="228">
        <f>Q356*H356</f>
        <v>0</v>
      </c>
      <c r="S356" s="228">
        <v>0</v>
      </c>
      <c r="T356" s="229">
        <f>S356*H356</f>
        <v>0</v>
      </c>
      <c r="AR356" s="22" t="s">
        <v>357</v>
      </c>
      <c r="AT356" s="22" t="s">
        <v>228</v>
      </c>
      <c r="AU356" s="22" t="s">
        <v>81</v>
      </c>
      <c r="AY356" s="22" t="s">
        <v>136</v>
      </c>
      <c r="BE356" s="230">
        <f>IF(N356="základní",J356,0)</f>
        <v>0</v>
      </c>
      <c r="BF356" s="230">
        <f>IF(N356="snížená",J356,0)</f>
        <v>0</v>
      </c>
      <c r="BG356" s="230">
        <f>IF(N356="zákl. přenesená",J356,0)</f>
        <v>0</v>
      </c>
      <c r="BH356" s="230">
        <f>IF(N356="sníž. přenesená",J356,0)</f>
        <v>0</v>
      </c>
      <c r="BI356" s="230">
        <f>IF(N356="nulová",J356,0)</f>
        <v>0</v>
      </c>
      <c r="BJ356" s="22" t="s">
        <v>79</v>
      </c>
      <c r="BK356" s="230">
        <f>ROUND(I356*H356,2)</f>
        <v>0</v>
      </c>
      <c r="BL356" s="22" t="s">
        <v>250</v>
      </c>
      <c r="BM356" s="22" t="s">
        <v>817</v>
      </c>
    </row>
    <row r="357" s="11" customFormat="1">
      <c r="B357" s="235"/>
      <c r="C357" s="236"/>
      <c r="D357" s="231" t="s">
        <v>149</v>
      </c>
      <c r="E357" s="237" t="s">
        <v>21</v>
      </c>
      <c r="F357" s="238" t="s">
        <v>613</v>
      </c>
      <c r="G357" s="236"/>
      <c r="H357" s="239">
        <v>12</v>
      </c>
      <c r="I357" s="240"/>
      <c r="J357" s="236"/>
      <c r="K357" s="236"/>
      <c r="L357" s="241"/>
      <c r="M357" s="242"/>
      <c r="N357" s="243"/>
      <c r="O357" s="243"/>
      <c r="P357" s="243"/>
      <c r="Q357" s="243"/>
      <c r="R357" s="243"/>
      <c r="S357" s="243"/>
      <c r="T357" s="244"/>
      <c r="AT357" s="245" t="s">
        <v>149</v>
      </c>
      <c r="AU357" s="245" t="s">
        <v>81</v>
      </c>
      <c r="AV357" s="11" t="s">
        <v>81</v>
      </c>
      <c r="AW357" s="11" t="s">
        <v>35</v>
      </c>
      <c r="AX357" s="11" t="s">
        <v>71</v>
      </c>
      <c r="AY357" s="245" t="s">
        <v>136</v>
      </c>
    </row>
    <row r="358" s="1" customFormat="1" ht="16.5" customHeight="1">
      <c r="B358" s="44"/>
      <c r="C358" s="246" t="s">
        <v>818</v>
      </c>
      <c r="D358" s="246" t="s">
        <v>228</v>
      </c>
      <c r="E358" s="247" t="s">
        <v>819</v>
      </c>
      <c r="F358" s="248" t="s">
        <v>820</v>
      </c>
      <c r="G358" s="249" t="s">
        <v>353</v>
      </c>
      <c r="H358" s="250">
        <v>12</v>
      </c>
      <c r="I358" s="251"/>
      <c r="J358" s="252">
        <f>ROUND(I358*H358,2)</f>
        <v>0</v>
      </c>
      <c r="K358" s="248" t="s">
        <v>21</v>
      </c>
      <c r="L358" s="253"/>
      <c r="M358" s="254" t="s">
        <v>21</v>
      </c>
      <c r="N358" s="255" t="s">
        <v>42</v>
      </c>
      <c r="O358" s="45"/>
      <c r="P358" s="228">
        <f>O358*H358</f>
        <v>0</v>
      </c>
      <c r="Q358" s="228">
        <v>0</v>
      </c>
      <c r="R358" s="228">
        <f>Q358*H358</f>
        <v>0</v>
      </c>
      <c r="S358" s="228">
        <v>0</v>
      </c>
      <c r="T358" s="229">
        <f>S358*H358</f>
        <v>0</v>
      </c>
      <c r="AR358" s="22" t="s">
        <v>357</v>
      </c>
      <c r="AT358" s="22" t="s">
        <v>228</v>
      </c>
      <c r="AU358" s="22" t="s">
        <v>81</v>
      </c>
      <c r="AY358" s="22" t="s">
        <v>136</v>
      </c>
      <c r="BE358" s="230">
        <f>IF(N358="základní",J358,0)</f>
        <v>0</v>
      </c>
      <c r="BF358" s="230">
        <f>IF(N358="snížená",J358,0)</f>
        <v>0</v>
      </c>
      <c r="BG358" s="230">
        <f>IF(N358="zákl. přenesená",J358,0)</f>
        <v>0</v>
      </c>
      <c r="BH358" s="230">
        <f>IF(N358="sníž. přenesená",J358,0)</f>
        <v>0</v>
      </c>
      <c r="BI358" s="230">
        <f>IF(N358="nulová",J358,0)</f>
        <v>0</v>
      </c>
      <c r="BJ358" s="22" t="s">
        <v>79</v>
      </c>
      <c r="BK358" s="230">
        <f>ROUND(I358*H358,2)</f>
        <v>0</v>
      </c>
      <c r="BL358" s="22" t="s">
        <v>250</v>
      </c>
      <c r="BM358" s="22" t="s">
        <v>821</v>
      </c>
    </row>
    <row r="359" s="11" customFormat="1">
      <c r="B359" s="235"/>
      <c r="C359" s="236"/>
      <c r="D359" s="231" t="s">
        <v>149</v>
      </c>
      <c r="E359" s="237" t="s">
        <v>21</v>
      </c>
      <c r="F359" s="238" t="s">
        <v>613</v>
      </c>
      <c r="G359" s="236"/>
      <c r="H359" s="239">
        <v>12</v>
      </c>
      <c r="I359" s="240"/>
      <c r="J359" s="236"/>
      <c r="K359" s="236"/>
      <c r="L359" s="241"/>
      <c r="M359" s="242"/>
      <c r="N359" s="243"/>
      <c r="O359" s="243"/>
      <c r="P359" s="243"/>
      <c r="Q359" s="243"/>
      <c r="R359" s="243"/>
      <c r="S359" s="243"/>
      <c r="T359" s="244"/>
      <c r="AT359" s="245" t="s">
        <v>149</v>
      </c>
      <c r="AU359" s="245" t="s">
        <v>81</v>
      </c>
      <c r="AV359" s="11" t="s">
        <v>81</v>
      </c>
      <c r="AW359" s="11" t="s">
        <v>35</v>
      </c>
      <c r="AX359" s="11" t="s">
        <v>71</v>
      </c>
      <c r="AY359" s="245" t="s">
        <v>136</v>
      </c>
    </row>
    <row r="360" s="1" customFormat="1" ht="16.5" customHeight="1">
      <c r="B360" s="44"/>
      <c r="C360" s="246" t="s">
        <v>822</v>
      </c>
      <c r="D360" s="246" t="s">
        <v>228</v>
      </c>
      <c r="E360" s="247" t="s">
        <v>823</v>
      </c>
      <c r="F360" s="248" t="s">
        <v>824</v>
      </c>
      <c r="G360" s="249" t="s">
        <v>353</v>
      </c>
      <c r="H360" s="250">
        <v>4</v>
      </c>
      <c r="I360" s="251"/>
      <c r="J360" s="252">
        <f>ROUND(I360*H360,2)</f>
        <v>0</v>
      </c>
      <c r="K360" s="248" t="s">
        <v>21</v>
      </c>
      <c r="L360" s="253"/>
      <c r="M360" s="254" t="s">
        <v>21</v>
      </c>
      <c r="N360" s="255" t="s">
        <v>42</v>
      </c>
      <c r="O360" s="45"/>
      <c r="P360" s="228">
        <f>O360*H360</f>
        <v>0</v>
      </c>
      <c r="Q360" s="228">
        <v>0</v>
      </c>
      <c r="R360" s="228">
        <f>Q360*H360</f>
        <v>0</v>
      </c>
      <c r="S360" s="228">
        <v>0</v>
      </c>
      <c r="T360" s="229">
        <f>S360*H360</f>
        <v>0</v>
      </c>
      <c r="AR360" s="22" t="s">
        <v>357</v>
      </c>
      <c r="AT360" s="22" t="s">
        <v>228</v>
      </c>
      <c r="AU360" s="22" t="s">
        <v>81</v>
      </c>
      <c r="AY360" s="22" t="s">
        <v>136</v>
      </c>
      <c r="BE360" s="230">
        <f>IF(N360="základní",J360,0)</f>
        <v>0</v>
      </c>
      <c r="BF360" s="230">
        <f>IF(N360="snížená",J360,0)</f>
        <v>0</v>
      </c>
      <c r="BG360" s="230">
        <f>IF(N360="zákl. přenesená",J360,0)</f>
        <v>0</v>
      </c>
      <c r="BH360" s="230">
        <f>IF(N360="sníž. přenesená",J360,0)</f>
        <v>0</v>
      </c>
      <c r="BI360" s="230">
        <f>IF(N360="nulová",J360,0)</f>
        <v>0</v>
      </c>
      <c r="BJ360" s="22" t="s">
        <v>79</v>
      </c>
      <c r="BK360" s="230">
        <f>ROUND(I360*H360,2)</f>
        <v>0</v>
      </c>
      <c r="BL360" s="22" t="s">
        <v>250</v>
      </c>
      <c r="BM360" s="22" t="s">
        <v>825</v>
      </c>
    </row>
    <row r="361" s="11" customFormat="1">
      <c r="B361" s="235"/>
      <c r="C361" s="236"/>
      <c r="D361" s="231" t="s">
        <v>149</v>
      </c>
      <c r="E361" s="237" t="s">
        <v>21</v>
      </c>
      <c r="F361" s="238" t="s">
        <v>554</v>
      </c>
      <c r="G361" s="236"/>
      <c r="H361" s="239">
        <v>4</v>
      </c>
      <c r="I361" s="240"/>
      <c r="J361" s="236"/>
      <c r="K361" s="236"/>
      <c r="L361" s="241"/>
      <c r="M361" s="242"/>
      <c r="N361" s="243"/>
      <c r="O361" s="243"/>
      <c r="P361" s="243"/>
      <c r="Q361" s="243"/>
      <c r="R361" s="243"/>
      <c r="S361" s="243"/>
      <c r="T361" s="244"/>
      <c r="AT361" s="245" t="s">
        <v>149</v>
      </c>
      <c r="AU361" s="245" t="s">
        <v>81</v>
      </c>
      <c r="AV361" s="11" t="s">
        <v>81</v>
      </c>
      <c r="AW361" s="11" t="s">
        <v>35</v>
      </c>
      <c r="AX361" s="11" t="s">
        <v>71</v>
      </c>
      <c r="AY361" s="245" t="s">
        <v>136</v>
      </c>
    </row>
    <row r="362" s="1" customFormat="1" ht="16.5" customHeight="1">
      <c r="B362" s="44"/>
      <c r="C362" s="246" t="s">
        <v>826</v>
      </c>
      <c r="D362" s="246" t="s">
        <v>228</v>
      </c>
      <c r="E362" s="247" t="s">
        <v>827</v>
      </c>
      <c r="F362" s="248" t="s">
        <v>828</v>
      </c>
      <c r="G362" s="249" t="s">
        <v>353</v>
      </c>
      <c r="H362" s="250">
        <v>4</v>
      </c>
      <c r="I362" s="251"/>
      <c r="J362" s="252">
        <f>ROUND(I362*H362,2)</f>
        <v>0</v>
      </c>
      <c r="K362" s="248" t="s">
        <v>21</v>
      </c>
      <c r="L362" s="253"/>
      <c r="M362" s="254" t="s">
        <v>21</v>
      </c>
      <c r="N362" s="255" t="s">
        <v>42</v>
      </c>
      <c r="O362" s="45"/>
      <c r="P362" s="228">
        <f>O362*H362</f>
        <v>0</v>
      </c>
      <c r="Q362" s="228">
        <v>0</v>
      </c>
      <c r="R362" s="228">
        <f>Q362*H362</f>
        <v>0</v>
      </c>
      <c r="S362" s="228">
        <v>0</v>
      </c>
      <c r="T362" s="229">
        <f>S362*H362</f>
        <v>0</v>
      </c>
      <c r="AR362" s="22" t="s">
        <v>357</v>
      </c>
      <c r="AT362" s="22" t="s">
        <v>228</v>
      </c>
      <c r="AU362" s="22" t="s">
        <v>81</v>
      </c>
      <c r="AY362" s="22" t="s">
        <v>136</v>
      </c>
      <c r="BE362" s="230">
        <f>IF(N362="základní",J362,0)</f>
        <v>0</v>
      </c>
      <c r="BF362" s="230">
        <f>IF(N362="snížená",J362,0)</f>
        <v>0</v>
      </c>
      <c r="BG362" s="230">
        <f>IF(N362="zákl. přenesená",J362,0)</f>
        <v>0</v>
      </c>
      <c r="BH362" s="230">
        <f>IF(N362="sníž. přenesená",J362,0)</f>
        <v>0</v>
      </c>
      <c r="BI362" s="230">
        <f>IF(N362="nulová",J362,0)</f>
        <v>0</v>
      </c>
      <c r="BJ362" s="22" t="s">
        <v>79</v>
      </c>
      <c r="BK362" s="230">
        <f>ROUND(I362*H362,2)</f>
        <v>0</v>
      </c>
      <c r="BL362" s="22" t="s">
        <v>250</v>
      </c>
      <c r="BM362" s="22" t="s">
        <v>829</v>
      </c>
    </row>
    <row r="363" s="11" customFormat="1">
      <c r="B363" s="235"/>
      <c r="C363" s="236"/>
      <c r="D363" s="231" t="s">
        <v>149</v>
      </c>
      <c r="E363" s="237" t="s">
        <v>21</v>
      </c>
      <c r="F363" s="238" t="s">
        <v>554</v>
      </c>
      <c r="G363" s="236"/>
      <c r="H363" s="239">
        <v>4</v>
      </c>
      <c r="I363" s="240"/>
      <c r="J363" s="236"/>
      <c r="K363" s="236"/>
      <c r="L363" s="241"/>
      <c r="M363" s="242"/>
      <c r="N363" s="243"/>
      <c r="O363" s="243"/>
      <c r="P363" s="243"/>
      <c r="Q363" s="243"/>
      <c r="R363" s="243"/>
      <c r="S363" s="243"/>
      <c r="T363" s="244"/>
      <c r="AT363" s="245" t="s">
        <v>149</v>
      </c>
      <c r="AU363" s="245" t="s">
        <v>81</v>
      </c>
      <c r="AV363" s="11" t="s">
        <v>81</v>
      </c>
      <c r="AW363" s="11" t="s">
        <v>35</v>
      </c>
      <c r="AX363" s="11" t="s">
        <v>71</v>
      </c>
      <c r="AY363" s="245" t="s">
        <v>136</v>
      </c>
    </row>
    <row r="364" s="1" customFormat="1" ht="16.5" customHeight="1">
      <c r="B364" s="44"/>
      <c r="C364" s="246" t="s">
        <v>830</v>
      </c>
      <c r="D364" s="246" t="s">
        <v>228</v>
      </c>
      <c r="E364" s="247" t="s">
        <v>831</v>
      </c>
      <c r="F364" s="248" t="s">
        <v>832</v>
      </c>
      <c r="G364" s="249" t="s">
        <v>353</v>
      </c>
      <c r="H364" s="250">
        <v>4</v>
      </c>
      <c r="I364" s="251"/>
      <c r="J364" s="252">
        <f>ROUND(I364*H364,2)</f>
        <v>0</v>
      </c>
      <c r="K364" s="248" t="s">
        <v>21</v>
      </c>
      <c r="L364" s="253"/>
      <c r="M364" s="254" t="s">
        <v>21</v>
      </c>
      <c r="N364" s="255" t="s">
        <v>42</v>
      </c>
      <c r="O364" s="45"/>
      <c r="P364" s="228">
        <f>O364*H364</f>
        <v>0</v>
      </c>
      <c r="Q364" s="228">
        <v>0</v>
      </c>
      <c r="R364" s="228">
        <f>Q364*H364</f>
        <v>0</v>
      </c>
      <c r="S364" s="228">
        <v>0</v>
      </c>
      <c r="T364" s="229">
        <f>S364*H364</f>
        <v>0</v>
      </c>
      <c r="AR364" s="22" t="s">
        <v>357</v>
      </c>
      <c r="AT364" s="22" t="s">
        <v>228</v>
      </c>
      <c r="AU364" s="22" t="s">
        <v>81</v>
      </c>
      <c r="AY364" s="22" t="s">
        <v>136</v>
      </c>
      <c r="BE364" s="230">
        <f>IF(N364="základní",J364,0)</f>
        <v>0</v>
      </c>
      <c r="BF364" s="230">
        <f>IF(N364="snížená",J364,0)</f>
        <v>0</v>
      </c>
      <c r="BG364" s="230">
        <f>IF(N364="zákl. přenesená",J364,0)</f>
        <v>0</v>
      </c>
      <c r="BH364" s="230">
        <f>IF(N364="sníž. přenesená",J364,0)</f>
        <v>0</v>
      </c>
      <c r="BI364" s="230">
        <f>IF(N364="nulová",J364,0)</f>
        <v>0</v>
      </c>
      <c r="BJ364" s="22" t="s">
        <v>79</v>
      </c>
      <c r="BK364" s="230">
        <f>ROUND(I364*H364,2)</f>
        <v>0</v>
      </c>
      <c r="BL364" s="22" t="s">
        <v>250</v>
      </c>
      <c r="BM364" s="22" t="s">
        <v>833</v>
      </c>
    </row>
    <row r="365" s="11" customFormat="1">
      <c r="B365" s="235"/>
      <c r="C365" s="236"/>
      <c r="D365" s="231" t="s">
        <v>149</v>
      </c>
      <c r="E365" s="237" t="s">
        <v>21</v>
      </c>
      <c r="F365" s="238" t="s">
        <v>554</v>
      </c>
      <c r="G365" s="236"/>
      <c r="H365" s="239">
        <v>4</v>
      </c>
      <c r="I365" s="240"/>
      <c r="J365" s="236"/>
      <c r="K365" s="236"/>
      <c r="L365" s="241"/>
      <c r="M365" s="242"/>
      <c r="N365" s="243"/>
      <c r="O365" s="243"/>
      <c r="P365" s="243"/>
      <c r="Q365" s="243"/>
      <c r="R365" s="243"/>
      <c r="S365" s="243"/>
      <c r="T365" s="244"/>
      <c r="AT365" s="245" t="s">
        <v>149</v>
      </c>
      <c r="AU365" s="245" t="s">
        <v>81</v>
      </c>
      <c r="AV365" s="11" t="s">
        <v>81</v>
      </c>
      <c r="AW365" s="11" t="s">
        <v>35</v>
      </c>
      <c r="AX365" s="11" t="s">
        <v>71</v>
      </c>
      <c r="AY365" s="245" t="s">
        <v>136</v>
      </c>
    </row>
    <row r="366" s="1" customFormat="1" ht="16.5" customHeight="1">
      <c r="B366" s="44"/>
      <c r="C366" s="246" t="s">
        <v>834</v>
      </c>
      <c r="D366" s="246" t="s">
        <v>228</v>
      </c>
      <c r="E366" s="247" t="s">
        <v>835</v>
      </c>
      <c r="F366" s="248" t="s">
        <v>836</v>
      </c>
      <c r="G366" s="249" t="s">
        <v>353</v>
      </c>
      <c r="H366" s="250">
        <v>4</v>
      </c>
      <c r="I366" s="251"/>
      <c r="J366" s="252">
        <f>ROUND(I366*H366,2)</f>
        <v>0</v>
      </c>
      <c r="K366" s="248" t="s">
        <v>21</v>
      </c>
      <c r="L366" s="253"/>
      <c r="M366" s="254" t="s">
        <v>21</v>
      </c>
      <c r="N366" s="255" t="s">
        <v>42</v>
      </c>
      <c r="O366" s="45"/>
      <c r="P366" s="228">
        <f>O366*H366</f>
        <v>0</v>
      </c>
      <c r="Q366" s="228">
        <v>0</v>
      </c>
      <c r="R366" s="228">
        <f>Q366*H366</f>
        <v>0</v>
      </c>
      <c r="S366" s="228">
        <v>0</v>
      </c>
      <c r="T366" s="229">
        <f>S366*H366</f>
        <v>0</v>
      </c>
      <c r="AR366" s="22" t="s">
        <v>357</v>
      </c>
      <c r="AT366" s="22" t="s">
        <v>228</v>
      </c>
      <c r="AU366" s="22" t="s">
        <v>81</v>
      </c>
      <c r="AY366" s="22" t="s">
        <v>136</v>
      </c>
      <c r="BE366" s="230">
        <f>IF(N366="základní",J366,0)</f>
        <v>0</v>
      </c>
      <c r="BF366" s="230">
        <f>IF(N366="snížená",J366,0)</f>
        <v>0</v>
      </c>
      <c r="BG366" s="230">
        <f>IF(N366="zákl. přenesená",J366,0)</f>
        <v>0</v>
      </c>
      <c r="BH366" s="230">
        <f>IF(N366="sníž. přenesená",J366,0)</f>
        <v>0</v>
      </c>
      <c r="BI366" s="230">
        <f>IF(N366="nulová",J366,0)</f>
        <v>0</v>
      </c>
      <c r="BJ366" s="22" t="s">
        <v>79</v>
      </c>
      <c r="BK366" s="230">
        <f>ROUND(I366*H366,2)</f>
        <v>0</v>
      </c>
      <c r="BL366" s="22" t="s">
        <v>250</v>
      </c>
      <c r="BM366" s="22" t="s">
        <v>837</v>
      </c>
    </row>
    <row r="367" s="11" customFormat="1">
      <c r="B367" s="235"/>
      <c r="C367" s="236"/>
      <c r="D367" s="231" t="s">
        <v>149</v>
      </c>
      <c r="E367" s="237" t="s">
        <v>21</v>
      </c>
      <c r="F367" s="238" t="s">
        <v>554</v>
      </c>
      <c r="G367" s="236"/>
      <c r="H367" s="239">
        <v>4</v>
      </c>
      <c r="I367" s="240"/>
      <c r="J367" s="236"/>
      <c r="K367" s="236"/>
      <c r="L367" s="241"/>
      <c r="M367" s="242"/>
      <c r="N367" s="243"/>
      <c r="O367" s="243"/>
      <c r="P367" s="243"/>
      <c r="Q367" s="243"/>
      <c r="R367" s="243"/>
      <c r="S367" s="243"/>
      <c r="T367" s="244"/>
      <c r="AT367" s="245" t="s">
        <v>149</v>
      </c>
      <c r="AU367" s="245" t="s">
        <v>81</v>
      </c>
      <c r="AV367" s="11" t="s">
        <v>81</v>
      </c>
      <c r="AW367" s="11" t="s">
        <v>35</v>
      </c>
      <c r="AX367" s="11" t="s">
        <v>71</v>
      </c>
      <c r="AY367" s="245" t="s">
        <v>136</v>
      </c>
    </row>
    <row r="368" s="1" customFormat="1" ht="16.5" customHeight="1">
      <c r="B368" s="44"/>
      <c r="C368" s="246" t="s">
        <v>838</v>
      </c>
      <c r="D368" s="246" t="s">
        <v>228</v>
      </c>
      <c r="E368" s="247" t="s">
        <v>839</v>
      </c>
      <c r="F368" s="248" t="s">
        <v>840</v>
      </c>
      <c r="G368" s="249" t="s">
        <v>353</v>
      </c>
      <c r="H368" s="250">
        <v>4</v>
      </c>
      <c r="I368" s="251"/>
      <c r="J368" s="252">
        <f>ROUND(I368*H368,2)</f>
        <v>0</v>
      </c>
      <c r="K368" s="248" t="s">
        <v>21</v>
      </c>
      <c r="L368" s="253"/>
      <c r="M368" s="254" t="s">
        <v>21</v>
      </c>
      <c r="N368" s="255" t="s">
        <v>42</v>
      </c>
      <c r="O368" s="45"/>
      <c r="P368" s="228">
        <f>O368*H368</f>
        <v>0</v>
      </c>
      <c r="Q368" s="228">
        <v>0</v>
      </c>
      <c r="R368" s="228">
        <f>Q368*H368</f>
        <v>0</v>
      </c>
      <c r="S368" s="228">
        <v>0</v>
      </c>
      <c r="T368" s="229">
        <f>S368*H368</f>
        <v>0</v>
      </c>
      <c r="AR368" s="22" t="s">
        <v>357</v>
      </c>
      <c r="AT368" s="22" t="s">
        <v>228</v>
      </c>
      <c r="AU368" s="22" t="s">
        <v>81</v>
      </c>
      <c r="AY368" s="22" t="s">
        <v>136</v>
      </c>
      <c r="BE368" s="230">
        <f>IF(N368="základní",J368,0)</f>
        <v>0</v>
      </c>
      <c r="BF368" s="230">
        <f>IF(N368="snížená",J368,0)</f>
        <v>0</v>
      </c>
      <c r="BG368" s="230">
        <f>IF(N368="zákl. přenesená",J368,0)</f>
        <v>0</v>
      </c>
      <c r="BH368" s="230">
        <f>IF(N368="sníž. přenesená",J368,0)</f>
        <v>0</v>
      </c>
      <c r="BI368" s="230">
        <f>IF(N368="nulová",J368,0)</f>
        <v>0</v>
      </c>
      <c r="BJ368" s="22" t="s">
        <v>79</v>
      </c>
      <c r="BK368" s="230">
        <f>ROUND(I368*H368,2)</f>
        <v>0</v>
      </c>
      <c r="BL368" s="22" t="s">
        <v>250</v>
      </c>
      <c r="BM368" s="22" t="s">
        <v>841</v>
      </c>
    </row>
    <row r="369" s="11" customFormat="1">
      <c r="B369" s="235"/>
      <c r="C369" s="236"/>
      <c r="D369" s="231" t="s">
        <v>149</v>
      </c>
      <c r="E369" s="237" t="s">
        <v>21</v>
      </c>
      <c r="F369" s="238" t="s">
        <v>554</v>
      </c>
      <c r="G369" s="236"/>
      <c r="H369" s="239">
        <v>4</v>
      </c>
      <c r="I369" s="240"/>
      <c r="J369" s="236"/>
      <c r="K369" s="236"/>
      <c r="L369" s="241"/>
      <c r="M369" s="242"/>
      <c r="N369" s="243"/>
      <c r="O369" s="243"/>
      <c r="P369" s="243"/>
      <c r="Q369" s="243"/>
      <c r="R369" s="243"/>
      <c r="S369" s="243"/>
      <c r="T369" s="244"/>
      <c r="AT369" s="245" t="s">
        <v>149</v>
      </c>
      <c r="AU369" s="245" t="s">
        <v>81</v>
      </c>
      <c r="AV369" s="11" t="s">
        <v>81</v>
      </c>
      <c r="AW369" s="11" t="s">
        <v>35</v>
      </c>
      <c r="AX369" s="11" t="s">
        <v>71</v>
      </c>
      <c r="AY369" s="245" t="s">
        <v>136</v>
      </c>
    </row>
    <row r="370" s="1" customFormat="1" ht="16.5" customHeight="1">
      <c r="B370" s="44"/>
      <c r="C370" s="246" t="s">
        <v>842</v>
      </c>
      <c r="D370" s="246" t="s">
        <v>228</v>
      </c>
      <c r="E370" s="247" t="s">
        <v>843</v>
      </c>
      <c r="F370" s="248" t="s">
        <v>844</v>
      </c>
      <c r="G370" s="249" t="s">
        <v>353</v>
      </c>
      <c r="H370" s="250">
        <v>4</v>
      </c>
      <c r="I370" s="251"/>
      <c r="J370" s="252">
        <f>ROUND(I370*H370,2)</f>
        <v>0</v>
      </c>
      <c r="K370" s="248" t="s">
        <v>21</v>
      </c>
      <c r="L370" s="253"/>
      <c r="M370" s="254" t="s">
        <v>21</v>
      </c>
      <c r="N370" s="255" t="s">
        <v>42</v>
      </c>
      <c r="O370" s="45"/>
      <c r="P370" s="228">
        <f>O370*H370</f>
        <v>0</v>
      </c>
      <c r="Q370" s="228">
        <v>0</v>
      </c>
      <c r="R370" s="228">
        <f>Q370*H370</f>
        <v>0</v>
      </c>
      <c r="S370" s="228">
        <v>0</v>
      </c>
      <c r="T370" s="229">
        <f>S370*H370</f>
        <v>0</v>
      </c>
      <c r="AR370" s="22" t="s">
        <v>357</v>
      </c>
      <c r="AT370" s="22" t="s">
        <v>228</v>
      </c>
      <c r="AU370" s="22" t="s">
        <v>81</v>
      </c>
      <c r="AY370" s="22" t="s">
        <v>136</v>
      </c>
      <c r="BE370" s="230">
        <f>IF(N370="základní",J370,0)</f>
        <v>0</v>
      </c>
      <c r="BF370" s="230">
        <f>IF(N370="snížená",J370,0)</f>
        <v>0</v>
      </c>
      <c r="BG370" s="230">
        <f>IF(N370="zákl. přenesená",J370,0)</f>
        <v>0</v>
      </c>
      <c r="BH370" s="230">
        <f>IF(N370="sníž. přenesená",J370,0)</f>
        <v>0</v>
      </c>
      <c r="BI370" s="230">
        <f>IF(N370="nulová",J370,0)</f>
        <v>0</v>
      </c>
      <c r="BJ370" s="22" t="s">
        <v>79</v>
      </c>
      <c r="BK370" s="230">
        <f>ROUND(I370*H370,2)</f>
        <v>0</v>
      </c>
      <c r="BL370" s="22" t="s">
        <v>250</v>
      </c>
      <c r="BM370" s="22" t="s">
        <v>845</v>
      </c>
    </row>
    <row r="371" s="11" customFormat="1">
      <c r="B371" s="235"/>
      <c r="C371" s="236"/>
      <c r="D371" s="231" t="s">
        <v>149</v>
      </c>
      <c r="E371" s="237" t="s">
        <v>21</v>
      </c>
      <c r="F371" s="238" t="s">
        <v>554</v>
      </c>
      <c r="G371" s="236"/>
      <c r="H371" s="239">
        <v>4</v>
      </c>
      <c r="I371" s="240"/>
      <c r="J371" s="236"/>
      <c r="K371" s="236"/>
      <c r="L371" s="241"/>
      <c r="M371" s="242"/>
      <c r="N371" s="243"/>
      <c r="O371" s="243"/>
      <c r="P371" s="243"/>
      <c r="Q371" s="243"/>
      <c r="R371" s="243"/>
      <c r="S371" s="243"/>
      <c r="T371" s="244"/>
      <c r="AT371" s="245" t="s">
        <v>149</v>
      </c>
      <c r="AU371" s="245" t="s">
        <v>81</v>
      </c>
      <c r="AV371" s="11" t="s">
        <v>81</v>
      </c>
      <c r="AW371" s="11" t="s">
        <v>35</v>
      </c>
      <c r="AX371" s="11" t="s">
        <v>71</v>
      </c>
      <c r="AY371" s="245" t="s">
        <v>136</v>
      </c>
    </row>
    <row r="372" s="1" customFormat="1" ht="16.5" customHeight="1">
      <c r="B372" s="44"/>
      <c r="C372" s="246" t="s">
        <v>846</v>
      </c>
      <c r="D372" s="246" t="s">
        <v>228</v>
      </c>
      <c r="E372" s="247" t="s">
        <v>847</v>
      </c>
      <c r="F372" s="248" t="s">
        <v>848</v>
      </c>
      <c r="G372" s="249" t="s">
        <v>353</v>
      </c>
      <c r="H372" s="250">
        <v>8</v>
      </c>
      <c r="I372" s="251"/>
      <c r="J372" s="252">
        <f>ROUND(I372*H372,2)</f>
        <v>0</v>
      </c>
      <c r="K372" s="248" t="s">
        <v>21</v>
      </c>
      <c r="L372" s="253"/>
      <c r="M372" s="254" t="s">
        <v>21</v>
      </c>
      <c r="N372" s="255" t="s">
        <v>42</v>
      </c>
      <c r="O372" s="45"/>
      <c r="P372" s="228">
        <f>O372*H372</f>
        <v>0</v>
      </c>
      <c r="Q372" s="228">
        <v>0</v>
      </c>
      <c r="R372" s="228">
        <f>Q372*H372</f>
        <v>0</v>
      </c>
      <c r="S372" s="228">
        <v>0</v>
      </c>
      <c r="T372" s="229">
        <f>S372*H372</f>
        <v>0</v>
      </c>
      <c r="AR372" s="22" t="s">
        <v>357</v>
      </c>
      <c r="AT372" s="22" t="s">
        <v>228</v>
      </c>
      <c r="AU372" s="22" t="s">
        <v>81</v>
      </c>
      <c r="AY372" s="22" t="s">
        <v>136</v>
      </c>
      <c r="BE372" s="230">
        <f>IF(N372="základní",J372,0)</f>
        <v>0</v>
      </c>
      <c r="BF372" s="230">
        <f>IF(N372="snížená",J372,0)</f>
        <v>0</v>
      </c>
      <c r="BG372" s="230">
        <f>IF(N372="zákl. přenesená",J372,0)</f>
        <v>0</v>
      </c>
      <c r="BH372" s="230">
        <f>IF(N372="sníž. přenesená",J372,0)</f>
        <v>0</v>
      </c>
      <c r="BI372" s="230">
        <f>IF(N372="nulová",J372,0)</f>
        <v>0</v>
      </c>
      <c r="BJ372" s="22" t="s">
        <v>79</v>
      </c>
      <c r="BK372" s="230">
        <f>ROUND(I372*H372,2)</f>
        <v>0</v>
      </c>
      <c r="BL372" s="22" t="s">
        <v>250</v>
      </c>
      <c r="BM372" s="22" t="s">
        <v>849</v>
      </c>
    </row>
    <row r="373" s="11" customFormat="1">
      <c r="B373" s="235"/>
      <c r="C373" s="236"/>
      <c r="D373" s="231" t="s">
        <v>149</v>
      </c>
      <c r="E373" s="237" t="s">
        <v>21</v>
      </c>
      <c r="F373" s="238" t="s">
        <v>850</v>
      </c>
      <c r="G373" s="236"/>
      <c r="H373" s="239">
        <v>8</v>
      </c>
      <c r="I373" s="240"/>
      <c r="J373" s="236"/>
      <c r="K373" s="236"/>
      <c r="L373" s="241"/>
      <c r="M373" s="242"/>
      <c r="N373" s="243"/>
      <c r="O373" s="243"/>
      <c r="P373" s="243"/>
      <c r="Q373" s="243"/>
      <c r="R373" s="243"/>
      <c r="S373" s="243"/>
      <c r="T373" s="244"/>
      <c r="AT373" s="245" t="s">
        <v>149</v>
      </c>
      <c r="AU373" s="245" t="s">
        <v>81</v>
      </c>
      <c r="AV373" s="11" t="s">
        <v>81</v>
      </c>
      <c r="AW373" s="11" t="s">
        <v>35</v>
      </c>
      <c r="AX373" s="11" t="s">
        <v>71</v>
      </c>
      <c r="AY373" s="245" t="s">
        <v>136</v>
      </c>
    </row>
    <row r="374" s="1" customFormat="1" ht="16.5" customHeight="1">
      <c r="B374" s="44"/>
      <c r="C374" s="246" t="s">
        <v>851</v>
      </c>
      <c r="D374" s="246" t="s">
        <v>228</v>
      </c>
      <c r="E374" s="247" t="s">
        <v>852</v>
      </c>
      <c r="F374" s="248" t="s">
        <v>853</v>
      </c>
      <c r="G374" s="249" t="s">
        <v>353</v>
      </c>
      <c r="H374" s="250">
        <v>4</v>
      </c>
      <c r="I374" s="251"/>
      <c r="J374" s="252">
        <f>ROUND(I374*H374,2)</f>
        <v>0</v>
      </c>
      <c r="K374" s="248" t="s">
        <v>21</v>
      </c>
      <c r="L374" s="253"/>
      <c r="M374" s="254" t="s">
        <v>21</v>
      </c>
      <c r="N374" s="255" t="s">
        <v>42</v>
      </c>
      <c r="O374" s="45"/>
      <c r="P374" s="228">
        <f>O374*H374</f>
        <v>0</v>
      </c>
      <c r="Q374" s="228">
        <v>0</v>
      </c>
      <c r="R374" s="228">
        <f>Q374*H374</f>
        <v>0</v>
      </c>
      <c r="S374" s="228">
        <v>0</v>
      </c>
      <c r="T374" s="229">
        <f>S374*H374</f>
        <v>0</v>
      </c>
      <c r="AR374" s="22" t="s">
        <v>357</v>
      </c>
      <c r="AT374" s="22" t="s">
        <v>228</v>
      </c>
      <c r="AU374" s="22" t="s">
        <v>81</v>
      </c>
      <c r="AY374" s="22" t="s">
        <v>136</v>
      </c>
      <c r="BE374" s="230">
        <f>IF(N374="základní",J374,0)</f>
        <v>0</v>
      </c>
      <c r="BF374" s="230">
        <f>IF(N374="snížená",J374,0)</f>
        <v>0</v>
      </c>
      <c r="BG374" s="230">
        <f>IF(N374="zákl. přenesená",J374,0)</f>
        <v>0</v>
      </c>
      <c r="BH374" s="230">
        <f>IF(N374="sníž. přenesená",J374,0)</f>
        <v>0</v>
      </c>
      <c r="BI374" s="230">
        <f>IF(N374="nulová",J374,0)</f>
        <v>0</v>
      </c>
      <c r="BJ374" s="22" t="s">
        <v>79</v>
      </c>
      <c r="BK374" s="230">
        <f>ROUND(I374*H374,2)</f>
        <v>0</v>
      </c>
      <c r="BL374" s="22" t="s">
        <v>250</v>
      </c>
      <c r="BM374" s="22" t="s">
        <v>854</v>
      </c>
    </row>
    <row r="375" s="11" customFormat="1">
      <c r="B375" s="235"/>
      <c r="C375" s="236"/>
      <c r="D375" s="231" t="s">
        <v>149</v>
      </c>
      <c r="E375" s="237" t="s">
        <v>21</v>
      </c>
      <c r="F375" s="238" t="s">
        <v>554</v>
      </c>
      <c r="G375" s="236"/>
      <c r="H375" s="239">
        <v>4</v>
      </c>
      <c r="I375" s="240"/>
      <c r="J375" s="236"/>
      <c r="K375" s="236"/>
      <c r="L375" s="241"/>
      <c r="M375" s="242"/>
      <c r="N375" s="243"/>
      <c r="O375" s="243"/>
      <c r="P375" s="243"/>
      <c r="Q375" s="243"/>
      <c r="R375" s="243"/>
      <c r="S375" s="243"/>
      <c r="T375" s="244"/>
      <c r="AT375" s="245" t="s">
        <v>149</v>
      </c>
      <c r="AU375" s="245" t="s">
        <v>81</v>
      </c>
      <c r="AV375" s="11" t="s">
        <v>81</v>
      </c>
      <c r="AW375" s="11" t="s">
        <v>35</v>
      </c>
      <c r="AX375" s="11" t="s">
        <v>71</v>
      </c>
      <c r="AY375" s="245" t="s">
        <v>136</v>
      </c>
    </row>
    <row r="376" s="1" customFormat="1" ht="25.5" customHeight="1">
      <c r="B376" s="44"/>
      <c r="C376" s="219" t="s">
        <v>855</v>
      </c>
      <c r="D376" s="219" t="s">
        <v>138</v>
      </c>
      <c r="E376" s="220" t="s">
        <v>856</v>
      </c>
      <c r="F376" s="221" t="s">
        <v>857</v>
      </c>
      <c r="G376" s="222" t="s">
        <v>353</v>
      </c>
      <c r="H376" s="223">
        <v>4</v>
      </c>
      <c r="I376" s="224"/>
      <c r="J376" s="225">
        <f>ROUND(I376*H376,2)</f>
        <v>0</v>
      </c>
      <c r="K376" s="221" t="s">
        <v>142</v>
      </c>
      <c r="L376" s="70"/>
      <c r="M376" s="226" t="s">
        <v>21</v>
      </c>
      <c r="N376" s="227" t="s">
        <v>42</v>
      </c>
      <c r="O376" s="45"/>
      <c r="P376" s="228">
        <f>O376*H376</f>
        <v>0</v>
      </c>
      <c r="Q376" s="228">
        <v>0.00024000000000000001</v>
      </c>
      <c r="R376" s="228">
        <f>Q376*H376</f>
        <v>0.00096000000000000002</v>
      </c>
      <c r="S376" s="228">
        <v>0</v>
      </c>
      <c r="T376" s="229">
        <f>S376*H376</f>
        <v>0</v>
      </c>
      <c r="AR376" s="22" t="s">
        <v>250</v>
      </c>
      <c r="AT376" s="22" t="s">
        <v>138</v>
      </c>
      <c r="AU376" s="22" t="s">
        <v>81</v>
      </c>
      <c r="AY376" s="22" t="s">
        <v>136</v>
      </c>
      <c r="BE376" s="230">
        <f>IF(N376="základní",J376,0)</f>
        <v>0</v>
      </c>
      <c r="BF376" s="230">
        <f>IF(N376="snížená",J376,0)</f>
        <v>0</v>
      </c>
      <c r="BG376" s="230">
        <f>IF(N376="zákl. přenesená",J376,0)</f>
        <v>0</v>
      </c>
      <c r="BH376" s="230">
        <f>IF(N376="sníž. přenesená",J376,0)</f>
        <v>0</v>
      </c>
      <c r="BI376" s="230">
        <f>IF(N376="nulová",J376,0)</f>
        <v>0</v>
      </c>
      <c r="BJ376" s="22" t="s">
        <v>79</v>
      </c>
      <c r="BK376" s="230">
        <f>ROUND(I376*H376,2)</f>
        <v>0</v>
      </c>
      <c r="BL376" s="22" t="s">
        <v>250</v>
      </c>
      <c r="BM376" s="22" t="s">
        <v>858</v>
      </c>
    </row>
    <row r="377" s="1" customFormat="1">
      <c r="B377" s="44"/>
      <c r="C377" s="72"/>
      <c r="D377" s="231" t="s">
        <v>145</v>
      </c>
      <c r="E377" s="72"/>
      <c r="F377" s="232" t="s">
        <v>859</v>
      </c>
      <c r="G377" s="72"/>
      <c r="H377" s="72"/>
      <c r="I377" s="189"/>
      <c r="J377" s="72"/>
      <c r="K377" s="72"/>
      <c r="L377" s="70"/>
      <c r="M377" s="233"/>
      <c r="N377" s="45"/>
      <c r="O377" s="45"/>
      <c r="P377" s="45"/>
      <c r="Q377" s="45"/>
      <c r="R377" s="45"/>
      <c r="S377" s="45"/>
      <c r="T377" s="93"/>
      <c r="AT377" s="22" t="s">
        <v>145</v>
      </c>
      <c r="AU377" s="22" t="s">
        <v>81</v>
      </c>
    </row>
    <row r="378" s="1" customFormat="1">
      <c r="B378" s="44"/>
      <c r="C378" s="72"/>
      <c r="D378" s="231" t="s">
        <v>147</v>
      </c>
      <c r="E378" s="72"/>
      <c r="F378" s="234" t="s">
        <v>860</v>
      </c>
      <c r="G378" s="72"/>
      <c r="H378" s="72"/>
      <c r="I378" s="189"/>
      <c r="J378" s="72"/>
      <c r="K378" s="72"/>
      <c r="L378" s="70"/>
      <c r="M378" s="233"/>
      <c r="N378" s="45"/>
      <c r="O378" s="45"/>
      <c r="P378" s="45"/>
      <c r="Q378" s="45"/>
      <c r="R378" s="45"/>
      <c r="S378" s="45"/>
      <c r="T378" s="93"/>
      <c r="AT378" s="22" t="s">
        <v>147</v>
      </c>
      <c r="AU378" s="22" t="s">
        <v>81</v>
      </c>
    </row>
    <row r="379" s="11" customFormat="1">
      <c r="B379" s="235"/>
      <c r="C379" s="236"/>
      <c r="D379" s="231" t="s">
        <v>149</v>
      </c>
      <c r="E379" s="237" t="s">
        <v>21</v>
      </c>
      <c r="F379" s="238" t="s">
        <v>554</v>
      </c>
      <c r="G379" s="236"/>
      <c r="H379" s="239">
        <v>4</v>
      </c>
      <c r="I379" s="240"/>
      <c r="J379" s="236"/>
      <c r="K379" s="236"/>
      <c r="L379" s="241"/>
      <c r="M379" s="242"/>
      <c r="N379" s="243"/>
      <c r="O379" s="243"/>
      <c r="P379" s="243"/>
      <c r="Q379" s="243"/>
      <c r="R379" s="243"/>
      <c r="S379" s="243"/>
      <c r="T379" s="244"/>
      <c r="AT379" s="245" t="s">
        <v>149</v>
      </c>
      <c r="AU379" s="245" t="s">
        <v>81</v>
      </c>
      <c r="AV379" s="11" t="s">
        <v>81</v>
      </c>
      <c r="AW379" s="11" t="s">
        <v>35</v>
      </c>
      <c r="AX379" s="11" t="s">
        <v>71</v>
      </c>
      <c r="AY379" s="245" t="s">
        <v>136</v>
      </c>
    </row>
    <row r="380" s="1" customFormat="1" ht="25.5" customHeight="1">
      <c r="B380" s="44"/>
      <c r="C380" s="219" t="s">
        <v>861</v>
      </c>
      <c r="D380" s="219" t="s">
        <v>138</v>
      </c>
      <c r="E380" s="220" t="s">
        <v>862</v>
      </c>
      <c r="F380" s="221" t="s">
        <v>863</v>
      </c>
      <c r="G380" s="222" t="s">
        <v>353</v>
      </c>
      <c r="H380" s="223">
        <v>4</v>
      </c>
      <c r="I380" s="224"/>
      <c r="J380" s="225">
        <f>ROUND(I380*H380,2)</f>
        <v>0</v>
      </c>
      <c r="K380" s="221" t="s">
        <v>142</v>
      </c>
      <c r="L380" s="70"/>
      <c r="M380" s="226" t="s">
        <v>21</v>
      </c>
      <c r="N380" s="227" t="s">
        <v>42</v>
      </c>
      <c r="O380" s="45"/>
      <c r="P380" s="228">
        <f>O380*H380</f>
        <v>0</v>
      </c>
      <c r="Q380" s="228">
        <v>0.00088000000000000003</v>
      </c>
      <c r="R380" s="228">
        <f>Q380*H380</f>
        <v>0.0035200000000000001</v>
      </c>
      <c r="S380" s="228">
        <v>0</v>
      </c>
      <c r="T380" s="229">
        <f>S380*H380</f>
        <v>0</v>
      </c>
      <c r="AR380" s="22" t="s">
        <v>250</v>
      </c>
      <c r="AT380" s="22" t="s">
        <v>138</v>
      </c>
      <c r="AU380" s="22" t="s">
        <v>81</v>
      </c>
      <c r="AY380" s="22" t="s">
        <v>136</v>
      </c>
      <c r="BE380" s="230">
        <f>IF(N380="základní",J380,0)</f>
        <v>0</v>
      </c>
      <c r="BF380" s="230">
        <f>IF(N380="snížená",J380,0)</f>
        <v>0</v>
      </c>
      <c r="BG380" s="230">
        <f>IF(N380="zákl. přenesená",J380,0)</f>
        <v>0</v>
      </c>
      <c r="BH380" s="230">
        <f>IF(N380="sníž. přenesená",J380,0)</f>
        <v>0</v>
      </c>
      <c r="BI380" s="230">
        <f>IF(N380="nulová",J380,0)</f>
        <v>0</v>
      </c>
      <c r="BJ380" s="22" t="s">
        <v>79</v>
      </c>
      <c r="BK380" s="230">
        <f>ROUND(I380*H380,2)</f>
        <v>0</v>
      </c>
      <c r="BL380" s="22" t="s">
        <v>250</v>
      </c>
      <c r="BM380" s="22" t="s">
        <v>864</v>
      </c>
    </row>
    <row r="381" s="1" customFormat="1">
      <c r="B381" s="44"/>
      <c r="C381" s="72"/>
      <c r="D381" s="231" t="s">
        <v>145</v>
      </c>
      <c r="E381" s="72"/>
      <c r="F381" s="232" t="s">
        <v>865</v>
      </c>
      <c r="G381" s="72"/>
      <c r="H381" s="72"/>
      <c r="I381" s="189"/>
      <c r="J381" s="72"/>
      <c r="K381" s="72"/>
      <c r="L381" s="70"/>
      <c r="M381" s="233"/>
      <c r="N381" s="45"/>
      <c r="O381" s="45"/>
      <c r="P381" s="45"/>
      <c r="Q381" s="45"/>
      <c r="R381" s="45"/>
      <c r="S381" s="45"/>
      <c r="T381" s="93"/>
      <c r="AT381" s="22" t="s">
        <v>145</v>
      </c>
      <c r="AU381" s="22" t="s">
        <v>81</v>
      </c>
    </row>
    <row r="382" s="1" customFormat="1">
      <c r="B382" s="44"/>
      <c r="C382" s="72"/>
      <c r="D382" s="231" t="s">
        <v>147</v>
      </c>
      <c r="E382" s="72"/>
      <c r="F382" s="234" t="s">
        <v>860</v>
      </c>
      <c r="G382" s="72"/>
      <c r="H382" s="72"/>
      <c r="I382" s="189"/>
      <c r="J382" s="72"/>
      <c r="K382" s="72"/>
      <c r="L382" s="70"/>
      <c r="M382" s="233"/>
      <c r="N382" s="45"/>
      <c r="O382" s="45"/>
      <c r="P382" s="45"/>
      <c r="Q382" s="45"/>
      <c r="R382" s="45"/>
      <c r="S382" s="45"/>
      <c r="T382" s="93"/>
      <c r="AT382" s="22" t="s">
        <v>147</v>
      </c>
      <c r="AU382" s="22" t="s">
        <v>81</v>
      </c>
    </row>
    <row r="383" s="11" customFormat="1">
      <c r="B383" s="235"/>
      <c r="C383" s="236"/>
      <c r="D383" s="231" t="s">
        <v>149</v>
      </c>
      <c r="E383" s="237" t="s">
        <v>21</v>
      </c>
      <c r="F383" s="238" t="s">
        <v>554</v>
      </c>
      <c r="G383" s="236"/>
      <c r="H383" s="239">
        <v>4</v>
      </c>
      <c r="I383" s="240"/>
      <c r="J383" s="236"/>
      <c r="K383" s="236"/>
      <c r="L383" s="241"/>
      <c r="M383" s="242"/>
      <c r="N383" s="243"/>
      <c r="O383" s="243"/>
      <c r="P383" s="243"/>
      <c r="Q383" s="243"/>
      <c r="R383" s="243"/>
      <c r="S383" s="243"/>
      <c r="T383" s="244"/>
      <c r="AT383" s="245" t="s">
        <v>149</v>
      </c>
      <c r="AU383" s="245" t="s">
        <v>81</v>
      </c>
      <c r="AV383" s="11" t="s">
        <v>81</v>
      </c>
      <c r="AW383" s="11" t="s">
        <v>35</v>
      </c>
      <c r="AX383" s="11" t="s">
        <v>71</v>
      </c>
      <c r="AY383" s="245" t="s">
        <v>136</v>
      </c>
    </row>
    <row r="384" s="1" customFormat="1" ht="25.5" customHeight="1">
      <c r="B384" s="44"/>
      <c r="C384" s="219" t="s">
        <v>866</v>
      </c>
      <c r="D384" s="219" t="s">
        <v>138</v>
      </c>
      <c r="E384" s="220" t="s">
        <v>867</v>
      </c>
      <c r="F384" s="221" t="s">
        <v>868</v>
      </c>
      <c r="G384" s="222" t="s">
        <v>353</v>
      </c>
      <c r="H384" s="223">
        <v>1</v>
      </c>
      <c r="I384" s="224"/>
      <c r="J384" s="225">
        <f>ROUND(I384*H384,2)</f>
        <v>0</v>
      </c>
      <c r="K384" s="221" t="s">
        <v>142</v>
      </c>
      <c r="L384" s="70"/>
      <c r="M384" s="226" t="s">
        <v>21</v>
      </c>
      <c r="N384" s="227" t="s">
        <v>42</v>
      </c>
      <c r="O384" s="45"/>
      <c r="P384" s="228">
        <f>O384*H384</f>
        <v>0</v>
      </c>
      <c r="Q384" s="228">
        <v>0.0032799999999999999</v>
      </c>
      <c r="R384" s="228">
        <f>Q384*H384</f>
        <v>0.0032799999999999999</v>
      </c>
      <c r="S384" s="228">
        <v>0</v>
      </c>
      <c r="T384" s="229">
        <f>S384*H384</f>
        <v>0</v>
      </c>
      <c r="AR384" s="22" t="s">
        <v>250</v>
      </c>
      <c r="AT384" s="22" t="s">
        <v>138</v>
      </c>
      <c r="AU384" s="22" t="s">
        <v>81</v>
      </c>
      <c r="AY384" s="22" t="s">
        <v>136</v>
      </c>
      <c r="BE384" s="230">
        <f>IF(N384="základní",J384,0)</f>
        <v>0</v>
      </c>
      <c r="BF384" s="230">
        <f>IF(N384="snížená",J384,0)</f>
        <v>0</v>
      </c>
      <c r="BG384" s="230">
        <f>IF(N384="zákl. přenesená",J384,0)</f>
        <v>0</v>
      </c>
      <c r="BH384" s="230">
        <f>IF(N384="sníž. přenesená",J384,0)</f>
        <v>0</v>
      </c>
      <c r="BI384" s="230">
        <f>IF(N384="nulová",J384,0)</f>
        <v>0</v>
      </c>
      <c r="BJ384" s="22" t="s">
        <v>79</v>
      </c>
      <c r="BK384" s="230">
        <f>ROUND(I384*H384,2)</f>
        <v>0</v>
      </c>
      <c r="BL384" s="22" t="s">
        <v>250</v>
      </c>
      <c r="BM384" s="22" t="s">
        <v>869</v>
      </c>
    </row>
    <row r="385" s="1" customFormat="1">
      <c r="B385" s="44"/>
      <c r="C385" s="72"/>
      <c r="D385" s="231" t="s">
        <v>145</v>
      </c>
      <c r="E385" s="72"/>
      <c r="F385" s="232" t="s">
        <v>870</v>
      </c>
      <c r="G385" s="72"/>
      <c r="H385" s="72"/>
      <c r="I385" s="189"/>
      <c r="J385" s="72"/>
      <c r="K385" s="72"/>
      <c r="L385" s="70"/>
      <c r="M385" s="233"/>
      <c r="N385" s="45"/>
      <c r="O385" s="45"/>
      <c r="P385" s="45"/>
      <c r="Q385" s="45"/>
      <c r="R385" s="45"/>
      <c r="S385" s="45"/>
      <c r="T385" s="93"/>
      <c r="AT385" s="22" t="s">
        <v>145</v>
      </c>
      <c r="AU385" s="22" t="s">
        <v>81</v>
      </c>
    </row>
    <row r="386" s="1" customFormat="1">
      <c r="B386" s="44"/>
      <c r="C386" s="72"/>
      <c r="D386" s="231" t="s">
        <v>147</v>
      </c>
      <c r="E386" s="72"/>
      <c r="F386" s="234" t="s">
        <v>860</v>
      </c>
      <c r="G386" s="72"/>
      <c r="H386" s="72"/>
      <c r="I386" s="189"/>
      <c r="J386" s="72"/>
      <c r="K386" s="72"/>
      <c r="L386" s="70"/>
      <c r="M386" s="233"/>
      <c r="N386" s="45"/>
      <c r="O386" s="45"/>
      <c r="P386" s="45"/>
      <c r="Q386" s="45"/>
      <c r="R386" s="45"/>
      <c r="S386" s="45"/>
      <c r="T386" s="93"/>
      <c r="AT386" s="22" t="s">
        <v>147</v>
      </c>
      <c r="AU386" s="22" t="s">
        <v>81</v>
      </c>
    </row>
    <row r="387" s="11" customFormat="1">
      <c r="B387" s="235"/>
      <c r="C387" s="236"/>
      <c r="D387" s="231" t="s">
        <v>149</v>
      </c>
      <c r="E387" s="237" t="s">
        <v>21</v>
      </c>
      <c r="F387" s="238" t="s">
        <v>563</v>
      </c>
      <c r="G387" s="236"/>
      <c r="H387" s="239">
        <v>1</v>
      </c>
      <c r="I387" s="240"/>
      <c r="J387" s="236"/>
      <c r="K387" s="236"/>
      <c r="L387" s="241"/>
      <c r="M387" s="242"/>
      <c r="N387" s="243"/>
      <c r="O387" s="243"/>
      <c r="P387" s="243"/>
      <c r="Q387" s="243"/>
      <c r="R387" s="243"/>
      <c r="S387" s="243"/>
      <c r="T387" s="244"/>
      <c r="AT387" s="245" t="s">
        <v>149</v>
      </c>
      <c r="AU387" s="245" t="s">
        <v>81</v>
      </c>
      <c r="AV387" s="11" t="s">
        <v>81</v>
      </c>
      <c r="AW387" s="11" t="s">
        <v>35</v>
      </c>
      <c r="AX387" s="11" t="s">
        <v>71</v>
      </c>
      <c r="AY387" s="245" t="s">
        <v>136</v>
      </c>
    </row>
    <row r="388" s="1" customFormat="1" ht="16.5" customHeight="1">
      <c r="B388" s="44"/>
      <c r="C388" s="219" t="s">
        <v>871</v>
      </c>
      <c r="D388" s="219" t="s">
        <v>138</v>
      </c>
      <c r="E388" s="220" t="s">
        <v>872</v>
      </c>
      <c r="F388" s="221" t="s">
        <v>873</v>
      </c>
      <c r="G388" s="222" t="s">
        <v>353</v>
      </c>
      <c r="H388" s="223">
        <v>8</v>
      </c>
      <c r="I388" s="224"/>
      <c r="J388" s="225">
        <f>ROUND(I388*H388,2)</f>
        <v>0</v>
      </c>
      <c r="K388" s="221" t="s">
        <v>142</v>
      </c>
      <c r="L388" s="70"/>
      <c r="M388" s="226" t="s">
        <v>21</v>
      </c>
      <c r="N388" s="227" t="s">
        <v>42</v>
      </c>
      <c r="O388" s="45"/>
      <c r="P388" s="228">
        <f>O388*H388</f>
        <v>0</v>
      </c>
      <c r="Q388" s="228">
        <v>0</v>
      </c>
      <c r="R388" s="228">
        <f>Q388*H388</f>
        <v>0</v>
      </c>
      <c r="S388" s="228">
        <v>0</v>
      </c>
      <c r="T388" s="229">
        <f>S388*H388</f>
        <v>0</v>
      </c>
      <c r="AR388" s="22" t="s">
        <v>250</v>
      </c>
      <c r="AT388" s="22" t="s">
        <v>138</v>
      </c>
      <c r="AU388" s="22" t="s">
        <v>81</v>
      </c>
      <c r="AY388" s="22" t="s">
        <v>136</v>
      </c>
      <c r="BE388" s="230">
        <f>IF(N388="základní",J388,0)</f>
        <v>0</v>
      </c>
      <c r="BF388" s="230">
        <f>IF(N388="snížená",J388,0)</f>
        <v>0</v>
      </c>
      <c r="BG388" s="230">
        <f>IF(N388="zákl. přenesená",J388,0)</f>
        <v>0</v>
      </c>
      <c r="BH388" s="230">
        <f>IF(N388="sníž. přenesená",J388,0)</f>
        <v>0</v>
      </c>
      <c r="BI388" s="230">
        <f>IF(N388="nulová",J388,0)</f>
        <v>0</v>
      </c>
      <c r="BJ388" s="22" t="s">
        <v>79</v>
      </c>
      <c r="BK388" s="230">
        <f>ROUND(I388*H388,2)</f>
        <v>0</v>
      </c>
      <c r="BL388" s="22" t="s">
        <v>250</v>
      </c>
      <c r="BM388" s="22" t="s">
        <v>874</v>
      </c>
    </row>
    <row r="389" s="1" customFormat="1">
      <c r="B389" s="44"/>
      <c r="C389" s="72"/>
      <c r="D389" s="231" t="s">
        <v>145</v>
      </c>
      <c r="E389" s="72"/>
      <c r="F389" s="232" t="s">
        <v>875</v>
      </c>
      <c r="G389" s="72"/>
      <c r="H389" s="72"/>
      <c r="I389" s="189"/>
      <c r="J389" s="72"/>
      <c r="K389" s="72"/>
      <c r="L389" s="70"/>
      <c r="M389" s="233"/>
      <c r="N389" s="45"/>
      <c r="O389" s="45"/>
      <c r="P389" s="45"/>
      <c r="Q389" s="45"/>
      <c r="R389" s="45"/>
      <c r="S389" s="45"/>
      <c r="T389" s="93"/>
      <c r="AT389" s="22" t="s">
        <v>145</v>
      </c>
      <c r="AU389" s="22" t="s">
        <v>81</v>
      </c>
    </row>
    <row r="390" s="1" customFormat="1">
      <c r="B390" s="44"/>
      <c r="C390" s="72"/>
      <c r="D390" s="231" t="s">
        <v>147</v>
      </c>
      <c r="E390" s="72"/>
      <c r="F390" s="234" t="s">
        <v>860</v>
      </c>
      <c r="G390" s="72"/>
      <c r="H390" s="72"/>
      <c r="I390" s="189"/>
      <c r="J390" s="72"/>
      <c r="K390" s="72"/>
      <c r="L390" s="70"/>
      <c r="M390" s="233"/>
      <c r="N390" s="45"/>
      <c r="O390" s="45"/>
      <c r="P390" s="45"/>
      <c r="Q390" s="45"/>
      <c r="R390" s="45"/>
      <c r="S390" s="45"/>
      <c r="T390" s="93"/>
      <c r="AT390" s="22" t="s">
        <v>147</v>
      </c>
      <c r="AU390" s="22" t="s">
        <v>81</v>
      </c>
    </row>
    <row r="391" s="1" customFormat="1" ht="16.5" customHeight="1">
      <c r="B391" s="44"/>
      <c r="C391" s="246" t="s">
        <v>876</v>
      </c>
      <c r="D391" s="246" t="s">
        <v>228</v>
      </c>
      <c r="E391" s="247" t="s">
        <v>877</v>
      </c>
      <c r="F391" s="248" t="s">
        <v>878</v>
      </c>
      <c r="G391" s="249" t="s">
        <v>353</v>
      </c>
      <c r="H391" s="250">
        <v>4</v>
      </c>
      <c r="I391" s="251"/>
      <c r="J391" s="252">
        <f>ROUND(I391*H391,2)</f>
        <v>0</v>
      </c>
      <c r="K391" s="248" t="s">
        <v>21</v>
      </c>
      <c r="L391" s="253"/>
      <c r="M391" s="254" t="s">
        <v>21</v>
      </c>
      <c r="N391" s="255" t="s">
        <v>42</v>
      </c>
      <c r="O391" s="45"/>
      <c r="P391" s="228">
        <f>O391*H391</f>
        <v>0</v>
      </c>
      <c r="Q391" s="228">
        <v>0</v>
      </c>
      <c r="R391" s="228">
        <f>Q391*H391</f>
        <v>0</v>
      </c>
      <c r="S391" s="228">
        <v>0</v>
      </c>
      <c r="T391" s="229">
        <f>S391*H391</f>
        <v>0</v>
      </c>
      <c r="AR391" s="22" t="s">
        <v>357</v>
      </c>
      <c r="AT391" s="22" t="s">
        <v>228</v>
      </c>
      <c r="AU391" s="22" t="s">
        <v>81</v>
      </c>
      <c r="AY391" s="22" t="s">
        <v>136</v>
      </c>
      <c r="BE391" s="230">
        <f>IF(N391="základní",J391,0)</f>
        <v>0</v>
      </c>
      <c r="BF391" s="230">
        <f>IF(N391="snížená",J391,0)</f>
        <v>0</v>
      </c>
      <c r="BG391" s="230">
        <f>IF(N391="zákl. přenesená",J391,0)</f>
        <v>0</v>
      </c>
      <c r="BH391" s="230">
        <f>IF(N391="sníž. přenesená",J391,0)</f>
        <v>0</v>
      </c>
      <c r="BI391" s="230">
        <f>IF(N391="nulová",J391,0)</f>
        <v>0</v>
      </c>
      <c r="BJ391" s="22" t="s">
        <v>79</v>
      </c>
      <c r="BK391" s="230">
        <f>ROUND(I391*H391,2)</f>
        <v>0</v>
      </c>
      <c r="BL391" s="22" t="s">
        <v>250</v>
      </c>
      <c r="BM391" s="22" t="s">
        <v>879</v>
      </c>
    </row>
    <row r="392" s="1" customFormat="1">
      <c r="B392" s="44"/>
      <c r="C392" s="72"/>
      <c r="D392" s="231" t="s">
        <v>145</v>
      </c>
      <c r="E392" s="72"/>
      <c r="F392" s="232" t="s">
        <v>878</v>
      </c>
      <c r="G392" s="72"/>
      <c r="H392" s="72"/>
      <c r="I392" s="189"/>
      <c r="J392" s="72"/>
      <c r="K392" s="72"/>
      <c r="L392" s="70"/>
      <c r="M392" s="233"/>
      <c r="N392" s="45"/>
      <c r="O392" s="45"/>
      <c r="P392" s="45"/>
      <c r="Q392" s="45"/>
      <c r="R392" s="45"/>
      <c r="S392" s="45"/>
      <c r="T392" s="93"/>
      <c r="AT392" s="22" t="s">
        <v>145</v>
      </c>
      <c r="AU392" s="22" t="s">
        <v>81</v>
      </c>
    </row>
    <row r="393" s="11" customFormat="1">
      <c r="B393" s="235"/>
      <c r="C393" s="236"/>
      <c r="D393" s="231" t="s">
        <v>149</v>
      </c>
      <c r="E393" s="237" t="s">
        <v>21</v>
      </c>
      <c r="F393" s="238" t="s">
        <v>554</v>
      </c>
      <c r="G393" s="236"/>
      <c r="H393" s="239">
        <v>4</v>
      </c>
      <c r="I393" s="240"/>
      <c r="J393" s="236"/>
      <c r="K393" s="236"/>
      <c r="L393" s="241"/>
      <c r="M393" s="242"/>
      <c r="N393" s="243"/>
      <c r="O393" s="243"/>
      <c r="P393" s="243"/>
      <c r="Q393" s="243"/>
      <c r="R393" s="243"/>
      <c r="S393" s="243"/>
      <c r="T393" s="244"/>
      <c r="AT393" s="245" t="s">
        <v>149</v>
      </c>
      <c r="AU393" s="245" t="s">
        <v>81</v>
      </c>
      <c r="AV393" s="11" t="s">
        <v>81</v>
      </c>
      <c r="AW393" s="11" t="s">
        <v>35</v>
      </c>
      <c r="AX393" s="11" t="s">
        <v>71</v>
      </c>
      <c r="AY393" s="245" t="s">
        <v>136</v>
      </c>
    </row>
    <row r="394" s="1" customFormat="1" ht="16.5" customHeight="1">
      <c r="B394" s="44"/>
      <c r="C394" s="246" t="s">
        <v>880</v>
      </c>
      <c r="D394" s="246" t="s">
        <v>228</v>
      </c>
      <c r="E394" s="247" t="s">
        <v>881</v>
      </c>
      <c r="F394" s="248" t="s">
        <v>882</v>
      </c>
      <c r="G394" s="249" t="s">
        <v>353</v>
      </c>
      <c r="H394" s="250">
        <v>4</v>
      </c>
      <c r="I394" s="251"/>
      <c r="J394" s="252">
        <f>ROUND(I394*H394,2)</f>
        <v>0</v>
      </c>
      <c r="K394" s="248" t="s">
        <v>21</v>
      </c>
      <c r="L394" s="253"/>
      <c r="M394" s="254" t="s">
        <v>21</v>
      </c>
      <c r="N394" s="255" t="s">
        <v>42</v>
      </c>
      <c r="O394" s="45"/>
      <c r="P394" s="228">
        <f>O394*H394</f>
        <v>0</v>
      </c>
      <c r="Q394" s="228">
        <v>0</v>
      </c>
      <c r="R394" s="228">
        <f>Q394*H394</f>
        <v>0</v>
      </c>
      <c r="S394" s="228">
        <v>0</v>
      </c>
      <c r="T394" s="229">
        <f>S394*H394</f>
        <v>0</v>
      </c>
      <c r="AR394" s="22" t="s">
        <v>357</v>
      </c>
      <c r="AT394" s="22" t="s">
        <v>228</v>
      </c>
      <c r="AU394" s="22" t="s">
        <v>81</v>
      </c>
      <c r="AY394" s="22" t="s">
        <v>136</v>
      </c>
      <c r="BE394" s="230">
        <f>IF(N394="základní",J394,0)</f>
        <v>0</v>
      </c>
      <c r="BF394" s="230">
        <f>IF(N394="snížená",J394,0)</f>
        <v>0</v>
      </c>
      <c r="BG394" s="230">
        <f>IF(N394="zákl. přenesená",J394,0)</f>
        <v>0</v>
      </c>
      <c r="BH394" s="230">
        <f>IF(N394="sníž. přenesená",J394,0)</f>
        <v>0</v>
      </c>
      <c r="BI394" s="230">
        <f>IF(N394="nulová",J394,0)</f>
        <v>0</v>
      </c>
      <c r="BJ394" s="22" t="s">
        <v>79</v>
      </c>
      <c r="BK394" s="230">
        <f>ROUND(I394*H394,2)</f>
        <v>0</v>
      </c>
      <c r="BL394" s="22" t="s">
        <v>250</v>
      </c>
      <c r="BM394" s="22" t="s">
        <v>883</v>
      </c>
    </row>
    <row r="395" s="1" customFormat="1">
      <c r="B395" s="44"/>
      <c r="C395" s="72"/>
      <c r="D395" s="231" t="s">
        <v>145</v>
      </c>
      <c r="E395" s="72"/>
      <c r="F395" s="232" t="s">
        <v>878</v>
      </c>
      <c r="G395" s="72"/>
      <c r="H395" s="72"/>
      <c r="I395" s="189"/>
      <c r="J395" s="72"/>
      <c r="K395" s="72"/>
      <c r="L395" s="70"/>
      <c r="M395" s="233"/>
      <c r="N395" s="45"/>
      <c r="O395" s="45"/>
      <c r="P395" s="45"/>
      <c r="Q395" s="45"/>
      <c r="R395" s="45"/>
      <c r="S395" s="45"/>
      <c r="T395" s="93"/>
      <c r="AT395" s="22" t="s">
        <v>145</v>
      </c>
      <c r="AU395" s="22" t="s">
        <v>81</v>
      </c>
    </row>
    <row r="396" s="11" customFormat="1">
      <c r="B396" s="235"/>
      <c r="C396" s="236"/>
      <c r="D396" s="231" t="s">
        <v>149</v>
      </c>
      <c r="E396" s="237" t="s">
        <v>21</v>
      </c>
      <c r="F396" s="238" t="s">
        <v>554</v>
      </c>
      <c r="G396" s="236"/>
      <c r="H396" s="239">
        <v>4</v>
      </c>
      <c r="I396" s="240"/>
      <c r="J396" s="236"/>
      <c r="K396" s="236"/>
      <c r="L396" s="241"/>
      <c r="M396" s="242"/>
      <c r="N396" s="243"/>
      <c r="O396" s="243"/>
      <c r="P396" s="243"/>
      <c r="Q396" s="243"/>
      <c r="R396" s="243"/>
      <c r="S396" s="243"/>
      <c r="T396" s="244"/>
      <c r="AT396" s="245" t="s">
        <v>149</v>
      </c>
      <c r="AU396" s="245" t="s">
        <v>81</v>
      </c>
      <c r="AV396" s="11" t="s">
        <v>81</v>
      </c>
      <c r="AW396" s="11" t="s">
        <v>35</v>
      </c>
      <c r="AX396" s="11" t="s">
        <v>71</v>
      </c>
      <c r="AY396" s="245" t="s">
        <v>136</v>
      </c>
    </row>
    <row r="397" s="1" customFormat="1" ht="16.5" customHeight="1">
      <c r="B397" s="44"/>
      <c r="C397" s="219" t="s">
        <v>884</v>
      </c>
      <c r="D397" s="219" t="s">
        <v>138</v>
      </c>
      <c r="E397" s="220" t="s">
        <v>885</v>
      </c>
      <c r="F397" s="221" t="s">
        <v>886</v>
      </c>
      <c r="G397" s="222" t="s">
        <v>353</v>
      </c>
      <c r="H397" s="223">
        <v>1</v>
      </c>
      <c r="I397" s="224"/>
      <c r="J397" s="225">
        <f>ROUND(I397*H397,2)</f>
        <v>0</v>
      </c>
      <c r="K397" s="221" t="s">
        <v>142</v>
      </c>
      <c r="L397" s="70"/>
      <c r="M397" s="226" t="s">
        <v>21</v>
      </c>
      <c r="N397" s="227" t="s">
        <v>42</v>
      </c>
      <c r="O397" s="45"/>
      <c r="P397" s="228">
        <f>O397*H397</f>
        <v>0</v>
      </c>
      <c r="Q397" s="228">
        <v>0</v>
      </c>
      <c r="R397" s="228">
        <f>Q397*H397</f>
        <v>0</v>
      </c>
      <c r="S397" s="228">
        <v>0</v>
      </c>
      <c r="T397" s="229">
        <f>S397*H397</f>
        <v>0</v>
      </c>
      <c r="AR397" s="22" t="s">
        <v>250</v>
      </c>
      <c r="AT397" s="22" t="s">
        <v>138</v>
      </c>
      <c r="AU397" s="22" t="s">
        <v>81</v>
      </c>
      <c r="AY397" s="22" t="s">
        <v>136</v>
      </c>
      <c r="BE397" s="230">
        <f>IF(N397="základní",J397,0)</f>
        <v>0</v>
      </c>
      <c r="BF397" s="230">
        <f>IF(N397="snížená",J397,0)</f>
        <v>0</v>
      </c>
      <c r="BG397" s="230">
        <f>IF(N397="zákl. přenesená",J397,0)</f>
        <v>0</v>
      </c>
      <c r="BH397" s="230">
        <f>IF(N397="sníž. přenesená",J397,0)</f>
        <v>0</v>
      </c>
      <c r="BI397" s="230">
        <f>IF(N397="nulová",J397,0)</f>
        <v>0</v>
      </c>
      <c r="BJ397" s="22" t="s">
        <v>79</v>
      </c>
      <c r="BK397" s="230">
        <f>ROUND(I397*H397,2)</f>
        <v>0</v>
      </c>
      <c r="BL397" s="22" t="s">
        <v>250</v>
      </c>
      <c r="BM397" s="22" t="s">
        <v>887</v>
      </c>
    </row>
    <row r="398" s="1" customFormat="1">
      <c r="B398" s="44"/>
      <c r="C398" s="72"/>
      <c r="D398" s="231" t="s">
        <v>145</v>
      </c>
      <c r="E398" s="72"/>
      <c r="F398" s="232" t="s">
        <v>888</v>
      </c>
      <c r="G398" s="72"/>
      <c r="H398" s="72"/>
      <c r="I398" s="189"/>
      <c r="J398" s="72"/>
      <c r="K398" s="72"/>
      <c r="L398" s="70"/>
      <c r="M398" s="233"/>
      <c r="N398" s="45"/>
      <c r="O398" s="45"/>
      <c r="P398" s="45"/>
      <c r="Q398" s="45"/>
      <c r="R398" s="45"/>
      <c r="S398" s="45"/>
      <c r="T398" s="93"/>
      <c r="AT398" s="22" t="s">
        <v>145</v>
      </c>
      <c r="AU398" s="22" t="s">
        <v>81</v>
      </c>
    </row>
    <row r="399" s="1" customFormat="1">
      <c r="B399" s="44"/>
      <c r="C399" s="72"/>
      <c r="D399" s="231" t="s">
        <v>147</v>
      </c>
      <c r="E399" s="72"/>
      <c r="F399" s="234" t="s">
        <v>860</v>
      </c>
      <c r="G399" s="72"/>
      <c r="H399" s="72"/>
      <c r="I399" s="189"/>
      <c r="J399" s="72"/>
      <c r="K399" s="72"/>
      <c r="L399" s="70"/>
      <c r="M399" s="233"/>
      <c r="N399" s="45"/>
      <c r="O399" s="45"/>
      <c r="P399" s="45"/>
      <c r="Q399" s="45"/>
      <c r="R399" s="45"/>
      <c r="S399" s="45"/>
      <c r="T399" s="93"/>
      <c r="AT399" s="22" t="s">
        <v>147</v>
      </c>
      <c r="AU399" s="22" t="s">
        <v>81</v>
      </c>
    </row>
    <row r="400" s="1" customFormat="1" ht="16.5" customHeight="1">
      <c r="B400" s="44"/>
      <c r="C400" s="246" t="s">
        <v>438</v>
      </c>
      <c r="D400" s="246" t="s">
        <v>228</v>
      </c>
      <c r="E400" s="247" t="s">
        <v>889</v>
      </c>
      <c r="F400" s="248" t="s">
        <v>890</v>
      </c>
      <c r="G400" s="249" t="s">
        <v>353</v>
      </c>
      <c r="H400" s="250">
        <v>1</v>
      </c>
      <c r="I400" s="251"/>
      <c r="J400" s="252">
        <f>ROUND(I400*H400,2)</f>
        <v>0</v>
      </c>
      <c r="K400" s="248" t="s">
        <v>21</v>
      </c>
      <c r="L400" s="253"/>
      <c r="M400" s="254" t="s">
        <v>21</v>
      </c>
      <c r="N400" s="255" t="s">
        <v>42</v>
      </c>
      <c r="O400" s="45"/>
      <c r="P400" s="228">
        <f>O400*H400</f>
        <v>0</v>
      </c>
      <c r="Q400" s="228">
        <v>0</v>
      </c>
      <c r="R400" s="228">
        <f>Q400*H400</f>
        <v>0</v>
      </c>
      <c r="S400" s="228">
        <v>0</v>
      </c>
      <c r="T400" s="229">
        <f>S400*H400</f>
        <v>0</v>
      </c>
      <c r="AR400" s="22" t="s">
        <v>357</v>
      </c>
      <c r="AT400" s="22" t="s">
        <v>228</v>
      </c>
      <c r="AU400" s="22" t="s">
        <v>81</v>
      </c>
      <c r="AY400" s="22" t="s">
        <v>136</v>
      </c>
      <c r="BE400" s="230">
        <f>IF(N400="základní",J400,0)</f>
        <v>0</v>
      </c>
      <c r="BF400" s="230">
        <f>IF(N400="snížená",J400,0)</f>
        <v>0</v>
      </c>
      <c r="BG400" s="230">
        <f>IF(N400="zákl. přenesená",J400,0)</f>
        <v>0</v>
      </c>
      <c r="BH400" s="230">
        <f>IF(N400="sníž. přenesená",J400,0)</f>
        <v>0</v>
      </c>
      <c r="BI400" s="230">
        <f>IF(N400="nulová",J400,0)</f>
        <v>0</v>
      </c>
      <c r="BJ400" s="22" t="s">
        <v>79</v>
      </c>
      <c r="BK400" s="230">
        <f>ROUND(I400*H400,2)</f>
        <v>0</v>
      </c>
      <c r="BL400" s="22" t="s">
        <v>250</v>
      </c>
      <c r="BM400" s="22" t="s">
        <v>891</v>
      </c>
    </row>
    <row r="401" s="1" customFormat="1">
      <c r="B401" s="44"/>
      <c r="C401" s="72"/>
      <c r="D401" s="231" t="s">
        <v>145</v>
      </c>
      <c r="E401" s="72"/>
      <c r="F401" s="232" t="s">
        <v>890</v>
      </c>
      <c r="G401" s="72"/>
      <c r="H401" s="72"/>
      <c r="I401" s="189"/>
      <c r="J401" s="72"/>
      <c r="K401" s="72"/>
      <c r="L401" s="70"/>
      <c r="M401" s="233"/>
      <c r="N401" s="45"/>
      <c r="O401" s="45"/>
      <c r="P401" s="45"/>
      <c r="Q401" s="45"/>
      <c r="R401" s="45"/>
      <c r="S401" s="45"/>
      <c r="T401" s="93"/>
      <c r="AT401" s="22" t="s">
        <v>145</v>
      </c>
      <c r="AU401" s="22" t="s">
        <v>81</v>
      </c>
    </row>
    <row r="402" s="11" customFormat="1">
      <c r="B402" s="235"/>
      <c r="C402" s="236"/>
      <c r="D402" s="231" t="s">
        <v>149</v>
      </c>
      <c r="E402" s="237" t="s">
        <v>21</v>
      </c>
      <c r="F402" s="238" t="s">
        <v>563</v>
      </c>
      <c r="G402" s="236"/>
      <c r="H402" s="239">
        <v>1</v>
      </c>
      <c r="I402" s="240"/>
      <c r="J402" s="236"/>
      <c r="K402" s="236"/>
      <c r="L402" s="241"/>
      <c r="M402" s="242"/>
      <c r="N402" s="243"/>
      <c r="O402" s="243"/>
      <c r="P402" s="243"/>
      <c r="Q402" s="243"/>
      <c r="R402" s="243"/>
      <c r="S402" s="243"/>
      <c r="T402" s="244"/>
      <c r="AT402" s="245" t="s">
        <v>149</v>
      </c>
      <c r="AU402" s="245" t="s">
        <v>81</v>
      </c>
      <c r="AV402" s="11" t="s">
        <v>81</v>
      </c>
      <c r="AW402" s="11" t="s">
        <v>35</v>
      </c>
      <c r="AX402" s="11" t="s">
        <v>71</v>
      </c>
      <c r="AY402" s="245" t="s">
        <v>136</v>
      </c>
    </row>
    <row r="403" s="1" customFormat="1" ht="16.5" customHeight="1">
      <c r="B403" s="44"/>
      <c r="C403" s="219" t="s">
        <v>892</v>
      </c>
      <c r="D403" s="219" t="s">
        <v>138</v>
      </c>
      <c r="E403" s="220" t="s">
        <v>893</v>
      </c>
      <c r="F403" s="221" t="s">
        <v>894</v>
      </c>
      <c r="G403" s="222" t="s">
        <v>491</v>
      </c>
      <c r="H403" s="259"/>
      <c r="I403" s="224"/>
      <c r="J403" s="225">
        <f>ROUND(I403*H403,2)</f>
        <v>0</v>
      </c>
      <c r="K403" s="221" t="s">
        <v>142</v>
      </c>
      <c r="L403" s="70"/>
      <c r="M403" s="226" t="s">
        <v>21</v>
      </c>
      <c r="N403" s="227" t="s">
        <v>42</v>
      </c>
      <c r="O403" s="45"/>
      <c r="P403" s="228">
        <f>O403*H403</f>
        <v>0</v>
      </c>
      <c r="Q403" s="228">
        <v>0</v>
      </c>
      <c r="R403" s="228">
        <f>Q403*H403</f>
        <v>0</v>
      </c>
      <c r="S403" s="228">
        <v>0</v>
      </c>
      <c r="T403" s="229">
        <f>S403*H403</f>
        <v>0</v>
      </c>
      <c r="AR403" s="22" t="s">
        <v>250</v>
      </c>
      <c r="AT403" s="22" t="s">
        <v>138</v>
      </c>
      <c r="AU403" s="22" t="s">
        <v>81</v>
      </c>
      <c r="AY403" s="22" t="s">
        <v>136</v>
      </c>
      <c r="BE403" s="230">
        <f>IF(N403="základní",J403,0)</f>
        <v>0</v>
      </c>
      <c r="BF403" s="230">
        <f>IF(N403="snížená",J403,0)</f>
        <v>0</v>
      </c>
      <c r="BG403" s="230">
        <f>IF(N403="zákl. přenesená",J403,0)</f>
        <v>0</v>
      </c>
      <c r="BH403" s="230">
        <f>IF(N403="sníž. přenesená",J403,0)</f>
        <v>0</v>
      </c>
      <c r="BI403" s="230">
        <f>IF(N403="nulová",J403,0)</f>
        <v>0</v>
      </c>
      <c r="BJ403" s="22" t="s">
        <v>79</v>
      </c>
      <c r="BK403" s="230">
        <f>ROUND(I403*H403,2)</f>
        <v>0</v>
      </c>
      <c r="BL403" s="22" t="s">
        <v>250</v>
      </c>
      <c r="BM403" s="22" t="s">
        <v>895</v>
      </c>
    </row>
    <row r="404" s="1" customFormat="1">
      <c r="B404" s="44"/>
      <c r="C404" s="72"/>
      <c r="D404" s="231" t="s">
        <v>145</v>
      </c>
      <c r="E404" s="72"/>
      <c r="F404" s="232" t="s">
        <v>896</v>
      </c>
      <c r="G404" s="72"/>
      <c r="H404" s="72"/>
      <c r="I404" s="189"/>
      <c r="J404" s="72"/>
      <c r="K404" s="72"/>
      <c r="L404" s="70"/>
      <c r="M404" s="233"/>
      <c r="N404" s="45"/>
      <c r="O404" s="45"/>
      <c r="P404" s="45"/>
      <c r="Q404" s="45"/>
      <c r="R404" s="45"/>
      <c r="S404" s="45"/>
      <c r="T404" s="93"/>
      <c r="AT404" s="22" t="s">
        <v>145</v>
      </c>
      <c r="AU404" s="22" t="s">
        <v>81</v>
      </c>
    </row>
    <row r="405" s="1" customFormat="1">
      <c r="B405" s="44"/>
      <c r="C405" s="72"/>
      <c r="D405" s="231" t="s">
        <v>147</v>
      </c>
      <c r="E405" s="72"/>
      <c r="F405" s="234" t="s">
        <v>897</v>
      </c>
      <c r="G405" s="72"/>
      <c r="H405" s="72"/>
      <c r="I405" s="189"/>
      <c r="J405" s="72"/>
      <c r="K405" s="72"/>
      <c r="L405" s="70"/>
      <c r="M405" s="233"/>
      <c r="N405" s="45"/>
      <c r="O405" s="45"/>
      <c r="P405" s="45"/>
      <c r="Q405" s="45"/>
      <c r="R405" s="45"/>
      <c r="S405" s="45"/>
      <c r="T405" s="93"/>
      <c r="AT405" s="22" t="s">
        <v>147</v>
      </c>
      <c r="AU405" s="22" t="s">
        <v>81</v>
      </c>
    </row>
    <row r="406" s="10" customFormat="1" ht="29.88" customHeight="1">
      <c r="B406" s="203"/>
      <c r="C406" s="204"/>
      <c r="D406" s="205" t="s">
        <v>70</v>
      </c>
      <c r="E406" s="217" t="s">
        <v>898</v>
      </c>
      <c r="F406" s="217" t="s">
        <v>899</v>
      </c>
      <c r="G406" s="204"/>
      <c r="H406" s="204"/>
      <c r="I406" s="207"/>
      <c r="J406" s="218">
        <f>BK406</f>
        <v>0</v>
      </c>
      <c r="K406" s="204"/>
      <c r="L406" s="209"/>
      <c r="M406" s="210"/>
      <c r="N406" s="211"/>
      <c r="O406" s="211"/>
      <c r="P406" s="212">
        <f>SUM(P407:P418)</f>
        <v>0</v>
      </c>
      <c r="Q406" s="211"/>
      <c r="R406" s="212">
        <f>SUM(R407:R418)</f>
        <v>0.053940000000000002</v>
      </c>
      <c r="S406" s="211"/>
      <c r="T406" s="213">
        <f>SUM(T407:T418)</f>
        <v>0</v>
      </c>
      <c r="AR406" s="214" t="s">
        <v>81</v>
      </c>
      <c r="AT406" s="215" t="s">
        <v>70</v>
      </c>
      <c r="AU406" s="215" t="s">
        <v>79</v>
      </c>
      <c r="AY406" s="214" t="s">
        <v>136</v>
      </c>
      <c r="BK406" s="216">
        <f>SUM(BK407:BK418)</f>
        <v>0</v>
      </c>
    </row>
    <row r="407" s="1" customFormat="1" ht="16.5" customHeight="1">
      <c r="B407" s="44"/>
      <c r="C407" s="219" t="s">
        <v>900</v>
      </c>
      <c r="D407" s="219" t="s">
        <v>138</v>
      </c>
      <c r="E407" s="220" t="s">
        <v>901</v>
      </c>
      <c r="F407" s="221" t="s">
        <v>902</v>
      </c>
      <c r="G407" s="222" t="s">
        <v>353</v>
      </c>
      <c r="H407" s="223">
        <v>3</v>
      </c>
      <c r="I407" s="224"/>
      <c r="J407" s="225">
        <f>ROUND(I407*H407,2)</f>
        <v>0</v>
      </c>
      <c r="K407" s="221" t="s">
        <v>142</v>
      </c>
      <c r="L407" s="70"/>
      <c r="M407" s="226" t="s">
        <v>21</v>
      </c>
      <c r="N407" s="227" t="s">
        <v>42</v>
      </c>
      <c r="O407" s="45"/>
      <c r="P407" s="228">
        <f>O407*H407</f>
        <v>0</v>
      </c>
      <c r="Q407" s="228">
        <v>0.017979999999999999</v>
      </c>
      <c r="R407" s="228">
        <f>Q407*H407</f>
        <v>0.053940000000000002</v>
      </c>
      <c r="S407" s="228">
        <v>0</v>
      </c>
      <c r="T407" s="229">
        <f>S407*H407</f>
        <v>0</v>
      </c>
      <c r="AR407" s="22" t="s">
        <v>250</v>
      </c>
      <c r="AT407" s="22" t="s">
        <v>138</v>
      </c>
      <c r="AU407" s="22" t="s">
        <v>81</v>
      </c>
      <c r="AY407" s="22" t="s">
        <v>136</v>
      </c>
      <c r="BE407" s="230">
        <f>IF(N407="základní",J407,0)</f>
        <v>0</v>
      </c>
      <c r="BF407" s="230">
        <f>IF(N407="snížená",J407,0)</f>
        <v>0</v>
      </c>
      <c r="BG407" s="230">
        <f>IF(N407="zákl. přenesená",J407,0)</f>
        <v>0</v>
      </c>
      <c r="BH407" s="230">
        <f>IF(N407="sníž. přenesená",J407,0)</f>
        <v>0</v>
      </c>
      <c r="BI407" s="230">
        <f>IF(N407="nulová",J407,0)</f>
        <v>0</v>
      </c>
      <c r="BJ407" s="22" t="s">
        <v>79</v>
      </c>
      <c r="BK407" s="230">
        <f>ROUND(I407*H407,2)</f>
        <v>0</v>
      </c>
      <c r="BL407" s="22" t="s">
        <v>250</v>
      </c>
      <c r="BM407" s="22" t="s">
        <v>903</v>
      </c>
    </row>
    <row r="408" s="1" customFormat="1">
      <c r="B408" s="44"/>
      <c r="C408" s="72"/>
      <c r="D408" s="231" t="s">
        <v>145</v>
      </c>
      <c r="E408" s="72"/>
      <c r="F408" s="232" t="s">
        <v>904</v>
      </c>
      <c r="G408" s="72"/>
      <c r="H408" s="72"/>
      <c r="I408" s="189"/>
      <c r="J408" s="72"/>
      <c r="K408" s="72"/>
      <c r="L408" s="70"/>
      <c r="M408" s="233"/>
      <c r="N408" s="45"/>
      <c r="O408" s="45"/>
      <c r="P408" s="45"/>
      <c r="Q408" s="45"/>
      <c r="R408" s="45"/>
      <c r="S408" s="45"/>
      <c r="T408" s="93"/>
      <c r="AT408" s="22" t="s">
        <v>145</v>
      </c>
      <c r="AU408" s="22" t="s">
        <v>81</v>
      </c>
    </row>
    <row r="409" s="1" customFormat="1">
      <c r="B409" s="44"/>
      <c r="C409" s="72"/>
      <c r="D409" s="231" t="s">
        <v>147</v>
      </c>
      <c r="E409" s="72"/>
      <c r="F409" s="234" t="s">
        <v>905</v>
      </c>
      <c r="G409" s="72"/>
      <c r="H409" s="72"/>
      <c r="I409" s="189"/>
      <c r="J409" s="72"/>
      <c r="K409" s="72"/>
      <c r="L409" s="70"/>
      <c r="M409" s="233"/>
      <c r="N409" s="45"/>
      <c r="O409" s="45"/>
      <c r="P409" s="45"/>
      <c r="Q409" s="45"/>
      <c r="R409" s="45"/>
      <c r="S409" s="45"/>
      <c r="T409" s="93"/>
      <c r="AT409" s="22" t="s">
        <v>147</v>
      </c>
      <c r="AU409" s="22" t="s">
        <v>81</v>
      </c>
    </row>
    <row r="410" s="1" customFormat="1" ht="16.5" customHeight="1">
      <c r="B410" s="44"/>
      <c r="C410" s="246" t="s">
        <v>906</v>
      </c>
      <c r="D410" s="246" t="s">
        <v>228</v>
      </c>
      <c r="E410" s="247" t="s">
        <v>907</v>
      </c>
      <c r="F410" s="248" t="s">
        <v>908</v>
      </c>
      <c r="G410" s="249" t="s">
        <v>353</v>
      </c>
      <c r="H410" s="250">
        <v>2</v>
      </c>
      <c r="I410" s="251"/>
      <c r="J410" s="252">
        <f>ROUND(I410*H410,2)</f>
        <v>0</v>
      </c>
      <c r="K410" s="248" t="s">
        <v>21</v>
      </c>
      <c r="L410" s="253"/>
      <c r="M410" s="254" t="s">
        <v>21</v>
      </c>
      <c r="N410" s="255" t="s">
        <v>42</v>
      </c>
      <c r="O410" s="45"/>
      <c r="P410" s="228">
        <f>O410*H410</f>
        <v>0</v>
      </c>
      <c r="Q410" s="228">
        <v>0</v>
      </c>
      <c r="R410" s="228">
        <f>Q410*H410</f>
        <v>0</v>
      </c>
      <c r="S410" s="228">
        <v>0</v>
      </c>
      <c r="T410" s="229">
        <f>S410*H410</f>
        <v>0</v>
      </c>
      <c r="AR410" s="22" t="s">
        <v>357</v>
      </c>
      <c r="AT410" s="22" t="s">
        <v>228</v>
      </c>
      <c r="AU410" s="22" t="s">
        <v>81</v>
      </c>
      <c r="AY410" s="22" t="s">
        <v>136</v>
      </c>
      <c r="BE410" s="230">
        <f>IF(N410="základní",J410,0)</f>
        <v>0</v>
      </c>
      <c r="BF410" s="230">
        <f>IF(N410="snížená",J410,0)</f>
        <v>0</v>
      </c>
      <c r="BG410" s="230">
        <f>IF(N410="zákl. přenesená",J410,0)</f>
        <v>0</v>
      </c>
      <c r="BH410" s="230">
        <f>IF(N410="sníž. přenesená",J410,0)</f>
        <v>0</v>
      </c>
      <c r="BI410" s="230">
        <f>IF(N410="nulová",J410,0)</f>
        <v>0</v>
      </c>
      <c r="BJ410" s="22" t="s">
        <v>79</v>
      </c>
      <c r="BK410" s="230">
        <f>ROUND(I410*H410,2)</f>
        <v>0</v>
      </c>
      <c r="BL410" s="22" t="s">
        <v>250</v>
      </c>
      <c r="BM410" s="22" t="s">
        <v>909</v>
      </c>
    </row>
    <row r="411" s="1" customFormat="1">
      <c r="B411" s="44"/>
      <c r="C411" s="72"/>
      <c r="D411" s="231" t="s">
        <v>145</v>
      </c>
      <c r="E411" s="72"/>
      <c r="F411" s="232" t="s">
        <v>910</v>
      </c>
      <c r="G411" s="72"/>
      <c r="H411" s="72"/>
      <c r="I411" s="189"/>
      <c r="J411" s="72"/>
      <c r="K411" s="72"/>
      <c r="L411" s="70"/>
      <c r="M411" s="233"/>
      <c r="N411" s="45"/>
      <c r="O411" s="45"/>
      <c r="P411" s="45"/>
      <c r="Q411" s="45"/>
      <c r="R411" s="45"/>
      <c r="S411" s="45"/>
      <c r="T411" s="93"/>
      <c r="AT411" s="22" t="s">
        <v>145</v>
      </c>
      <c r="AU411" s="22" t="s">
        <v>81</v>
      </c>
    </row>
    <row r="412" s="11" customFormat="1">
      <c r="B412" s="235"/>
      <c r="C412" s="236"/>
      <c r="D412" s="231" t="s">
        <v>149</v>
      </c>
      <c r="E412" s="237" t="s">
        <v>21</v>
      </c>
      <c r="F412" s="238" t="s">
        <v>450</v>
      </c>
      <c r="G412" s="236"/>
      <c r="H412" s="239">
        <v>2</v>
      </c>
      <c r="I412" s="240"/>
      <c r="J412" s="236"/>
      <c r="K412" s="236"/>
      <c r="L412" s="241"/>
      <c r="M412" s="242"/>
      <c r="N412" s="243"/>
      <c r="O412" s="243"/>
      <c r="P412" s="243"/>
      <c r="Q412" s="243"/>
      <c r="R412" s="243"/>
      <c r="S412" s="243"/>
      <c r="T412" s="244"/>
      <c r="AT412" s="245" t="s">
        <v>149</v>
      </c>
      <c r="AU412" s="245" t="s">
        <v>81</v>
      </c>
      <c r="AV412" s="11" t="s">
        <v>81</v>
      </c>
      <c r="AW412" s="11" t="s">
        <v>35</v>
      </c>
      <c r="AX412" s="11" t="s">
        <v>71</v>
      </c>
      <c r="AY412" s="245" t="s">
        <v>136</v>
      </c>
    </row>
    <row r="413" s="1" customFormat="1" ht="16.5" customHeight="1">
      <c r="B413" s="44"/>
      <c r="C413" s="246" t="s">
        <v>911</v>
      </c>
      <c r="D413" s="246" t="s">
        <v>228</v>
      </c>
      <c r="E413" s="247" t="s">
        <v>912</v>
      </c>
      <c r="F413" s="248" t="s">
        <v>913</v>
      </c>
      <c r="G413" s="249" t="s">
        <v>353</v>
      </c>
      <c r="H413" s="250">
        <v>1</v>
      </c>
      <c r="I413" s="251"/>
      <c r="J413" s="252">
        <f>ROUND(I413*H413,2)</f>
        <v>0</v>
      </c>
      <c r="K413" s="248" t="s">
        <v>21</v>
      </c>
      <c r="L413" s="253"/>
      <c r="M413" s="254" t="s">
        <v>21</v>
      </c>
      <c r="N413" s="255" t="s">
        <v>42</v>
      </c>
      <c r="O413" s="45"/>
      <c r="P413" s="228">
        <f>O413*H413</f>
        <v>0</v>
      </c>
      <c r="Q413" s="228">
        <v>0</v>
      </c>
      <c r="R413" s="228">
        <f>Q413*H413</f>
        <v>0</v>
      </c>
      <c r="S413" s="228">
        <v>0</v>
      </c>
      <c r="T413" s="229">
        <f>S413*H413</f>
        <v>0</v>
      </c>
      <c r="AR413" s="22" t="s">
        <v>357</v>
      </c>
      <c r="AT413" s="22" t="s">
        <v>228</v>
      </c>
      <c r="AU413" s="22" t="s">
        <v>81</v>
      </c>
      <c r="AY413" s="22" t="s">
        <v>136</v>
      </c>
      <c r="BE413" s="230">
        <f>IF(N413="základní",J413,0)</f>
        <v>0</v>
      </c>
      <c r="BF413" s="230">
        <f>IF(N413="snížená",J413,0)</f>
        <v>0</v>
      </c>
      <c r="BG413" s="230">
        <f>IF(N413="zákl. přenesená",J413,0)</f>
        <v>0</v>
      </c>
      <c r="BH413" s="230">
        <f>IF(N413="sníž. přenesená",J413,0)</f>
        <v>0</v>
      </c>
      <c r="BI413" s="230">
        <f>IF(N413="nulová",J413,0)</f>
        <v>0</v>
      </c>
      <c r="BJ413" s="22" t="s">
        <v>79</v>
      </c>
      <c r="BK413" s="230">
        <f>ROUND(I413*H413,2)</f>
        <v>0</v>
      </c>
      <c r="BL413" s="22" t="s">
        <v>250</v>
      </c>
      <c r="BM413" s="22" t="s">
        <v>914</v>
      </c>
    </row>
    <row r="414" s="1" customFormat="1">
      <c r="B414" s="44"/>
      <c r="C414" s="72"/>
      <c r="D414" s="231" t="s">
        <v>145</v>
      </c>
      <c r="E414" s="72"/>
      <c r="F414" s="232" t="s">
        <v>915</v>
      </c>
      <c r="G414" s="72"/>
      <c r="H414" s="72"/>
      <c r="I414" s="189"/>
      <c r="J414" s="72"/>
      <c r="K414" s="72"/>
      <c r="L414" s="70"/>
      <c r="M414" s="233"/>
      <c r="N414" s="45"/>
      <c r="O414" s="45"/>
      <c r="P414" s="45"/>
      <c r="Q414" s="45"/>
      <c r="R414" s="45"/>
      <c r="S414" s="45"/>
      <c r="T414" s="93"/>
      <c r="AT414" s="22" t="s">
        <v>145</v>
      </c>
      <c r="AU414" s="22" t="s">
        <v>81</v>
      </c>
    </row>
    <row r="415" s="11" customFormat="1">
      <c r="B415" s="235"/>
      <c r="C415" s="236"/>
      <c r="D415" s="231" t="s">
        <v>149</v>
      </c>
      <c r="E415" s="237" t="s">
        <v>21</v>
      </c>
      <c r="F415" s="238" t="s">
        <v>563</v>
      </c>
      <c r="G415" s="236"/>
      <c r="H415" s="239">
        <v>1</v>
      </c>
      <c r="I415" s="240"/>
      <c r="J415" s="236"/>
      <c r="K415" s="236"/>
      <c r="L415" s="241"/>
      <c r="M415" s="242"/>
      <c r="N415" s="243"/>
      <c r="O415" s="243"/>
      <c r="P415" s="243"/>
      <c r="Q415" s="243"/>
      <c r="R415" s="243"/>
      <c r="S415" s="243"/>
      <c r="T415" s="244"/>
      <c r="AT415" s="245" t="s">
        <v>149</v>
      </c>
      <c r="AU415" s="245" t="s">
        <v>81</v>
      </c>
      <c r="AV415" s="11" t="s">
        <v>81</v>
      </c>
      <c r="AW415" s="11" t="s">
        <v>35</v>
      </c>
      <c r="AX415" s="11" t="s">
        <v>71</v>
      </c>
      <c r="AY415" s="245" t="s">
        <v>136</v>
      </c>
    </row>
    <row r="416" s="1" customFormat="1" ht="16.5" customHeight="1">
      <c r="B416" s="44"/>
      <c r="C416" s="219" t="s">
        <v>916</v>
      </c>
      <c r="D416" s="219" t="s">
        <v>138</v>
      </c>
      <c r="E416" s="220" t="s">
        <v>917</v>
      </c>
      <c r="F416" s="221" t="s">
        <v>918</v>
      </c>
      <c r="G416" s="222" t="s">
        <v>491</v>
      </c>
      <c r="H416" s="259"/>
      <c r="I416" s="224"/>
      <c r="J416" s="225">
        <f>ROUND(I416*H416,2)</f>
        <v>0</v>
      </c>
      <c r="K416" s="221" t="s">
        <v>142</v>
      </c>
      <c r="L416" s="70"/>
      <c r="M416" s="226" t="s">
        <v>21</v>
      </c>
      <c r="N416" s="227" t="s">
        <v>42</v>
      </c>
      <c r="O416" s="45"/>
      <c r="P416" s="228">
        <f>O416*H416</f>
        <v>0</v>
      </c>
      <c r="Q416" s="228">
        <v>0</v>
      </c>
      <c r="R416" s="228">
        <f>Q416*H416</f>
        <v>0</v>
      </c>
      <c r="S416" s="228">
        <v>0</v>
      </c>
      <c r="T416" s="229">
        <f>S416*H416</f>
        <v>0</v>
      </c>
      <c r="AR416" s="22" t="s">
        <v>250</v>
      </c>
      <c r="AT416" s="22" t="s">
        <v>138</v>
      </c>
      <c r="AU416" s="22" t="s">
        <v>81</v>
      </c>
      <c r="AY416" s="22" t="s">
        <v>136</v>
      </c>
      <c r="BE416" s="230">
        <f>IF(N416="základní",J416,0)</f>
        <v>0</v>
      </c>
      <c r="BF416" s="230">
        <f>IF(N416="snížená",J416,0)</f>
        <v>0</v>
      </c>
      <c r="BG416" s="230">
        <f>IF(N416="zákl. přenesená",J416,0)</f>
        <v>0</v>
      </c>
      <c r="BH416" s="230">
        <f>IF(N416="sníž. přenesená",J416,0)</f>
        <v>0</v>
      </c>
      <c r="BI416" s="230">
        <f>IF(N416="nulová",J416,0)</f>
        <v>0</v>
      </c>
      <c r="BJ416" s="22" t="s">
        <v>79</v>
      </c>
      <c r="BK416" s="230">
        <f>ROUND(I416*H416,2)</f>
        <v>0</v>
      </c>
      <c r="BL416" s="22" t="s">
        <v>250</v>
      </c>
      <c r="BM416" s="22" t="s">
        <v>919</v>
      </c>
    </row>
    <row r="417" s="1" customFormat="1">
      <c r="B417" s="44"/>
      <c r="C417" s="72"/>
      <c r="D417" s="231" t="s">
        <v>145</v>
      </c>
      <c r="E417" s="72"/>
      <c r="F417" s="232" t="s">
        <v>920</v>
      </c>
      <c r="G417" s="72"/>
      <c r="H417" s="72"/>
      <c r="I417" s="189"/>
      <c r="J417" s="72"/>
      <c r="K417" s="72"/>
      <c r="L417" s="70"/>
      <c r="M417" s="233"/>
      <c r="N417" s="45"/>
      <c r="O417" s="45"/>
      <c r="P417" s="45"/>
      <c r="Q417" s="45"/>
      <c r="R417" s="45"/>
      <c r="S417" s="45"/>
      <c r="T417" s="93"/>
      <c r="AT417" s="22" t="s">
        <v>145</v>
      </c>
      <c r="AU417" s="22" t="s">
        <v>81</v>
      </c>
    </row>
    <row r="418" s="1" customFormat="1">
      <c r="B418" s="44"/>
      <c r="C418" s="72"/>
      <c r="D418" s="231" t="s">
        <v>147</v>
      </c>
      <c r="E418" s="72"/>
      <c r="F418" s="234" t="s">
        <v>921</v>
      </c>
      <c r="G418" s="72"/>
      <c r="H418" s="72"/>
      <c r="I418" s="189"/>
      <c r="J418" s="72"/>
      <c r="K418" s="72"/>
      <c r="L418" s="70"/>
      <c r="M418" s="233"/>
      <c r="N418" s="45"/>
      <c r="O418" s="45"/>
      <c r="P418" s="45"/>
      <c r="Q418" s="45"/>
      <c r="R418" s="45"/>
      <c r="S418" s="45"/>
      <c r="T418" s="93"/>
      <c r="AT418" s="22" t="s">
        <v>147</v>
      </c>
      <c r="AU418" s="22" t="s">
        <v>81</v>
      </c>
    </row>
    <row r="419" s="10" customFormat="1" ht="29.88" customHeight="1">
      <c r="B419" s="203"/>
      <c r="C419" s="204"/>
      <c r="D419" s="205" t="s">
        <v>70</v>
      </c>
      <c r="E419" s="217" t="s">
        <v>922</v>
      </c>
      <c r="F419" s="217" t="s">
        <v>923</v>
      </c>
      <c r="G419" s="204"/>
      <c r="H419" s="204"/>
      <c r="I419" s="207"/>
      <c r="J419" s="218">
        <f>BK419</f>
        <v>0</v>
      </c>
      <c r="K419" s="204"/>
      <c r="L419" s="209"/>
      <c r="M419" s="210"/>
      <c r="N419" s="211"/>
      <c r="O419" s="211"/>
      <c r="P419" s="212">
        <f>SUM(P420:P435)</f>
        <v>0</v>
      </c>
      <c r="Q419" s="211"/>
      <c r="R419" s="212">
        <f>SUM(R420:R435)</f>
        <v>0.017850000000000001</v>
      </c>
      <c r="S419" s="211"/>
      <c r="T419" s="213">
        <f>SUM(T420:T435)</f>
        <v>0</v>
      </c>
      <c r="AR419" s="214" t="s">
        <v>81</v>
      </c>
      <c r="AT419" s="215" t="s">
        <v>70</v>
      </c>
      <c r="AU419" s="215" t="s">
        <v>79</v>
      </c>
      <c r="AY419" s="214" t="s">
        <v>136</v>
      </c>
      <c r="BK419" s="216">
        <f>SUM(BK420:BK435)</f>
        <v>0</v>
      </c>
    </row>
    <row r="420" s="1" customFormat="1" ht="25.5" customHeight="1">
      <c r="B420" s="44"/>
      <c r="C420" s="219" t="s">
        <v>924</v>
      </c>
      <c r="D420" s="219" t="s">
        <v>138</v>
      </c>
      <c r="E420" s="220" t="s">
        <v>925</v>
      </c>
      <c r="F420" s="221" t="s">
        <v>926</v>
      </c>
      <c r="G420" s="222" t="s">
        <v>353</v>
      </c>
      <c r="H420" s="223">
        <v>4</v>
      </c>
      <c r="I420" s="224"/>
      <c r="J420" s="225">
        <f>ROUND(I420*H420,2)</f>
        <v>0</v>
      </c>
      <c r="K420" s="221" t="s">
        <v>21</v>
      </c>
      <c r="L420" s="70"/>
      <c r="M420" s="226" t="s">
        <v>21</v>
      </c>
      <c r="N420" s="227" t="s">
        <v>42</v>
      </c>
      <c r="O420" s="45"/>
      <c r="P420" s="228">
        <f>O420*H420</f>
        <v>0</v>
      </c>
      <c r="Q420" s="228">
        <v>0.0025500000000000002</v>
      </c>
      <c r="R420" s="228">
        <f>Q420*H420</f>
        <v>0.010200000000000001</v>
      </c>
      <c r="S420" s="228">
        <v>0</v>
      </c>
      <c r="T420" s="229">
        <f>S420*H420</f>
        <v>0</v>
      </c>
      <c r="AR420" s="22" t="s">
        <v>250</v>
      </c>
      <c r="AT420" s="22" t="s">
        <v>138</v>
      </c>
      <c r="AU420" s="22" t="s">
        <v>81</v>
      </c>
      <c r="AY420" s="22" t="s">
        <v>136</v>
      </c>
      <c r="BE420" s="230">
        <f>IF(N420="základní",J420,0)</f>
        <v>0</v>
      </c>
      <c r="BF420" s="230">
        <f>IF(N420="snížená",J420,0)</f>
        <v>0</v>
      </c>
      <c r="BG420" s="230">
        <f>IF(N420="zákl. přenesená",J420,0)</f>
        <v>0</v>
      </c>
      <c r="BH420" s="230">
        <f>IF(N420="sníž. přenesená",J420,0)</f>
        <v>0</v>
      </c>
      <c r="BI420" s="230">
        <f>IF(N420="nulová",J420,0)</f>
        <v>0</v>
      </c>
      <c r="BJ420" s="22" t="s">
        <v>79</v>
      </c>
      <c r="BK420" s="230">
        <f>ROUND(I420*H420,2)</f>
        <v>0</v>
      </c>
      <c r="BL420" s="22" t="s">
        <v>250</v>
      </c>
      <c r="BM420" s="22" t="s">
        <v>927</v>
      </c>
    </row>
    <row r="421" s="1" customFormat="1">
      <c r="B421" s="44"/>
      <c r="C421" s="72"/>
      <c r="D421" s="231" t="s">
        <v>145</v>
      </c>
      <c r="E421" s="72"/>
      <c r="F421" s="232" t="s">
        <v>928</v>
      </c>
      <c r="G421" s="72"/>
      <c r="H421" s="72"/>
      <c r="I421" s="189"/>
      <c r="J421" s="72"/>
      <c r="K421" s="72"/>
      <c r="L421" s="70"/>
      <c r="M421" s="233"/>
      <c r="N421" s="45"/>
      <c r="O421" s="45"/>
      <c r="P421" s="45"/>
      <c r="Q421" s="45"/>
      <c r="R421" s="45"/>
      <c r="S421" s="45"/>
      <c r="T421" s="93"/>
      <c r="AT421" s="22" t="s">
        <v>145</v>
      </c>
      <c r="AU421" s="22" t="s">
        <v>81</v>
      </c>
    </row>
    <row r="422" s="1" customFormat="1" ht="25.5" customHeight="1">
      <c r="B422" s="44"/>
      <c r="C422" s="246" t="s">
        <v>929</v>
      </c>
      <c r="D422" s="246" t="s">
        <v>228</v>
      </c>
      <c r="E422" s="247" t="s">
        <v>930</v>
      </c>
      <c r="F422" s="248" t="s">
        <v>931</v>
      </c>
      <c r="G422" s="249" t="s">
        <v>932</v>
      </c>
      <c r="H422" s="250">
        <v>4</v>
      </c>
      <c r="I422" s="251"/>
      <c r="J422" s="252">
        <f>ROUND(I422*H422,2)</f>
        <v>0</v>
      </c>
      <c r="K422" s="248" t="s">
        <v>21</v>
      </c>
      <c r="L422" s="253"/>
      <c r="M422" s="254" t="s">
        <v>21</v>
      </c>
      <c r="N422" s="255" t="s">
        <v>42</v>
      </c>
      <c r="O422" s="45"/>
      <c r="P422" s="228">
        <f>O422*H422</f>
        <v>0</v>
      </c>
      <c r="Q422" s="228">
        <v>0</v>
      </c>
      <c r="R422" s="228">
        <f>Q422*H422</f>
        <v>0</v>
      </c>
      <c r="S422" s="228">
        <v>0</v>
      </c>
      <c r="T422" s="229">
        <f>S422*H422</f>
        <v>0</v>
      </c>
      <c r="AR422" s="22" t="s">
        <v>357</v>
      </c>
      <c r="AT422" s="22" t="s">
        <v>228</v>
      </c>
      <c r="AU422" s="22" t="s">
        <v>81</v>
      </c>
      <c r="AY422" s="22" t="s">
        <v>136</v>
      </c>
      <c r="BE422" s="230">
        <f>IF(N422="základní",J422,0)</f>
        <v>0</v>
      </c>
      <c r="BF422" s="230">
        <f>IF(N422="snížená",J422,0)</f>
        <v>0</v>
      </c>
      <c r="BG422" s="230">
        <f>IF(N422="zákl. přenesená",J422,0)</f>
        <v>0</v>
      </c>
      <c r="BH422" s="230">
        <f>IF(N422="sníž. přenesená",J422,0)</f>
        <v>0</v>
      </c>
      <c r="BI422" s="230">
        <f>IF(N422="nulová",J422,0)</f>
        <v>0</v>
      </c>
      <c r="BJ422" s="22" t="s">
        <v>79</v>
      </c>
      <c r="BK422" s="230">
        <f>ROUND(I422*H422,2)</f>
        <v>0</v>
      </c>
      <c r="BL422" s="22" t="s">
        <v>250</v>
      </c>
      <c r="BM422" s="22" t="s">
        <v>933</v>
      </c>
    </row>
    <row r="423" s="1" customFormat="1">
      <c r="B423" s="44"/>
      <c r="C423" s="72"/>
      <c r="D423" s="231" t="s">
        <v>145</v>
      </c>
      <c r="E423" s="72"/>
      <c r="F423" s="232" t="s">
        <v>934</v>
      </c>
      <c r="G423" s="72"/>
      <c r="H423" s="72"/>
      <c r="I423" s="189"/>
      <c r="J423" s="72"/>
      <c r="K423" s="72"/>
      <c r="L423" s="70"/>
      <c r="M423" s="233"/>
      <c r="N423" s="45"/>
      <c r="O423" s="45"/>
      <c r="P423" s="45"/>
      <c r="Q423" s="45"/>
      <c r="R423" s="45"/>
      <c r="S423" s="45"/>
      <c r="T423" s="93"/>
      <c r="AT423" s="22" t="s">
        <v>145</v>
      </c>
      <c r="AU423" s="22" t="s">
        <v>81</v>
      </c>
    </row>
    <row r="424" s="11" customFormat="1">
      <c r="B424" s="235"/>
      <c r="C424" s="236"/>
      <c r="D424" s="231" t="s">
        <v>149</v>
      </c>
      <c r="E424" s="237" t="s">
        <v>21</v>
      </c>
      <c r="F424" s="238" t="s">
        <v>554</v>
      </c>
      <c r="G424" s="236"/>
      <c r="H424" s="239">
        <v>4</v>
      </c>
      <c r="I424" s="240"/>
      <c r="J424" s="236"/>
      <c r="K424" s="236"/>
      <c r="L424" s="241"/>
      <c r="M424" s="242"/>
      <c r="N424" s="243"/>
      <c r="O424" s="243"/>
      <c r="P424" s="243"/>
      <c r="Q424" s="243"/>
      <c r="R424" s="243"/>
      <c r="S424" s="243"/>
      <c r="T424" s="244"/>
      <c r="AT424" s="245" t="s">
        <v>149</v>
      </c>
      <c r="AU424" s="245" t="s">
        <v>81</v>
      </c>
      <c r="AV424" s="11" t="s">
        <v>81</v>
      </c>
      <c r="AW424" s="11" t="s">
        <v>35</v>
      </c>
      <c r="AX424" s="11" t="s">
        <v>71</v>
      </c>
      <c r="AY424" s="245" t="s">
        <v>136</v>
      </c>
    </row>
    <row r="425" s="1" customFormat="1" ht="16.5" customHeight="1">
      <c r="B425" s="44"/>
      <c r="C425" s="219" t="s">
        <v>935</v>
      </c>
      <c r="D425" s="219" t="s">
        <v>138</v>
      </c>
      <c r="E425" s="220" t="s">
        <v>936</v>
      </c>
      <c r="F425" s="221" t="s">
        <v>937</v>
      </c>
      <c r="G425" s="222" t="s">
        <v>461</v>
      </c>
      <c r="H425" s="223">
        <v>1</v>
      </c>
      <c r="I425" s="224"/>
      <c r="J425" s="225">
        <f>ROUND(I425*H425,2)</f>
        <v>0</v>
      </c>
      <c r="K425" s="221" t="s">
        <v>21</v>
      </c>
      <c r="L425" s="70"/>
      <c r="M425" s="226" t="s">
        <v>21</v>
      </c>
      <c r="N425" s="227" t="s">
        <v>42</v>
      </c>
      <c r="O425" s="45"/>
      <c r="P425" s="228">
        <f>O425*H425</f>
        <v>0</v>
      </c>
      <c r="Q425" s="228">
        <v>0.0025500000000000002</v>
      </c>
      <c r="R425" s="228">
        <f>Q425*H425</f>
        <v>0.0025500000000000002</v>
      </c>
      <c r="S425" s="228">
        <v>0</v>
      </c>
      <c r="T425" s="229">
        <f>S425*H425</f>
        <v>0</v>
      </c>
      <c r="AR425" s="22" t="s">
        <v>250</v>
      </c>
      <c r="AT425" s="22" t="s">
        <v>138</v>
      </c>
      <c r="AU425" s="22" t="s">
        <v>81</v>
      </c>
      <c r="AY425" s="22" t="s">
        <v>136</v>
      </c>
      <c r="BE425" s="230">
        <f>IF(N425="základní",J425,0)</f>
        <v>0</v>
      </c>
      <c r="BF425" s="230">
        <f>IF(N425="snížená",J425,0)</f>
        <v>0</v>
      </c>
      <c r="BG425" s="230">
        <f>IF(N425="zákl. přenesená",J425,0)</f>
        <v>0</v>
      </c>
      <c r="BH425" s="230">
        <f>IF(N425="sníž. přenesená",J425,0)</f>
        <v>0</v>
      </c>
      <c r="BI425" s="230">
        <f>IF(N425="nulová",J425,0)</f>
        <v>0</v>
      </c>
      <c r="BJ425" s="22" t="s">
        <v>79</v>
      </c>
      <c r="BK425" s="230">
        <f>ROUND(I425*H425,2)</f>
        <v>0</v>
      </c>
      <c r="BL425" s="22" t="s">
        <v>250</v>
      </c>
      <c r="BM425" s="22" t="s">
        <v>938</v>
      </c>
    </row>
    <row r="426" s="1" customFormat="1">
      <c r="B426" s="44"/>
      <c r="C426" s="72"/>
      <c r="D426" s="231" t="s">
        <v>145</v>
      </c>
      <c r="E426" s="72"/>
      <c r="F426" s="232" t="s">
        <v>939</v>
      </c>
      <c r="G426" s="72"/>
      <c r="H426" s="72"/>
      <c r="I426" s="189"/>
      <c r="J426" s="72"/>
      <c r="K426" s="72"/>
      <c r="L426" s="70"/>
      <c r="M426" s="233"/>
      <c r="N426" s="45"/>
      <c r="O426" s="45"/>
      <c r="P426" s="45"/>
      <c r="Q426" s="45"/>
      <c r="R426" s="45"/>
      <c r="S426" s="45"/>
      <c r="T426" s="93"/>
      <c r="AT426" s="22" t="s">
        <v>145</v>
      </c>
      <c r="AU426" s="22" t="s">
        <v>81</v>
      </c>
    </row>
    <row r="427" s="11" customFormat="1">
      <c r="B427" s="235"/>
      <c r="C427" s="236"/>
      <c r="D427" s="231" t="s">
        <v>149</v>
      </c>
      <c r="E427" s="237" t="s">
        <v>21</v>
      </c>
      <c r="F427" s="238" t="s">
        <v>563</v>
      </c>
      <c r="G427" s="236"/>
      <c r="H427" s="239">
        <v>1</v>
      </c>
      <c r="I427" s="240"/>
      <c r="J427" s="236"/>
      <c r="K427" s="236"/>
      <c r="L427" s="241"/>
      <c r="M427" s="242"/>
      <c r="N427" s="243"/>
      <c r="O427" s="243"/>
      <c r="P427" s="243"/>
      <c r="Q427" s="243"/>
      <c r="R427" s="243"/>
      <c r="S427" s="243"/>
      <c r="T427" s="244"/>
      <c r="AT427" s="245" t="s">
        <v>149</v>
      </c>
      <c r="AU427" s="245" t="s">
        <v>81</v>
      </c>
      <c r="AV427" s="11" t="s">
        <v>81</v>
      </c>
      <c r="AW427" s="11" t="s">
        <v>35</v>
      </c>
      <c r="AX427" s="11" t="s">
        <v>71</v>
      </c>
      <c r="AY427" s="245" t="s">
        <v>136</v>
      </c>
    </row>
    <row r="428" s="1" customFormat="1" ht="25.5" customHeight="1">
      <c r="B428" s="44"/>
      <c r="C428" s="219" t="s">
        <v>940</v>
      </c>
      <c r="D428" s="219" t="s">
        <v>138</v>
      </c>
      <c r="E428" s="220" t="s">
        <v>941</v>
      </c>
      <c r="F428" s="221" t="s">
        <v>942</v>
      </c>
      <c r="G428" s="222" t="s">
        <v>461</v>
      </c>
      <c r="H428" s="223">
        <v>1</v>
      </c>
      <c r="I428" s="224"/>
      <c r="J428" s="225">
        <f>ROUND(I428*H428,2)</f>
        <v>0</v>
      </c>
      <c r="K428" s="221" t="s">
        <v>21</v>
      </c>
      <c r="L428" s="70"/>
      <c r="M428" s="226" t="s">
        <v>21</v>
      </c>
      <c r="N428" s="227" t="s">
        <v>42</v>
      </c>
      <c r="O428" s="45"/>
      <c r="P428" s="228">
        <f>O428*H428</f>
        <v>0</v>
      </c>
      <c r="Q428" s="228">
        <v>0.0025500000000000002</v>
      </c>
      <c r="R428" s="228">
        <f>Q428*H428</f>
        <v>0.0025500000000000002</v>
      </c>
      <c r="S428" s="228">
        <v>0</v>
      </c>
      <c r="T428" s="229">
        <f>S428*H428</f>
        <v>0</v>
      </c>
      <c r="AR428" s="22" t="s">
        <v>250</v>
      </c>
      <c r="AT428" s="22" t="s">
        <v>138</v>
      </c>
      <c r="AU428" s="22" t="s">
        <v>81</v>
      </c>
      <c r="AY428" s="22" t="s">
        <v>136</v>
      </c>
      <c r="BE428" s="230">
        <f>IF(N428="základní",J428,0)</f>
        <v>0</v>
      </c>
      <c r="BF428" s="230">
        <f>IF(N428="snížená",J428,0)</f>
        <v>0</v>
      </c>
      <c r="BG428" s="230">
        <f>IF(N428="zákl. přenesená",J428,0)</f>
        <v>0</v>
      </c>
      <c r="BH428" s="230">
        <f>IF(N428="sníž. přenesená",J428,0)</f>
        <v>0</v>
      </c>
      <c r="BI428" s="230">
        <f>IF(N428="nulová",J428,0)</f>
        <v>0</v>
      </c>
      <c r="BJ428" s="22" t="s">
        <v>79</v>
      </c>
      <c r="BK428" s="230">
        <f>ROUND(I428*H428,2)</f>
        <v>0</v>
      </c>
      <c r="BL428" s="22" t="s">
        <v>250</v>
      </c>
      <c r="BM428" s="22" t="s">
        <v>943</v>
      </c>
    </row>
    <row r="429" s="11" customFormat="1">
      <c r="B429" s="235"/>
      <c r="C429" s="236"/>
      <c r="D429" s="231" t="s">
        <v>149</v>
      </c>
      <c r="E429" s="237" t="s">
        <v>21</v>
      </c>
      <c r="F429" s="238" t="s">
        <v>563</v>
      </c>
      <c r="G429" s="236"/>
      <c r="H429" s="239">
        <v>1</v>
      </c>
      <c r="I429" s="240"/>
      <c r="J429" s="236"/>
      <c r="K429" s="236"/>
      <c r="L429" s="241"/>
      <c r="M429" s="242"/>
      <c r="N429" s="243"/>
      <c r="O429" s="243"/>
      <c r="P429" s="243"/>
      <c r="Q429" s="243"/>
      <c r="R429" s="243"/>
      <c r="S429" s="243"/>
      <c r="T429" s="244"/>
      <c r="AT429" s="245" t="s">
        <v>149</v>
      </c>
      <c r="AU429" s="245" t="s">
        <v>81</v>
      </c>
      <c r="AV429" s="11" t="s">
        <v>81</v>
      </c>
      <c r="AW429" s="11" t="s">
        <v>35</v>
      </c>
      <c r="AX429" s="11" t="s">
        <v>71</v>
      </c>
      <c r="AY429" s="245" t="s">
        <v>136</v>
      </c>
    </row>
    <row r="430" s="1" customFormat="1" ht="16.5" customHeight="1">
      <c r="B430" s="44"/>
      <c r="C430" s="219" t="s">
        <v>944</v>
      </c>
      <c r="D430" s="219" t="s">
        <v>138</v>
      </c>
      <c r="E430" s="220" t="s">
        <v>945</v>
      </c>
      <c r="F430" s="221" t="s">
        <v>946</v>
      </c>
      <c r="G430" s="222" t="s">
        <v>461</v>
      </c>
      <c r="H430" s="223">
        <v>1</v>
      </c>
      <c r="I430" s="224"/>
      <c r="J430" s="225">
        <f>ROUND(I430*H430,2)</f>
        <v>0</v>
      </c>
      <c r="K430" s="221" t="s">
        <v>21</v>
      </c>
      <c r="L430" s="70"/>
      <c r="M430" s="226" t="s">
        <v>21</v>
      </c>
      <c r="N430" s="227" t="s">
        <v>42</v>
      </c>
      <c r="O430" s="45"/>
      <c r="P430" s="228">
        <f>O430*H430</f>
        <v>0</v>
      </c>
      <c r="Q430" s="228">
        <v>0.0025500000000000002</v>
      </c>
      <c r="R430" s="228">
        <f>Q430*H430</f>
        <v>0.0025500000000000002</v>
      </c>
      <c r="S430" s="228">
        <v>0</v>
      </c>
      <c r="T430" s="229">
        <f>S430*H430</f>
        <v>0</v>
      </c>
      <c r="AR430" s="22" t="s">
        <v>250</v>
      </c>
      <c r="AT430" s="22" t="s">
        <v>138</v>
      </c>
      <c r="AU430" s="22" t="s">
        <v>81</v>
      </c>
      <c r="AY430" s="22" t="s">
        <v>136</v>
      </c>
      <c r="BE430" s="230">
        <f>IF(N430="základní",J430,0)</f>
        <v>0</v>
      </c>
      <c r="BF430" s="230">
        <f>IF(N430="snížená",J430,0)</f>
        <v>0</v>
      </c>
      <c r="BG430" s="230">
        <f>IF(N430="zákl. přenesená",J430,0)</f>
        <v>0</v>
      </c>
      <c r="BH430" s="230">
        <f>IF(N430="sníž. přenesená",J430,0)</f>
        <v>0</v>
      </c>
      <c r="BI430" s="230">
        <f>IF(N430="nulová",J430,0)</f>
        <v>0</v>
      </c>
      <c r="BJ430" s="22" t="s">
        <v>79</v>
      </c>
      <c r="BK430" s="230">
        <f>ROUND(I430*H430,2)</f>
        <v>0</v>
      </c>
      <c r="BL430" s="22" t="s">
        <v>250</v>
      </c>
      <c r="BM430" s="22" t="s">
        <v>947</v>
      </c>
    </row>
    <row r="431" s="1" customFormat="1">
      <c r="B431" s="44"/>
      <c r="C431" s="72"/>
      <c r="D431" s="231" t="s">
        <v>145</v>
      </c>
      <c r="E431" s="72"/>
      <c r="F431" s="232" t="s">
        <v>948</v>
      </c>
      <c r="G431" s="72"/>
      <c r="H431" s="72"/>
      <c r="I431" s="189"/>
      <c r="J431" s="72"/>
      <c r="K431" s="72"/>
      <c r="L431" s="70"/>
      <c r="M431" s="233"/>
      <c r="N431" s="45"/>
      <c r="O431" s="45"/>
      <c r="P431" s="45"/>
      <c r="Q431" s="45"/>
      <c r="R431" s="45"/>
      <c r="S431" s="45"/>
      <c r="T431" s="93"/>
      <c r="AT431" s="22" t="s">
        <v>145</v>
      </c>
      <c r="AU431" s="22" t="s">
        <v>81</v>
      </c>
    </row>
    <row r="432" s="11" customFormat="1">
      <c r="B432" s="235"/>
      <c r="C432" s="236"/>
      <c r="D432" s="231" t="s">
        <v>149</v>
      </c>
      <c r="E432" s="237" t="s">
        <v>21</v>
      </c>
      <c r="F432" s="238" t="s">
        <v>563</v>
      </c>
      <c r="G432" s="236"/>
      <c r="H432" s="239">
        <v>1</v>
      </c>
      <c r="I432" s="240"/>
      <c r="J432" s="236"/>
      <c r="K432" s="236"/>
      <c r="L432" s="241"/>
      <c r="M432" s="242"/>
      <c r="N432" s="243"/>
      <c r="O432" s="243"/>
      <c r="P432" s="243"/>
      <c r="Q432" s="243"/>
      <c r="R432" s="243"/>
      <c r="S432" s="243"/>
      <c r="T432" s="244"/>
      <c r="AT432" s="245" t="s">
        <v>149</v>
      </c>
      <c r="AU432" s="245" t="s">
        <v>81</v>
      </c>
      <c r="AV432" s="11" t="s">
        <v>81</v>
      </c>
      <c r="AW432" s="11" t="s">
        <v>35</v>
      </c>
      <c r="AX432" s="11" t="s">
        <v>71</v>
      </c>
      <c r="AY432" s="245" t="s">
        <v>136</v>
      </c>
    </row>
    <row r="433" s="1" customFormat="1" ht="16.5" customHeight="1">
      <c r="B433" s="44"/>
      <c r="C433" s="219" t="s">
        <v>949</v>
      </c>
      <c r="D433" s="219" t="s">
        <v>138</v>
      </c>
      <c r="E433" s="220" t="s">
        <v>950</v>
      </c>
      <c r="F433" s="221" t="s">
        <v>951</v>
      </c>
      <c r="G433" s="222" t="s">
        <v>491</v>
      </c>
      <c r="H433" s="259"/>
      <c r="I433" s="224"/>
      <c r="J433" s="225">
        <f>ROUND(I433*H433,2)</f>
        <v>0</v>
      </c>
      <c r="K433" s="221" t="s">
        <v>142</v>
      </c>
      <c r="L433" s="70"/>
      <c r="M433" s="226" t="s">
        <v>21</v>
      </c>
      <c r="N433" s="227" t="s">
        <v>42</v>
      </c>
      <c r="O433" s="45"/>
      <c r="P433" s="228">
        <f>O433*H433</f>
        <v>0</v>
      </c>
      <c r="Q433" s="228">
        <v>0</v>
      </c>
      <c r="R433" s="228">
        <f>Q433*H433</f>
        <v>0</v>
      </c>
      <c r="S433" s="228">
        <v>0</v>
      </c>
      <c r="T433" s="229">
        <f>S433*H433</f>
        <v>0</v>
      </c>
      <c r="AR433" s="22" t="s">
        <v>250</v>
      </c>
      <c r="AT433" s="22" t="s">
        <v>138</v>
      </c>
      <c r="AU433" s="22" t="s">
        <v>81</v>
      </c>
      <c r="AY433" s="22" t="s">
        <v>136</v>
      </c>
      <c r="BE433" s="230">
        <f>IF(N433="základní",J433,0)</f>
        <v>0</v>
      </c>
      <c r="BF433" s="230">
        <f>IF(N433="snížená",J433,0)</f>
        <v>0</v>
      </c>
      <c r="BG433" s="230">
        <f>IF(N433="zákl. přenesená",J433,0)</f>
        <v>0</v>
      </c>
      <c r="BH433" s="230">
        <f>IF(N433="sníž. přenesená",J433,0)</f>
        <v>0</v>
      </c>
      <c r="BI433" s="230">
        <f>IF(N433="nulová",J433,0)</f>
        <v>0</v>
      </c>
      <c r="BJ433" s="22" t="s">
        <v>79</v>
      </c>
      <c r="BK433" s="230">
        <f>ROUND(I433*H433,2)</f>
        <v>0</v>
      </c>
      <c r="BL433" s="22" t="s">
        <v>250</v>
      </c>
      <c r="BM433" s="22" t="s">
        <v>952</v>
      </c>
    </row>
    <row r="434" s="1" customFormat="1">
      <c r="B434" s="44"/>
      <c r="C434" s="72"/>
      <c r="D434" s="231" t="s">
        <v>145</v>
      </c>
      <c r="E434" s="72"/>
      <c r="F434" s="232" t="s">
        <v>953</v>
      </c>
      <c r="G434" s="72"/>
      <c r="H434" s="72"/>
      <c r="I434" s="189"/>
      <c r="J434" s="72"/>
      <c r="K434" s="72"/>
      <c r="L434" s="70"/>
      <c r="M434" s="233"/>
      <c r="N434" s="45"/>
      <c r="O434" s="45"/>
      <c r="P434" s="45"/>
      <c r="Q434" s="45"/>
      <c r="R434" s="45"/>
      <c r="S434" s="45"/>
      <c r="T434" s="93"/>
      <c r="AT434" s="22" t="s">
        <v>145</v>
      </c>
      <c r="AU434" s="22" t="s">
        <v>81</v>
      </c>
    </row>
    <row r="435" s="1" customFormat="1">
      <c r="B435" s="44"/>
      <c r="C435" s="72"/>
      <c r="D435" s="231" t="s">
        <v>147</v>
      </c>
      <c r="E435" s="72"/>
      <c r="F435" s="234" t="s">
        <v>494</v>
      </c>
      <c r="G435" s="72"/>
      <c r="H435" s="72"/>
      <c r="I435" s="189"/>
      <c r="J435" s="72"/>
      <c r="K435" s="72"/>
      <c r="L435" s="70"/>
      <c r="M435" s="233"/>
      <c r="N435" s="45"/>
      <c r="O435" s="45"/>
      <c r="P435" s="45"/>
      <c r="Q435" s="45"/>
      <c r="R435" s="45"/>
      <c r="S435" s="45"/>
      <c r="T435" s="93"/>
      <c r="AT435" s="22" t="s">
        <v>147</v>
      </c>
      <c r="AU435" s="22" t="s">
        <v>81</v>
      </c>
    </row>
    <row r="436" s="10" customFormat="1" ht="29.88" customHeight="1">
      <c r="B436" s="203"/>
      <c r="C436" s="204"/>
      <c r="D436" s="205" t="s">
        <v>70</v>
      </c>
      <c r="E436" s="217" t="s">
        <v>954</v>
      </c>
      <c r="F436" s="217" t="s">
        <v>955</v>
      </c>
      <c r="G436" s="204"/>
      <c r="H436" s="204"/>
      <c r="I436" s="207"/>
      <c r="J436" s="218">
        <f>BK436</f>
        <v>0</v>
      </c>
      <c r="K436" s="204"/>
      <c r="L436" s="209"/>
      <c r="M436" s="210"/>
      <c r="N436" s="211"/>
      <c r="O436" s="211"/>
      <c r="P436" s="212">
        <f>SUM(P437:P474)</f>
        <v>0</v>
      </c>
      <c r="Q436" s="211"/>
      <c r="R436" s="212">
        <f>SUM(R437:R474)</f>
        <v>0.22911000000000001</v>
      </c>
      <c r="S436" s="211"/>
      <c r="T436" s="213">
        <f>SUM(T437:T474)</f>
        <v>0</v>
      </c>
      <c r="AR436" s="214" t="s">
        <v>81</v>
      </c>
      <c r="AT436" s="215" t="s">
        <v>70</v>
      </c>
      <c r="AU436" s="215" t="s">
        <v>79</v>
      </c>
      <c r="AY436" s="214" t="s">
        <v>136</v>
      </c>
      <c r="BK436" s="216">
        <f>SUM(BK437:BK474)</f>
        <v>0</v>
      </c>
    </row>
    <row r="437" s="1" customFormat="1" ht="16.5" customHeight="1">
      <c r="B437" s="44"/>
      <c r="C437" s="219" t="s">
        <v>956</v>
      </c>
      <c r="D437" s="219" t="s">
        <v>138</v>
      </c>
      <c r="E437" s="220" t="s">
        <v>957</v>
      </c>
      <c r="F437" s="221" t="s">
        <v>958</v>
      </c>
      <c r="G437" s="222" t="s">
        <v>353</v>
      </c>
      <c r="H437" s="223">
        <v>1</v>
      </c>
      <c r="I437" s="224"/>
      <c r="J437" s="225">
        <f>ROUND(I437*H437,2)</f>
        <v>0</v>
      </c>
      <c r="K437" s="221" t="s">
        <v>142</v>
      </c>
      <c r="L437" s="70"/>
      <c r="M437" s="226" t="s">
        <v>21</v>
      </c>
      <c r="N437" s="227" t="s">
        <v>42</v>
      </c>
      <c r="O437" s="45"/>
      <c r="P437" s="228">
        <f>O437*H437</f>
        <v>0</v>
      </c>
      <c r="Q437" s="228">
        <v>0.055840000000000001</v>
      </c>
      <c r="R437" s="228">
        <f>Q437*H437</f>
        <v>0.055840000000000001</v>
      </c>
      <c r="S437" s="228">
        <v>0</v>
      </c>
      <c r="T437" s="229">
        <f>S437*H437</f>
        <v>0</v>
      </c>
      <c r="AR437" s="22" t="s">
        <v>250</v>
      </c>
      <c r="AT437" s="22" t="s">
        <v>138</v>
      </c>
      <c r="AU437" s="22" t="s">
        <v>81</v>
      </c>
      <c r="AY437" s="22" t="s">
        <v>136</v>
      </c>
      <c r="BE437" s="230">
        <f>IF(N437="základní",J437,0)</f>
        <v>0</v>
      </c>
      <c r="BF437" s="230">
        <f>IF(N437="snížená",J437,0)</f>
        <v>0</v>
      </c>
      <c r="BG437" s="230">
        <f>IF(N437="zákl. přenesená",J437,0)</f>
        <v>0</v>
      </c>
      <c r="BH437" s="230">
        <f>IF(N437="sníž. přenesená",J437,0)</f>
        <v>0</v>
      </c>
      <c r="BI437" s="230">
        <f>IF(N437="nulová",J437,0)</f>
        <v>0</v>
      </c>
      <c r="BJ437" s="22" t="s">
        <v>79</v>
      </c>
      <c r="BK437" s="230">
        <f>ROUND(I437*H437,2)</f>
        <v>0</v>
      </c>
      <c r="BL437" s="22" t="s">
        <v>250</v>
      </c>
      <c r="BM437" s="22" t="s">
        <v>959</v>
      </c>
    </row>
    <row r="438" s="1" customFormat="1">
      <c r="B438" s="44"/>
      <c r="C438" s="72"/>
      <c r="D438" s="231" t="s">
        <v>145</v>
      </c>
      <c r="E438" s="72"/>
      <c r="F438" s="232" t="s">
        <v>960</v>
      </c>
      <c r="G438" s="72"/>
      <c r="H438" s="72"/>
      <c r="I438" s="189"/>
      <c r="J438" s="72"/>
      <c r="K438" s="72"/>
      <c r="L438" s="70"/>
      <c r="M438" s="233"/>
      <c r="N438" s="45"/>
      <c r="O438" s="45"/>
      <c r="P438" s="45"/>
      <c r="Q438" s="45"/>
      <c r="R438" s="45"/>
      <c r="S438" s="45"/>
      <c r="T438" s="93"/>
      <c r="AT438" s="22" t="s">
        <v>145</v>
      </c>
      <c r="AU438" s="22" t="s">
        <v>81</v>
      </c>
    </row>
    <row r="439" s="1" customFormat="1">
      <c r="B439" s="44"/>
      <c r="C439" s="72"/>
      <c r="D439" s="231" t="s">
        <v>147</v>
      </c>
      <c r="E439" s="72"/>
      <c r="F439" s="234" t="s">
        <v>961</v>
      </c>
      <c r="G439" s="72"/>
      <c r="H439" s="72"/>
      <c r="I439" s="189"/>
      <c r="J439" s="72"/>
      <c r="K439" s="72"/>
      <c r="L439" s="70"/>
      <c r="M439" s="233"/>
      <c r="N439" s="45"/>
      <c r="O439" s="45"/>
      <c r="P439" s="45"/>
      <c r="Q439" s="45"/>
      <c r="R439" s="45"/>
      <c r="S439" s="45"/>
      <c r="T439" s="93"/>
      <c r="AT439" s="22" t="s">
        <v>147</v>
      </c>
      <c r="AU439" s="22" t="s">
        <v>81</v>
      </c>
    </row>
    <row r="440" s="11" customFormat="1">
      <c r="B440" s="235"/>
      <c r="C440" s="236"/>
      <c r="D440" s="231" t="s">
        <v>149</v>
      </c>
      <c r="E440" s="237" t="s">
        <v>21</v>
      </c>
      <c r="F440" s="238" t="s">
        <v>563</v>
      </c>
      <c r="G440" s="236"/>
      <c r="H440" s="239">
        <v>1</v>
      </c>
      <c r="I440" s="240"/>
      <c r="J440" s="236"/>
      <c r="K440" s="236"/>
      <c r="L440" s="241"/>
      <c r="M440" s="242"/>
      <c r="N440" s="243"/>
      <c r="O440" s="243"/>
      <c r="P440" s="243"/>
      <c r="Q440" s="243"/>
      <c r="R440" s="243"/>
      <c r="S440" s="243"/>
      <c r="T440" s="244"/>
      <c r="AT440" s="245" t="s">
        <v>149</v>
      </c>
      <c r="AU440" s="245" t="s">
        <v>81</v>
      </c>
      <c r="AV440" s="11" t="s">
        <v>81</v>
      </c>
      <c r="AW440" s="11" t="s">
        <v>35</v>
      </c>
      <c r="AX440" s="11" t="s">
        <v>71</v>
      </c>
      <c r="AY440" s="245" t="s">
        <v>136</v>
      </c>
    </row>
    <row r="441" s="1" customFormat="1" ht="16.5" customHeight="1">
      <c r="B441" s="44"/>
      <c r="C441" s="219" t="s">
        <v>962</v>
      </c>
      <c r="D441" s="219" t="s">
        <v>138</v>
      </c>
      <c r="E441" s="220" t="s">
        <v>963</v>
      </c>
      <c r="F441" s="221" t="s">
        <v>964</v>
      </c>
      <c r="G441" s="222" t="s">
        <v>353</v>
      </c>
      <c r="H441" s="223">
        <v>1</v>
      </c>
      <c r="I441" s="224"/>
      <c r="J441" s="225">
        <f>ROUND(I441*H441,2)</f>
        <v>0</v>
      </c>
      <c r="K441" s="221" t="s">
        <v>142</v>
      </c>
      <c r="L441" s="70"/>
      <c r="M441" s="226" t="s">
        <v>21</v>
      </c>
      <c r="N441" s="227" t="s">
        <v>42</v>
      </c>
      <c r="O441" s="45"/>
      <c r="P441" s="228">
        <f>O441*H441</f>
        <v>0</v>
      </c>
      <c r="Q441" s="228">
        <v>0.06479</v>
      </c>
      <c r="R441" s="228">
        <f>Q441*H441</f>
        <v>0.06479</v>
      </c>
      <c r="S441" s="228">
        <v>0</v>
      </c>
      <c r="T441" s="229">
        <f>S441*H441</f>
        <v>0</v>
      </c>
      <c r="AR441" s="22" t="s">
        <v>250</v>
      </c>
      <c r="AT441" s="22" t="s">
        <v>138</v>
      </c>
      <c r="AU441" s="22" t="s">
        <v>81</v>
      </c>
      <c r="AY441" s="22" t="s">
        <v>136</v>
      </c>
      <c r="BE441" s="230">
        <f>IF(N441="základní",J441,0)</f>
        <v>0</v>
      </c>
      <c r="BF441" s="230">
        <f>IF(N441="snížená",J441,0)</f>
        <v>0</v>
      </c>
      <c r="BG441" s="230">
        <f>IF(N441="zákl. přenesená",J441,0)</f>
        <v>0</v>
      </c>
      <c r="BH441" s="230">
        <f>IF(N441="sníž. přenesená",J441,0)</f>
        <v>0</v>
      </c>
      <c r="BI441" s="230">
        <f>IF(N441="nulová",J441,0)</f>
        <v>0</v>
      </c>
      <c r="BJ441" s="22" t="s">
        <v>79</v>
      </c>
      <c r="BK441" s="230">
        <f>ROUND(I441*H441,2)</f>
        <v>0</v>
      </c>
      <c r="BL441" s="22" t="s">
        <v>250</v>
      </c>
      <c r="BM441" s="22" t="s">
        <v>965</v>
      </c>
    </row>
    <row r="442" s="1" customFormat="1">
      <c r="B442" s="44"/>
      <c r="C442" s="72"/>
      <c r="D442" s="231" t="s">
        <v>145</v>
      </c>
      <c r="E442" s="72"/>
      <c r="F442" s="232" t="s">
        <v>966</v>
      </c>
      <c r="G442" s="72"/>
      <c r="H442" s="72"/>
      <c r="I442" s="189"/>
      <c r="J442" s="72"/>
      <c r="K442" s="72"/>
      <c r="L442" s="70"/>
      <c r="M442" s="233"/>
      <c r="N442" s="45"/>
      <c r="O442" s="45"/>
      <c r="P442" s="45"/>
      <c r="Q442" s="45"/>
      <c r="R442" s="45"/>
      <c r="S442" s="45"/>
      <c r="T442" s="93"/>
      <c r="AT442" s="22" t="s">
        <v>145</v>
      </c>
      <c r="AU442" s="22" t="s">
        <v>81</v>
      </c>
    </row>
    <row r="443" s="1" customFormat="1">
      <c r="B443" s="44"/>
      <c r="C443" s="72"/>
      <c r="D443" s="231" t="s">
        <v>147</v>
      </c>
      <c r="E443" s="72"/>
      <c r="F443" s="234" t="s">
        <v>961</v>
      </c>
      <c r="G443" s="72"/>
      <c r="H443" s="72"/>
      <c r="I443" s="189"/>
      <c r="J443" s="72"/>
      <c r="K443" s="72"/>
      <c r="L443" s="70"/>
      <c r="M443" s="233"/>
      <c r="N443" s="45"/>
      <c r="O443" s="45"/>
      <c r="P443" s="45"/>
      <c r="Q443" s="45"/>
      <c r="R443" s="45"/>
      <c r="S443" s="45"/>
      <c r="T443" s="93"/>
      <c r="AT443" s="22" t="s">
        <v>147</v>
      </c>
      <c r="AU443" s="22" t="s">
        <v>81</v>
      </c>
    </row>
    <row r="444" s="11" customFormat="1">
      <c r="B444" s="235"/>
      <c r="C444" s="236"/>
      <c r="D444" s="231" t="s">
        <v>149</v>
      </c>
      <c r="E444" s="237" t="s">
        <v>21</v>
      </c>
      <c r="F444" s="238" t="s">
        <v>563</v>
      </c>
      <c r="G444" s="236"/>
      <c r="H444" s="239">
        <v>1</v>
      </c>
      <c r="I444" s="240"/>
      <c r="J444" s="236"/>
      <c r="K444" s="236"/>
      <c r="L444" s="241"/>
      <c r="M444" s="242"/>
      <c r="N444" s="243"/>
      <c r="O444" s="243"/>
      <c r="P444" s="243"/>
      <c r="Q444" s="243"/>
      <c r="R444" s="243"/>
      <c r="S444" s="243"/>
      <c r="T444" s="244"/>
      <c r="AT444" s="245" t="s">
        <v>149</v>
      </c>
      <c r="AU444" s="245" t="s">
        <v>81</v>
      </c>
      <c r="AV444" s="11" t="s">
        <v>81</v>
      </c>
      <c r="AW444" s="11" t="s">
        <v>35</v>
      </c>
      <c r="AX444" s="11" t="s">
        <v>71</v>
      </c>
      <c r="AY444" s="245" t="s">
        <v>136</v>
      </c>
    </row>
    <row r="445" s="1" customFormat="1" ht="25.5" customHeight="1">
      <c r="B445" s="44"/>
      <c r="C445" s="219" t="s">
        <v>967</v>
      </c>
      <c r="D445" s="219" t="s">
        <v>138</v>
      </c>
      <c r="E445" s="220" t="s">
        <v>968</v>
      </c>
      <c r="F445" s="221" t="s">
        <v>969</v>
      </c>
      <c r="G445" s="222" t="s">
        <v>353</v>
      </c>
      <c r="H445" s="223">
        <v>4</v>
      </c>
      <c r="I445" s="224"/>
      <c r="J445" s="225">
        <f>ROUND(I445*H445,2)</f>
        <v>0</v>
      </c>
      <c r="K445" s="221" t="s">
        <v>142</v>
      </c>
      <c r="L445" s="70"/>
      <c r="M445" s="226" t="s">
        <v>21</v>
      </c>
      <c r="N445" s="227" t="s">
        <v>42</v>
      </c>
      <c r="O445" s="45"/>
      <c r="P445" s="228">
        <f>O445*H445</f>
        <v>0</v>
      </c>
      <c r="Q445" s="228">
        <v>0.0044400000000000004</v>
      </c>
      <c r="R445" s="228">
        <f>Q445*H445</f>
        <v>0.017760000000000001</v>
      </c>
      <c r="S445" s="228">
        <v>0</v>
      </c>
      <c r="T445" s="229">
        <f>S445*H445</f>
        <v>0</v>
      </c>
      <c r="AR445" s="22" t="s">
        <v>250</v>
      </c>
      <c r="AT445" s="22" t="s">
        <v>138</v>
      </c>
      <c r="AU445" s="22" t="s">
        <v>81</v>
      </c>
      <c r="AY445" s="22" t="s">
        <v>136</v>
      </c>
      <c r="BE445" s="230">
        <f>IF(N445="základní",J445,0)</f>
        <v>0</v>
      </c>
      <c r="BF445" s="230">
        <f>IF(N445="snížená",J445,0)</f>
        <v>0</v>
      </c>
      <c r="BG445" s="230">
        <f>IF(N445="zákl. přenesená",J445,0)</f>
        <v>0</v>
      </c>
      <c r="BH445" s="230">
        <f>IF(N445="sníž. přenesená",J445,0)</f>
        <v>0</v>
      </c>
      <c r="BI445" s="230">
        <f>IF(N445="nulová",J445,0)</f>
        <v>0</v>
      </c>
      <c r="BJ445" s="22" t="s">
        <v>79</v>
      </c>
      <c r="BK445" s="230">
        <f>ROUND(I445*H445,2)</f>
        <v>0</v>
      </c>
      <c r="BL445" s="22" t="s">
        <v>250</v>
      </c>
      <c r="BM445" s="22" t="s">
        <v>970</v>
      </c>
    </row>
    <row r="446" s="1" customFormat="1">
      <c r="B446" s="44"/>
      <c r="C446" s="72"/>
      <c r="D446" s="231" t="s">
        <v>145</v>
      </c>
      <c r="E446" s="72"/>
      <c r="F446" s="232" t="s">
        <v>971</v>
      </c>
      <c r="G446" s="72"/>
      <c r="H446" s="72"/>
      <c r="I446" s="189"/>
      <c r="J446" s="72"/>
      <c r="K446" s="72"/>
      <c r="L446" s="70"/>
      <c r="M446" s="233"/>
      <c r="N446" s="45"/>
      <c r="O446" s="45"/>
      <c r="P446" s="45"/>
      <c r="Q446" s="45"/>
      <c r="R446" s="45"/>
      <c r="S446" s="45"/>
      <c r="T446" s="93"/>
      <c r="AT446" s="22" t="s">
        <v>145</v>
      </c>
      <c r="AU446" s="22" t="s">
        <v>81</v>
      </c>
    </row>
    <row r="447" s="11" customFormat="1">
      <c r="B447" s="235"/>
      <c r="C447" s="236"/>
      <c r="D447" s="231" t="s">
        <v>149</v>
      </c>
      <c r="E447" s="237" t="s">
        <v>21</v>
      </c>
      <c r="F447" s="238" t="s">
        <v>554</v>
      </c>
      <c r="G447" s="236"/>
      <c r="H447" s="239">
        <v>4</v>
      </c>
      <c r="I447" s="240"/>
      <c r="J447" s="236"/>
      <c r="K447" s="236"/>
      <c r="L447" s="241"/>
      <c r="M447" s="242"/>
      <c r="N447" s="243"/>
      <c r="O447" s="243"/>
      <c r="P447" s="243"/>
      <c r="Q447" s="243"/>
      <c r="R447" s="243"/>
      <c r="S447" s="243"/>
      <c r="T447" s="244"/>
      <c r="AT447" s="245" t="s">
        <v>149</v>
      </c>
      <c r="AU447" s="245" t="s">
        <v>81</v>
      </c>
      <c r="AV447" s="11" t="s">
        <v>81</v>
      </c>
      <c r="AW447" s="11" t="s">
        <v>35</v>
      </c>
      <c r="AX447" s="11" t="s">
        <v>71</v>
      </c>
      <c r="AY447" s="245" t="s">
        <v>136</v>
      </c>
    </row>
    <row r="448" s="1" customFormat="1" ht="25.5" customHeight="1">
      <c r="B448" s="44"/>
      <c r="C448" s="219" t="s">
        <v>972</v>
      </c>
      <c r="D448" s="219" t="s">
        <v>138</v>
      </c>
      <c r="E448" s="220" t="s">
        <v>973</v>
      </c>
      <c r="F448" s="221" t="s">
        <v>974</v>
      </c>
      <c r="G448" s="222" t="s">
        <v>353</v>
      </c>
      <c r="H448" s="223">
        <v>3</v>
      </c>
      <c r="I448" s="224"/>
      <c r="J448" s="225">
        <f>ROUND(I448*H448,2)</f>
        <v>0</v>
      </c>
      <c r="K448" s="221" t="s">
        <v>142</v>
      </c>
      <c r="L448" s="70"/>
      <c r="M448" s="226" t="s">
        <v>21</v>
      </c>
      <c r="N448" s="227" t="s">
        <v>42</v>
      </c>
      <c r="O448" s="45"/>
      <c r="P448" s="228">
        <f>O448*H448</f>
        <v>0</v>
      </c>
      <c r="Q448" s="228">
        <v>0.0060800000000000003</v>
      </c>
      <c r="R448" s="228">
        <f>Q448*H448</f>
        <v>0.018239999999999999</v>
      </c>
      <c r="S448" s="228">
        <v>0</v>
      </c>
      <c r="T448" s="229">
        <f>S448*H448</f>
        <v>0</v>
      </c>
      <c r="AR448" s="22" t="s">
        <v>250</v>
      </c>
      <c r="AT448" s="22" t="s">
        <v>138</v>
      </c>
      <c r="AU448" s="22" t="s">
        <v>81</v>
      </c>
      <c r="AY448" s="22" t="s">
        <v>136</v>
      </c>
      <c r="BE448" s="230">
        <f>IF(N448="základní",J448,0)</f>
        <v>0</v>
      </c>
      <c r="BF448" s="230">
        <f>IF(N448="snížená",J448,0)</f>
        <v>0</v>
      </c>
      <c r="BG448" s="230">
        <f>IF(N448="zákl. přenesená",J448,0)</f>
        <v>0</v>
      </c>
      <c r="BH448" s="230">
        <f>IF(N448="sníž. přenesená",J448,0)</f>
        <v>0</v>
      </c>
      <c r="BI448" s="230">
        <f>IF(N448="nulová",J448,0)</f>
        <v>0</v>
      </c>
      <c r="BJ448" s="22" t="s">
        <v>79</v>
      </c>
      <c r="BK448" s="230">
        <f>ROUND(I448*H448,2)</f>
        <v>0</v>
      </c>
      <c r="BL448" s="22" t="s">
        <v>250</v>
      </c>
      <c r="BM448" s="22" t="s">
        <v>975</v>
      </c>
    </row>
    <row r="449" s="1" customFormat="1">
      <c r="B449" s="44"/>
      <c r="C449" s="72"/>
      <c r="D449" s="231" t="s">
        <v>145</v>
      </c>
      <c r="E449" s="72"/>
      <c r="F449" s="232" t="s">
        <v>976</v>
      </c>
      <c r="G449" s="72"/>
      <c r="H449" s="72"/>
      <c r="I449" s="189"/>
      <c r="J449" s="72"/>
      <c r="K449" s="72"/>
      <c r="L449" s="70"/>
      <c r="M449" s="233"/>
      <c r="N449" s="45"/>
      <c r="O449" s="45"/>
      <c r="P449" s="45"/>
      <c r="Q449" s="45"/>
      <c r="R449" s="45"/>
      <c r="S449" s="45"/>
      <c r="T449" s="93"/>
      <c r="AT449" s="22" t="s">
        <v>145</v>
      </c>
      <c r="AU449" s="22" t="s">
        <v>81</v>
      </c>
    </row>
    <row r="450" s="11" customFormat="1">
      <c r="B450" s="235"/>
      <c r="C450" s="236"/>
      <c r="D450" s="231" t="s">
        <v>149</v>
      </c>
      <c r="E450" s="237" t="s">
        <v>21</v>
      </c>
      <c r="F450" s="238" t="s">
        <v>521</v>
      </c>
      <c r="G450" s="236"/>
      <c r="H450" s="239">
        <v>3</v>
      </c>
      <c r="I450" s="240"/>
      <c r="J450" s="236"/>
      <c r="K450" s="236"/>
      <c r="L450" s="241"/>
      <c r="M450" s="242"/>
      <c r="N450" s="243"/>
      <c r="O450" s="243"/>
      <c r="P450" s="243"/>
      <c r="Q450" s="243"/>
      <c r="R450" s="243"/>
      <c r="S450" s="243"/>
      <c r="T450" s="244"/>
      <c r="AT450" s="245" t="s">
        <v>149</v>
      </c>
      <c r="AU450" s="245" t="s">
        <v>81</v>
      </c>
      <c r="AV450" s="11" t="s">
        <v>81</v>
      </c>
      <c r="AW450" s="11" t="s">
        <v>35</v>
      </c>
      <c r="AX450" s="11" t="s">
        <v>71</v>
      </c>
      <c r="AY450" s="245" t="s">
        <v>136</v>
      </c>
    </row>
    <row r="451" s="1" customFormat="1" ht="16.5" customHeight="1">
      <c r="B451" s="44"/>
      <c r="C451" s="246" t="s">
        <v>977</v>
      </c>
      <c r="D451" s="246" t="s">
        <v>228</v>
      </c>
      <c r="E451" s="247" t="s">
        <v>978</v>
      </c>
      <c r="F451" s="248" t="s">
        <v>979</v>
      </c>
      <c r="G451" s="249" t="s">
        <v>353</v>
      </c>
      <c r="H451" s="250">
        <v>3</v>
      </c>
      <c r="I451" s="251"/>
      <c r="J451" s="252">
        <f>ROUND(I451*H451,2)</f>
        <v>0</v>
      </c>
      <c r="K451" s="248" t="s">
        <v>21</v>
      </c>
      <c r="L451" s="253"/>
      <c r="M451" s="254" t="s">
        <v>21</v>
      </c>
      <c r="N451" s="255" t="s">
        <v>42</v>
      </c>
      <c r="O451" s="45"/>
      <c r="P451" s="228">
        <f>O451*H451</f>
        <v>0</v>
      </c>
      <c r="Q451" s="228">
        <v>0</v>
      </c>
      <c r="R451" s="228">
        <f>Q451*H451</f>
        <v>0</v>
      </c>
      <c r="S451" s="228">
        <v>0</v>
      </c>
      <c r="T451" s="229">
        <f>S451*H451</f>
        <v>0</v>
      </c>
      <c r="AR451" s="22" t="s">
        <v>357</v>
      </c>
      <c r="AT451" s="22" t="s">
        <v>228</v>
      </c>
      <c r="AU451" s="22" t="s">
        <v>81</v>
      </c>
      <c r="AY451" s="22" t="s">
        <v>136</v>
      </c>
      <c r="BE451" s="230">
        <f>IF(N451="základní",J451,0)</f>
        <v>0</v>
      </c>
      <c r="BF451" s="230">
        <f>IF(N451="snížená",J451,0)</f>
        <v>0</v>
      </c>
      <c r="BG451" s="230">
        <f>IF(N451="zákl. přenesená",J451,0)</f>
        <v>0</v>
      </c>
      <c r="BH451" s="230">
        <f>IF(N451="sníž. přenesená",J451,0)</f>
        <v>0</v>
      </c>
      <c r="BI451" s="230">
        <f>IF(N451="nulová",J451,0)</f>
        <v>0</v>
      </c>
      <c r="BJ451" s="22" t="s">
        <v>79</v>
      </c>
      <c r="BK451" s="230">
        <f>ROUND(I451*H451,2)</f>
        <v>0</v>
      </c>
      <c r="BL451" s="22" t="s">
        <v>250</v>
      </c>
      <c r="BM451" s="22" t="s">
        <v>980</v>
      </c>
    </row>
    <row r="452" s="1" customFormat="1">
      <c r="B452" s="44"/>
      <c r="C452" s="72"/>
      <c r="D452" s="231" t="s">
        <v>145</v>
      </c>
      <c r="E452" s="72"/>
      <c r="F452" s="232" t="s">
        <v>979</v>
      </c>
      <c r="G452" s="72"/>
      <c r="H452" s="72"/>
      <c r="I452" s="189"/>
      <c r="J452" s="72"/>
      <c r="K452" s="72"/>
      <c r="L452" s="70"/>
      <c r="M452" s="233"/>
      <c r="N452" s="45"/>
      <c r="O452" s="45"/>
      <c r="P452" s="45"/>
      <c r="Q452" s="45"/>
      <c r="R452" s="45"/>
      <c r="S452" s="45"/>
      <c r="T452" s="93"/>
      <c r="AT452" s="22" t="s">
        <v>145</v>
      </c>
      <c r="AU452" s="22" t="s">
        <v>81</v>
      </c>
    </row>
    <row r="453" s="11" customFormat="1">
      <c r="B453" s="235"/>
      <c r="C453" s="236"/>
      <c r="D453" s="231" t="s">
        <v>149</v>
      </c>
      <c r="E453" s="237" t="s">
        <v>21</v>
      </c>
      <c r="F453" s="238" t="s">
        <v>521</v>
      </c>
      <c r="G453" s="236"/>
      <c r="H453" s="239">
        <v>3</v>
      </c>
      <c r="I453" s="240"/>
      <c r="J453" s="236"/>
      <c r="K453" s="236"/>
      <c r="L453" s="241"/>
      <c r="M453" s="242"/>
      <c r="N453" s="243"/>
      <c r="O453" s="243"/>
      <c r="P453" s="243"/>
      <c r="Q453" s="243"/>
      <c r="R453" s="243"/>
      <c r="S453" s="243"/>
      <c r="T453" s="244"/>
      <c r="AT453" s="245" t="s">
        <v>149</v>
      </c>
      <c r="AU453" s="245" t="s">
        <v>81</v>
      </c>
      <c r="AV453" s="11" t="s">
        <v>81</v>
      </c>
      <c r="AW453" s="11" t="s">
        <v>35</v>
      </c>
      <c r="AX453" s="11" t="s">
        <v>71</v>
      </c>
      <c r="AY453" s="245" t="s">
        <v>136</v>
      </c>
    </row>
    <row r="454" s="1" customFormat="1" ht="25.5" customHeight="1">
      <c r="B454" s="44"/>
      <c r="C454" s="219" t="s">
        <v>981</v>
      </c>
      <c r="D454" s="219" t="s">
        <v>138</v>
      </c>
      <c r="E454" s="220" t="s">
        <v>982</v>
      </c>
      <c r="F454" s="221" t="s">
        <v>983</v>
      </c>
      <c r="G454" s="222" t="s">
        <v>353</v>
      </c>
      <c r="H454" s="223">
        <v>2</v>
      </c>
      <c r="I454" s="224"/>
      <c r="J454" s="225">
        <f>ROUND(I454*H454,2)</f>
        <v>0</v>
      </c>
      <c r="K454" s="221" t="s">
        <v>142</v>
      </c>
      <c r="L454" s="70"/>
      <c r="M454" s="226" t="s">
        <v>21</v>
      </c>
      <c r="N454" s="227" t="s">
        <v>42</v>
      </c>
      <c r="O454" s="45"/>
      <c r="P454" s="228">
        <f>O454*H454</f>
        <v>0</v>
      </c>
      <c r="Q454" s="228">
        <v>0.00329</v>
      </c>
      <c r="R454" s="228">
        <f>Q454*H454</f>
        <v>0.0065799999999999999</v>
      </c>
      <c r="S454" s="228">
        <v>0</v>
      </c>
      <c r="T454" s="229">
        <f>S454*H454</f>
        <v>0</v>
      </c>
      <c r="AR454" s="22" t="s">
        <v>250</v>
      </c>
      <c r="AT454" s="22" t="s">
        <v>138</v>
      </c>
      <c r="AU454" s="22" t="s">
        <v>81</v>
      </c>
      <c r="AY454" s="22" t="s">
        <v>136</v>
      </c>
      <c r="BE454" s="230">
        <f>IF(N454="základní",J454,0)</f>
        <v>0</v>
      </c>
      <c r="BF454" s="230">
        <f>IF(N454="snížená",J454,0)</f>
        <v>0</v>
      </c>
      <c r="BG454" s="230">
        <f>IF(N454="zákl. přenesená",J454,0)</f>
        <v>0</v>
      </c>
      <c r="BH454" s="230">
        <f>IF(N454="sníž. přenesená",J454,0)</f>
        <v>0</v>
      </c>
      <c r="BI454" s="230">
        <f>IF(N454="nulová",J454,0)</f>
        <v>0</v>
      </c>
      <c r="BJ454" s="22" t="s">
        <v>79</v>
      </c>
      <c r="BK454" s="230">
        <f>ROUND(I454*H454,2)</f>
        <v>0</v>
      </c>
      <c r="BL454" s="22" t="s">
        <v>250</v>
      </c>
      <c r="BM454" s="22" t="s">
        <v>984</v>
      </c>
    </row>
    <row r="455" s="1" customFormat="1">
      <c r="B455" s="44"/>
      <c r="C455" s="72"/>
      <c r="D455" s="231" t="s">
        <v>145</v>
      </c>
      <c r="E455" s="72"/>
      <c r="F455" s="232" t="s">
        <v>985</v>
      </c>
      <c r="G455" s="72"/>
      <c r="H455" s="72"/>
      <c r="I455" s="189"/>
      <c r="J455" s="72"/>
      <c r="K455" s="72"/>
      <c r="L455" s="70"/>
      <c r="M455" s="233"/>
      <c r="N455" s="45"/>
      <c r="O455" s="45"/>
      <c r="P455" s="45"/>
      <c r="Q455" s="45"/>
      <c r="R455" s="45"/>
      <c r="S455" s="45"/>
      <c r="T455" s="93"/>
      <c r="AT455" s="22" t="s">
        <v>145</v>
      </c>
      <c r="AU455" s="22" t="s">
        <v>81</v>
      </c>
    </row>
    <row r="456" s="11" customFormat="1">
      <c r="B456" s="235"/>
      <c r="C456" s="236"/>
      <c r="D456" s="231" t="s">
        <v>149</v>
      </c>
      <c r="E456" s="237" t="s">
        <v>21</v>
      </c>
      <c r="F456" s="238" t="s">
        <v>450</v>
      </c>
      <c r="G456" s="236"/>
      <c r="H456" s="239">
        <v>2</v>
      </c>
      <c r="I456" s="240"/>
      <c r="J456" s="236"/>
      <c r="K456" s="236"/>
      <c r="L456" s="241"/>
      <c r="M456" s="242"/>
      <c r="N456" s="243"/>
      <c r="O456" s="243"/>
      <c r="P456" s="243"/>
      <c r="Q456" s="243"/>
      <c r="R456" s="243"/>
      <c r="S456" s="243"/>
      <c r="T456" s="244"/>
      <c r="AT456" s="245" t="s">
        <v>149</v>
      </c>
      <c r="AU456" s="245" t="s">
        <v>81</v>
      </c>
      <c r="AV456" s="11" t="s">
        <v>81</v>
      </c>
      <c r="AW456" s="11" t="s">
        <v>35</v>
      </c>
      <c r="AX456" s="11" t="s">
        <v>71</v>
      </c>
      <c r="AY456" s="245" t="s">
        <v>136</v>
      </c>
    </row>
    <row r="457" s="1" customFormat="1" ht="25.5" customHeight="1">
      <c r="B457" s="44"/>
      <c r="C457" s="219" t="s">
        <v>986</v>
      </c>
      <c r="D457" s="219" t="s">
        <v>138</v>
      </c>
      <c r="E457" s="220" t="s">
        <v>987</v>
      </c>
      <c r="F457" s="221" t="s">
        <v>988</v>
      </c>
      <c r="G457" s="222" t="s">
        <v>353</v>
      </c>
      <c r="H457" s="223">
        <v>2</v>
      </c>
      <c r="I457" s="224"/>
      <c r="J457" s="225">
        <f>ROUND(I457*H457,2)</f>
        <v>0</v>
      </c>
      <c r="K457" s="221" t="s">
        <v>142</v>
      </c>
      <c r="L457" s="70"/>
      <c r="M457" s="226" t="s">
        <v>21</v>
      </c>
      <c r="N457" s="227" t="s">
        <v>42</v>
      </c>
      <c r="O457" s="45"/>
      <c r="P457" s="228">
        <f>O457*H457</f>
        <v>0</v>
      </c>
      <c r="Q457" s="228">
        <v>0.0065900000000000004</v>
      </c>
      <c r="R457" s="228">
        <f>Q457*H457</f>
        <v>0.013180000000000001</v>
      </c>
      <c r="S457" s="228">
        <v>0</v>
      </c>
      <c r="T457" s="229">
        <f>S457*H457</f>
        <v>0</v>
      </c>
      <c r="AR457" s="22" t="s">
        <v>250</v>
      </c>
      <c r="AT457" s="22" t="s">
        <v>138</v>
      </c>
      <c r="AU457" s="22" t="s">
        <v>81</v>
      </c>
      <c r="AY457" s="22" t="s">
        <v>136</v>
      </c>
      <c r="BE457" s="230">
        <f>IF(N457="základní",J457,0)</f>
        <v>0</v>
      </c>
      <c r="BF457" s="230">
        <f>IF(N457="snížená",J457,0)</f>
        <v>0</v>
      </c>
      <c r="BG457" s="230">
        <f>IF(N457="zákl. přenesená",J457,0)</f>
        <v>0</v>
      </c>
      <c r="BH457" s="230">
        <f>IF(N457="sníž. přenesená",J457,0)</f>
        <v>0</v>
      </c>
      <c r="BI457" s="230">
        <f>IF(N457="nulová",J457,0)</f>
        <v>0</v>
      </c>
      <c r="BJ457" s="22" t="s">
        <v>79</v>
      </c>
      <c r="BK457" s="230">
        <f>ROUND(I457*H457,2)</f>
        <v>0</v>
      </c>
      <c r="BL457" s="22" t="s">
        <v>250</v>
      </c>
      <c r="BM457" s="22" t="s">
        <v>989</v>
      </c>
    </row>
    <row r="458" s="1" customFormat="1">
      <c r="B458" s="44"/>
      <c r="C458" s="72"/>
      <c r="D458" s="231" t="s">
        <v>145</v>
      </c>
      <c r="E458" s="72"/>
      <c r="F458" s="232" t="s">
        <v>990</v>
      </c>
      <c r="G458" s="72"/>
      <c r="H458" s="72"/>
      <c r="I458" s="189"/>
      <c r="J458" s="72"/>
      <c r="K458" s="72"/>
      <c r="L458" s="70"/>
      <c r="M458" s="233"/>
      <c r="N458" s="45"/>
      <c r="O458" s="45"/>
      <c r="P458" s="45"/>
      <c r="Q458" s="45"/>
      <c r="R458" s="45"/>
      <c r="S458" s="45"/>
      <c r="T458" s="93"/>
      <c r="AT458" s="22" t="s">
        <v>145</v>
      </c>
      <c r="AU458" s="22" t="s">
        <v>81</v>
      </c>
    </row>
    <row r="459" s="11" customFormat="1">
      <c r="B459" s="235"/>
      <c r="C459" s="236"/>
      <c r="D459" s="231" t="s">
        <v>149</v>
      </c>
      <c r="E459" s="237" t="s">
        <v>21</v>
      </c>
      <c r="F459" s="238" t="s">
        <v>450</v>
      </c>
      <c r="G459" s="236"/>
      <c r="H459" s="239">
        <v>2</v>
      </c>
      <c r="I459" s="240"/>
      <c r="J459" s="236"/>
      <c r="K459" s="236"/>
      <c r="L459" s="241"/>
      <c r="M459" s="242"/>
      <c r="N459" s="243"/>
      <c r="O459" s="243"/>
      <c r="P459" s="243"/>
      <c r="Q459" s="243"/>
      <c r="R459" s="243"/>
      <c r="S459" s="243"/>
      <c r="T459" s="244"/>
      <c r="AT459" s="245" t="s">
        <v>149</v>
      </c>
      <c r="AU459" s="245" t="s">
        <v>81</v>
      </c>
      <c r="AV459" s="11" t="s">
        <v>81</v>
      </c>
      <c r="AW459" s="11" t="s">
        <v>35</v>
      </c>
      <c r="AX459" s="11" t="s">
        <v>71</v>
      </c>
      <c r="AY459" s="245" t="s">
        <v>136</v>
      </c>
    </row>
    <row r="460" s="1" customFormat="1" ht="25.5" customHeight="1">
      <c r="B460" s="44"/>
      <c r="C460" s="219" t="s">
        <v>991</v>
      </c>
      <c r="D460" s="219" t="s">
        <v>138</v>
      </c>
      <c r="E460" s="220" t="s">
        <v>992</v>
      </c>
      <c r="F460" s="221" t="s">
        <v>993</v>
      </c>
      <c r="G460" s="222" t="s">
        <v>353</v>
      </c>
      <c r="H460" s="223">
        <v>4</v>
      </c>
      <c r="I460" s="224"/>
      <c r="J460" s="225">
        <f>ROUND(I460*H460,2)</f>
        <v>0</v>
      </c>
      <c r="K460" s="221" t="s">
        <v>142</v>
      </c>
      <c r="L460" s="70"/>
      <c r="M460" s="226" t="s">
        <v>21</v>
      </c>
      <c r="N460" s="227" t="s">
        <v>42</v>
      </c>
      <c r="O460" s="45"/>
      <c r="P460" s="228">
        <f>O460*H460</f>
        <v>0</v>
      </c>
      <c r="Q460" s="228">
        <v>0.0065900000000000004</v>
      </c>
      <c r="R460" s="228">
        <f>Q460*H460</f>
        <v>0.026360000000000001</v>
      </c>
      <c r="S460" s="228">
        <v>0</v>
      </c>
      <c r="T460" s="229">
        <f>S460*H460</f>
        <v>0</v>
      </c>
      <c r="AR460" s="22" t="s">
        <v>250</v>
      </c>
      <c r="AT460" s="22" t="s">
        <v>138</v>
      </c>
      <c r="AU460" s="22" t="s">
        <v>81</v>
      </c>
      <c r="AY460" s="22" t="s">
        <v>136</v>
      </c>
      <c r="BE460" s="230">
        <f>IF(N460="základní",J460,0)</f>
        <v>0</v>
      </c>
      <c r="BF460" s="230">
        <f>IF(N460="snížená",J460,0)</f>
        <v>0</v>
      </c>
      <c r="BG460" s="230">
        <f>IF(N460="zákl. přenesená",J460,0)</f>
        <v>0</v>
      </c>
      <c r="BH460" s="230">
        <f>IF(N460="sníž. přenesená",J460,0)</f>
        <v>0</v>
      </c>
      <c r="BI460" s="230">
        <f>IF(N460="nulová",J460,0)</f>
        <v>0</v>
      </c>
      <c r="BJ460" s="22" t="s">
        <v>79</v>
      </c>
      <c r="BK460" s="230">
        <f>ROUND(I460*H460,2)</f>
        <v>0</v>
      </c>
      <c r="BL460" s="22" t="s">
        <v>250</v>
      </c>
      <c r="BM460" s="22" t="s">
        <v>994</v>
      </c>
    </row>
    <row r="461" s="1" customFormat="1">
      <c r="B461" s="44"/>
      <c r="C461" s="72"/>
      <c r="D461" s="231" t="s">
        <v>145</v>
      </c>
      <c r="E461" s="72"/>
      <c r="F461" s="232" t="s">
        <v>995</v>
      </c>
      <c r="G461" s="72"/>
      <c r="H461" s="72"/>
      <c r="I461" s="189"/>
      <c r="J461" s="72"/>
      <c r="K461" s="72"/>
      <c r="L461" s="70"/>
      <c r="M461" s="233"/>
      <c r="N461" s="45"/>
      <c r="O461" s="45"/>
      <c r="P461" s="45"/>
      <c r="Q461" s="45"/>
      <c r="R461" s="45"/>
      <c r="S461" s="45"/>
      <c r="T461" s="93"/>
      <c r="AT461" s="22" t="s">
        <v>145</v>
      </c>
      <c r="AU461" s="22" t="s">
        <v>81</v>
      </c>
    </row>
    <row r="462" s="11" customFormat="1">
      <c r="B462" s="235"/>
      <c r="C462" s="236"/>
      <c r="D462" s="231" t="s">
        <v>149</v>
      </c>
      <c r="E462" s="237" t="s">
        <v>21</v>
      </c>
      <c r="F462" s="238" t="s">
        <v>554</v>
      </c>
      <c r="G462" s="236"/>
      <c r="H462" s="239">
        <v>4</v>
      </c>
      <c r="I462" s="240"/>
      <c r="J462" s="236"/>
      <c r="K462" s="236"/>
      <c r="L462" s="241"/>
      <c r="M462" s="242"/>
      <c r="N462" s="243"/>
      <c r="O462" s="243"/>
      <c r="P462" s="243"/>
      <c r="Q462" s="243"/>
      <c r="R462" s="243"/>
      <c r="S462" s="243"/>
      <c r="T462" s="244"/>
      <c r="AT462" s="245" t="s">
        <v>149</v>
      </c>
      <c r="AU462" s="245" t="s">
        <v>81</v>
      </c>
      <c r="AV462" s="11" t="s">
        <v>81</v>
      </c>
      <c r="AW462" s="11" t="s">
        <v>35</v>
      </c>
      <c r="AX462" s="11" t="s">
        <v>71</v>
      </c>
      <c r="AY462" s="245" t="s">
        <v>136</v>
      </c>
    </row>
    <row r="463" s="1" customFormat="1" ht="25.5" customHeight="1">
      <c r="B463" s="44"/>
      <c r="C463" s="219" t="s">
        <v>996</v>
      </c>
      <c r="D463" s="219" t="s">
        <v>138</v>
      </c>
      <c r="E463" s="220" t="s">
        <v>997</v>
      </c>
      <c r="F463" s="221" t="s">
        <v>998</v>
      </c>
      <c r="G463" s="222" t="s">
        <v>353</v>
      </c>
      <c r="H463" s="223">
        <v>4</v>
      </c>
      <c r="I463" s="224"/>
      <c r="J463" s="225">
        <f>ROUND(I463*H463,2)</f>
        <v>0</v>
      </c>
      <c r="K463" s="221" t="s">
        <v>142</v>
      </c>
      <c r="L463" s="70"/>
      <c r="M463" s="226" t="s">
        <v>21</v>
      </c>
      <c r="N463" s="227" t="s">
        <v>42</v>
      </c>
      <c r="O463" s="45"/>
      <c r="P463" s="228">
        <f>O463*H463</f>
        <v>0</v>
      </c>
      <c r="Q463" s="228">
        <v>0.0065900000000000004</v>
      </c>
      <c r="R463" s="228">
        <f>Q463*H463</f>
        <v>0.026360000000000001</v>
      </c>
      <c r="S463" s="228">
        <v>0</v>
      </c>
      <c r="T463" s="229">
        <f>S463*H463</f>
        <v>0</v>
      </c>
      <c r="AR463" s="22" t="s">
        <v>250</v>
      </c>
      <c r="AT463" s="22" t="s">
        <v>138</v>
      </c>
      <c r="AU463" s="22" t="s">
        <v>81</v>
      </c>
      <c r="AY463" s="22" t="s">
        <v>136</v>
      </c>
      <c r="BE463" s="230">
        <f>IF(N463="základní",J463,0)</f>
        <v>0</v>
      </c>
      <c r="BF463" s="230">
        <f>IF(N463="snížená",J463,0)</f>
        <v>0</v>
      </c>
      <c r="BG463" s="230">
        <f>IF(N463="zákl. přenesená",J463,0)</f>
        <v>0</v>
      </c>
      <c r="BH463" s="230">
        <f>IF(N463="sníž. přenesená",J463,0)</f>
        <v>0</v>
      </c>
      <c r="BI463" s="230">
        <f>IF(N463="nulová",J463,0)</f>
        <v>0</v>
      </c>
      <c r="BJ463" s="22" t="s">
        <v>79</v>
      </c>
      <c r="BK463" s="230">
        <f>ROUND(I463*H463,2)</f>
        <v>0</v>
      </c>
      <c r="BL463" s="22" t="s">
        <v>250</v>
      </c>
      <c r="BM463" s="22" t="s">
        <v>999</v>
      </c>
    </row>
    <row r="464" s="1" customFormat="1">
      <c r="B464" s="44"/>
      <c r="C464" s="72"/>
      <c r="D464" s="231" t="s">
        <v>145</v>
      </c>
      <c r="E464" s="72"/>
      <c r="F464" s="232" t="s">
        <v>1000</v>
      </c>
      <c r="G464" s="72"/>
      <c r="H464" s="72"/>
      <c r="I464" s="189"/>
      <c r="J464" s="72"/>
      <c r="K464" s="72"/>
      <c r="L464" s="70"/>
      <c r="M464" s="233"/>
      <c r="N464" s="45"/>
      <c r="O464" s="45"/>
      <c r="P464" s="45"/>
      <c r="Q464" s="45"/>
      <c r="R464" s="45"/>
      <c r="S464" s="45"/>
      <c r="T464" s="93"/>
      <c r="AT464" s="22" t="s">
        <v>145</v>
      </c>
      <c r="AU464" s="22" t="s">
        <v>81</v>
      </c>
    </row>
    <row r="465" s="11" customFormat="1">
      <c r="B465" s="235"/>
      <c r="C465" s="236"/>
      <c r="D465" s="231" t="s">
        <v>149</v>
      </c>
      <c r="E465" s="237" t="s">
        <v>21</v>
      </c>
      <c r="F465" s="238" t="s">
        <v>554</v>
      </c>
      <c r="G465" s="236"/>
      <c r="H465" s="239">
        <v>4</v>
      </c>
      <c r="I465" s="240"/>
      <c r="J465" s="236"/>
      <c r="K465" s="236"/>
      <c r="L465" s="241"/>
      <c r="M465" s="242"/>
      <c r="N465" s="243"/>
      <c r="O465" s="243"/>
      <c r="P465" s="243"/>
      <c r="Q465" s="243"/>
      <c r="R465" s="243"/>
      <c r="S465" s="243"/>
      <c r="T465" s="244"/>
      <c r="AT465" s="245" t="s">
        <v>149</v>
      </c>
      <c r="AU465" s="245" t="s">
        <v>81</v>
      </c>
      <c r="AV465" s="11" t="s">
        <v>81</v>
      </c>
      <c r="AW465" s="11" t="s">
        <v>35</v>
      </c>
      <c r="AX465" s="11" t="s">
        <v>71</v>
      </c>
      <c r="AY465" s="245" t="s">
        <v>136</v>
      </c>
    </row>
    <row r="466" s="1" customFormat="1" ht="16.5" customHeight="1">
      <c r="B466" s="44"/>
      <c r="C466" s="246" t="s">
        <v>1001</v>
      </c>
      <c r="D466" s="246" t="s">
        <v>228</v>
      </c>
      <c r="E466" s="247" t="s">
        <v>1002</v>
      </c>
      <c r="F466" s="248" t="s">
        <v>1003</v>
      </c>
      <c r="G466" s="249" t="s">
        <v>353</v>
      </c>
      <c r="H466" s="250">
        <v>24</v>
      </c>
      <c r="I466" s="251"/>
      <c r="J466" s="252">
        <f>ROUND(I466*H466,2)</f>
        <v>0</v>
      </c>
      <c r="K466" s="248" t="s">
        <v>21</v>
      </c>
      <c r="L466" s="253"/>
      <c r="M466" s="254" t="s">
        <v>21</v>
      </c>
      <c r="N466" s="255" t="s">
        <v>42</v>
      </c>
      <c r="O466" s="45"/>
      <c r="P466" s="228">
        <f>O466*H466</f>
        <v>0</v>
      </c>
      <c r="Q466" s="228">
        <v>0</v>
      </c>
      <c r="R466" s="228">
        <f>Q466*H466</f>
        <v>0</v>
      </c>
      <c r="S466" s="228">
        <v>0</v>
      </c>
      <c r="T466" s="229">
        <f>S466*H466</f>
        <v>0</v>
      </c>
      <c r="AR466" s="22" t="s">
        <v>357</v>
      </c>
      <c r="AT466" s="22" t="s">
        <v>228</v>
      </c>
      <c r="AU466" s="22" t="s">
        <v>81</v>
      </c>
      <c r="AY466" s="22" t="s">
        <v>136</v>
      </c>
      <c r="BE466" s="230">
        <f>IF(N466="základní",J466,0)</f>
        <v>0</v>
      </c>
      <c r="BF466" s="230">
        <f>IF(N466="snížená",J466,0)</f>
        <v>0</v>
      </c>
      <c r="BG466" s="230">
        <f>IF(N466="zákl. přenesená",J466,0)</f>
        <v>0</v>
      </c>
      <c r="BH466" s="230">
        <f>IF(N466="sníž. přenesená",J466,0)</f>
        <v>0</v>
      </c>
      <c r="BI466" s="230">
        <f>IF(N466="nulová",J466,0)</f>
        <v>0</v>
      </c>
      <c r="BJ466" s="22" t="s">
        <v>79</v>
      </c>
      <c r="BK466" s="230">
        <f>ROUND(I466*H466,2)</f>
        <v>0</v>
      </c>
      <c r="BL466" s="22" t="s">
        <v>250</v>
      </c>
      <c r="BM466" s="22" t="s">
        <v>1004</v>
      </c>
    </row>
    <row r="467" s="1" customFormat="1">
      <c r="B467" s="44"/>
      <c r="C467" s="72"/>
      <c r="D467" s="231" t="s">
        <v>145</v>
      </c>
      <c r="E467" s="72"/>
      <c r="F467" s="232" t="s">
        <v>1003</v>
      </c>
      <c r="G467" s="72"/>
      <c r="H467" s="72"/>
      <c r="I467" s="189"/>
      <c r="J467" s="72"/>
      <c r="K467" s="72"/>
      <c r="L467" s="70"/>
      <c r="M467" s="233"/>
      <c r="N467" s="45"/>
      <c r="O467" s="45"/>
      <c r="P467" s="45"/>
      <c r="Q467" s="45"/>
      <c r="R467" s="45"/>
      <c r="S467" s="45"/>
      <c r="T467" s="93"/>
      <c r="AT467" s="22" t="s">
        <v>145</v>
      </c>
      <c r="AU467" s="22" t="s">
        <v>81</v>
      </c>
    </row>
    <row r="468" s="11" customFormat="1">
      <c r="B468" s="235"/>
      <c r="C468" s="236"/>
      <c r="D468" s="231" t="s">
        <v>149</v>
      </c>
      <c r="E468" s="237" t="s">
        <v>21</v>
      </c>
      <c r="F468" s="238" t="s">
        <v>511</v>
      </c>
      <c r="G468" s="236"/>
      <c r="H468" s="239">
        <v>24</v>
      </c>
      <c r="I468" s="240"/>
      <c r="J468" s="236"/>
      <c r="K468" s="236"/>
      <c r="L468" s="241"/>
      <c r="M468" s="242"/>
      <c r="N468" s="243"/>
      <c r="O468" s="243"/>
      <c r="P468" s="243"/>
      <c r="Q468" s="243"/>
      <c r="R468" s="243"/>
      <c r="S468" s="243"/>
      <c r="T468" s="244"/>
      <c r="AT468" s="245" t="s">
        <v>149</v>
      </c>
      <c r="AU468" s="245" t="s">
        <v>81</v>
      </c>
      <c r="AV468" s="11" t="s">
        <v>81</v>
      </c>
      <c r="AW468" s="11" t="s">
        <v>35</v>
      </c>
      <c r="AX468" s="11" t="s">
        <v>71</v>
      </c>
      <c r="AY468" s="245" t="s">
        <v>136</v>
      </c>
    </row>
    <row r="469" s="1" customFormat="1" ht="25.5" customHeight="1">
      <c r="B469" s="44"/>
      <c r="C469" s="219" t="s">
        <v>1005</v>
      </c>
      <c r="D469" s="219" t="s">
        <v>138</v>
      </c>
      <c r="E469" s="220" t="s">
        <v>1006</v>
      </c>
      <c r="F469" s="221" t="s">
        <v>1007</v>
      </c>
      <c r="G469" s="222" t="s">
        <v>353</v>
      </c>
      <c r="H469" s="223">
        <v>1</v>
      </c>
      <c r="I469" s="224"/>
      <c r="J469" s="225">
        <f>ROUND(I469*H469,2)</f>
        <v>0</v>
      </c>
      <c r="K469" s="221" t="s">
        <v>21</v>
      </c>
      <c r="L469" s="70"/>
      <c r="M469" s="226" t="s">
        <v>21</v>
      </c>
      <c r="N469" s="227" t="s">
        <v>42</v>
      </c>
      <c r="O469" s="45"/>
      <c r="P469" s="228">
        <f>O469*H469</f>
        <v>0</v>
      </c>
      <c r="Q469" s="228">
        <v>0</v>
      </c>
      <c r="R469" s="228">
        <f>Q469*H469</f>
        <v>0</v>
      </c>
      <c r="S469" s="228">
        <v>0</v>
      </c>
      <c r="T469" s="229">
        <f>S469*H469</f>
        <v>0</v>
      </c>
      <c r="AR469" s="22" t="s">
        <v>250</v>
      </c>
      <c r="AT469" s="22" t="s">
        <v>138</v>
      </c>
      <c r="AU469" s="22" t="s">
        <v>81</v>
      </c>
      <c r="AY469" s="22" t="s">
        <v>136</v>
      </c>
      <c r="BE469" s="230">
        <f>IF(N469="základní",J469,0)</f>
        <v>0</v>
      </c>
      <c r="BF469" s="230">
        <f>IF(N469="snížená",J469,0)</f>
        <v>0</v>
      </c>
      <c r="BG469" s="230">
        <f>IF(N469="zákl. přenesená",J469,0)</f>
        <v>0</v>
      </c>
      <c r="BH469" s="230">
        <f>IF(N469="sníž. přenesená",J469,0)</f>
        <v>0</v>
      </c>
      <c r="BI469" s="230">
        <f>IF(N469="nulová",J469,0)</f>
        <v>0</v>
      </c>
      <c r="BJ469" s="22" t="s">
        <v>79</v>
      </c>
      <c r="BK469" s="230">
        <f>ROUND(I469*H469,2)</f>
        <v>0</v>
      </c>
      <c r="BL469" s="22" t="s">
        <v>250</v>
      </c>
      <c r="BM469" s="22" t="s">
        <v>1008</v>
      </c>
    </row>
    <row r="470" s="1" customFormat="1">
      <c r="B470" s="44"/>
      <c r="C470" s="72"/>
      <c r="D470" s="231" t="s">
        <v>145</v>
      </c>
      <c r="E470" s="72"/>
      <c r="F470" s="232" t="s">
        <v>1009</v>
      </c>
      <c r="G470" s="72"/>
      <c r="H470" s="72"/>
      <c r="I470" s="189"/>
      <c r="J470" s="72"/>
      <c r="K470" s="72"/>
      <c r="L470" s="70"/>
      <c r="M470" s="233"/>
      <c r="N470" s="45"/>
      <c r="O470" s="45"/>
      <c r="P470" s="45"/>
      <c r="Q470" s="45"/>
      <c r="R470" s="45"/>
      <c r="S470" s="45"/>
      <c r="T470" s="93"/>
      <c r="AT470" s="22" t="s">
        <v>145</v>
      </c>
      <c r="AU470" s="22" t="s">
        <v>81</v>
      </c>
    </row>
    <row r="471" s="11" customFormat="1">
      <c r="B471" s="235"/>
      <c r="C471" s="236"/>
      <c r="D471" s="231" t="s">
        <v>149</v>
      </c>
      <c r="E471" s="237" t="s">
        <v>21</v>
      </c>
      <c r="F471" s="238" t="s">
        <v>563</v>
      </c>
      <c r="G471" s="236"/>
      <c r="H471" s="239">
        <v>1</v>
      </c>
      <c r="I471" s="240"/>
      <c r="J471" s="236"/>
      <c r="K471" s="236"/>
      <c r="L471" s="241"/>
      <c r="M471" s="242"/>
      <c r="N471" s="243"/>
      <c r="O471" s="243"/>
      <c r="P471" s="243"/>
      <c r="Q471" s="243"/>
      <c r="R471" s="243"/>
      <c r="S471" s="243"/>
      <c r="T471" s="244"/>
      <c r="AT471" s="245" t="s">
        <v>149</v>
      </c>
      <c r="AU471" s="245" t="s">
        <v>81</v>
      </c>
      <c r="AV471" s="11" t="s">
        <v>81</v>
      </c>
      <c r="AW471" s="11" t="s">
        <v>35</v>
      </c>
      <c r="AX471" s="11" t="s">
        <v>71</v>
      </c>
      <c r="AY471" s="245" t="s">
        <v>136</v>
      </c>
    </row>
    <row r="472" s="1" customFormat="1" ht="16.5" customHeight="1">
      <c r="B472" s="44"/>
      <c r="C472" s="219" t="s">
        <v>1010</v>
      </c>
      <c r="D472" s="219" t="s">
        <v>138</v>
      </c>
      <c r="E472" s="220" t="s">
        <v>1011</v>
      </c>
      <c r="F472" s="221" t="s">
        <v>1012</v>
      </c>
      <c r="G472" s="222" t="s">
        <v>491</v>
      </c>
      <c r="H472" s="259"/>
      <c r="I472" s="224"/>
      <c r="J472" s="225">
        <f>ROUND(I472*H472,2)</f>
        <v>0</v>
      </c>
      <c r="K472" s="221" t="s">
        <v>142</v>
      </c>
      <c r="L472" s="70"/>
      <c r="M472" s="226" t="s">
        <v>21</v>
      </c>
      <c r="N472" s="227" t="s">
        <v>42</v>
      </c>
      <c r="O472" s="45"/>
      <c r="P472" s="228">
        <f>O472*H472</f>
        <v>0</v>
      </c>
      <c r="Q472" s="228">
        <v>0</v>
      </c>
      <c r="R472" s="228">
        <f>Q472*H472</f>
        <v>0</v>
      </c>
      <c r="S472" s="228">
        <v>0</v>
      </c>
      <c r="T472" s="229">
        <f>S472*H472</f>
        <v>0</v>
      </c>
      <c r="AR472" s="22" t="s">
        <v>250</v>
      </c>
      <c r="AT472" s="22" t="s">
        <v>138</v>
      </c>
      <c r="AU472" s="22" t="s">
        <v>81</v>
      </c>
      <c r="AY472" s="22" t="s">
        <v>136</v>
      </c>
      <c r="BE472" s="230">
        <f>IF(N472="základní",J472,0)</f>
        <v>0</v>
      </c>
      <c r="BF472" s="230">
        <f>IF(N472="snížená",J472,0)</f>
        <v>0</v>
      </c>
      <c r="BG472" s="230">
        <f>IF(N472="zákl. přenesená",J472,0)</f>
        <v>0</v>
      </c>
      <c r="BH472" s="230">
        <f>IF(N472="sníž. přenesená",J472,0)</f>
        <v>0</v>
      </c>
      <c r="BI472" s="230">
        <f>IF(N472="nulová",J472,0)</f>
        <v>0</v>
      </c>
      <c r="BJ472" s="22" t="s">
        <v>79</v>
      </c>
      <c r="BK472" s="230">
        <f>ROUND(I472*H472,2)</f>
        <v>0</v>
      </c>
      <c r="BL472" s="22" t="s">
        <v>250</v>
      </c>
      <c r="BM472" s="22" t="s">
        <v>1013</v>
      </c>
    </row>
    <row r="473" s="1" customFormat="1">
      <c r="B473" s="44"/>
      <c r="C473" s="72"/>
      <c r="D473" s="231" t="s">
        <v>145</v>
      </c>
      <c r="E473" s="72"/>
      <c r="F473" s="232" t="s">
        <v>1014</v>
      </c>
      <c r="G473" s="72"/>
      <c r="H473" s="72"/>
      <c r="I473" s="189"/>
      <c r="J473" s="72"/>
      <c r="K473" s="72"/>
      <c r="L473" s="70"/>
      <c r="M473" s="233"/>
      <c r="N473" s="45"/>
      <c r="O473" s="45"/>
      <c r="P473" s="45"/>
      <c r="Q473" s="45"/>
      <c r="R473" s="45"/>
      <c r="S473" s="45"/>
      <c r="T473" s="93"/>
      <c r="AT473" s="22" t="s">
        <v>145</v>
      </c>
      <c r="AU473" s="22" t="s">
        <v>81</v>
      </c>
    </row>
    <row r="474" s="1" customFormat="1">
      <c r="B474" s="44"/>
      <c r="C474" s="72"/>
      <c r="D474" s="231" t="s">
        <v>147</v>
      </c>
      <c r="E474" s="72"/>
      <c r="F474" s="234" t="s">
        <v>763</v>
      </c>
      <c r="G474" s="72"/>
      <c r="H474" s="72"/>
      <c r="I474" s="189"/>
      <c r="J474" s="72"/>
      <c r="K474" s="72"/>
      <c r="L474" s="70"/>
      <c r="M474" s="233"/>
      <c r="N474" s="45"/>
      <c r="O474" s="45"/>
      <c r="P474" s="45"/>
      <c r="Q474" s="45"/>
      <c r="R474" s="45"/>
      <c r="S474" s="45"/>
      <c r="T474" s="93"/>
      <c r="AT474" s="22" t="s">
        <v>147</v>
      </c>
      <c r="AU474" s="22" t="s">
        <v>81</v>
      </c>
    </row>
    <row r="475" s="10" customFormat="1" ht="29.88" customHeight="1">
      <c r="B475" s="203"/>
      <c r="C475" s="204"/>
      <c r="D475" s="205" t="s">
        <v>70</v>
      </c>
      <c r="E475" s="217" t="s">
        <v>1015</v>
      </c>
      <c r="F475" s="217" t="s">
        <v>1016</v>
      </c>
      <c r="G475" s="204"/>
      <c r="H475" s="204"/>
      <c r="I475" s="207"/>
      <c r="J475" s="218">
        <f>BK475</f>
        <v>0</v>
      </c>
      <c r="K475" s="204"/>
      <c r="L475" s="209"/>
      <c r="M475" s="210"/>
      <c r="N475" s="211"/>
      <c r="O475" s="211"/>
      <c r="P475" s="212">
        <f>SUM(P476:P566)</f>
        <v>0</v>
      </c>
      <c r="Q475" s="211"/>
      <c r="R475" s="212">
        <f>SUM(R476:R566)</f>
        <v>0.56435999999999997</v>
      </c>
      <c r="S475" s="211"/>
      <c r="T475" s="213">
        <f>SUM(T476:T566)</f>
        <v>0</v>
      </c>
      <c r="AR475" s="214" t="s">
        <v>81</v>
      </c>
      <c r="AT475" s="215" t="s">
        <v>70</v>
      </c>
      <c r="AU475" s="215" t="s">
        <v>79</v>
      </c>
      <c r="AY475" s="214" t="s">
        <v>136</v>
      </c>
      <c r="BK475" s="216">
        <f>SUM(BK476:BK566)</f>
        <v>0</v>
      </c>
    </row>
    <row r="476" s="1" customFormat="1" ht="16.5" customHeight="1">
      <c r="B476" s="44"/>
      <c r="C476" s="219" t="s">
        <v>1017</v>
      </c>
      <c r="D476" s="219" t="s">
        <v>138</v>
      </c>
      <c r="E476" s="220" t="s">
        <v>1018</v>
      </c>
      <c r="F476" s="221" t="s">
        <v>1019</v>
      </c>
      <c r="G476" s="222" t="s">
        <v>159</v>
      </c>
      <c r="H476" s="223">
        <v>30</v>
      </c>
      <c r="I476" s="224"/>
      <c r="J476" s="225">
        <f>ROUND(I476*H476,2)</f>
        <v>0</v>
      </c>
      <c r="K476" s="221" t="s">
        <v>142</v>
      </c>
      <c r="L476" s="70"/>
      <c r="M476" s="226" t="s">
        <v>21</v>
      </c>
      <c r="N476" s="227" t="s">
        <v>42</v>
      </c>
      <c r="O476" s="45"/>
      <c r="P476" s="228">
        <f>O476*H476</f>
        <v>0</v>
      </c>
      <c r="Q476" s="228">
        <v>0.0019400000000000001</v>
      </c>
      <c r="R476" s="228">
        <f>Q476*H476</f>
        <v>0.058200000000000002</v>
      </c>
      <c r="S476" s="228">
        <v>0</v>
      </c>
      <c r="T476" s="229">
        <f>S476*H476</f>
        <v>0</v>
      </c>
      <c r="AR476" s="22" t="s">
        <v>250</v>
      </c>
      <c r="AT476" s="22" t="s">
        <v>138</v>
      </c>
      <c r="AU476" s="22" t="s">
        <v>81</v>
      </c>
      <c r="AY476" s="22" t="s">
        <v>136</v>
      </c>
      <c r="BE476" s="230">
        <f>IF(N476="základní",J476,0)</f>
        <v>0</v>
      </c>
      <c r="BF476" s="230">
        <f>IF(N476="snížená",J476,0)</f>
        <v>0</v>
      </c>
      <c r="BG476" s="230">
        <f>IF(N476="zákl. přenesená",J476,0)</f>
        <v>0</v>
      </c>
      <c r="BH476" s="230">
        <f>IF(N476="sníž. přenesená",J476,0)</f>
        <v>0</v>
      </c>
      <c r="BI476" s="230">
        <f>IF(N476="nulová",J476,0)</f>
        <v>0</v>
      </c>
      <c r="BJ476" s="22" t="s">
        <v>79</v>
      </c>
      <c r="BK476" s="230">
        <f>ROUND(I476*H476,2)</f>
        <v>0</v>
      </c>
      <c r="BL476" s="22" t="s">
        <v>250</v>
      </c>
      <c r="BM476" s="22" t="s">
        <v>1020</v>
      </c>
    </row>
    <row r="477" s="1" customFormat="1">
      <c r="B477" s="44"/>
      <c r="C477" s="72"/>
      <c r="D477" s="231" t="s">
        <v>147</v>
      </c>
      <c r="E477" s="72"/>
      <c r="F477" s="234" t="s">
        <v>1021</v>
      </c>
      <c r="G477" s="72"/>
      <c r="H477" s="72"/>
      <c r="I477" s="189"/>
      <c r="J477" s="72"/>
      <c r="K477" s="72"/>
      <c r="L477" s="70"/>
      <c r="M477" s="233"/>
      <c r="N477" s="45"/>
      <c r="O477" s="45"/>
      <c r="P477" s="45"/>
      <c r="Q477" s="45"/>
      <c r="R477" s="45"/>
      <c r="S477" s="45"/>
      <c r="T477" s="93"/>
      <c r="AT477" s="22" t="s">
        <v>147</v>
      </c>
      <c r="AU477" s="22" t="s">
        <v>81</v>
      </c>
    </row>
    <row r="478" s="1" customFormat="1">
      <c r="B478" s="44"/>
      <c r="C478" s="72"/>
      <c r="D478" s="231" t="s">
        <v>224</v>
      </c>
      <c r="E478" s="72"/>
      <c r="F478" s="234" t="s">
        <v>474</v>
      </c>
      <c r="G478" s="72"/>
      <c r="H478" s="72"/>
      <c r="I478" s="189"/>
      <c r="J478" s="72"/>
      <c r="K478" s="72"/>
      <c r="L478" s="70"/>
      <c r="M478" s="233"/>
      <c r="N478" s="45"/>
      <c r="O478" s="45"/>
      <c r="P478" s="45"/>
      <c r="Q478" s="45"/>
      <c r="R478" s="45"/>
      <c r="S478" s="45"/>
      <c r="T478" s="93"/>
      <c r="AT478" s="22" t="s">
        <v>224</v>
      </c>
      <c r="AU478" s="22" t="s">
        <v>81</v>
      </c>
    </row>
    <row r="479" s="11" customFormat="1">
      <c r="B479" s="235"/>
      <c r="C479" s="236"/>
      <c r="D479" s="231" t="s">
        <v>149</v>
      </c>
      <c r="E479" s="237" t="s">
        <v>21</v>
      </c>
      <c r="F479" s="238" t="s">
        <v>475</v>
      </c>
      <c r="G479" s="236"/>
      <c r="H479" s="239">
        <v>30</v>
      </c>
      <c r="I479" s="240"/>
      <c r="J479" s="236"/>
      <c r="K479" s="236"/>
      <c r="L479" s="241"/>
      <c r="M479" s="242"/>
      <c r="N479" s="243"/>
      <c r="O479" s="243"/>
      <c r="P479" s="243"/>
      <c r="Q479" s="243"/>
      <c r="R479" s="243"/>
      <c r="S479" s="243"/>
      <c r="T479" s="244"/>
      <c r="AT479" s="245" t="s">
        <v>149</v>
      </c>
      <c r="AU479" s="245" t="s">
        <v>81</v>
      </c>
      <c r="AV479" s="11" t="s">
        <v>81</v>
      </c>
      <c r="AW479" s="11" t="s">
        <v>35</v>
      </c>
      <c r="AX479" s="11" t="s">
        <v>71</v>
      </c>
      <c r="AY479" s="245" t="s">
        <v>136</v>
      </c>
    </row>
    <row r="480" s="1" customFormat="1" ht="16.5" customHeight="1">
      <c r="B480" s="44"/>
      <c r="C480" s="219" t="s">
        <v>1022</v>
      </c>
      <c r="D480" s="219" t="s">
        <v>138</v>
      </c>
      <c r="E480" s="220" t="s">
        <v>1023</v>
      </c>
      <c r="F480" s="221" t="s">
        <v>1024</v>
      </c>
      <c r="G480" s="222" t="s">
        <v>159</v>
      </c>
      <c r="H480" s="223">
        <v>36</v>
      </c>
      <c r="I480" s="224"/>
      <c r="J480" s="225">
        <f>ROUND(I480*H480,2)</f>
        <v>0</v>
      </c>
      <c r="K480" s="221" t="s">
        <v>142</v>
      </c>
      <c r="L480" s="70"/>
      <c r="M480" s="226" t="s">
        <v>21</v>
      </c>
      <c r="N480" s="227" t="s">
        <v>42</v>
      </c>
      <c r="O480" s="45"/>
      <c r="P480" s="228">
        <f>O480*H480</f>
        <v>0</v>
      </c>
      <c r="Q480" s="228">
        <v>0.0026199999999999999</v>
      </c>
      <c r="R480" s="228">
        <f>Q480*H480</f>
        <v>0.094320000000000001</v>
      </c>
      <c r="S480" s="228">
        <v>0</v>
      </c>
      <c r="T480" s="229">
        <f>S480*H480</f>
        <v>0</v>
      </c>
      <c r="AR480" s="22" t="s">
        <v>250</v>
      </c>
      <c r="AT480" s="22" t="s">
        <v>138</v>
      </c>
      <c r="AU480" s="22" t="s">
        <v>81</v>
      </c>
      <c r="AY480" s="22" t="s">
        <v>136</v>
      </c>
      <c r="BE480" s="230">
        <f>IF(N480="základní",J480,0)</f>
        <v>0</v>
      </c>
      <c r="BF480" s="230">
        <f>IF(N480="snížená",J480,0)</f>
        <v>0</v>
      </c>
      <c r="BG480" s="230">
        <f>IF(N480="zákl. přenesená",J480,0)</f>
        <v>0</v>
      </c>
      <c r="BH480" s="230">
        <f>IF(N480="sníž. přenesená",J480,0)</f>
        <v>0</v>
      </c>
      <c r="BI480" s="230">
        <f>IF(N480="nulová",J480,0)</f>
        <v>0</v>
      </c>
      <c r="BJ480" s="22" t="s">
        <v>79</v>
      </c>
      <c r="BK480" s="230">
        <f>ROUND(I480*H480,2)</f>
        <v>0</v>
      </c>
      <c r="BL480" s="22" t="s">
        <v>250</v>
      </c>
      <c r="BM480" s="22" t="s">
        <v>1025</v>
      </c>
    </row>
    <row r="481" s="1" customFormat="1">
      <c r="B481" s="44"/>
      <c r="C481" s="72"/>
      <c r="D481" s="231" t="s">
        <v>147</v>
      </c>
      <c r="E481" s="72"/>
      <c r="F481" s="234" t="s">
        <v>1021</v>
      </c>
      <c r="G481" s="72"/>
      <c r="H481" s="72"/>
      <c r="I481" s="189"/>
      <c r="J481" s="72"/>
      <c r="K481" s="72"/>
      <c r="L481" s="70"/>
      <c r="M481" s="233"/>
      <c r="N481" s="45"/>
      <c r="O481" s="45"/>
      <c r="P481" s="45"/>
      <c r="Q481" s="45"/>
      <c r="R481" s="45"/>
      <c r="S481" s="45"/>
      <c r="T481" s="93"/>
      <c r="AT481" s="22" t="s">
        <v>147</v>
      </c>
      <c r="AU481" s="22" t="s">
        <v>81</v>
      </c>
    </row>
    <row r="482" s="1" customFormat="1">
      <c r="B482" s="44"/>
      <c r="C482" s="72"/>
      <c r="D482" s="231" t="s">
        <v>224</v>
      </c>
      <c r="E482" s="72"/>
      <c r="F482" s="234" t="s">
        <v>474</v>
      </c>
      <c r="G482" s="72"/>
      <c r="H482" s="72"/>
      <c r="I482" s="189"/>
      <c r="J482" s="72"/>
      <c r="K482" s="72"/>
      <c r="L482" s="70"/>
      <c r="M482" s="233"/>
      <c r="N482" s="45"/>
      <c r="O482" s="45"/>
      <c r="P482" s="45"/>
      <c r="Q482" s="45"/>
      <c r="R482" s="45"/>
      <c r="S482" s="45"/>
      <c r="T482" s="93"/>
      <c r="AT482" s="22" t="s">
        <v>224</v>
      </c>
      <c r="AU482" s="22" t="s">
        <v>81</v>
      </c>
    </row>
    <row r="483" s="11" customFormat="1">
      <c r="B483" s="235"/>
      <c r="C483" s="236"/>
      <c r="D483" s="231" t="s">
        <v>149</v>
      </c>
      <c r="E483" s="237" t="s">
        <v>21</v>
      </c>
      <c r="F483" s="238" t="s">
        <v>1026</v>
      </c>
      <c r="G483" s="236"/>
      <c r="H483" s="239">
        <v>36</v>
      </c>
      <c r="I483" s="240"/>
      <c r="J483" s="236"/>
      <c r="K483" s="236"/>
      <c r="L483" s="241"/>
      <c r="M483" s="242"/>
      <c r="N483" s="243"/>
      <c r="O483" s="243"/>
      <c r="P483" s="243"/>
      <c r="Q483" s="243"/>
      <c r="R483" s="243"/>
      <c r="S483" s="243"/>
      <c r="T483" s="244"/>
      <c r="AT483" s="245" t="s">
        <v>149</v>
      </c>
      <c r="AU483" s="245" t="s">
        <v>81</v>
      </c>
      <c r="AV483" s="11" t="s">
        <v>81</v>
      </c>
      <c r="AW483" s="11" t="s">
        <v>35</v>
      </c>
      <c r="AX483" s="11" t="s">
        <v>71</v>
      </c>
      <c r="AY483" s="245" t="s">
        <v>136</v>
      </c>
    </row>
    <row r="484" s="1" customFormat="1" ht="16.5" customHeight="1">
      <c r="B484" s="44"/>
      <c r="C484" s="219" t="s">
        <v>1027</v>
      </c>
      <c r="D484" s="219" t="s">
        <v>138</v>
      </c>
      <c r="E484" s="220" t="s">
        <v>1028</v>
      </c>
      <c r="F484" s="221" t="s">
        <v>1029</v>
      </c>
      <c r="G484" s="222" t="s">
        <v>159</v>
      </c>
      <c r="H484" s="223">
        <v>90</v>
      </c>
      <c r="I484" s="224"/>
      <c r="J484" s="225">
        <f>ROUND(I484*H484,2)</f>
        <v>0</v>
      </c>
      <c r="K484" s="221" t="s">
        <v>21</v>
      </c>
      <c r="L484" s="70"/>
      <c r="M484" s="226" t="s">
        <v>21</v>
      </c>
      <c r="N484" s="227" t="s">
        <v>42</v>
      </c>
      <c r="O484" s="45"/>
      <c r="P484" s="228">
        <f>O484*H484</f>
        <v>0</v>
      </c>
      <c r="Q484" s="228">
        <v>0.0026199999999999999</v>
      </c>
      <c r="R484" s="228">
        <f>Q484*H484</f>
        <v>0.23579999999999998</v>
      </c>
      <c r="S484" s="228">
        <v>0</v>
      </c>
      <c r="T484" s="229">
        <f>S484*H484</f>
        <v>0</v>
      </c>
      <c r="AR484" s="22" t="s">
        <v>250</v>
      </c>
      <c r="AT484" s="22" t="s">
        <v>138</v>
      </c>
      <c r="AU484" s="22" t="s">
        <v>81</v>
      </c>
      <c r="AY484" s="22" t="s">
        <v>136</v>
      </c>
      <c r="BE484" s="230">
        <f>IF(N484="základní",J484,0)</f>
        <v>0</v>
      </c>
      <c r="BF484" s="230">
        <f>IF(N484="snížená",J484,0)</f>
        <v>0</v>
      </c>
      <c r="BG484" s="230">
        <f>IF(N484="zákl. přenesená",J484,0)</f>
        <v>0</v>
      </c>
      <c r="BH484" s="230">
        <f>IF(N484="sníž. přenesená",J484,0)</f>
        <v>0</v>
      </c>
      <c r="BI484" s="230">
        <f>IF(N484="nulová",J484,0)</f>
        <v>0</v>
      </c>
      <c r="BJ484" s="22" t="s">
        <v>79</v>
      </c>
      <c r="BK484" s="230">
        <f>ROUND(I484*H484,2)</f>
        <v>0</v>
      </c>
      <c r="BL484" s="22" t="s">
        <v>250</v>
      </c>
      <c r="BM484" s="22" t="s">
        <v>1030</v>
      </c>
    </row>
    <row r="485" s="1" customFormat="1">
      <c r="B485" s="44"/>
      <c r="C485" s="72"/>
      <c r="D485" s="231" t="s">
        <v>224</v>
      </c>
      <c r="E485" s="72"/>
      <c r="F485" s="234" t="s">
        <v>474</v>
      </c>
      <c r="G485" s="72"/>
      <c r="H485" s="72"/>
      <c r="I485" s="189"/>
      <c r="J485" s="72"/>
      <c r="K485" s="72"/>
      <c r="L485" s="70"/>
      <c r="M485" s="233"/>
      <c r="N485" s="45"/>
      <c r="O485" s="45"/>
      <c r="P485" s="45"/>
      <c r="Q485" s="45"/>
      <c r="R485" s="45"/>
      <c r="S485" s="45"/>
      <c r="T485" s="93"/>
      <c r="AT485" s="22" t="s">
        <v>224</v>
      </c>
      <c r="AU485" s="22" t="s">
        <v>81</v>
      </c>
    </row>
    <row r="486" s="11" customFormat="1">
      <c r="B486" s="235"/>
      <c r="C486" s="236"/>
      <c r="D486" s="231" t="s">
        <v>149</v>
      </c>
      <c r="E486" s="237" t="s">
        <v>21</v>
      </c>
      <c r="F486" s="238" t="s">
        <v>1031</v>
      </c>
      <c r="G486" s="236"/>
      <c r="H486" s="239">
        <v>90</v>
      </c>
      <c r="I486" s="240"/>
      <c r="J486" s="236"/>
      <c r="K486" s="236"/>
      <c r="L486" s="241"/>
      <c r="M486" s="242"/>
      <c r="N486" s="243"/>
      <c r="O486" s="243"/>
      <c r="P486" s="243"/>
      <c r="Q486" s="243"/>
      <c r="R486" s="243"/>
      <c r="S486" s="243"/>
      <c r="T486" s="244"/>
      <c r="AT486" s="245" t="s">
        <v>149</v>
      </c>
      <c r="AU486" s="245" t="s">
        <v>81</v>
      </c>
      <c r="AV486" s="11" t="s">
        <v>81</v>
      </c>
      <c r="AW486" s="11" t="s">
        <v>35</v>
      </c>
      <c r="AX486" s="11" t="s">
        <v>71</v>
      </c>
      <c r="AY486" s="245" t="s">
        <v>136</v>
      </c>
    </row>
    <row r="487" s="1" customFormat="1" ht="16.5" customHeight="1">
      <c r="B487" s="44"/>
      <c r="C487" s="219" t="s">
        <v>1032</v>
      </c>
      <c r="D487" s="219" t="s">
        <v>138</v>
      </c>
      <c r="E487" s="220" t="s">
        <v>1033</v>
      </c>
      <c r="F487" s="221" t="s">
        <v>1034</v>
      </c>
      <c r="G487" s="222" t="s">
        <v>159</v>
      </c>
      <c r="H487" s="223">
        <v>42</v>
      </c>
      <c r="I487" s="224"/>
      <c r="J487" s="225">
        <f>ROUND(I487*H487,2)</f>
        <v>0</v>
      </c>
      <c r="K487" s="221" t="s">
        <v>21</v>
      </c>
      <c r="L487" s="70"/>
      <c r="M487" s="226" t="s">
        <v>21</v>
      </c>
      <c r="N487" s="227" t="s">
        <v>42</v>
      </c>
      <c r="O487" s="45"/>
      <c r="P487" s="228">
        <f>O487*H487</f>
        <v>0</v>
      </c>
      <c r="Q487" s="228">
        <v>0.0026199999999999999</v>
      </c>
      <c r="R487" s="228">
        <f>Q487*H487</f>
        <v>0.11004</v>
      </c>
      <c r="S487" s="228">
        <v>0</v>
      </c>
      <c r="T487" s="229">
        <f>S487*H487</f>
        <v>0</v>
      </c>
      <c r="AR487" s="22" t="s">
        <v>250</v>
      </c>
      <c r="AT487" s="22" t="s">
        <v>138</v>
      </c>
      <c r="AU487" s="22" t="s">
        <v>81</v>
      </c>
      <c r="AY487" s="22" t="s">
        <v>136</v>
      </c>
      <c r="BE487" s="230">
        <f>IF(N487="základní",J487,0)</f>
        <v>0</v>
      </c>
      <c r="BF487" s="230">
        <f>IF(N487="snížená",J487,0)</f>
        <v>0</v>
      </c>
      <c r="BG487" s="230">
        <f>IF(N487="zákl. přenesená",J487,0)</f>
        <v>0</v>
      </c>
      <c r="BH487" s="230">
        <f>IF(N487="sníž. přenesená",J487,0)</f>
        <v>0</v>
      </c>
      <c r="BI487" s="230">
        <f>IF(N487="nulová",J487,0)</f>
        <v>0</v>
      </c>
      <c r="BJ487" s="22" t="s">
        <v>79</v>
      </c>
      <c r="BK487" s="230">
        <f>ROUND(I487*H487,2)</f>
        <v>0</v>
      </c>
      <c r="BL487" s="22" t="s">
        <v>250</v>
      </c>
      <c r="BM487" s="22" t="s">
        <v>1035</v>
      </c>
    </row>
    <row r="488" s="1" customFormat="1">
      <c r="B488" s="44"/>
      <c r="C488" s="72"/>
      <c r="D488" s="231" t="s">
        <v>224</v>
      </c>
      <c r="E488" s="72"/>
      <c r="F488" s="234" t="s">
        <v>474</v>
      </c>
      <c r="G488" s="72"/>
      <c r="H488" s="72"/>
      <c r="I488" s="189"/>
      <c r="J488" s="72"/>
      <c r="K488" s="72"/>
      <c r="L488" s="70"/>
      <c r="M488" s="233"/>
      <c r="N488" s="45"/>
      <c r="O488" s="45"/>
      <c r="P488" s="45"/>
      <c r="Q488" s="45"/>
      <c r="R488" s="45"/>
      <c r="S488" s="45"/>
      <c r="T488" s="93"/>
      <c r="AT488" s="22" t="s">
        <v>224</v>
      </c>
      <c r="AU488" s="22" t="s">
        <v>81</v>
      </c>
    </row>
    <row r="489" s="11" customFormat="1">
      <c r="B489" s="235"/>
      <c r="C489" s="236"/>
      <c r="D489" s="231" t="s">
        <v>149</v>
      </c>
      <c r="E489" s="237" t="s">
        <v>21</v>
      </c>
      <c r="F489" s="238" t="s">
        <v>1036</v>
      </c>
      <c r="G489" s="236"/>
      <c r="H489" s="239">
        <v>42</v>
      </c>
      <c r="I489" s="240"/>
      <c r="J489" s="236"/>
      <c r="K489" s="236"/>
      <c r="L489" s="241"/>
      <c r="M489" s="242"/>
      <c r="N489" s="243"/>
      <c r="O489" s="243"/>
      <c r="P489" s="243"/>
      <c r="Q489" s="243"/>
      <c r="R489" s="243"/>
      <c r="S489" s="243"/>
      <c r="T489" s="244"/>
      <c r="AT489" s="245" t="s">
        <v>149</v>
      </c>
      <c r="AU489" s="245" t="s">
        <v>81</v>
      </c>
      <c r="AV489" s="11" t="s">
        <v>81</v>
      </c>
      <c r="AW489" s="11" t="s">
        <v>35</v>
      </c>
      <c r="AX489" s="11" t="s">
        <v>71</v>
      </c>
      <c r="AY489" s="245" t="s">
        <v>136</v>
      </c>
    </row>
    <row r="490" s="1" customFormat="1" ht="25.5" customHeight="1">
      <c r="B490" s="44"/>
      <c r="C490" s="219" t="s">
        <v>1037</v>
      </c>
      <c r="D490" s="219" t="s">
        <v>138</v>
      </c>
      <c r="E490" s="220" t="s">
        <v>1038</v>
      </c>
      <c r="F490" s="221" t="s">
        <v>1039</v>
      </c>
      <c r="G490" s="222" t="s">
        <v>159</v>
      </c>
      <c r="H490" s="223">
        <v>30</v>
      </c>
      <c r="I490" s="224"/>
      <c r="J490" s="225">
        <f>ROUND(I490*H490,2)</f>
        <v>0</v>
      </c>
      <c r="K490" s="221" t="s">
        <v>21</v>
      </c>
      <c r="L490" s="70"/>
      <c r="M490" s="226" t="s">
        <v>21</v>
      </c>
      <c r="N490" s="227" t="s">
        <v>42</v>
      </c>
      <c r="O490" s="45"/>
      <c r="P490" s="228">
        <f>O490*H490</f>
        <v>0</v>
      </c>
      <c r="Q490" s="228">
        <v>0.00024000000000000001</v>
      </c>
      <c r="R490" s="228">
        <f>Q490*H490</f>
        <v>0.0071999999999999998</v>
      </c>
      <c r="S490" s="228">
        <v>0</v>
      </c>
      <c r="T490" s="229">
        <f>S490*H490</f>
        <v>0</v>
      </c>
      <c r="AR490" s="22" t="s">
        <v>250</v>
      </c>
      <c r="AT490" s="22" t="s">
        <v>138</v>
      </c>
      <c r="AU490" s="22" t="s">
        <v>81</v>
      </c>
      <c r="AY490" s="22" t="s">
        <v>136</v>
      </c>
      <c r="BE490" s="230">
        <f>IF(N490="základní",J490,0)</f>
        <v>0</v>
      </c>
      <c r="BF490" s="230">
        <f>IF(N490="snížená",J490,0)</f>
        <v>0</v>
      </c>
      <c r="BG490" s="230">
        <f>IF(N490="zákl. přenesená",J490,0)</f>
        <v>0</v>
      </c>
      <c r="BH490" s="230">
        <f>IF(N490="sníž. přenesená",J490,0)</f>
        <v>0</v>
      </c>
      <c r="BI490" s="230">
        <f>IF(N490="nulová",J490,0)</f>
        <v>0</v>
      </c>
      <c r="BJ490" s="22" t="s">
        <v>79</v>
      </c>
      <c r="BK490" s="230">
        <f>ROUND(I490*H490,2)</f>
        <v>0</v>
      </c>
      <c r="BL490" s="22" t="s">
        <v>250</v>
      </c>
      <c r="BM490" s="22" t="s">
        <v>1040</v>
      </c>
    </row>
    <row r="491" s="1" customFormat="1">
      <c r="B491" s="44"/>
      <c r="C491" s="72"/>
      <c r="D491" s="231" t="s">
        <v>145</v>
      </c>
      <c r="E491" s="72"/>
      <c r="F491" s="232" t="s">
        <v>1041</v>
      </c>
      <c r="G491" s="72"/>
      <c r="H491" s="72"/>
      <c r="I491" s="189"/>
      <c r="J491" s="72"/>
      <c r="K491" s="72"/>
      <c r="L491" s="70"/>
      <c r="M491" s="233"/>
      <c r="N491" s="45"/>
      <c r="O491" s="45"/>
      <c r="P491" s="45"/>
      <c r="Q491" s="45"/>
      <c r="R491" s="45"/>
      <c r="S491" s="45"/>
      <c r="T491" s="93"/>
      <c r="AT491" s="22" t="s">
        <v>145</v>
      </c>
      <c r="AU491" s="22" t="s">
        <v>81</v>
      </c>
    </row>
    <row r="492" s="1" customFormat="1" ht="25.5" customHeight="1">
      <c r="B492" s="44"/>
      <c r="C492" s="219" t="s">
        <v>1042</v>
      </c>
      <c r="D492" s="219" t="s">
        <v>138</v>
      </c>
      <c r="E492" s="220" t="s">
        <v>1043</v>
      </c>
      <c r="F492" s="221" t="s">
        <v>1044</v>
      </c>
      <c r="G492" s="222" t="s">
        <v>159</v>
      </c>
      <c r="H492" s="223">
        <v>36</v>
      </c>
      <c r="I492" s="224"/>
      <c r="J492" s="225">
        <f>ROUND(I492*H492,2)</f>
        <v>0</v>
      </c>
      <c r="K492" s="221" t="s">
        <v>21</v>
      </c>
      <c r="L492" s="70"/>
      <c r="M492" s="226" t="s">
        <v>21</v>
      </c>
      <c r="N492" s="227" t="s">
        <v>42</v>
      </c>
      <c r="O492" s="45"/>
      <c r="P492" s="228">
        <f>O492*H492</f>
        <v>0</v>
      </c>
      <c r="Q492" s="228">
        <v>0.00027</v>
      </c>
      <c r="R492" s="228">
        <f>Q492*H492</f>
        <v>0.0097199999999999995</v>
      </c>
      <c r="S492" s="228">
        <v>0</v>
      </c>
      <c r="T492" s="229">
        <f>S492*H492</f>
        <v>0</v>
      </c>
      <c r="AR492" s="22" t="s">
        <v>250</v>
      </c>
      <c r="AT492" s="22" t="s">
        <v>138</v>
      </c>
      <c r="AU492" s="22" t="s">
        <v>81</v>
      </c>
      <c r="AY492" s="22" t="s">
        <v>136</v>
      </c>
      <c r="BE492" s="230">
        <f>IF(N492="základní",J492,0)</f>
        <v>0</v>
      </c>
      <c r="BF492" s="230">
        <f>IF(N492="snížená",J492,0)</f>
        <v>0</v>
      </c>
      <c r="BG492" s="230">
        <f>IF(N492="zákl. přenesená",J492,0)</f>
        <v>0</v>
      </c>
      <c r="BH492" s="230">
        <f>IF(N492="sníž. přenesená",J492,0)</f>
        <v>0</v>
      </c>
      <c r="BI492" s="230">
        <f>IF(N492="nulová",J492,0)</f>
        <v>0</v>
      </c>
      <c r="BJ492" s="22" t="s">
        <v>79</v>
      </c>
      <c r="BK492" s="230">
        <f>ROUND(I492*H492,2)</f>
        <v>0</v>
      </c>
      <c r="BL492" s="22" t="s">
        <v>250</v>
      </c>
      <c r="BM492" s="22" t="s">
        <v>1045</v>
      </c>
    </row>
    <row r="493" s="1" customFormat="1">
      <c r="B493" s="44"/>
      <c r="C493" s="72"/>
      <c r="D493" s="231" t="s">
        <v>145</v>
      </c>
      <c r="E493" s="72"/>
      <c r="F493" s="232" t="s">
        <v>1046</v>
      </c>
      <c r="G493" s="72"/>
      <c r="H493" s="72"/>
      <c r="I493" s="189"/>
      <c r="J493" s="72"/>
      <c r="K493" s="72"/>
      <c r="L493" s="70"/>
      <c r="M493" s="233"/>
      <c r="N493" s="45"/>
      <c r="O493" s="45"/>
      <c r="P493" s="45"/>
      <c r="Q493" s="45"/>
      <c r="R493" s="45"/>
      <c r="S493" s="45"/>
      <c r="T493" s="93"/>
      <c r="AT493" s="22" t="s">
        <v>145</v>
      </c>
      <c r="AU493" s="22" t="s">
        <v>81</v>
      </c>
    </row>
    <row r="494" s="1" customFormat="1" ht="25.5" customHeight="1">
      <c r="B494" s="44"/>
      <c r="C494" s="219" t="s">
        <v>1047</v>
      </c>
      <c r="D494" s="219" t="s">
        <v>138</v>
      </c>
      <c r="E494" s="220" t="s">
        <v>1048</v>
      </c>
      <c r="F494" s="221" t="s">
        <v>1049</v>
      </c>
      <c r="G494" s="222" t="s">
        <v>159</v>
      </c>
      <c r="H494" s="223">
        <v>90</v>
      </c>
      <c r="I494" s="224"/>
      <c r="J494" s="225">
        <f>ROUND(I494*H494,2)</f>
        <v>0</v>
      </c>
      <c r="K494" s="221" t="s">
        <v>21</v>
      </c>
      <c r="L494" s="70"/>
      <c r="M494" s="226" t="s">
        <v>21</v>
      </c>
      <c r="N494" s="227" t="s">
        <v>42</v>
      </c>
      <c r="O494" s="45"/>
      <c r="P494" s="228">
        <f>O494*H494</f>
        <v>0</v>
      </c>
      <c r="Q494" s="228">
        <v>0.00034000000000000002</v>
      </c>
      <c r="R494" s="228">
        <f>Q494*H494</f>
        <v>0.030600000000000002</v>
      </c>
      <c r="S494" s="228">
        <v>0</v>
      </c>
      <c r="T494" s="229">
        <f>S494*H494</f>
        <v>0</v>
      </c>
      <c r="AR494" s="22" t="s">
        <v>250</v>
      </c>
      <c r="AT494" s="22" t="s">
        <v>138</v>
      </c>
      <c r="AU494" s="22" t="s">
        <v>81</v>
      </c>
      <c r="AY494" s="22" t="s">
        <v>136</v>
      </c>
      <c r="BE494" s="230">
        <f>IF(N494="základní",J494,0)</f>
        <v>0</v>
      </c>
      <c r="BF494" s="230">
        <f>IF(N494="snížená",J494,0)</f>
        <v>0</v>
      </c>
      <c r="BG494" s="230">
        <f>IF(N494="zákl. přenesená",J494,0)</f>
        <v>0</v>
      </c>
      <c r="BH494" s="230">
        <f>IF(N494="sníž. přenesená",J494,0)</f>
        <v>0</v>
      </c>
      <c r="BI494" s="230">
        <f>IF(N494="nulová",J494,0)</f>
        <v>0</v>
      </c>
      <c r="BJ494" s="22" t="s">
        <v>79</v>
      </c>
      <c r="BK494" s="230">
        <f>ROUND(I494*H494,2)</f>
        <v>0</v>
      </c>
      <c r="BL494" s="22" t="s">
        <v>250</v>
      </c>
      <c r="BM494" s="22" t="s">
        <v>1050</v>
      </c>
    </row>
    <row r="495" s="1" customFormat="1">
      <c r="B495" s="44"/>
      <c r="C495" s="72"/>
      <c r="D495" s="231" t="s">
        <v>145</v>
      </c>
      <c r="E495" s="72"/>
      <c r="F495" s="232" t="s">
        <v>1051</v>
      </c>
      <c r="G495" s="72"/>
      <c r="H495" s="72"/>
      <c r="I495" s="189"/>
      <c r="J495" s="72"/>
      <c r="K495" s="72"/>
      <c r="L495" s="70"/>
      <c r="M495" s="233"/>
      <c r="N495" s="45"/>
      <c r="O495" s="45"/>
      <c r="P495" s="45"/>
      <c r="Q495" s="45"/>
      <c r="R495" s="45"/>
      <c r="S495" s="45"/>
      <c r="T495" s="93"/>
      <c r="AT495" s="22" t="s">
        <v>145</v>
      </c>
      <c r="AU495" s="22" t="s">
        <v>81</v>
      </c>
    </row>
    <row r="496" s="1" customFormat="1" ht="25.5" customHeight="1">
      <c r="B496" s="44"/>
      <c r="C496" s="219" t="s">
        <v>1052</v>
      </c>
      <c r="D496" s="219" t="s">
        <v>138</v>
      </c>
      <c r="E496" s="220" t="s">
        <v>1053</v>
      </c>
      <c r="F496" s="221" t="s">
        <v>1054</v>
      </c>
      <c r="G496" s="222" t="s">
        <v>159</v>
      </c>
      <c r="H496" s="223">
        <v>42</v>
      </c>
      <c r="I496" s="224"/>
      <c r="J496" s="225">
        <f>ROUND(I496*H496,2)</f>
        <v>0</v>
      </c>
      <c r="K496" s="221" t="s">
        <v>21</v>
      </c>
      <c r="L496" s="70"/>
      <c r="M496" s="226" t="s">
        <v>21</v>
      </c>
      <c r="N496" s="227" t="s">
        <v>42</v>
      </c>
      <c r="O496" s="45"/>
      <c r="P496" s="228">
        <f>O496*H496</f>
        <v>0</v>
      </c>
      <c r="Q496" s="228">
        <v>0.00044000000000000002</v>
      </c>
      <c r="R496" s="228">
        <f>Q496*H496</f>
        <v>0.01848</v>
      </c>
      <c r="S496" s="228">
        <v>0</v>
      </c>
      <c r="T496" s="229">
        <f>S496*H496</f>
        <v>0</v>
      </c>
      <c r="AR496" s="22" t="s">
        <v>250</v>
      </c>
      <c r="AT496" s="22" t="s">
        <v>138</v>
      </c>
      <c r="AU496" s="22" t="s">
        <v>81</v>
      </c>
      <c r="AY496" s="22" t="s">
        <v>136</v>
      </c>
      <c r="BE496" s="230">
        <f>IF(N496="základní",J496,0)</f>
        <v>0</v>
      </c>
      <c r="BF496" s="230">
        <f>IF(N496="snížená",J496,0)</f>
        <v>0</v>
      </c>
      <c r="BG496" s="230">
        <f>IF(N496="zákl. přenesená",J496,0)</f>
        <v>0</v>
      </c>
      <c r="BH496" s="230">
        <f>IF(N496="sníž. přenesená",J496,0)</f>
        <v>0</v>
      </c>
      <c r="BI496" s="230">
        <f>IF(N496="nulová",J496,0)</f>
        <v>0</v>
      </c>
      <c r="BJ496" s="22" t="s">
        <v>79</v>
      </c>
      <c r="BK496" s="230">
        <f>ROUND(I496*H496,2)</f>
        <v>0</v>
      </c>
      <c r="BL496" s="22" t="s">
        <v>250</v>
      </c>
      <c r="BM496" s="22" t="s">
        <v>1055</v>
      </c>
    </row>
    <row r="497" s="1" customFormat="1">
      <c r="B497" s="44"/>
      <c r="C497" s="72"/>
      <c r="D497" s="231" t="s">
        <v>145</v>
      </c>
      <c r="E497" s="72"/>
      <c r="F497" s="232" t="s">
        <v>1056</v>
      </c>
      <c r="G497" s="72"/>
      <c r="H497" s="72"/>
      <c r="I497" s="189"/>
      <c r="J497" s="72"/>
      <c r="K497" s="72"/>
      <c r="L497" s="70"/>
      <c r="M497" s="233"/>
      <c r="N497" s="45"/>
      <c r="O497" s="45"/>
      <c r="P497" s="45"/>
      <c r="Q497" s="45"/>
      <c r="R497" s="45"/>
      <c r="S497" s="45"/>
      <c r="T497" s="93"/>
      <c r="AT497" s="22" t="s">
        <v>145</v>
      </c>
      <c r="AU497" s="22" t="s">
        <v>81</v>
      </c>
    </row>
    <row r="498" s="1" customFormat="1" ht="16.5" customHeight="1">
      <c r="B498" s="44"/>
      <c r="C498" s="246" t="s">
        <v>1057</v>
      </c>
      <c r="D498" s="246" t="s">
        <v>228</v>
      </c>
      <c r="E498" s="247" t="s">
        <v>1058</v>
      </c>
      <c r="F498" s="248" t="s">
        <v>1059</v>
      </c>
      <c r="G498" s="249" t="s">
        <v>353</v>
      </c>
      <c r="H498" s="250">
        <v>2</v>
      </c>
      <c r="I498" s="251"/>
      <c r="J498" s="252">
        <f>ROUND(I498*H498,2)</f>
        <v>0</v>
      </c>
      <c r="K498" s="248" t="s">
        <v>21</v>
      </c>
      <c r="L498" s="253"/>
      <c r="M498" s="254" t="s">
        <v>21</v>
      </c>
      <c r="N498" s="255" t="s">
        <v>42</v>
      </c>
      <c r="O498" s="45"/>
      <c r="P498" s="228">
        <f>O498*H498</f>
        <v>0</v>
      </c>
      <c r="Q498" s="228">
        <v>0</v>
      </c>
      <c r="R498" s="228">
        <f>Q498*H498</f>
        <v>0</v>
      </c>
      <c r="S498" s="228">
        <v>0</v>
      </c>
      <c r="T498" s="229">
        <f>S498*H498</f>
        <v>0</v>
      </c>
      <c r="AR498" s="22" t="s">
        <v>357</v>
      </c>
      <c r="AT498" s="22" t="s">
        <v>228</v>
      </c>
      <c r="AU498" s="22" t="s">
        <v>81</v>
      </c>
      <c r="AY498" s="22" t="s">
        <v>136</v>
      </c>
      <c r="BE498" s="230">
        <f>IF(N498="základní",J498,0)</f>
        <v>0</v>
      </c>
      <c r="BF498" s="230">
        <f>IF(N498="snížená",J498,0)</f>
        <v>0</v>
      </c>
      <c r="BG498" s="230">
        <f>IF(N498="zákl. přenesená",J498,0)</f>
        <v>0</v>
      </c>
      <c r="BH498" s="230">
        <f>IF(N498="sníž. přenesená",J498,0)</f>
        <v>0</v>
      </c>
      <c r="BI498" s="230">
        <f>IF(N498="nulová",J498,0)</f>
        <v>0</v>
      </c>
      <c r="BJ498" s="22" t="s">
        <v>79</v>
      </c>
      <c r="BK498" s="230">
        <f>ROUND(I498*H498,2)</f>
        <v>0</v>
      </c>
      <c r="BL498" s="22" t="s">
        <v>250</v>
      </c>
      <c r="BM498" s="22" t="s">
        <v>1060</v>
      </c>
    </row>
    <row r="499" s="11" customFormat="1">
      <c r="B499" s="235"/>
      <c r="C499" s="236"/>
      <c r="D499" s="231" t="s">
        <v>149</v>
      </c>
      <c r="E499" s="237" t="s">
        <v>21</v>
      </c>
      <c r="F499" s="238" t="s">
        <v>450</v>
      </c>
      <c r="G499" s="236"/>
      <c r="H499" s="239">
        <v>2</v>
      </c>
      <c r="I499" s="240"/>
      <c r="J499" s="236"/>
      <c r="K499" s="236"/>
      <c r="L499" s="241"/>
      <c r="M499" s="242"/>
      <c r="N499" s="243"/>
      <c r="O499" s="243"/>
      <c r="P499" s="243"/>
      <c r="Q499" s="243"/>
      <c r="R499" s="243"/>
      <c r="S499" s="243"/>
      <c r="T499" s="244"/>
      <c r="AT499" s="245" t="s">
        <v>149</v>
      </c>
      <c r="AU499" s="245" t="s">
        <v>81</v>
      </c>
      <c r="AV499" s="11" t="s">
        <v>81</v>
      </c>
      <c r="AW499" s="11" t="s">
        <v>35</v>
      </c>
      <c r="AX499" s="11" t="s">
        <v>71</v>
      </c>
      <c r="AY499" s="245" t="s">
        <v>136</v>
      </c>
    </row>
    <row r="500" s="1" customFormat="1" ht="16.5" customHeight="1">
      <c r="B500" s="44"/>
      <c r="C500" s="246" t="s">
        <v>1061</v>
      </c>
      <c r="D500" s="246" t="s">
        <v>228</v>
      </c>
      <c r="E500" s="247" t="s">
        <v>1062</v>
      </c>
      <c r="F500" s="248" t="s">
        <v>1063</v>
      </c>
      <c r="G500" s="249" t="s">
        <v>353</v>
      </c>
      <c r="H500" s="250">
        <v>14</v>
      </c>
      <c r="I500" s="251"/>
      <c r="J500" s="252">
        <f>ROUND(I500*H500,2)</f>
        <v>0</v>
      </c>
      <c r="K500" s="248" t="s">
        <v>21</v>
      </c>
      <c r="L500" s="253"/>
      <c r="M500" s="254" t="s">
        <v>21</v>
      </c>
      <c r="N500" s="255" t="s">
        <v>42</v>
      </c>
      <c r="O500" s="45"/>
      <c r="P500" s="228">
        <f>O500*H500</f>
        <v>0</v>
      </c>
      <c r="Q500" s="228">
        <v>0</v>
      </c>
      <c r="R500" s="228">
        <f>Q500*H500</f>
        <v>0</v>
      </c>
      <c r="S500" s="228">
        <v>0</v>
      </c>
      <c r="T500" s="229">
        <f>S500*H500</f>
        <v>0</v>
      </c>
      <c r="AR500" s="22" t="s">
        <v>357</v>
      </c>
      <c r="AT500" s="22" t="s">
        <v>228</v>
      </c>
      <c r="AU500" s="22" t="s">
        <v>81</v>
      </c>
      <c r="AY500" s="22" t="s">
        <v>136</v>
      </c>
      <c r="BE500" s="230">
        <f>IF(N500="základní",J500,0)</f>
        <v>0</v>
      </c>
      <c r="BF500" s="230">
        <f>IF(N500="snížená",J500,0)</f>
        <v>0</v>
      </c>
      <c r="BG500" s="230">
        <f>IF(N500="zákl. přenesená",J500,0)</f>
        <v>0</v>
      </c>
      <c r="BH500" s="230">
        <f>IF(N500="sníž. přenesená",J500,0)</f>
        <v>0</v>
      </c>
      <c r="BI500" s="230">
        <f>IF(N500="nulová",J500,0)</f>
        <v>0</v>
      </c>
      <c r="BJ500" s="22" t="s">
        <v>79</v>
      </c>
      <c r="BK500" s="230">
        <f>ROUND(I500*H500,2)</f>
        <v>0</v>
      </c>
      <c r="BL500" s="22" t="s">
        <v>250</v>
      </c>
      <c r="BM500" s="22" t="s">
        <v>1064</v>
      </c>
    </row>
    <row r="501" s="11" customFormat="1">
      <c r="B501" s="235"/>
      <c r="C501" s="236"/>
      <c r="D501" s="231" t="s">
        <v>149</v>
      </c>
      <c r="E501" s="237" t="s">
        <v>21</v>
      </c>
      <c r="F501" s="238" t="s">
        <v>1065</v>
      </c>
      <c r="G501" s="236"/>
      <c r="H501" s="239">
        <v>14</v>
      </c>
      <c r="I501" s="240"/>
      <c r="J501" s="236"/>
      <c r="K501" s="236"/>
      <c r="L501" s="241"/>
      <c r="M501" s="242"/>
      <c r="N501" s="243"/>
      <c r="O501" s="243"/>
      <c r="P501" s="243"/>
      <c r="Q501" s="243"/>
      <c r="R501" s="243"/>
      <c r="S501" s="243"/>
      <c r="T501" s="244"/>
      <c r="AT501" s="245" t="s">
        <v>149</v>
      </c>
      <c r="AU501" s="245" t="s">
        <v>81</v>
      </c>
      <c r="AV501" s="11" t="s">
        <v>81</v>
      </c>
      <c r="AW501" s="11" t="s">
        <v>35</v>
      </c>
      <c r="AX501" s="11" t="s">
        <v>71</v>
      </c>
      <c r="AY501" s="245" t="s">
        <v>136</v>
      </c>
    </row>
    <row r="502" s="1" customFormat="1" ht="16.5" customHeight="1">
      <c r="B502" s="44"/>
      <c r="C502" s="246" t="s">
        <v>1066</v>
      </c>
      <c r="D502" s="246" t="s">
        <v>228</v>
      </c>
      <c r="E502" s="247" t="s">
        <v>1067</v>
      </c>
      <c r="F502" s="248" t="s">
        <v>1068</v>
      </c>
      <c r="G502" s="249" t="s">
        <v>353</v>
      </c>
      <c r="H502" s="250">
        <v>16</v>
      </c>
      <c r="I502" s="251"/>
      <c r="J502" s="252">
        <f>ROUND(I502*H502,2)</f>
        <v>0</v>
      </c>
      <c r="K502" s="248" t="s">
        <v>21</v>
      </c>
      <c r="L502" s="253"/>
      <c r="M502" s="254" t="s">
        <v>21</v>
      </c>
      <c r="N502" s="255" t="s">
        <v>42</v>
      </c>
      <c r="O502" s="45"/>
      <c r="P502" s="228">
        <f>O502*H502</f>
        <v>0</v>
      </c>
      <c r="Q502" s="228">
        <v>0</v>
      </c>
      <c r="R502" s="228">
        <f>Q502*H502</f>
        <v>0</v>
      </c>
      <c r="S502" s="228">
        <v>0</v>
      </c>
      <c r="T502" s="229">
        <f>S502*H502</f>
        <v>0</v>
      </c>
      <c r="AR502" s="22" t="s">
        <v>357</v>
      </c>
      <c r="AT502" s="22" t="s">
        <v>228</v>
      </c>
      <c r="AU502" s="22" t="s">
        <v>81</v>
      </c>
      <c r="AY502" s="22" t="s">
        <v>136</v>
      </c>
      <c r="BE502" s="230">
        <f>IF(N502="základní",J502,0)</f>
        <v>0</v>
      </c>
      <c r="BF502" s="230">
        <f>IF(N502="snížená",J502,0)</f>
        <v>0</v>
      </c>
      <c r="BG502" s="230">
        <f>IF(N502="zákl. přenesená",J502,0)</f>
        <v>0</v>
      </c>
      <c r="BH502" s="230">
        <f>IF(N502="sníž. přenesená",J502,0)</f>
        <v>0</v>
      </c>
      <c r="BI502" s="230">
        <f>IF(N502="nulová",J502,0)</f>
        <v>0</v>
      </c>
      <c r="BJ502" s="22" t="s">
        <v>79</v>
      </c>
      <c r="BK502" s="230">
        <f>ROUND(I502*H502,2)</f>
        <v>0</v>
      </c>
      <c r="BL502" s="22" t="s">
        <v>250</v>
      </c>
      <c r="BM502" s="22" t="s">
        <v>1069</v>
      </c>
    </row>
    <row r="503" s="11" customFormat="1">
      <c r="B503" s="235"/>
      <c r="C503" s="236"/>
      <c r="D503" s="231" t="s">
        <v>149</v>
      </c>
      <c r="E503" s="237" t="s">
        <v>21</v>
      </c>
      <c r="F503" s="238" t="s">
        <v>1070</v>
      </c>
      <c r="G503" s="236"/>
      <c r="H503" s="239">
        <v>16</v>
      </c>
      <c r="I503" s="240"/>
      <c r="J503" s="236"/>
      <c r="K503" s="236"/>
      <c r="L503" s="241"/>
      <c r="M503" s="242"/>
      <c r="N503" s="243"/>
      <c r="O503" s="243"/>
      <c r="P503" s="243"/>
      <c r="Q503" s="243"/>
      <c r="R503" s="243"/>
      <c r="S503" s="243"/>
      <c r="T503" s="244"/>
      <c r="AT503" s="245" t="s">
        <v>149</v>
      </c>
      <c r="AU503" s="245" t="s">
        <v>81</v>
      </c>
      <c r="AV503" s="11" t="s">
        <v>81</v>
      </c>
      <c r="AW503" s="11" t="s">
        <v>35</v>
      </c>
      <c r="AX503" s="11" t="s">
        <v>71</v>
      </c>
      <c r="AY503" s="245" t="s">
        <v>136</v>
      </c>
    </row>
    <row r="504" s="1" customFormat="1" ht="25.5" customHeight="1">
      <c r="B504" s="44"/>
      <c r="C504" s="246" t="s">
        <v>1071</v>
      </c>
      <c r="D504" s="246" t="s">
        <v>228</v>
      </c>
      <c r="E504" s="247" t="s">
        <v>1072</v>
      </c>
      <c r="F504" s="248" t="s">
        <v>1073</v>
      </c>
      <c r="G504" s="249" t="s">
        <v>353</v>
      </c>
      <c r="H504" s="250">
        <v>1</v>
      </c>
      <c r="I504" s="251"/>
      <c r="J504" s="252">
        <f>ROUND(I504*H504,2)</f>
        <v>0</v>
      </c>
      <c r="K504" s="248" t="s">
        <v>21</v>
      </c>
      <c r="L504" s="253"/>
      <c r="M504" s="254" t="s">
        <v>21</v>
      </c>
      <c r="N504" s="255" t="s">
        <v>42</v>
      </c>
      <c r="O504" s="45"/>
      <c r="P504" s="228">
        <f>O504*H504</f>
        <v>0</v>
      </c>
      <c r="Q504" s="228">
        <v>0</v>
      </c>
      <c r="R504" s="228">
        <f>Q504*H504</f>
        <v>0</v>
      </c>
      <c r="S504" s="228">
        <v>0</v>
      </c>
      <c r="T504" s="229">
        <f>S504*H504</f>
        <v>0</v>
      </c>
      <c r="AR504" s="22" t="s">
        <v>357</v>
      </c>
      <c r="AT504" s="22" t="s">
        <v>228</v>
      </c>
      <c r="AU504" s="22" t="s">
        <v>81</v>
      </c>
      <c r="AY504" s="22" t="s">
        <v>136</v>
      </c>
      <c r="BE504" s="230">
        <f>IF(N504="základní",J504,0)</f>
        <v>0</v>
      </c>
      <c r="BF504" s="230">
        <f>IF(N504="snížená",J504,0)</f>
        <v>0</v>
      </c>
      <c r="BG504" s="230">
        <f>IF(N504="zákl. přenesená",J504,0)</f>
        <v>0</v>
      </c>
      <c r="BH504" s="230">
        <f>IF(N504="sníž. přenesená",J504,0)</f>
        <v>0</v>
      </c>
      <c r="BI504" s="230">
        <f>IF(N504="nulová",J504,0)</f>
        <v>0</v>
      </c>
      <c r="BJ504" s="22" t="s">
        <v>79</v>
      </c>
      <c r="BK504" s="230">
        <f>ROUND(I504*H504,2)</f>
        <v>0</v>
      </c>
      <c r="BL504" s="22" t="s">
        <v>250</v>
      </c>
      <c r="BM504" s="22" t="s">
        <v>1074</v>
      </c>
    </row>
    <row r="505" s="11" customFormat="1">
      <c r="B505" s="235"/>
      <c r="C505" s="236"/>
      <c r="D505" s="231" t="s">
        <v>149</v>
      </c>
      <c r="E505" s="237" t="s">
        <v>21</v>
      </c>
      <c r="F505" s="238" t="s">
        <v>563</v>
      </c>
      <c r="G505" s="236"/>
      <c r="H505" s="239">
        <v>1</v>
      </c>
      <c r="I505" s="240"/>
      <c r="J505" s="236"/>
      <c r="K505" s="236"/>
      <c r="L505" s="241"/>
      <c r="M505" s="242"/>
      <c r="N505" s="243"/>
      <c r="O505" s="243"/>
      <c r="P505" s="243"/>
      <c r="Q505" s="243"/>
      <c r="R505" s="243"/>
      <c r="S505" s="243"/>
      <c r="T505" s="244"/>
      <c r="AT505" s="245" t="s">
        <v>149</v>
      </c>
      <c r="AU505" s="245" t="s">
        <v>81</v>
      </c>
      <c r="AV505" s="11" t="s">
        <v>81</v>
      </c>
      <c r="AW505" s="11" t="s">
        <v>35</v>
      </c>
      <c r="AX505" s="11" t="s">
        <v>71</v>
      </c>
      <c r="AY505" s="245" t="s">
        <v>136</v>
      </c>
    </row>
    <row r="506" s="1" customFormat="1" ht="25.5" customHeight="1">
      <c r="B506" s="44"/>
      <c r="C506" s="246" t="s">
        <v>1075</v>
      </c>
      <c r="D506" s="246" t="s">
        <v>228</v>
      </c>
      <c r="E506" s="247" t="s">
        <v>1076</v>
      </c>
      <c r="F506" s="248" t="s">
        <v>1077</v>
      </c>
      <c r="G506" s="249" t="s">
        <v>353</v>
      </c>
      <c r="H506" s="250">
        <v>3</v>
      </c>
      <c r="I506" s="251"/>
      <c r="J506" s="252">
        <f>ROUND(I506*H506,2)</f>
        <v>0</v>
      </c>
      <c r="K506" s="248" t="s">
        <v>21</v>
      </c>
      <c r="L506" s="253"/>
      <c r="M506" s="254" t="s">
        <v>21</v>
      </c>
      <c r="N506" s="255" t="s">
        <v>42</v>
      </c>
      <c r="O506" s="45"/>
      <c r="P506" s="228">
        <f>O506*H506</f>
        <v>0</v>
      </c>
      <c r="Q506" s="228">
        <v>0</v>
      </c>
      <c r="R506" s="228">
        <f>Q506*H506</f>
        <v>0</v>
      </c>
      <c r="S506" s="228">
        <v>0</v>
      </c>
      <c r="T506" s="229">
        <f>S506*H506</f>
        <v>0</v>
      </c>
      <c r="AR506" s="22" t="s">
        <v>357</v>
      </c>
      <c r="AT506" s="22" t="s">
        <v>228</v>
      </c>
      <c r="AU506" s="22" t="s">
        <v>81</v>
      </c>
      <c r="AY506" s="22" t="s">
        <v>136</v>
      </c>
      <c r="BE506" s="230">
        <f>IF(N506="základní",J506,0)</f>
        <v>0</v>
      </c>
      <c r="BF506" s="230">
        <f>IF(N506="snížená",J506,0)</f>
        <v>0</v>
      </c>
      <c r="BG506" s="230">
        <f>IF(N506="zákl. přenesená",J506,0)</f>
        <v>0</v>
      </c>
      <c r="BH506" s="230">
        <f>IF(N506="sníž. přenesená",J506,0)</f>
        <v>0</v>
      </c>
      <c r="BI506" s="230">
        <f>IF(N506="nulová",J506,0)</f>
        <v>0</v>
      </c>
      <c r="BJ506" s="22" t="s">
        <v>79</v>
      </c>
      <c r="BK506" s="230">
        <f>ROUND(I506*H506,2)</f>
        <v>0</v>
      </c>
      <c r="BL506" s="22" t="s">
        <v>250</v>
      </c>
      <c r="BM506" s="22" t="s">
        <v>1078</v>
      </c>
    </row>
    <row r="507" s="11" customFormat="1">
      <c r="B507" s="235"/>
      <c r="C507" s="236"/>
      <c r="D507" s="231" t="s">
        <v>149</v>
      </c>
      <c r="E507" s="237" t="s">
        <v>21</v>
      </c>
      <c r="F507" s="238" t="s">
        <v>521</v>
      </c>
      <c r="G507" s="236"/>
      <c r="H507" s="239">
        <v>3</v>
      </c>
      <c r="I507" s="240"/>
      <c r="J507" s="236"/>
      <c r="K507" s="236"/>
      <c r="L507" s="241"/>
      <c r="M507" s="242"/>
      <c r="N507" s="243"/>
      <c r="O507" s="243"/>
      <c r="P507" s="243"/>
      <c r="Q507" s="243"/>
      <c r="R507" s="243"/>
      <c r="S507" s="243"/>
      <c r="T507" s="244"/>
      <c r="AT507" s="245" t="s">
        <v>149</v>
      </c>
      <c r="AU507" s="245" t="s">
        <v>81</v>
      </c>
      <c r="AV507" s="11" t="s">
        <v>81</v>
      </c>
      <c r="AW507" s="11" t="s">
        <v>35</v>
      </c>
      <c r="AX507" s="11" t="s">
        <v>71</v>
      </c>
      <c r="AY507" s="245" t="s">
        <v>136</v>
      </c>
    </row>
    <row r="508" s="1" customFormat="1" ht="16.5" customHeight="1">
      <c r="B508" s="44"/>
      <c r="C508" s="246" t="s">
        <v>1079</v>
      </c>
      <c r="D508" s="246" t="s">
        <v>228</v>
      </c>
      <c r="E508" s="247" t="s">
        <v>1080</v>
      </c>
      <c r="F508" s="248" t="s">
        <v>1081</v>
      </c>
      <c r="G508" s="249" t="s">
        <v>353</v>
      </c>
      <c r="H508" s="250">
        <v>1</v>
      </c>
      <c r="I508" s="251"/>
      <c r="J508" s="252">
        <f>ROUND(I508*H508,2)</f>
        <v>0</v>
      </c>
      <c r="K508" s="248" t="s">
        <v>21</v>
      </c>
      <c r="L508" s="253"/>
      <c r="M508" s="254" t="s">
        <v>21</v>
      </c>
      <c r="N508" s="255" t="s">
        <v>42</v>
      </c>
      <c r="O508" s="45"/>
      <c r="P508" s="228">
        <f>O508*H508</f>
        <v>0</v>
      </c>
      <c r="Q508" s="228">
        <v>0</v>
      </c>
      <c r="R508" s="228">
        <f>Q508*H508</f>
        <v>0</v>
      </c>
      <c r="S508" s="228">
        <v>0</v>
      </c>
      <c r="T508" s="229">
        <f>S508*H508</f>
        <v>0</v>
      </c>
      <c r="AR508" s="22" t="s">
        <v>357</v>
      </c>
      <c r="AT508" s="22" t="s">
        <v>228</v>
      </c>
      <c r="AU508" s="22" t="s">
        <v>81</v>
      </c>
      <c r="AY508" s="22" t="s">
        <v>136</v>
      </c>
      <c r="BE508" s="230">
        <f>IF(N508="základní",J508,0)</f>
        <v>0</v>
      </c>
      <c r="BF508" s="230">
        <f>IF(N508="snížená",J508,0)</f>
        <v>0</v>
      </c>
      <c r="BG508" s="230">
        <f>IF(N508="zákl. přenesená",J508,0)</f>
        <v>0</v>
      </c>
      <c r="BH508" s="230">
        <f>IF(N508="sníž. přenesená",J508,0)</f>
        <v>0</v>
      </c>
      <c r="BI508" s="230">
        <f>IF(N508="nulová",J508,0)</f>
        <v>0</v>
      </c>
      <c r="BJ508" s="22" t="s">
        <v>79</v>
      </c>
      <c r="BK508" s="230">
        <f>ROUND(I508*H508,2)</f>
        <v>0</v>
      </c>
      <c r="BL508" s="22" t="s">
        <v>250</v>
      </c>
      <c r="BM508" s="22" t="s">
        <v>1082</v>
      </c>
    </row>
    <row r="509" s="11" customFormat="1">
      <c r="B509" s="235"/>
      <c r="C509" s="236"/>
      <c r="D509" s="231" t="s">
        <v>149</v>
      </c>
      <c r="E509" s="237" t="s">
        <v>21</v>
      </c>
      <c r="F509" s="238" t="s">
        <v>563</v>
      </c>
      <c r="G509" s="236"/>
      <c r="H509" s="239">
        <v>1</v>
      </c>
      <c r="I509" s="240"/>
      <c r="J509" s="236"/>
      <c r="K509" s="236"/>
      <c r="L509" s="241"/>
      <c r="M509" s="242"/>
      <c r="N509" s="243"/>
      <c r="O509" s="243"/>
      <c r="P509" s="243"/>
      <c r="Q509" s="243"/>
      <c r="R509" s="243"/>
      <c r="S509" s="243"/>
      <c r="T509" s="244"/>
      <c r="AT509" s="245" t="s">
        <v>149</v>
      </c>
      <c r="AU509" s="245" t="s">
        <v>81</v>
      </c>
      <c r="AV509" s="11" t="s">
        <v>81</v>
      </c>
      <c r="AW509" s="11" t="s">
        <v>35</v>
      </c>
      <c r="AX509" s="11" t="s">
        <v>71</v>
      </c>
      <c r="AY509" s="245" t="s">
        <v>136</v>
      </c>
    </row>
    <row r="510" s="1" customFormat="1" ht="16.5" customHeight="1">
      <c r="B510" s="44"/>
      <c r="C510" s="246" t="s">
        <v>1083</v>
      </c>
      <c r="D510" s="246" t="s">
        <v>228</v>
      </c>
      <c r="E510" s="247" t="s">
        <v>1084</v>
      </c>
      <c r="F510" s="248" t="s">
        <v>1085</v>
      </c>
      <c r="G510" s="249" t="s">
        <v>353</v>
      </c>
      <c r="H510" s="250">
        <v>3</v>
      </c>
      <c r="I510" s="251"/>
      <c r="J510" s="252">
        <f>ROUND(I510*H510,2)</f>
        <v>0</v>
      </c>
      <c r="K510" s="248" t="s">
        <v>21</v>
      </c>
      <c r="L510" s="253"/>
      <c r="M510" s="254" t="s">
        <v>21</v>
      </c>
      <c r="N510" s="255" t="s">
        <v>42</v>
      </c>
      <c r="O510" s="45"/>
      <c r="P510" s="228">
        <f>O510*H510</f>
        <v>0</v>
      </c>
      <c r="Q510" s="228">
        <v>0</v>
      </c>
      <c r="R510" s="228">
        <f>Q510*H510</f>
        <v>0</v>
      </c>
      <c r="S510" s="228">
        <v>0</v>
      </c>
      <c r="T510" s="229">
        <f>S510*H510</f>
        <v>0</v>
      </c>
      <c r="AR510" s="22" t="s">
        <v>357</v>
      </c>
      <c r="AT510" s="22" t="s">
        <v>228</v>
      </c>
      <c r="AU510" s="22" t="s">
        <v>81</v>
      </c>
      <c r="AY510" s="22" t="s">
        <v>136</v>
      </c>
      <c r="BE510" s="230">
        <f>IF(N510="základní",J510,0)</f>
        <v>0</v>
      </c>
      <c r="BF510" s="230">
        <f>IF(N510="snížená",J510,0)</f>
        <v>0</v>
      </c>
      <c r="BG510" s="230">
        <f>IF(N510="zákl. přenesená",J510,0)</f>
        <v>0</v>
      </c>
      <c r="BH510" s="230">
        <f>IF(N510="sníž. přenesená",J510,0)</f>
        <v>0</v>
      </c>
      <c r="BI510" s="230">
        <f>IF(N510="nulová",J510,0)</f>
        <v>0</v>
      </c>
      <c r="BJ510" s="22" t="s">
        <v>79</v>
      </c>
      <c r="BK510" s="230">
        <f>ROUND(I510*H510,2)</f>
        <v>0</v>
      </c>
      <c r="BL510" s="22" t="s">
        <v>250</v>
      </c>
      <c r="BM510" s="22" t="s">
        <v>1086</v>
      </c>
    </row>
    <row r="511" s="11" customFormat="1">
      <c r="B511" s="235"/>
      <c r="C511" s="236"/>
      <c r="D511" s="231" t="s">
        <v>149</v>
      </c>
      <c r="E511" s="237" t="s">
        <v>21</v>
      </c>
      <c r="F511" s="238" t="s">
        <v>521</v>
      </c>
      <c r="G511" s="236"/>
      <c r="H511" s="239">
        <v>3</v>
      </c>
      <c r="I511" s="240"/>
      <c r="J511" s="236"/>
      <c r="K511" s="236"/>
      <c r="L511" s="241"/>
      <c r="M511" s="242"/>
      <c r="N511" s="243"/>
      <c r="O511" s="243"/>
      <c r="P511" s="243"/>
      <c r="Q511" s="243"/>
      <c r="R511" s="243"/>
      <c r="S511" s="243"/>
      <c r="T511" s="244"/>
      <c r="AT511" s="245" t="s">
        <v>149</v>
      </c>
      <c r="AU511" s="245" t="s">
        <v>81</v>
      </c>
      <c r="AV511" s="11" t="s">
        <v>81</v>
      </c>
      <c r="AW511" s="11" t="s">
        <v>35</v>
      </c>
      <c r="AX511" s="11" t="s">
        <v>71</v>
      </c>
      <c r="AY511" s="245" t="s">
        <v>136</v>
      </c>
    </row>
    <row r="512" s="1" customFormat="1" ht="16.5" customHeight="1">
      <c r="B512" s="44"/>
      <c r="C512" s="246" t="s">
        <v>1087</v>
      </c>
      <c r="D512" s="246" t="s">
        <v>228</v>
      </c>
      <c r="E512" s="247" t="s">
        <v>1088</v>
      </c>
      <c r="F512" s="248" t="s">
        <v>1089</v>
      </c>
      <c r="G512" s="249" t="s">
        <v>353</v>
      </c>
      <c r="H512" s="250">
        <v>8</v>
      </c>
      <c r="I512" s="251"/>
      <c r="J512" s="252">
        <f>ROUND(I512*H512,2)</f>
        <v>0</v>
      </c>
      <c r="K512" s="248" t="s">
        <v>21</v>
      </c>
      <c r="L512" s="253"/>
      <c r="M512" s="254" t="s">
        <v>21</v>
      </c>
      <c r="N512" s="255" t="s">
        <v>42</v>
      </c>
      <c r="O512" s="45"/>
      <c r="P512" s="228">
        <f>O512*H512</f>
        <v>0</v>
      </c>
      <c r="Q512" s="228">
        <v>0</v>
      </c>
      <c r="R512" s="228">
        <f>Q512*H512</f>
        <v>0</v>
      </c>
      <c r="S512" s="228">
        <v>0</v>
      </c>
      <c r="T512" s="229">
        <f>S512*H512</f>
        <v>0</v>
      </c>
      <c r="AR512" s="22" t="s">
        <v>357</v>
      </c>
      <c r="AT512" s="22" t="s">
        <v>228</v>
      </c>
      <c r="AU512" s="22" t="s">
        <v>81</v>
      </c>
      <c r="AY512" s="22" t="s">
        <v>136</v>
      </c>
      <c r="BE512" s="230">
        <f>IF(N512="základní",J512,0)</f>
        <v>0</v>
      </c>
      <c r="BF512" s="230">
        <f>IF(N512="snížená",J512,0)</f>
        <v>0</v>
      </c>
      <c r="BG512" s="230">
        <f>IF(N512="zákl. přenesená",J512,0)</f>
        <v>0</v>
      </c>
      <c r="BH512" s="230">
        <f>IF(N512="sníž. přenesená",J512,0)</f>
        <v>0</v>
      </c>
      <c r="BI512" s="230">
        <f>IF(N512="nulová",J512,0)</f>
        <v>0</v>
      </c>
      <c r="BJ512" s="22" t="s">
        <v>79</v>
      </c>
      <c r="BK512" s="230">
        <f>ROUND(I512*H512,2)</f>
        <v>0</v>
      </c>
      <c r="BL512" s="22" t="s">
        <v>250</v>
      </c>
      <c r="BM512" s="22" t="s">
        <v>1090</v>
      </c>
    </row>
    <row r="513" s="11" customFormat="1">
      <c r="B513" s="235"/>
      <c r="C513" s="236"/>
      <c r="D513" s="231" t="s">
        <v>149</v>
      </c>
      <c r="E513" s="237" t="s">
        <v>21</v>
      </c>
      <c r="F513" s="238" t="s">
        <v>480</v>
      </c>
      <c r="G513" s="236"/>
      <c r="H513" s="239">
        <v>8</v>
      </c>
      <c r="I513" s="240"/>
      <c r="J513" s="236"/>
      <c r="K513" s="236"/>
      <c r="L513" s="241"/>
      <c r="M513" s="242"/>
      <c r="N513" s="243"/>
      <c r="O513" s="243"/>
      <c r="P513" s="243"/>
      <c r="Q513" s="243"/>
      <c r="R513" s="243"/>
      <c r="S513" s="243"/>
      <c r="T513" s="244"/>
      <c r="AT513" s="245" t="s">
        <v>149</v>
      </c>
      <c r="AU513" s="245" t="s">
        <v>81</v>
      </c>
      <c r="AV513" s="11" t="s">
        <v>81</v>
      </c>
      <c r="AW513" s="11" t="s">
        <v>35</v>
      </c>
      <c r="AX513" s="11" t="s">
        <v>71</v>
      </c>
      <c r="AY513" s="245" t="s">
        <v>136</v>
      </c>
    </row>
    <row r="514" s="1" customFormat="1" ht="25.5" customHeight="1">
      <c r="B514" s="44"/>
      <c r="C514" s="246" t="s">
        <v>1091</v>
      </c>
      <c r="D514" s="246" t="s">
        <v>228</v>
      </c>
      <c r="E514" s="247" t="s">
        <v>1092</v>
      </c>
      <c r="F514" s="248" t="s">
        <v>1093</v>
      </c>
      <c r="G514" s="249" t="s">
        <v>353</v>
      </c>
      <c r="H514" s="250">
        <v>4</v>
      </c>
      <c r="I514" s="251"/>
      <c r="J514" s="252">
        <f>ROUND(I514*H514,2)</f>
        <v>0</v>
      </c>
      <c r="K514" s="248" t="s">
        <v>21</v>
      </c>
      <c r="L514" s="253"/>
      <c r="M514" s="254" t="s">
        <v>21</v>
      </c>
      <c r="N514" s="255" t="s">
        <v>42</v>
      </c>
      <c r="O514" s="45"/>
      <c r="P514" s="228">
        <f>O514*H514</f>
        <v>0</v>
      </c>
      <c r="Q514" s="228">
        <v>0</v>
      </c>
      <c r="R514" s="228">
        <f>Q514*H514</f>
        <v>0</v>
      </c>
      <c r="S514" s="228">
        <v>0</v>
      </c>
      <c r="T514" s="229">
        <f>S514*H514</f>
        <v>0</v>
      </c>
      <c r="AR514" s="22" t="s">
        <v>357</v>
      </c>
      <c r="AT514" s="22" t="s">
        <v>228</v>
      </c>
      <c r="AU514" s="22" t="s">
        <v>81</v>
      </c>
      <c r="AY514" s="22" t="s">
        <v>136</v>
      </c>
      <c r="BE514" s="230">
        <f>IF(N514="základní",J514,0)</f>
        <v>0</v>
      </c>
      <c r="BF514" s="230">
        <f>IF(N514="snížená",J514,0)</f>
        <v>0</v>
      </c>
      <c r="BG514" s="230">
        <f>IF(N514="zákl. přenesená",J514,0)</f>
        <v>0</v>
      </c>
      <c r="BH514" s="230">
        <f>IF(N514="sníž. přenesená",J514,0)</f>
        <v>0</v>
      </c>
      <c r="BI514" s="230">
        <f>IF(N514="nulová",J514,0)</f>
        <v>0</v>
      </c>
      <c r="BJ514" s="22" t="s">
        <v>79</v>
      </c>
      <c r="BK514" s="230">
        <f>ROUND(I514*H514,2)</f>
        <v>0</v>
      </c>
      <c r="BL514" s="22" t="s">
        <v>250</v>
      </c>
      <c r="BM514" s="22" t="s">
        <v>1094</v>
      </c>
    </row>
    <row r="515" s="11" customFormat="1">
      <c r="B515" s="235"/>
      <c r="C515" s="236"/>
      <c r="D515" s="231" t="s">
        <v>149</v>
      </c>
      <c r="E515" s="237" t="s">
        <v>21</v>
      </c>
      <c r="F515" s="238" t="s">
        <v>554</v>
      </c>
      <c r="G515" s="236"/>
      <c r="H515" s="239">
        <v>4</v>
      </c>
      <c r="I515" s="240"/>
      <c r="J515" s="236"/>
      <c r="K515" s="236"/>
      <c r="L515" s="241"/>
      <c r="M515" s="242"/>
      <c r="N515" s="243"/>
      <c r="O515" s="243"/>
      <c r="P515" s="243"/>
      <c r="Q515" s="243"/>
      <c r="R515" s="243"/>
      <c r="S515" s="243"/>
      <c r="T515" s="244"/>
      <c r="AT515" s="245" t="s">
        <v>149</v>
      </c>
      <c r="AU515" s="245" t="s">
        <v>81</v>
      </c>
      <c r="AV515" s="11" t="s">
        <v>81</v>
      </c>
      <c r="AW515" s="11" t="s">
        <v>35</v>
      </c>
      <c r="AX515" s="11" t="s">
        <v>71</v>
      </c>
      <c r="AY515" s="245" t="s">
        <v>136</v>
      </c>
    </row>
    <row r="516" s="1" customFormat="1" ht="25.5" customHeight="1">
      <c r="B516" s="44"/>
      <c r="C516" s="246" t="s">
        <v>1095</v>
      </c>
      <c r="D516" s="246" t="s">
        <v>228</v>
      </c>
      <c r="E516" s="247" t="s">
        <v>1096</v>
      </c>
      <c r="F516" s="248" t="s">
        <v>1097</v>
      </c>
      <c r="G516" s="249" t="s">
        <v>353</v>
      </c>
      <c r="H516" s="250">
        <v>28</v>
      </c>
      <c r="I516" s="251"/>
      <c r="J516" s="252">
        <f>ROUND(I516*H516,2)</f>
        <v>0</v>
      </c>
      <c r="K516" s="248" t="s">
        <v>21</v>
      </c>
      <c r="L516" s="253"/>
      <c r="M516" s="254" t="s">
        <v>21</v>
      </c>
      <c r="N516" s="255" t="s">
        <v>42</v>
      </c>
      <c r="O516" s="45"/>
      <c r="P516" s="228">
        <f>O516*H516</f>
        <v>0</v>
      </c>
      <c r="Q516" s="228">
        <v>0</v>
      </c>
      <c r="R516" s="228">
        <f>Q516*H516</f>
        <v>0</v>
      </c>
      <c r="S516" s="228">
        <v>0</v>
      </c>
      <c r="T516" s="229">
        <f>S516*H516</f>
        <v>0</v>
      </c>
      <c r="AR516" s="22" t="s">
        <v>357</v>
      </c>
      <c r="AT516" s="22" t="s">
        <v>228</v>
      </c>
      <c r="AU516" s="22" t="s">
        <v>81</v>
      </c>
      <c r="AY516" s="22" t="s">
        <v>136</v>
      </c>
      <c r="BE516" s="230">
        <f>IF(N516="základní",J516,0)</f>
        <v>0</v>
      </c>
      <c r="BF516" s="230">
        <f>IF(N516="snížená",J516,0)</f>
        <v>0</v>
      </c>
      <c r="BG516" s="230">
        <f>IF(N516="zákl. přenesená",J516,0)</f>
        <v>0</v>
      </c>
      <c r="BH516" s="230">
        <f>IF(N516="sníž. přenesená",J516,0)</f>
        <v>0</v>
      </c>
      <c r="BI516" s="230">
        <f>IF(N516="nulová",J516,0)</f>
        <v>0</v>
      </c>
      <c r="BJ516" s="22" t="s">
        <v>79</v>
      </c>
      <c r="BK516" s="230">
        <f>ROUND(I516*H516,2)</f>
        <v>0</v>
      </c>
      <c r="BL516" s="22" t="s">
        <v>250</v>
      </c>
      <c r="BM516" s="22" t="s">
        <v>1098</v>
      </c>
    </row>
    <row r="517" s="11" customFormat="1">
      <c r="B517" s="235"/>
      <c r="C517" s="236"/>
      <c r="D517" s="231" t="s">
        <v>149</v>
      </c>
      <c r="E517" s="237" t="s">
        <v>21</v>
      </c>
      <c r="F517" s="238" t="s">
        <v>1099</v>
      </c>
      <c r="G517" s="236"/>
      <c r="H517" s="239">
        <v>28</v>
      </c>
      <c r="I517" s="240"/>
      <c r="J517" s="236"/>
      <c r="K517" s="236"/>
      <c r="L517" s="241"/>
      <c r="M517" s="242"/>
      <c r="N517" s="243"/>
      <c r="O517" s="243"/>
      <c r="P517" s="243"/>
      <c r="Q517" s="243"/>
      <c r="R517" s="243"/>
      <c r="S517" s="243"/>
      <c r="T517" s="244"/>
      <c r="AT517" s="245" t="s">
        <v>149</v>
      </c>
      <c r="AU517" s="245" t="s">
        <v>81</v>
      </c>
      <c r="AV517" s="11" t="s">
        <v>81</v>
      </c>
      <c r="AW517" s="11" t="s">
        <v>35</v>
      </c>
      <c r="AX517" s="11" t="s">
        <v>71</v>
      </c>
      <c r="AY517" s="245" t="s">
        <v>136</v>
      </c>
    </row>
    <row r="518" s="1" customFormat="1" ht="25.5" customHeight="1">
      <c r="B518" s="44"/>
      <c r="C518" s="246" t="s">
        <v>1100</v>
      </c>
      <c r="D518" s="246" t="s">
        <v>228</v>
      </c>
      <c r="E518" s="247" t="s">
        <v>1101</v>
      </c>
      <c r="F518" s="248" t="s">
        <v>1102</v>
      </c>
      <c r="G518" s="249" t="s">
        <v>353</v>
      </c>
      <c r="H518" s="250">
        <v>6</v>
      </c>
      <c r="I518" s="251"/>
      <c r="J518" s="252">
        <f>ROUND(I518*H518,2)</f>
        <v>0</v>
      </c>
      <c r="K518" s="248" t="s">
        <v>21</v>
      </c>
      <c r="L518" s="253"/>
      <c r="M518" s="254" t="s">
        <v>21</v>
      </c>
      <c r="N518" s="255" t="s">
        <v>42</v>
      </c>
      <c r="O518" s="45"/>
      <c r="P518" s="228">
        <f>O518*H518</f>
        <v>0</v>
      </c>
      <c r="Q518" s="228">
        <v>0</v>
      </c>
      <c r="R518" s="228">
        <f>Q518*H518</f>
        <v>0</v>
      </c>
      <c r="S518" s="228">
        <v>0</v>
      </c>
      <c r="T518" s="229">
        <f>S518*H518</f>
        <v>0</v>
      </c>
      <c r="AR518" s="22" t="s">
        <v>357</v>
      </c>
      <c r="AT518" s="22" t="s">
        <v>228</v>
      </c>
      <c r="AU518" s="22" t="s">
        <v>81</v>
      </c>
      <c r="AY518" s="22" t="s">
        <v>136</v>
      </c>
      <c r="BE518" s="230">
        <f>IF(N518="základní",J518,0)</f>
        <v>0</v>
      </c>
      <c r="BF518" s="230">
        <f>IF(N518="snížená",J518,0)</f>
        <v>0</v>
      </c>
      <c r="BG518" s="230">
        <f>IF(N518="zákl. přenesená",J518,0)</f>
        <v>0</v>
      </c>
      <c r="BH518" s="230">
        <f>IF(N518="sníž. přenesená",J518,0)</f>
        <v>0</v>
      </c>
      <c r="BI518" s="230">
        <f>IF(N518="nulová",J518,0)</f>
        <v>0</v>
      </c>
      <c r="BJ518" s="22" t="s">
        <v>79</v>
      </c>
      <c r="BK518" s="230">
        <f>ROUND(I518*H518,2)</f>
        <v>0</v>
      </c>
      <c r="BL518" s="22" t="s">
        <v>250</v>
      </c>
      <c r="BM518" s="22" t="s">
        <v>1103</v>
      </c>
    </row>
    <row r="519" s="11" customFormat="1">
      <c r="B519" s="235"/>
      <c r="C519" s="236"/>
      <c r="D519" s="231" t="s">
        <v>149</v>
      </c>
      <c r="E519" s="237" t="s">
        <v>21</v>
      </c>
      <c r="F519" s="238" t="s">
        <v>1104</v>
      </c>
      <c r="G519" s="236"/>
      <c r="H519" s="239">
        <v>6</v>
      </c>
      <c r="I519" s="240"/>
      <c r="J519" s="236"/>
      <c r="K519" s="236"/>
      <c r="L519" s="241"/>
      <c r="M519" s="242"/>
      <c r="N519" s="243"/>
      <c r="O519" s="243"/>
      <c r="P519" s="243"/>
      <c r="Q519" s="243"/>
      <c r="R519" s="243"/>
      <c r="S519" s="243"/>
      <c r="T519" s="244"/>
      <c r="AT519" s="245" t="s">
        <v>149</v>
      </c>
      <c r="AU519" s="245" t="s">
        <v>81</v>
      </c>
      <c r="AV519" s="11" t="s">
        <v>81</v>
      </c>
      <c r="AW519" s="11" t="s">
        <v>35</v>
      </c>
      <c r="AX519" s="11" t="s">
        <v>71</v>
      </c>
      <c r="AY519" s="245" t="s">
        <v>136</v>
      </c>
    </row>
    <row r="520" s="1" customFormat="1" ht="16.5" customHeight="1">
      <c r="B520" s="44"/>
      <c r="C520" s="246" t="s">
        <v>1105</v>
      </c>
      <c r="D520" s="246" t="s">
        <v>228</v>
      </c>
      <c r="E520" s="247" t="s">
        <v>1106</v>
      </c>
      <c r="F520" s="248" t="s">
        <v>1107</v>
      </c>
      <c r="G520" s="249" t="s">
        <v>353</v>
      </c>
      <c r="H520" s="250">
        <v>1</v>
      </c>
      <c r="I520" s="251"/>
      <c r="J520" s="252">
        <f>ROUND(I520*H520,2)</f>
        <v>0</v>
      </c>
      <c r="K520" s="248" t="s">
        <v>21</v>
      </c>
      <c r="L520" s="253"/>
      <c r="M520" s="254" t="s">
        <v>21</v>
      </c>
      <c r="N520" s="255" t="s">
        <v>42</v>
      </c>
      <c r="O520" s="45"/>
      <c r="P520" s="228">
        <f>O520*H520</f>
        <v>0</v>
      </c>
      <c r="Q520" s="228">
        <v>0</v>
      </c>
      <c r="R520" s="228">
        <f>Q520*H520</f>
        <v>0</v>
      </c>
      <c r="S520" s="228">
        <v>0</v>
      </c>
      <c r="T520" s="229">
        <f>S520*H520</f>
        <v>0</v>
      </c>
      <c r="AR520" s="22" t="s">
        <v>357</v>
      </c>
      <c r="AT520" s="22" t="s">
        <v>228</v>
      </c>
      <c r="AU520" s="22" t="s">
        <v>81</v>
      </c>
      <c r="AY520" s="22" t="s">
        <v>136</v>
      </c>
      <c r="BE520" s="230">
        <f>IF(N520="základní",J520,0)</f>
        <v>0</v>
      </c>
      <c r="BF520" s="230">
        <f>IF(N520="snížená",J520,0)</f>
        <v>0</v>
      </c>
      <c r="BG520" s="230">
        <f>IF(N520="zákl. přenesená",J520,0)</f>
        <v>0</v>
      </c>
      <c r="BH520" s="230">
        <f>IF(N520="sníž. přenesená",J520,0)</f>
        <v>0</v>
      </c>
      <c r="BI520" s="230">
        <f>IF(N520="nulová",J520,0)</f>
        <v>0</v>
      </c>
      <c r="BJ520" s="22" t="s">
        <v>79</v>
      </c>
      <c r="BK520" s="230">
        <f>ROUND(I520*H520,2)</f>
        <v>0</v>
      </c>
      <c r="BL520" s="22" t="s">
        <v>250</v>
      </c>
      <c r="BM520" s="22" t="s">
        <v>1108</v>
      </c>
    </row>
    <row r="521" s="11" customFormat="1">
      <c r="B521" s="235"/>
      <c r="C521" s="236"/>
      <c r="D521" s="231" t="s">
        <v>149</v>
      </c>
      <c r="E521" s="237" t="s">
        <v>21</v>
      </c>
      <c r="F521" s="238" t="s">
        <v>563</v>
      </c>
      <c r="G521" s="236"/>
      <c r="H521" s="239">
        <v>1</v>
      </c>
      <c r="I521" s="240"/>
      <c r="J521" s="236"/>
      <c r="K521" s="236"/>
      <c r="L521" s="241"/>
      <c r="M521" s="242"/>
      <c r="N521" s="243"/>
      <c r="O521" s="243"/>
      <c r="P521" s="243"/>
      <c r="Q521" s="243"/>
      <c r="R521" s="243"/>
      <c r="S521" s="243"/>
      <c r="T521" s="244"/>
      <c r="AT521" s="245" t="s">
        <v>149</v>
      </c>
      <c r="AU521" s="245" t="s">
        <v>81</v>
      </c>
      <c r="AV521" s="11" t="s">
        <v>81</v>
      </c>
      <c r="AW521" s="11" t="s">
        <v>35</v>
      </c>
      <c r="AX521" s="11" t="s">
        <v>71</v>
      </c>
      <c r="AY521" s="245" t="s">
        <v>136</v>
      </c>
    </row>
    <row r="522" s="1" customFormat="1" ht="16.5" customHeight="1">
      <c r="B522" s="44"/>
      <c r="C522" s="246" t="s">
        <v>1109</v>
      </c>
      <c r="D522" s="246" t="s">
        <v>228</v>
      </c>
      <c r="E522" s="247" t="s">
        <v>1110</v>
      </c>
      <c r="F522" s="248" t="s">
        <v>1111</v>
      </c>
      <c r="G522" s="249" t="s">
        <v>353</v>
      </c>
      <c r="H522" s="250">
        <v>6</v>
      </c>
      <c r="I522" s="251"/>
      <c r="J522" s="252">
        <f>ROUND(I522*H522,2)</f>
        <v>0</v>
      </c>
      <c r="K522" s="248" t="s">
        <v>21</v>
      </c>
      <c r="L522" s="253"/>
      <c r="M522" s="254" t="s">
        <v>21</v>
      </c>
      <c r="N522" s="255" t="s">
        <v>42</v>
      </c>
      <c r="O522" s="45"/>
      <c r="P522" s="228">
        <f>O522*H522</f>
        <v>0</v>
      </c>
      <c r="Q522" s="228">
        <v>0</v>
      </c>
      <c r="R522" s="228">
        <f>Q522*H522</f>
        <v>0</v>
      </c>
      <c r="S522" s="228">
        <v>0</v>
      </c>
      <c r="T522" s="229">
        <f>S522*H522</f>
        <v>0</v>
      </c>
      <c r="AR522" s="22" t="s">
        <v>357</v>
      </c>
      <c r="AT522" s="22" t="s">
        <v>228</v>
      </c>
      <c r="AU522" s="22" t="s">
        <v>81</v>
      </c>
      <c r="AY522" s="22" t="s">
        <v>136</v>
      </c>
      <c r="BE522" s="230">
        <f>IF(N522="základní",J522,0)</f>
        <v>0</v>
      </c>
      <c r="BF522" s="230">
        <f>IF(N522="snížená",J522,0)</f>
        <v>0</v>
      </c>
      <c r="BG522" s="230">
        <f>IF(N522="zákl. přenesená",J522,0)</f>
        <v>0</v>
      </c>
      <c r="BH522" s="230">
        <f>IF(N522="sníž. přenesená",J522,0)</f>
        <v>0</v>
      </c>
      <c r="BI522" s="230">
        <f>IF(N522="nulová",J522,0)</f>
        <v>0</v>
      </c>
      <c r="BJ522" s="22" t="s">
        <v>79</v>
      </c>
      <c r="BK522" s="230">
        <f>ROUND(I522*H522,2)</f>
        <v>0</v>
      </c>
      <c r="BL522" s="22" t="s">
        <v>250</v>
      </c>
      <c r="BM522" s="22" t="s">
        <v>1112</v>
      </c>
    </row>
    <row r="523" s="11" customFormat="1">
      <c r="B523" s="235"/>
      <c r="C523" s="236"/>
      <c r="D523" s="231" t="s">
        <v>149</v>
      </c>
      <c r="E523" s="237" t="s">
        <v>21</v>
      </c>
      <c r="F523" s="238" t="s">
        <v>1104</v>
      </c>
      <c r="G523" s="236"/>
      <c r="H523" s="239">
        <v>6</v>
      </c>
      <c r="I523" s="240"/>
      <c r="J523" s="236"/>
      <c r="K523" s="236"/>
      <c r="L523" s="241"/>
      <c r="M523" s="242"/>
      <c r="N523" s="243"/>
      <c r="O523" s="243"/>
      <c r="P523" s="243"/>
      <c r="Q523" s="243"/>
      <c r="R523" s="243"/>
      <c r="S523" s="243"/>
      <c r="T523" s="244"/>
      <c r="AT523" s="245" t="s">
        <v>149</v>
      </c>
      <c r="AU523" s="245" t="s">
        <v>81</v>
      </c>
      <c r="AV523" s="11" t="s">
        <v>81</v>
      </c>
      <c r="AW523" s="11" t="s">
        <v>35</v>
      </c>
      <c r="AX523" s="11" t="s">
        <v>71</v>
      </c>
      <c r="AY523" s="245" t="s">
        <v>136</v>
      </c>
    </row>
    <row r="524" s="1" customFormat="1" ht="16.5" customHeight="1">
      <c r="B524" s="44"/>
      <c r="C524" s="246" t="s">
        <v>1113</v>
      </c>
      <c r="D524" s="246" t="s">
        <v>228</v>
      </c>
      <c r="E524" s="247" t="s">
        <v>1114</v>
      </c>
      <c r="F524" s="248" t="s">
        <v>1115</v>
      </c>
      <c r="G524" s="249" t="s">
        <v>353</v>
      </c>
      <c r="H524" s="250">
        <v>50</v>
      </c>
      <c r="I524" s="251"/>
      <c r="J524" s="252">
        <f>ROUND(I524*H524,2)</f>
        <v>0</v>
      </c>
      <c r="K524" s="248" t="s">
        <v>21</v>
      </c>
      <c r="L524" s="253"/>
      <c r="M524" s="254" t="s">
        <v>21</v>
      </c>
      <c r="N524" s="255" t="s">
        <v>42</v>
      </c>
      <c r="O524" s="45"/>
      <c r="P524" s="228">
        <f>O524*H524</f>
        <v>0</v>
      </c>
      <c r="Q524" s="228">
        <v>0</v>
      </c>
      <c r="R524" s="228">
        <f>Q524*H524</f>
        <v>0</v>
      </c>
      <c r="S524" s="228">
        <v>0</v>
      </c>
      <c r="T524" s="229">
        <f>S524*H524</f>
        <v>0</v>
      </c>
      <c r="AR524" s="22" t="s">
        <v>357</v>
      </c>
      <c r="AT524" s="22" t="s">
        <v>228</v>
      </c>
      <c r="AU524" s="22" t="s">
        <v>81</v>
      </c>
      <c r="AY524" s="22" t="s">
        <v>136</v>
      </c>
      <c r="BE524" s="230">
        <f>IF(N524="základní",J524,0)</f>
        <v>0</v>
      </c>
      <c r="BF524" s="230">
        <f>IF(N524="snížená",J524,0)</f>
        <v>0</v>
      </c>
      <c r="BG524" s="230">
        <f>IF(N524="zákl. přenesená",J524,0)</f>
        <v>0</v>
      </c>
      <c r="BH524" s="230">
        <f>IF(N524="sníž. přenesená",J524,0)</f>
        <v>0</v>
      </c>
      <c r="BI524" s="230">
        <f>IF(N524="nulová",J524,0)</f>
        <v>0</v>
      </c>
      <c r="BJ524" s="22" t="s">
        <v>79</v>
      </c>
      <c r="BK524" s="230">
        <f>ROUND(I524*H524,2)</f>
        <v>0</v>
      </c>
      <c r="BL524" s="22" t="s">
        <v>250</v>
      </c>
      <c r="BM524" s="22" t="s">
        <v>1116</v>
      </c>
    </row>
    <row r="525" s="11" customFormat="1">
      <c r="B525" s="235"/>
      <c r="C525" s="236"/>
      <c r="D525" s="231" t="s">
        <v>149</v>
      </c>
      <c r="E525" s="237" t="s">
        <v>21</v>
      </c>
      <c r="F525" s="238" t="s">
        <v>1117</v>
      </c>
      <c r="G525" s="236"/>
      <c r="H525" s="239">
        <v>50</v>
      </c>
      <c r="I525" s="240"/>
      <c r="J525" s="236"/>
      <c r="K525" s="236"/>
      <c r="L525" s="241"/>
      <c r="M525" s="242"/>
      <c r="N525" s="243"/>
      <c r="O525" s="243"/>
      <c r="P525" s="243"/>
      <c r="Q525" s="243"/>
      <c r="R525" s="243"/>
      <c r="S525" s="243"/>
      <c r="T525" s="244"/>
      <c r="AT525" s="245" t="s">
        <v>149</v>
      </c>
      <c r="AU525" s="245" t="s">
        <v>81</v>
      </c>
      <c r="AV525" s="11" t="s">
        <v>81</v>
      </c>
      <c r="AW525" s="11" t="s">
        <v>35</v>
      </c>
      <c r="AX525" s="11" t="s">
        <v>71</v>
      </c>
      <c r="AY525" s="245" t="s">
        <v>136</v>
      </c>
    </row>
    <row r="526" s="1" customFormat="1" ht="16.5" customHeight="1">
      <c r="B526" s="44"/>
      <c r="C526" s="246" t="s">
        <v>1118</v>
      </c>
      <c r="D526" s="246" t="s">
        <v>228</v>
      </c>
      <c r="E526" s="247" t="s">
        <v>1119</v>
      </c>
      <c r="F526" s="248" t="s">
        <v>1120</v>
      </c>
      <c r="G526" s="249" t="s">
        <v>353</v>
      </c>
      <c r="H526" s="250">
        <v>29</v>
      </c>
      <c r="I526" s="251"/>
      <c r="J526" s="252">
        <f>ROUND(I526*H526,2)</f>
        <v>0</v>
      </c>
      <c r="K526" s="248" t="s">
        <v>21</v>
      </c>
      <c r="L526" s="253"/>
      <c r="M526" s="254" t="s">
        <v>21</v>
      </c>
      <c r="N526" s="255" t="s">
        <v>42</v>
      </c>
      <c r="O526" s="45"/>
      <c r="P526" s="228">
        <f>O526*H526</f>
        <v>0</v>
      </c>
      <c r="Q526" s="228">
        <v>0</v>
      </c>
      <c r="R526" s="228">
        <f>Q526*H526</f>
        <v>0</v>
      </c>
      <c r="S526" s="228">
        <v>0</v>
      </c>
      <c r="T526" s="229">
        <f>S526*H526</f>
        <v>0</v>
      </c>
      <c r="AR526" s="22" t="s">
        <v>357</v>
      </c>
      <c r="AT526" s="22" t="s">
        <v>228</v>
      </c>
      <c r="AU526" s="22" t="s">
        <v>81</v>
      </c>
      <c r="AY526" s="22" t="s">
        <v>136</v>
      </c>
      <c r="BE526" s="230">
        <f>IF(N526="základní",J526,0)</f>
        <v>0</v>
      </c>
      <c r="BF526" s="230">
        <f>IF(N526="snížená",J526,0)</f>
        <v>0</v>
      </c>
      <c r="BG526" s="230">
        <f>IF(N526="zákl. přenesená",J526,0)</f>
        <v>0</v>
      </c>
      <c r="BH526" s="230">
        <f>IF(N526="sníž. přenesená",J526,0)</f>
        <v>0</v>
      </c>
      <c r="BI526" s="230">
        <f>IF(N526="nulová",J526,0)</f>
        <v>0</v>
      </c>
      <c r="BJ526" s="22" t="s">
        <v>79</v>
      </c>
      <c r="BK526" s="230">
        <f>ROUND(I526*H526,2)</f>
        <v>0</v>
      </c>
      <c r="BL526" s="22" t="s">
        <v>250</v>
      </c>
      <c r="BM526" s="22" t="s">
        <v>1121</v>
      </c>
    </row>
    <row r="527" s="11" customFormat="1">
      <c r="B527" s="235"/>
      <c r="C527" s="236"/>
      <c r="D527" s="231" t="s">
        <v>149</v>
      </c>
      <c r="E527" s="237" t="s">
        <v>21</v>
      </c>
      <c r="F527" s="238" t="s">
        <v>1122</v>
      </c>
      <c r="G527" s="236"/>
      <c r="H527" s="239">
        <v>29</v>
      </c>
      <c r="I527" s="240"/>
      <c r="J527" s="236"/>
      <c r="K527" s="236"/>
      <c r="L527" s="241"/>
      <c r="M527" s="242"/>
      <c r="N527" s="243"/>
      <c r="O527" s="243"/>
      <c r="P527" s="243"/>
      <c r="Q527" s="243"/>
      <c r="R527" s="243"/>
      <c r="S527" s="243"/>
      <c r="T527" s="244"/>
      <c r="AT527" s="245" t="s">
        <v>149</v>
      </c>
      <c r="AU527" s="245" t="s">
        <v>81</v>
      </c>
      <c r="AV527" s="11" t="s">
        <v>81</v>
      </c>
      <c r="AW527" s="11" t="s">
        <v>35</v>
      </c>
      <c r="AX527" s="11" t="s">
        <v>71</v>
      </c>
      <c r="AY527" s="245" t="s">
        <v>136</v>
      </c>
    </row>
    <row r="528" s="1" customFormat="1" ht="16.5" customHeight="1">
      <c r="B528" s="44"/>
      <c r="C528" s="246" t="s">
        <v>1123</v>
      </c>
      <c r="D528" s="246" t="s">
        <v>228</v>
      </c>
      <c r="E528" s="247" t="s">
        <v>1124</v>
      </c>
      <c r="F528" s="248" t="s">
        <v>1125</v>
      </c>
      <c r="G528" s="249" t="s">
        <v>353</v>
      </c>
      <c r="H528" s="250">
        <v>4</v>
      </c>
      <c r="I528" s="251"/>
      <c r="J528" s="252">
        <f>ROUND(I528*H528,2)</f>
        <v>0</v>
      </c>
      <c r="K528" s="248" t="s">
        <v>21</v>
      </c>
      <c r="L528" s="253"/>
      <c r="M528" s="254" t="s">
        <v>21</v>
      </c>
      <c r="N528" s="255" t="s">
        <v>42</v>
      </c>
      <c r="O528" s="45"/>
      <c r="P528" s="228">
        <f>O528*H528</f>
        <v>0</v>
      </c>
      <c r="Q528" s="228">
        <v>0</v>
      </c>
      <c r="R528" s="228">
        <f>Q528*H528</f>
        <v>0</v>
      </c>
      <c r="S528" s="228">
        <v>0</v>
      </c>
      <c r="T528" s="229">
        <f>S528*H528</f>
        <v>0</v>
      </c>
      <c r="AR528" s="22" t="s">
        <v>357</v>
      </c>
      <c r="AT528" s="22" t="s">
        <v>228</v>
      </c>
      <c r="AU528" s="22" t="s">
        <v>81</v>
      </c>
      <c r="AY528" s="22" t="s">
        <v>136</v>
      </c>
      <c r="BE528" s="230">
        <f>IF(N528="základní",J528,0)</f>
        <v>0</v>
      </c>
      <c r="BF528" s="230">
        <f>IF(N528="snížená",J528,0)</f>
        <v>0</v>
      </c>
      <c r="BG528" s="230">
        <f>IF(N528="zákl. přenesená",J528,0)</f>
        <v>0</v>
      </c>
      <c r="BH528" s="230">
        <f>IF(N528="sníž. přenesená",J528,0)</f>
        <v>0</v>
      </c>
      <c r="BI528" s="230">
        <f>IF(N528="nulová",J528,0)</f>
        <v>0</v>
      </c>
      <c r="BJ528" s="22" t="s">
        <v>79</v>
      </c>
      <c r="BK528" s="230">
        <f>ROUND(I528*H528,2)</f>
        <v>0</v>
      </c>
      <c r="BL528" s="22" t="s">
        <v>250</v>
      </c>
      <c r="BM528" s="22" t="s">
        <v>1126</v>
      </c>
    </row>
    <row r="529" s="11" customFormat="1">
      <c r="B529" s="235"/>
      <c r="C529" s="236"/>
      <c r="D529" s="231" t="s">
        <v>149</v>
      </c>
      <c r="E529" s="237" t="s">
        <v>21</v>
      </c>
      <c r="F529" s="238" t="s">
        <v>554</v>
      </c>
      <c r="G529" s="236"/>
      <c r="H529" s="239">
        <v>4</v>
      </c>
      <c r="I529" s="240"/>
      <c r="J529" s="236"/>
      <c r="K529" s="236"/>
      <c r="L529" s="241"/>
      <c r="M529" s="242"/>
      <c r="N529" s="243"/>
      <c r="O529" s="243"/>
      <c r="P529" s="243"/>
      <c r="Q529" s="243"/>
      <c r="R529" s="243"/>
      <c r="S529" s="243"/>
      <c r="T529" s="244"/>
      <c r="AT529" s="245" t="s">
        <v>149</v>
      </c>
      <c r="AU529" s="245" t="s">
        <v>81</v>
      </c>
      <c r="AV529" s="11" t="s">
        <v>81</v>
      </c>
      <c r="AW529" s="11" t="s">
        <v>35</v>
      </c>
      <c r="AX529" s="11" t="s">
        <v>71</v>
      </c>
      <c r="AY529" s="245" t="s">
        <v>136</v>
      </c>
    </row>
    <row r="530" s="1" customFormat="1" ht="16.5" customHeight="1">
      <c r="B530" s="44"/>
      <c r="C530" s="246" t="s">
        <v>1127</v>
      </c>
      <c r="D530" s="246" t="s">
        <v>228</v>
      </c>
      <c r="E530" s="247" t="s">
        <v>1128</v>
      </c>
      <c r="F530" s="248" t="s">
        <v>1129</v>
      </c>
      <c r="G530" s="249" t="s">
        <v>353</v>
      </c>
      <c r="H530" s="250">
        <v>10</v>
      </c>
      <c r="I530" s="251"/>
      <c r="J530" s="252">
        <f>ROUND(I530*H530,2)</f>
        <v>0</v>
      </c>
      <c r="K530" s="248" t="s">
        <v>21</v>
      </c>
      <c r="L530" s="253"/>
      <c r="M530" s="254" t="s">
        <v>21</v>
      </c>
      <c r="N530" s="255" t="s">
        <v>42</v>
      </c>
      <c r="O530" s="45"/>
      <c r="P530" s="228">
        <f>O530*H530</f>
        <v>0</v>
      </c>
      <c r="Q530" s="228">
        <v>0</v>
      </c>
      <c r="R530" s="228">
        <f>Q530*H530</f>
        <v>0</v>
      </c>
      <c r="S530" s="228">
        <v>0</v>
      </c>
      <c r="T530" s="229">
        <f>S530*H530</f>
        <v>0</v>
      </c>
      <c r="AR530" s="22" t="s">
        <v>357</v>
      </c>
      <c r="AT530" s="22" t="s">
        <v>228</v>
      </c>
      <c r="AU530" s="22" t="s">
        <v>81</v>
      </c>
      <c r="AY530" s="22" t="s">
        <v>136</v>
      </c>
      <c r="BE530" s="230">
        <f>IF(N530="základní",J530,0)</f>
        <v>0</v>
      </c>
      <c r="BF530" s="230">
        <f>IF(N530="snížená",J530,0)</f>
        <v>0</v>
      </c>
      <c r="BG530" s="230">
        <f>IF(N530="zákl. přenesená",J530,0)</f>
        <v>0</v>
      </c>
      <c r="BH530" s="230">
        <f>IF(N530="sníž. přenesená",J530,0)</f>
        <v>0</v>
      </c>
      <c r="BI530" s="230">
        <f>IF(N530="nulová",J530,0)</f>
        <v>0</v>
      </c>
      <c r="BJ530" s="22" t="s">
        <v>79</v>
      </c>
      <c r="BK530" s="230">
        <f>ROUND(I530*H530,2)</f>
        <v>0</v>
      </c>
      <c r="BL530" s="22" t="s">
        <v>250</v>
      </c>
      <c r="BM530" s="22" t="s">
        <v>1130</v>
      </c>
    </row>
    <row r="531" s="11" customFormat="1">
      <c r="B531" s="235"/>
      <c r="C531" s="236"/>
      <c r="D531" s="231" t="s">
        <v>149</v>
      </c>
      <c r="E531" s="237" t="s">
        <v>21</v>
      </c>
      <c r="F531" s="238" t="s">
        <v>609</v>
      </c>
      <c r="G531" s="236"/>
      <c r="H531" s="239">
        <v>10</v>
      </c>
      <c r="I531" s="240"/>
      <c r="J531" s="236"/>
      <c r="K531" s="236"/>
      <c r="L531" s="241"/>
      <c r="M531" s="242"/>
      <c r="N531" s="243"/>
      <c r="O531" s="243"/>
      <c r="P531" s="243"/>
      <c r="Q531" s="243"/>
      <c r="R531" s="243"/>
      <c r="S531" s="243"/>
      <c r="T531" s="244"/>
      <c r="AT531" s="245" t="s">
        <v>149</v>
      </c>
      <c r="AU531" s="245" t="s">
        <v>81</v>
      </c>
      <c r="AV531" s="11" t="s">
        <v>81</v>
      </c>
      <c r="AW531" s="11" t="s">
        <v>35</v>
      </c>
      <c r="AX531" s="11" t="s">
        <v>71</v>
      </c>
      <c r="AY531" s="245" t="s">
        <v>136</v>
      </c>
    </row>
    <row r="532" s="1" customFormat="1" ht="16.5" customHeight="1">
      <c r="B532" s="44"/>
      <c r="C532" s="246" t="s">
        <v>1131</v>
      </c>
      <c r="D532" s="246" t="s">
        <v>228</v>
      </c>
      <c r="E532" s="247" t="s">
        <v>1132</v>
      </c>
      <c r="F532" s="248" t="s">
        <v>1133</v>
      </c>
      <c r="G532" s="249" t="s">
        <v>353</v>
      </c>
      <c r="H532" s="250">
        <v>2</v>
      </c>
      <c r="I532" s="251"/>
      <c r="J532" s="252">
        <f>ROUND(I532*H532,2)</f>
        <v>0</v>
      </c>
      <c r="K532" s="248" t="s">
        <v>21</v>
      </c>
      <c r="L532" s="253"/>
      <c r="M532" s="254" t="s">
        <v>21</v>
      </c>
      <c r="N532" s="255" t="s">
        <v>42</v>
      </c>
      <c r="O532" s="45"/>
      <c r="P532" s="228">
        <f>O532*H532</f>
        <v>0</v>
      </c>
      <c r="Q532" s="228">
        <v>0</v>
      </c>
      <c r="R532" s="228">
        <f>Q532*H532</f>
        <v>0</v>
      </c>
      <c r="S532" s="228">
        <v>0</v>
      </c>
      <c r="T532" s="229">
        <f>S532*H532</f>
        <v>0</v>
      </c>
      <c r="AR532" s="22" t="s">
        <v>357</v>
      </c>
      <c r="AT532" s="22" t="s">
        <v>228</v>
      </c>
      <c r="AU532" s="22" t="s">
        <v>81</v>
      </c>
      <c r="AY532" s="22" t="s">
        <v>136</v>
      </c>
      <c r="BE532" s="230">
        <f>IF(N532="základní",J532,0)</f>
        <v>0</v>
      </c>
      <c r="BF532" s="230">
        <f>IF(N532="snížená",J532,0)</f>
        <v>0</v>
      </c>
      <c r="BG532" s="230">
        <f>IF(N532="zákl. přenesená",J532,0)</f>
        <v>0</v>
      </c>
      <c r="BH532" s="230">
        <f>IF(N532="sníž. přenesená",J532,0)</f>
        <v>0</v>
      </c>
      <c r="BI532" s="230">
        <f>IF(N532="nulová",J532,0)</f>
        <v>0</v>
      </c>
      <c r="BJ532" s="22" t="s">
        <v>79</v>
      </c>
      <c r="BK532" s="230">
        <f>ROUND(I532*H532,2)</f>
        <v>0</v>
      </c>
      <c r="BL532" s="22" t="s">
        <v>250</v>
      </c>
      <c r="BM532" s="22" t="s">
        <v>1134</v>
      </c>
    </row>
    <row r="533" s="11" customFormat="1">
      <c r="B533" s="235"/>
      <c r="C533" s="236"/>
      <c r="D533" s="231" t="s">
        <v>149</v>
      </c>
      <c r="E533" s="237" t="s">
        <v>21</v>
      </c>
      <c r="F533" s="238" t="s">
        <v>450</v>
      </c>
      <c r="G533" s="236"/>
      <c r="H533" s="239">
        <v>2</v>
      </c>
      <c r="I533" s="240"/>
      <c r="J533" s="236"/>
      <c r="K533" s="236"/>
      <c r="L533" s="241"/>
      <c r="M533" s="242"/>
      <c r="N533" s="243"/>
      <c r="O533" s="243"/>
      <c r="P533" s="243"/>
      <c r="Q533" s="243"/>
      <c r="R533" s="243"/>
      <c r="S533" s="243"/>
      <c r="T533" s="244"/>
      <c r="AT533" s="245" t="s">
        <v>149</v>
      </c>
      <c r="AU533" s="245" t="s">
        <v>81</v>
      </c>
      <c r="AV533" s="11" t="s">
        <v>81</v>
      </c>
      <c r="AW533" s="11" t="s">
        <v>35</v>
      </c>
      <c r="AX533" s="11" t="s">
        <v>71</v>
      </c>
      <c r="AY533" s="245" t="s">
        <v>136</v>
      </c>
    </row>
    <row r="534" s="1" customFormat="1" ht="16.5" customHeight="1">
      <c r="B534" s="44"/>
      <c r="C534" s="246" t="s">
        <v>1135</v>
      </c>
      <c r="D534" s="246" t="s">
        <v>228</v>
      </c>
      <c r="E534" s="247" t="s">
        <v>1136</v>
      </c>
      <c r="F534" s="248" t="s">
        <v>1137</v>
      </c>
      <c r="G534" s="249" t="s">
        <v>353</v>
      </c>
      <c r="H534" s="250">
        <v>22</v>
      </c>
      <c r="I534" s="251"/>
      <c r="J534" s="252">
        <f>ROUND(I534*H534,2)</f>
        <v>0</v>
      </c>
      <c r="K534" s="248" t="s">
        <v>21</v>
      </c>
      <c r="L534" s="253"/>
      <c r="M534" s="254" t="s">
        <v>21</v>
      </c>
      <c r="N534" s="255" t="s">
        <v>42</v>
      </c>
      <c r="O534" s="45"/>
      <c r="P534" s="228">
        <f>O534*H534</f>
        <v>0</v>
      </c>
      <c r="Q534" s="228">
        <v>0</v>
      </c>
      <c r="R534" s="228">
        <f>Q534*H534</f>
        <v>0</v>
      </c>
      <c r="S534" s="228">
        <v>0</v>
      </c>
      <c r="T534" s="229">
        <f>S534*H534</f>
        <v>0</v>
      </c>
      <c r="AR534" s="22" t="s">
        <v>357</v>
      </c>
      <c r="AT534" s="22" t="s">
        <v>228</v>
      </c>
      <c r="AU534" s="22" t="s">
        <v>81</v>
      </c>
      <c r="AY534" s="22" t="s">
        <v>136</v>
      </c>
      <c r="BE534" s="230">
        <f>IF(N534="základní",J534,0)</f>
        <v>0</v>
      </c>
      <c r="BF534" s="230">
        <f>IF(N534="snížená",J534,0)</f>
        <v>0</v>
      </c>
      <c r="BG534" s="230">
        <f>IF(N534="zákl. přenesená",J534,0)</f>
        <v>0</v>
      </c>
      <c r="BH534" s="230">
        <f>IF(N534="sníž. přenesená",J534,0)</f>
        <v>0</v>
      </c>
      <c r="BI534" s="230">
        <f>IF(N534="nulová",J534,0)</f>
        <v>0</v>
      </c>
      <c r="BJ534" s="22" t="s">
        <v>79</v>
      </c>
      <c r="BK534" s="230">
        <f>ROUND(I534*H534,2)</f>
        <v>0</v>
      </c>
      <c r="BL534" s="22" t="s">
        <v>250</v>
      </c>
      <c r="BM534" s="22" t="s">
        <v>1138</v>
      </c>
    </row>
    <row r="535" s="11" customFormat="1">
      <c r="B535" s="235"/>
      <c r="C535" s="236"/>
      <c r="D535" s="231" t="s">
        <v>149</v>
      </c>
      <c r="E535" s="237" t="s">
        <v>21</v>
      </c>
      <c r="F535" s="238" t="s">
        <v>1139</v>
      </c>
      <c r="G535" s="236"/>
      <c r="H535" s="239">
        <v>22</v>
      </c>
      <c r="I535" s="240"/>
      <c r="J535" s="236"/>
      <c r="K535" s="236"/>
      <c r="L535" s="241"/>
      <c r="M535" s="242"/>
      <c r="N535" s="243"/>
      <c r="O535" s="243"/>
      <c r="P535" s="243"/>
      <c r="Q535" s="243"/>
      <c r="R535" s="243"/>
      <c r="S535" s="243"/>
      <c r="T535" s="244"/>
      <c r="AT535" s="245" t="s">
        <v>149</v>
      </c>
      <c r="AU535" s="245" t="s">
        <v>81</v>
      </c>
      <c r="AV535" s="11" t="s">
        <v>81</v>
      </c>
      <c r="AW535" s="11" t="s">
        <v>35</v>
      </c>
      <c r="AX535" s="11" t="s">
        <v>71</v>
      </c>
      <c r="AY535" s="245" t="s">
        <v>136</v>
      </c>
    </row>
    <row r="536" s="1" customFormat="1" ht="16.5" customHeight="1">
      <c r="B536" s="44"/>
      <c r="C536" s="246" t="s">
        <v>1140</v>
      </c>
      <c r="D536" s="246" t="s">
        <v>228</v>
      </c>
      <c r="E536" s="247" t="s">
        <v>1141</v>
      </c>
      <c r="F536" s="248" t="s">
        <v>1142</v>
      </c>
      <c r="G536" s="249" t="s">
        <v>353</v>
      </c>
      <c r="H536" s="250">
        <v>4</v>
      </c>
      <c r="I536" s="251"/>
      <c r="J536" s="252">
        <f>ROUND(I536*H536,2)</f>
        <v>0</v>
      </c>
      <c r="K536" s="248" t="s">
        <v>21</v>
      </c>
      <c r="L536" s="253"/>
      <c r="M536" s="254" t="s">
        <v>21</v>
      </c>
      <c r="N536" s="255" t="s">
        <v>42</v>
      </c>
      <c r="O536" s="45"/>
      <c r="P536" s="228">
        <f>O536*H536</f>
        <v>0</v>
      </c>
      <c r="Q536" s="228">
        <v>0</v>
      </c>
      <c r="R536" s="228">
        <f>Q536*H536</f>
        <v>0</v>
      </c>
      <c r="S536" s="228">
        <v>0</v>
      </c>
      <c r="T536" s="229">
        <f>S536*H536</f>
        <v>0</v>
      </c>
      <c r="AR536" s="22" t="s">
        <v>357</v>
      </c>
      <c r="AT536" s="22" t="s">
        <v>228</v>
      </c>
      <c r="AU536" s="22" t="s">
        <v>81</v>
      </c>
      <c r="AY536" s="22" t="s">
        <v>136</v>
      </c>
      <c r="BE536" s="230">
        <f>IF(N536="základní",J536,0)</f>
        <v>0</v>
      </c>
      <c r="BF536" s="230">
        <f>IF(N536="snížená",J536,0)</f>
        <v>0</v>
      </c>
      <c r="BG536" s="230">
        <f>IF(N536="zákl. přenesená",J536,0)</f>
        <v>0</v>
      </c>
      <c r="BH536" s="230">
        <f>IF(N536="sníž. přenesená",J536,0)</f>
        <v>0</v>
      </c>
      <c r="BI536" s="230">
        <f>IF(N536="nulová",J536,0)</f>
        <v>0</v>
      </c>
      <c r="BJ536" s="22" t="s">
        <v>79</v>
      </c>
      <c r="BK536" s="230">
        <f>ROUND(I536*H536,2)</f>
        <v>0</v>
      </c>
      <c r="BL536" s="22" t="s">
        <v>250</v>
      </c>
      <c r="BM536" s="22" t="s">
        <v>1143</v>
      </c>
    </row>
    <row r="537" s="11" customFormat="1">
      <c r="B537" s="235"/>
      <c r="C537" s="236"/>
      <c r="D537" s="231" t="s">
        <v>149</v>
      </c>
      <c r="E537" s="237" t="s">
        <v>21</v>
      </c>
      <c r="F537" s="238" t="s">
        <v>554</v>
      </c>
      <c r="G537" s="236"/>
      <c r="H537" s="239">
        <v>4</v>
      </c>
      <c r="I537" s="240"/>
      <c r="J537" s="236"/>
      <c r="K537" s="236"/>
      <c r="L537" s="241"/>
      <c r="M537" s="242"/>
      <c r="N537" s="243"/>
      <c r="O537" s="243"/>
      <c r="P537" s="243"/>
      <c r="Q537" s="243"/>
      <c r="R537" s="243"/>
      <c r="S537" s="243"/>
      <c r="T537" s="244"/>
      <c r="AT537" s="245" t="s">
        <v>149</v>
      </c>
      <c r="AU537" s="245" t="s">
        <v>81</v>
      </c>
      <c r="AV537" s="11" t="s">
        <v>81</v>
      </c>
      <c r="AW537" s="11" t="s">
        <v>35</v>
      </c>
      <c r="AX537" s="11" t="s">
        <v>71</v>
      </c>
      <c r="AY537" s="245" t="s">
        <v>136</v>
      </c>
    </row>
    <row r="538" s="1" customFormat="1" ht="16.5" customHeight="1">
      <c r="B538" s="44"/>
      <c r="C538" s="246" t="s">
        <v>1144</v>
      </c>
      <c r="D538" s="246" t="s">
        <v>228</v>
      </c>
      <c r="E538" s="247" t="s">
        <v>1145</v>
      </c>
      <c r="F538" s="248" t="s">
        <v>1146</v>
      </c>
      <c r="G538" s="249" t="s">
        <v>353</v>
      </c>
      <c r="H538" s="250">
        <v>4</v>
      </c>
      <c r="I538" s="251"/>
      <c r="J538" s="252">
        <f>ROUND(I538*H538,2)</f>
        <v>0</v>
      </c>
      <c r="K538" s="248" t="s">
        <v>21</v>
      </c>
      <c r="L538" s="253"/>
      <c r="M538" s="254" t="s">
        <v>21</v>
      </c>
      <c r="N538" s="255" t="s">
        <v>42</v>
      </c>
      <c r="O538" s="45"/>
      <c r="P538" s="228">
        <f>O538*H538</f>
        <v>0</v>
      </c>
      <c r="Q538" s="228">
        <v>0</v>
      </c>
      <c r="R538" s="228">
        <f>Q538*H538</f>
        <v>0</v>
      </c>
      <c r="S538" s="228">
        <v>0</v>
      </c>
      <c r="T538" s="229">
        <f>S538*H538</f>
        <v>0</v>
      </c>
      <c r="AR538" s="22" t="s">
        <v>357</v>
      </c>
      <c r="AT538" s="22" t="s">
        <v>228</v>
      </c>
      <c r="AU538" s="22" t="s">
        <v>81</v>
      </c>
      <c r="AY538" s="22" t="s">
        <v>136</v>
      </c>
      <c r="BE538" s="230">
        <f>IF(N538="základní",J538,0)</f>
        <v>0</v>
      </c>
      <c r="BF538" s="230">
        <f>IF(N538="snížená",J538,0)</f>
        <v>0</v>
      </c>
      <c r="BG538" s="230">
        <f>IF(N538="zákl. přenesená",J538,0)</f>
        <v>0</v>
      </c>
      <c r="BH538" s="230">
        <f>IF(N538="sníž. přenesená",J538,0)</f>
        <v>0</v>
      </c>
      <c r="BI538" s="230">
        <f>IF(N538="nulová",J538,0)</f>
        <v>0</v>
      </c>
      <c r="BJ538" s="22" t="s">
        <v>79</v>
      </c>
      <c r="BK538" s="230">
        <f>ROUND(I538*H538,2)</f>
        <v>0</v>
      </c>
      <c r="BL538" s="22" t="s">
        <v>250</v>
      </c>
      <c r="BM538" s="22" t="s">
        <v>1147</v>
      </c>
    </row>
    <row r="539" s="11" customFormat="1">
      <c r="B539" s="235"/>
      <c r="C539" s="236"/>
      <c r="D539" s="231" t="s">
        <v>149</v>
      </c>
      <c r="E539" s="237" t="s">
        <v>21</v>
      </c>
      <c r="F539" s="238" t="s">
        <v>554</v>
      </c>
      <c r="G539" s="236"/>
      <c r="H539" s="239">
        <v>4</v>
      </c>
      <c r="I539" s="240"/>
      <c r="J539" s="236"/>
      <c r="K539" s="236"/>
      <c r="L539" s="241"/>
      <c r="M539" s="242"/>
      <c r="N539" s="243"/>
      <c r="O539" s="243"/>
      <c r="P539" s="243"/>
      <c r="Q539" s="243"/>
      <c r="R539" s="243"/>
      <c r="S539" s="243"/>
      <c r="T539" s="244"/>
      <c r="AT539" s="245" t="s">
        <v>149</v>
      </c>
      <c r="AU539" s="245" t="s">
        <v>81</v>
      </c>
      <c r="AV539" s="11" t="s">
        <v>81</v>
      </c>
      <c r="AW539" s="11" t="s">
        <v>35</v>
      </c>
      <c r="AX539" s="11" t="s">
        <v>71</v>
      </c>
      <c r="AY539" s="245" t="s">
        <v>136</v>
      </c>
    </row>
    <row r="540" s="1" customFormat="1" ht="16.5" customHeight="1">
      <c r="B540" s="44"/>
      <c r="C540" s="246" t="s">
        <v>1148</v>
      </c>
      <c r="D540" s="246" t="s">
        <v>228</v>
      </c>
      <c r="E540" s="247" t="s">
        <v>1149</v>
      </c>
      <c r="F540" s="248" t="s">
        <v>1150</v>
      </c>
      <c r="G540" s="249" t="s">
        <v>353</v>
      </c>
      <c r="H540" s="250">
        <v>22</v>
      </c>
      <c r="I540" s="251"/>
      <c r="J540" s="252">
        <f>ROUND(I540*H540,2)</f>
        <v>0</v>
      </c>
      <c r="K540" s="248" t="s">
        <v>21</v>
      </c>
      <c r="L540" s="253"/>
      <c r="M540" s="254" t="s">
        <v>21</v>
      </c>
      <c r="N540" s="255" t="s">
        <v>42</v>
      </c>
      <c r="O540" s="45"/>
      <c r="P540" s="228">
        <f>O540*H540</f>
        <v>0</v>
      </c>
      <c r="Q540" s="228">
        <v>0</v>
      </c>
      <c r="R540" s="228">
        <f>Q540*H540</f>
        <v>0</v>
      </c>
      <c r="S540" s="228">
        <v>0</v>
      </c>
      <c r="T540" s="229">
        <f>S540*H540</f>
        <v>0</v>
      </c>
      <c r="AR540" s="22" t="s">
        <v>357</v>
      </c>
      <c r="AT540" s="22" t="s">
        <v>228</v>
      </c>
      <c r="AU540" s="22" t="s">
        <v>81</v>
      </c>
      <c r="AY540" s="22" t="s">
        <v>136</v>
      </c>
      <c r="BE540" s="230">
        <f>IF(N540="základní",J540,0)</f>
        <v>0</v>
      </c>
      <c r="BF540" s="230">
        <f>IF(N540="snížená",J540,0)</f>
        <v>0</v>
      </c>
      <c r="BG540" s="230">
        <f>IF(N540="zákl. přenesená",J540,0)</f>
        <v>0</v>
      </c>
      <c r="BH540" s="230">
        <f>IF(N540="sníž. přenesená",J540,0)</f>
        <v>0</v>
      </c>
      <c r="BI540" s="230">
        <f>IF(N540="nulová",J540,0)</f>
        <v>0</v>
      </c>
      <c r="BJ540" s="22" t="s">
        <v>79</v>
      </c>
      <c r="BK540" s="230">
        <f>ROUND(I540*H540,2)</f>
        <v>0</v>
      </c>
      <c r="BL540" s="22" t="s">
        <v>250</v>
      </c>
      <c r="BM540" s="22" t="s">
        <v>1151</v>
      </c>
    </row>
    <row r="541" s="11" customFormat="1">
      <c r="B541" s="235"/>
      <c r="C541" s="236"/>
      <c r="D541" s="231" t="s">
        <v>149</v>
      </c>
      <c r="E541" s="237" t="s">
        <v>21</v>
      </c>
      <c r="F541" s="238" t="s">
        <v>1139</v>
      </c>
      <c r="G541" s="236"/>
      <c r="H541" s="239">
        <v>22</v>
      </c>
      <c r="I541" s="240"/>
      <c r="J541" s="236"/>
      <c r="K541" s="236"/>
      <c r="L541" s="241"/>
      <c r="M541" s="242"/>
      <c r="N541" s="243"/>
      <c r="O541" s="243"/>
      <c r="P541" s="243"/>
      <c r="Q541" s="243"/>
      <c r="R541" s="243"/>
      <c r="S541" s="243"/>
      <c r="T541" s="244"/>
      <c r="AT541" s="245" t="s">
        <v>149</v>
      </c>
      <c r="AU541" s="245" t="s">
        <v>81</v>
      </c>
      <c r="AV541" s="11" t="s">
        <v>81</v>
      </c>
      <c r="AW541" s="11" t="s">
        <v>35</v>
      </c>
      <c r="AX541" s="11" t="s">
        <v>71</v>
      </c>
      <c r="AY541" s="245" t="s">
        <v>136</v>
      </c>
    </row>
    <row r="542" s="1" customFormat="1" ht="16.5" customHeight="1">
      <c r="B542" s="44"/>
      <c r="C542" s="246" t="s">
        <v>1152</v>
      </c>
      <c r="D542" s="246" t="s">
        <v>228</v>
      </c>
      <c r="E542" s="247" t="s">
        <v>1153</v>
      </c>
      <c r="F542" s="248" t="s">
        <v>1154</v>
      </c>
      <c r="G542" s="249" t="s">
        <v>353</v>
      </c>
      <c r="H542" s="250">
        <v>22</v>
      </c>
      <c r="I542" s="251"/>
      <c r="J542" s="252">
        <f>ROUND(I542*H542,2)</f>
        <v>0</v>
      </c>
      <c r="K542" s="248" t="s">
        <v>21</v>
      </c>
      <c r="L542" s="253"/>
      <c r="M542" s="254" t="s">
        <v>21</v>
      </c>
      <c r="N542" s="255" t="s">
        <v>42</v>
      </c>
      <c r="O542" s="45"/>
      <c r="P542" s="228">
        <f>O542*H542</f>
        <v>0</v>
      </c>
      <c r="Q542" s="228">
        <v>0</v>
      </c>
      <c r="R542" s="228">
        <f>Q542*H542</f>
        <v>0</v>
      </c>
      <c r="S542" s="228">
        <v>0</v>
      </c>
      <c r="T542" s="229">
        <f>S542*H542</f>
        <v>0</v>
      </c>
      <c r="AR542" s="22" t="s">
        <v>357</v>
      </c>
      <c r="AT542" s="22" t="s">
        <v>228</v>
      </c>
      <c r="AU542" s="22" t="s">
        <v>81</v>
      </c>
      <c r="AY542" s="22" t="s">
        <v>136</v>
      </c>
      <c r="BE542" s="230">
        <f>IF(N542="základní",J542,0)</f>
        <v>0</v>
      </c>
      <c r="BF542" s="230">
        <f>IF(N542="snížená",J542,0)</f>
        <v>0</v>
      </c>
      <c r="BG542" s="230">
        <f>IF(N542="zákl. přenesená",J542,0)</f>
        <v>0</v>
      </c>
      <c r="BH542" s="230">
        <f>IF(N542="sníž. přenesená",J542,0)</f>
        <v>0</v>
      </c>
      <c r="BI542" s="230">
        <f>IF(N542="nulová",J542,0)</f>
        <v>0</v>
      </c>
      <c r="BJ542" s="22" t="s">
        <v>79</v>
      </c>
      <c r="BK542" s="230">
        <f>ROUND(I542*H542,2)</f>
        <v>0</v>
      </c>
      <c r="BL542" s="22" t="s">
        <v>250</v>
      </c>
      <c r="BM542" s="22" t="s">
        <v>1155</v>
      </c>
    </row>
    <row r="543" s="11" customFormat="1">
      <c r="B543" s="235"/>
      <c r="C543" s="236"/>
      <c r="D543" s="231" t="s">
        <v>149</v>
      </c>
      <c r="E543" s="237" t="s">
        <v>21</v>
      </c>
      <c r="F543" s="238" t="s">
        <v>1139</v>
      </c>
      <c r="G543" s="236"/>
      <c r="H543" s="239">
        <v>22</v>
      </c>
      <c r="I543" s="240"/>
      <c r="J543" s="236"/>
      <c r="K543" s="236"/>
      <c r="L543" s="241"/>
      <c r="M543" s="242"/>
      <c r="N543" s="243"/>
      <c r="O543" s="243"/>
      <c r="P543" s="243"/>
      <c r="Q543" s="243"/>
      <c r="R543" s="243"/>
      <c r="S543" s="243"/>
      <c r="T543" s="244"/>
      <c r="AT543" s="245" t="s">
        <v>149</v>
      </c>
      <c r="AU543" s="245" t="s">
        <v>81</v>
      </c>
      <c r="AV543" s="11" t="s">
        <v>81</v>
      </c>
      <c r="AW543" s="11" t="s">
        <v>35</v>
      </c>
      <c r="AX543" s="11" t="s">
        <v>71</v>
      </c>
      <c r="AY543" s="245" t="s">
        <v>136</v>
      </c>
    </row>
    <row r="544" s="1" customFormat="1" ht="16.5" customHeight="1">
      <c r="B544" s="44"/>
      <c r="C544" s="246" t="s">
        <v>1156</v>
      </c>
      <c r="D544" s="246" t="s">
        <v>228</v>
      </c>
      <c r="E544" s="247" t="s">
        <v>1157</v>
      </c>
      <c r="F544" s="248" t="s">
        <v>1158</v>
      </c>
      <c r="G544" s="249" t="s">
        <v>353</v>
      </c>
      <c r="H544" s="250">
        <v>2</v>
      </c>
      <c r="I544" s="251"/>
      <c r="J544" s="252">
        <f>ROUND(I544*H544,2)</f>
        <v>0</v>
      </c>
      <c r="K544" s="248" t="s">
        <v>21</v>
      </c>
      <c r="L544" s="253"/>
      <c r="M544" s="254" t="s">
        <v>21</v>
      </c>
      <c r="N544" s="255" t="s">
        <v>42</v>
      </c>
      <c r="O544" s="45"/>
      <c r="P544" s="228">
        <f>O544*H544</f>
        <v>0</v>
      </c>
      <c r="Q544" s="228">
        <v>0</v>
      </c>
      <c r="R544" s="228">
        <f>Q544*H544</f>
        <v>0</v>
      </c>
      <c r="S544" s="228">
        <v>0</v>
      </c>
      <c r="T544" s="229">
        <f>S544*H544</f>
        <v>0</v>
      </c>
      <c r="AR544" s="22" t="s">
        <v>357</v>
      </c>
      <c r="AT544" s="22" t="s">
        <v>228</v>
      </c>
      <c r="AU544" s="22" t="s">
        <v>81</v>
      </c>
      <c r="AY544" s="22" t="s">
        <v>136</v>
      </c>
      <c r="BE544" s="230">
        <f>IF(N544="základní",J544,0)</f>
        <v>0</v>
      </c>
      <c r="BF544" s="230">
        <f>IF(N544="snížená",J544,0)</f>
        <v>0</v>
      </c>
      <c r="BG544" s="230">
        <f>IF(N544="zákl. přenesená",J544,0)</f>
        <v>0</v>
      </c>
      <c r="BH544" s="230">
        <f>IF(N544="sníž. přenesená",J544,0)</f>
        <v>0</v>
      </c>
      <c r="BI544" s="230">
        <f>IF(N544="nulová",J544,0)</f>
        <v>0</v>
      </c>
      <c r="BJ544" s="22" t="s">
        <v>79</v>
      </c>
      <c r="BK544" s="230">
        <f>ROUND(I544*H544,2)</f>
        <v>0</v>
      </c>
      <c r="BL544" s="22" t="s">
        <v>250</v>
      </c>
      <c r="BM544" s="22" t="s">
        <v>1159</v>
      </c>
    </row>
    <row r="545" s="11" customFormat="1">
      <c r="B545" s="235"/>
      <c r="C545" s="236"/>
      <c r="D545" s="231" t="s">
        <v>149</v>
      </c>
      <c r="E545" s="237" t="s">
        <v>21</v>
      </c>
      <c r="F545" s="238" t="s">
        <v>450</v>
      </c>
      <c r="G545" s="236"/>
      <c r="H545" s="239">
        <v>2</v>
      </c>
      <c r="I545" s="240"/>
      <c r="J545" s="236"/>
      <c r="K545" s="236"/>
      <c r="L545" s="241"/>
      <c r="M545" s="242"/>
      <c r="N545" s="243"/>
      <c r="O545" s="243"/>
      <c r="P545" s="243"/>
      <c r="Q545" s="243"/>
      <c r="R545" s="243"/>
      <c r="S545" s="243"/>
      <c r="T545" s="244"/>
      <c r="AT545" s="245" t="s">
        <v>149</v>
      </c>
      <c r="AU545" s="245" t="s">
        <v>81</v>
      </c>
      <c r="AV545" s="11" t="s">
        <v>81</v>
      </c>
      <c r="AW545" s="11" t="s">
        <v>35</v>
      </c>
      <c r="AX545" s="11" t="s">
        <v>71</v>
      </c>
      <c r="AY545" s="245" t="s">
        <v>136</v>
      </c>
    </row>
    <row r="546" s="1" customFormat="1" ht="16.5" customHeight="1">
      <c r="B546" s="44"/>
      <c r="C546" s="246" t="s">
        <v>1160</v>
      </c>
      <c r="D546" s="246" t="s">
        <v>228</v>
      </c>
      <c r="E546" s="247" t="s">
        <v>1161</v>
      </c>
      <c r="F546" s="248" t="s">
        <v>1162</v>
      </c>
      <c r="G546" s="249" t="s">
        <v>353</v>
      </c>
      <c r="H546" s="250">
        <v>22</v>
      </c>
      <c r="I546" s="251"/>
      <c r="J546" s="252">
        <f>ROUND(I546*H546,2)</f>
        <v>0</v>
      </c>
      <c r="K546" s="248" t="s">
        <v>21</v>
      </c>
      <c r="L546" s="253"/>
      <c r="M546" s="254" t="s">
        <v>21</v>
      </c>
      <c r="N546" s="255" t="s">
        <v>42</v>
      </c>
      <c r="O546" s="45"/>
      <c r="P546" s="228">
        <f>O546*H546</f>
        <v>0</v>
      </c>
      <c r="Q546" s="228">
        <v>0</v>
      </c>
      <c r="R546" s="228">
        <f>Q546*H546</f>
        <v>0</v>
      </c>
      <c r="S546" s="228">
        <v>0</v>
      </c>
      <c r="T546" s="229">
        <f>S546*H546</f>
        <v>0</v>
      </c>
      <c r="AR546" s="22" t="s">
        <v>357</v>
      </c>
      <c r="AT546" s="22" t="s">
        <v>228</v>
      </c>
      <c r="AU546" s="22" t="s">
        <v>81</v>
      </c>
      <c r="AY546" s="22" t="s">
        <v>136</v>
      </c>
      <c r="BE546" s="230">
        <f>IF(N546="základní",J546,0)</f>
        <v>0</v>
      </c>
      <c r="BF546" s="230">
        <f>IF(N546="snížená",J546,0)</f>
        <v>0</v>
      </c>
      <c r="BG546" s="230">
        <f>IF(N546="zákl. přenesená",J546,0)</f>
        <v>0</v>
      </c>
      <c r="BH546" s="230">
        <f>IF(N546="sníž. přenesená",J546,0)</f>
        <v>0</v>
      </c>
      <c r="BI546" s="230">
        <f>IF(N546="nulová",J546,0)</f>
        <v>0</v>
      </c>
      <c r="BJ546" s="22" t="s">
        <v>79</v>
      </c>
      <c r="BK546" s="230">
        <f>ROUND(I546*H546,2)</f>
        <v>0</v>
      </c>
      <c r="BL546" s="22" t="s">
        <v>250</v>
      </c>
      <c r="BM546" s="22" t="s">
        <v>1163</v>
      </c>
    </row>
    <row r="547" s="11" customFormat="1">
      <c r="B547" s="235"/>
      <c r="C547" s="236"/>
      <c r="D547" s="231" t="s">
        <v>149</v>
      </c>
      <c r="E547" s="237" t="s">
        <v>21</v>
      </c>
      <c r="F547" s="238" t="s">
        <v>1139</v>
      </c>
      <c r="G547" s="236"/>
      <c r="H547" s="239">
        <v>22</v>
      </c>
      <c r="I547" s="240"/>
      <c r="J547" s="236"/>
      <c r="K547" s="236"/>
      <c r="L547" s="241"/>
      <c r="M547" s="242"/>
      <c r="N547" s="243"/>
      <c r="O547" s="243"/>
      <c r="P547" s="243"/>
      <c r="Q547" s="243"/>
      <c r="R547" s="243"/>
      <c r="S547" s="243"/>
      <c r="T547" s="244"/>
      <c r="AT547" s="245" t="s">
        <v>149</v>
      </c>
      <c r="AU547" s="245" t="s">
        <v>81</v>
      </c>
      <c r="AV547" s="11" t="s">
        <v>81</v>
      </c>
      <c r="AW547" s="11" t="s">
        <v>35</v>
      </c>
      <c r="AX547" s="11" t="s">
        <v>71</v>
      </c>
      <c r="AY547" s="245" t="s">
        <v>136</v>
      </c>
    </row>
    <row r="548" s="1" customFormat="1" ht="16.5" customHeight="1">
      <c r="B548" s="44"/>
      <c r="C548" s="246" t="s">
        <v>1164</v>
      </c>
      <c r="D548" s="246" t="s">
        <v>228</v>
      </c>
      <c r="E548" s="247" t="s">
        <v>1165</v>
      </c>
      <c r="F548" s="248" t="s">
        <v>1166</v>
      </c>
      <c r="G548" s="249" t="s">
        <v>353</v>
      </c>
      <c r="H548" s="250">
        <v>10</v>
      </c>
      <c r="I548" s="251"/>
      <c r="J548" s="252">
        <f>ROUND(I548*H548,2)</f>
        <v>0</v>
      </c>
      <c r="K548" s="248" t="s">
        <v>21</v>
      </c>
      <c r="L548" s="253"/>
      <c r="M548" s="254" t="s">
        <v>21</v>
      </c>
      <c r="N548" s="255" t="s">
        <v>42</v>
      </c>
      <c r="O548" s="45"/>
      <c r="P548" s="228">
        <f>O548*H548</f>
        <v>0</v>
      </c>
      <c r="Q548" s="228">
        <v>0</v>
      </c>
      <c r="R548" s="228">
        <f>Q548*H548</f>
        <v>0</v>
      </c>
      <c r="S548" s="228">
        <v>0</v>
      </c>
      <c r="T548" s="229">
        <f>S548*H548</f>
        <v>0</v>
      </c>
      <c r="AR548" s="22" t="s">
        <v>357</v>
      </c>
      <c r="AT548" s="22" t="s">
        <v>228</v>
      </c>
      <c r="AU548" s="22" t="s">
        <v>81</v>
      </c>
      <c r="AY548" s="22" t="s">
        <v>136</v>
      </c>
      <c r="BE548" s="230">
        <f>IF(N548="základní",J548,0)</f>
        <v>0</v>
      </c>
      <c r="BF548" s="230">
        <f>IF(N548="snížená",J548,0)</f>
        <v>0</v>
      </c>
      <c r="BG548" s="230">
        <f>IF(N548="zákl. přenesená",J548,0)</f>
        <v>0</v>
      </c>
      <c r="BH548" s="230">
        <f>IF(N548="sníž. přenesená",J548,0)</f>
        <v>0</v>
      </c>
      <c r="BI548" s="230">
        <f>IF(N548="nulová",J548,0)</f>
        <v>0</v>
      </c>
      <c r="BJ548" s="22" t="s">
        <v>79</v>
      </c>
      <c r="BK548" s="230">
        <f>ROUND(I548*H548,2)</f>
        <v>0</v>
      </c>
      <c r="BL548" s="22" t="s">
        <v>250</v>
      </c>
      <c r="BM548" s="22" t="s">
        <v>1167</v>
      </c>
    </row>
    <row r="549" s="11" customFormat="1">
      <c r="B549" s="235"/>
      <c r="C549" s="236"/>
      <c r="D549" s="231" t="s">
        <v>149</v>
      </c>
      <c r="E549" s="237" t="s">
        <v>21</v>
      </c>
      <c r="F549" s="238" t="s">
        <v>609</v>
      </c>
      <c r="G549" s="236"/>
      <c r="H549" s="239">
        <v>10</v>
      </c>
      <c r="I549" s="240"/>
      <c r="J549" s="236"/>
      <c r="K549" s="236"/>
      <c r="L549" s="241"/>
      <c r="M549" s="242"/>
      <c r="N549" s="243"/>
      <c r="O549" s="243"/>
      <c r="P549" s="243"/>
      <c r="Q549" s="243"/>
      <c r="R549" s="243"/>
      <c r="S549" s="243"/>
      <c r="T549" s="244"/>
      <c r="AT549" s="245" t="s">
        <v>149</v>
      </c>
      <c r="AU549" s="245" t="s">
        <v>81</v>
      </c>
      <c r="AV549" s="11" t="s">
        <v>81</v>
      </c>
      <c r="AW549" s="11" t="s">
        <v>35</v>
      </c>
      <c r="AX549" s="11" t="s">
        <v>71</v>
      </c>
      <c r="AY549" s="245" t="s">
        <v>136</v>
      </c>
    </row>
    <row r="550" s="1" customFormat="1" ht="16.5" customHeight="1">
      <c r="B550" s="44"/>
      <c r="C550" s="246" t="s">
        <v>1168</v>
      </c>
      <c r="D550" s="246" t="s">
        <v>228</v>
      </c>
      <c r="E550" s="247" t="s">
        <v>1169</v>
      </c>
      <c r="F550" s="248" t="s">
        <v>1170</v>
      </c>
      <c r="G550" s="249" t="s">
        <v>353</v>
      </c>
      <c r="H550" s="250">
        <v>4</v>
      </c>
      <c r="I550" s="251"/>
      <c r="J550" s="252">
        <f>ROUND(I550*H550,2)</f>
        <v>0</v>
      </c>
      <c r="K550" s="248" t="s">
        <v>21</v>
      </c>
      <c r="L550" s="253"/>
      <c r="M550" s="254" t="s">
        <v>21</v>
      </c>
      <c r="N550" s="255" t="s">
        <v>42</v>
      </c>
      <c r="O550" s="45"/>
      <c r="P550" s="228">
        <f>O550*H550</f>
        <v>0</v>
      </c>
      <c r="Q550" s="228">
        <v>0</v>
      </c>
      <c r="R550" s="228">
        <f>Q550*H550</f>
        <v>0</v>
      </c>
      <c r="S550" s="228">
        <v>0</v>
      </c>
      <c r="T550" s="229">
        <f>S550*H550</f>
        <v>0</v>
      </c>
      <c r="AR550" s="22" t="s">
        <v>357</v>
      </c>
      <c r="AT550" s="22" t="s">
        <v>228</v>
      </c>
      <c r="AU550" s="22" t="s">
        <v>81</v>
      </c>
      <c r="AY550" s="22" t="s">
        <v>136</v>
      </c>
      <c r="BE550" s="230">
        <f>IF(N550="základní",J550,0)</f>
        <v>0</v>
      </c>
      <c r="BF550" s="230">
        <f>IF(N550="snížená",J550,0)</f>
        <v>0</v>
      </c>
      <c r="BG550" s="230">
        <f>IF(N550="zákl. přenesená",J550,0)</f>
        <v>0</v>
      </c>
      <c r="BH550" s="230">
        <f>IF(N550="sníž. přenesená",J550,0)</f>
        <v>0</v>
      </c>
      <c r="BI550" s="230">
        <f>IF(N550="nulová",J550,0)</f>
        <v>0</v>
      </c>
      <c r="BJ550" s="22" t="s">
        <v>79</v>
      </c>
      <c r="BK550" s="230">
        <f>ROUND(I550*H550,2)</f>
        <v>0</v>
      </c>
      <c r="BL550" s="22" t="s">
        <v>250</v>
      </c>
      <c r="BM550" s="22" t="s">
        <v>1171</v>
      </c>
    </row>
    <row r="551" s="11" customFormat="1">
      <c r="B551" s="235"/>
      <c r="C551" s="236"/>
      <c r="D551" s="231" t="s">
        <v>149</v>
      </c>
      <c r="E551" s="237" t="s">
        <v>21</v>
      </c>
      <c r="F551" s="238" t="s">
        <v>554</v>
      </c>
      <c r="G551" s="236"/>
      <c r="H551" s="239">
        <v>4</v>
      </c>
      <c r="I551" s="240"/>
      <c r="J551" s="236"/>
      <c r="K551" s="236"/>
      <c r="L551" s="241"/>
      <c r="M551" s="242"/>
      <c r="N551" s="243"/>
      <c r="O551" s="243"/>
      <c r="P551" s="243"/>
      <c r="Q551" s="243"/>
      <c r="R551" s="243"/>
      <c r="S551" s="243"/>
      <c r="T551" s="244"/>
      <c r="AT551" s="245" t="s">
        <v>149</v>
      </c>
      <c r="AU551" s="245" t="s">
        <v>81</v>
      </c>
      <c r="AV551" s="11" t="s">
        <v>81</v>
      </c>
      <c r="AW551" s="11" t="s">
        <v>35</v>
      </c>
      <c r="AX551" s="11" t="s">
        <v>71</v>
      </c>
      <c r="AY551" s="245" t="s">
        <v>136</v>
      </c>
    </row>
    <row r="552" s="1" customFormat="1" ht="16.5" customHeight="1">
      <c r="B552" s="44"/>
      <c r="C552" s="246" t="s">
        <v>1172</v>
      </c>
      <c r="D552" s="246" t="s">
        <v>228</v>
      </c>
      <c r="E552" s="247" t="s">
        <v>1173</v>
      </c>
      <c r="F552" s="248" t="s">
        <v>1174</v>
      </c>
      <c r="G552" s="249" t="s">
        <v>353</v>
      </c>
      <c r="H552" s="250">
        <v>4</v>
      </c>
      <c r="I552" s="251"/>
      <c r="J552" s="252">
        <f>ROUND(I552*H552,2)</f>
        <v>0</v>
      </c>
      <c r="K552" s="248" t="s">
        <v>21</v>
      </c>
      <c r="L552" s="253"/>
      <c r="M552" s="254" t="s">
        <v>21</v>
      </c>
      <c r="N552" s="255" t="s">
        <v>42</v>
      </c>
      <c r="O552" s="45"/>
      <c r="P552" s="228">
        <f>O552*H552</f>
        <v>0</v>
      </c>
      <c r="Q552" s="228">
        <v>0</v>
      </c>
      <c r="R552" s="228">
        <f>Q552*H552</f>
        <v>0</v>
      </c>
      <c r="S552" s="228">
        <v>0</v>
      </c>
      <c r="T552" s="229">
        <f>S552*H552</f>
        <v>0</v>
      </c>
      <c r="AR552" s="22" t="s">
        <v>357</v>
      </c>
      <c r="AT552" s="22" t="s">
        <v>228</v>
      </c>
      <c r="AU552" s="22" t="s">
        <v>81</v>
      </c>
      <c r="AY552" s="22" t="s">
        <v>136</v>
      </c>
      <c r="BE552" s="230">
        <f>IF(N552="základní",J552,0)</f>
        <v>0</v>
      </c>
      <c r="BF552" s="230">
        <f>IF(N552="snížená",J552,0)</f>
        <v>0</v>
      </c>
      <c r="BG552" s="230">
        <f>IF(N552="zákl. přenesená",J552,0)</f>
        <v>0</v>
      </c>
      <c r="BH552" s="230">
        <f>IF(N552="sníž. přenesená",J552,0)</f>
        <v>0</v>
      </c>
      <c r="BI552" s="230">
        <f>IF(N552="nulová",J552,0)</f>
        <v>0</v>
      </c>
      <c r="BJ552" s="22" t="s">
        <v>79</v>
      </c>
      <c r="BK552" s="230">
        <f>ROUND(I552*H552,2)</f>
        <v>0</v>
      </c>
      <c r="BL552" s="22" t="s">
        <v>250</v>
      </c>
      <c r="BM552" s="22" t="s">
        <v>1175</v>
      </c>
    </row>
    <row r="553" s="11" customFormat="1">
      <c r="B553" s="235"/>
      <c r="C553" s="236"/>
      <c r="D553" s="231" t="s">
        <v>149</v>
      </c>
      <c r="E553" s="237" t="s">
        <v>21</v>
      </c>
      <c r="F553" s="238" t="s">
        <v>554</v>
      </c>
      <c r="G553" s="236"/>
      <c r="H553" s="239">
        <v>4</v>
      </c>
      <c r="I553" s="240"/>
      <c r="J553" s="236"/>
      <c r="K553" s="236"/>
      <c r="L553" s="241"/>
      <c r="M553" s="242"/>
      <c r="N553" s="243"/>
      <c r="O553" s="243"/>
      <c r="P553" s="243"/>
      <c r="Q553" s="243"/>
      <c r="R553" s="243"/>
      <c r="S553" s="243"/>
      <c r="T553" s="244"/>
      <c r="AT553" s="245" t="s">
        <v>149</v>
      </c>
      <c r="AU553" s="245" t="s">
        <v>81</v>
      </c>
      <c r="AV553" s="11" t="s">
        <v>81</v>
      </c>
      <c r="AW553" s="11" t="s">
        <v>35</v>
      </c>
      <c r="AX553" s="11" t="s">
        <v>71</v>
      </c>
      <c r="AY553" s="245" t="s">
        <v>136</v>
      </c>
    </row>
    <row r="554" s="1" customFormat="1" ht="16.5" customHeight="1">
      <c r="B554" s="44"/>
      <c r="C554" s="246" t="s">
        <v>1176</v>
      </c>
      <c r="D554" s="246" t="s">
        <v>228</v>
      </c>
      <c r="E554" s="247" t="s">
        <v>1177</v>
      </c>
      <c r="F554" s="248" t="s">
        <v>1178</v>
      </c>
      <c r="G554" s="249" t="s">
        <v>353</v>
      </c>
      <c r="H554" s="250">
        <v>36</v>
      </c>
      <c r="I554" s="251"/>
      <c r="J554" s="252">
        <f>ROUND(I554*H554,2)</f>
        <v>0</v>
      </c>
      <c r="K554" s="248" t="s">
        <v>21</v>
      </c>
      <c r="L554" s="253"/>
      <c r="M554" s="254" t="s">
        <v>21</v>
      </c>
      <c r="N554" s="255" t="s">
        <v>42</v>
      </c>
      <c r="O554" s="45"/>
      <c r="P554" s="228">
        <f>O554*H554</f>
        <v>0</v>
      </c>
      <c r="Q554" s="228">
        <v>0</v>
      </c>
      <c r="R554" s="228">
        <f>Q554*H554</f>
        <v>0</v>
      </c>
      <c r="S554" s="228">
        <v>0</v>
      </c>
      <c r="T554" s="229">
        <f>S554*H554</f>
        <v>0</v>
      </c>
      <c r="AR554" s="22" t="s">
        <v>357</v>
      </c>
      <c r="AT554" s="22" t="s">
        <v>228</v>
      </c>
      <c r="AU554" s="22" t="s">
        <v>81</v>
      </c>
      <c r="AY554" s="22" t="s">
        <v>136</v>
      </c>
      <c r="BE554" s="230">
        <f>IF(N554="základní",J554,0)</f>
        <v>0</v>
      </c>
      <c r="BF554" s="230">
        <f>IF(N554="snížená",J554,0)</f>
        <v>0</v>
      </c>
      <c r="BG554" s="230">
        <f>IF(N554="zákl. přenesená",J554,0)</f>
        <v>0</v>
      </c>
      <c r="BH554" s="230">
        <f>IF(N554="sníž. přenesená",J554,0)</f>
        <v>0</v>
      </c>
      <c r="BI554" s="230">
        <f>IF(N554="nulová",J554,0)</f>
        <v>0</v>
      </c>
      <c r="BJ554" s="22" t="s">
        <v>79</v>
      </c>
      <c r="BK554" s="230">
        <f>ROUND(I554*H554,2)</f>
        <v>0</v>
      </c>
      <c r="BL554" s="22" t="s">
        <v>250</v>
      </c>
      <c r="BM554" s="22" t="s">
        <v>1179</v>
      </c>
    </row>
    <row r="555" s="11" customFormat="1">
      <c r="B555" s="235"/>
      <c r="C555" s="236"/>
      <c r="D555" s="231" t="s">
        <v>149</v>
      </c>
      <c r="E555" s="237" t="s">
        <v>21</v>
      </c>
      <c r="F555" s="238" t="s">
        <v>1180</v>
      </c>
      <c r="G555" s="236"/>
      <c r="H555" s="239">
        <v>36</v>
      </c>
      <c r="I555" s="240"/>
      <c r="J555" s="236"/>
      <c r="K555" s="236"/>
      <c r="L555" s="241"/>
      <c r="M555" s="242"/>
      <c r="N555" s="243"/>
      <c r="O555" s="243"/>
      <c r="P555" s="243"/>
      <c r="Q555" s="243"/>
      <c r="R555" s="243"/>
      <c r="S555" s="243"/>
      <c r="T555" s="244"/>
      <c r="AT555" s="245" t="s">
        <v>149</v>
      </c>
      <c r="AU555" s="245" t="s">
        <v>81</v>
      </c>
      <c r="AV555" s="11" t="s">
        <v>81</v>
      </c>
      <c r="AW555" s="11" t="s">
        <v>35</v>
      </c>
      <c r="AX555" s="11" t="s">
        <v>71</v>
      </c>
      <c r="AY555" s="245" t="s">
        <v>136</v>
      </c>
    </row>
    <row r="556" s="1" customFormat="1" ht="16.5" customHeight="1">
      <c r="B556" s="44"/>
      <c r="C556" s="246" t="s">
        <v>1181</v>
      </c>
      <c r="D556" s="246" t="s">
        <v>228</v>
      </c>
      <c r="E556" s="247" t="s">
        <v>1182</v>
      </c>
      <c r="F556" s="248" t="s">
        <v>1183</v>
      </c>
      <c r="G556" s="249" t="s">
        <v>353</v>
      </c>
      <c r="H556" s="250">
        <v>4</v>
      </c>
      <c r="I556" s="251"/>
      <c r="J556" s="252">
        <f>ROUND(I556*H556,2)</f>
        <v>0</v>
      </c>
      <c r="K556" s="248" t="s">
        <v>21</v>
      </c>
      <c r="L556" s="253"/>
      <c r="M556" s="254" t="s">
        <v>21</v>
      </c>
      <c r="N556" s="255" t="s">
        <v>42</v>
      </c>
      <c r="O556" s="45"/>
      <c r="P556" s="228">
        <f>O556*H556</f>
        <v>0</v>
      </c>
      <c r="Q556" s="228">
        <v>0</v>
      </c>
      <c r="R556" s="228">
        <f>Q556*H556</f>
        <v>0</v>
      </c>
      <c r="S556" s="228">
        <v>0</v>
      </c>
      <c r="T556" s="229">
        <f>S556*H556</f>
        <v>0</v>
      </c>
      <c r="AR556" s="22" t="s">
        <v>357</v>
      </c>
      <c r="AT556" s="22" t="s">
        <v>228</v>
      </c>
      <c r="AU556" s="22" t="s">
        <v>81</v>
      </c>
      <c r="AY556" s="22" t="s">
        <v>136</v>
      </c>
      <c r="BE556" s="230">
        <f>IF(N556="základní",J556,0)</f>
        <v>0</v>
      </c>
      <c r="BF556" s="230">
        <f>IF(N556="snížená",J556,0)</f>
        <v>0</v>
      </c>
      <c r="BG556" s="230">
        <f>IF(N556="zákl. přenesená",J556,0)</f>
        <v>0</v>
      </c>
      <c r="BH556" s="230">
        <f>IF(N556="sníž. přenesená",J556,0)</f>
        <v>0</v>
      </c>
      <c r="BI556" s="230">
        <f>IF(N556="nulová",J556,0)</f>
        <v>0</v>
      </c>
      <c r="BJ556" s="22" t="s">
        <v>79</v>
      </c>
      <c r="BK556" s="230">
        <f>ROUND(I556*H556,2)</f>
        <v>0</v>
      </c>
      <c r="BL556" s="22" t="s">
        <v>250</v>
      </c>
      <c r="BM556" s="22" t="s">
        <v>1184</v>
      </c>
    </row>
    <row r="557" s="11" customFormat="1">
      <c r="B557" s="235"/>
      <c r="C557" s="236"/>
      <c r="D557" s="231" t="s">
        <v>149</v>
      </c>
      <c r="E557" s="237" t="s">
        <v>21</v>
      </c>
      <c r="F557" s="238" t="s">
        <v>554</v>
      </c>
      <c r="G557" s="236"/>
      <c r="H557" s="239">
        <v>4</v>
      </c>
      <c r="I557" s="240"/>
      <c r="J557" s="236"/>
      <c r="K557" s="236"/>
      <c r="L557" s="241"/>
      <c r="M557" s="242"/>
      <c r="N557" s="243"/>
      <c r="O557" s="243"/>
      <c r="P557" s="243"/>
      <c r="Q557" s="243"/>
      <c r="R557" s="243"/>
      <c r="S557" s="243"/>
      <c r="T557" s="244"/>
      <c r="AT557" s="245" t="s">
        <v>149</v>
      </c>
      <c r="AU557" s="245" t="s">
        <v>81</v>
      </c>
      <c r="AV557" s="11" t="s">
        <v>81</v>
      </c>
      <c r="AW557" s="11" t="s">
        <v>35</v>
      </c>
      <c r="AX557" s="11" t="s">
        <v>71</v>
      </c>
      <c r="AY557" s="245" t="s">
        <v>136</v>
      </c>
    </row>
    <row r="558" s="1" customFormat="1" ht="16.5" customHeight="1">
      <c r="B558" s="44"/>
      <c r="C558" s="246" t="s">
        <v>1185</v>
      </c>
      <c r="D558" s="246" t="s">
        <v>228</v>
      </c>
      <c r="E558" s="247" t="s">
        <v>1186</v>
      </c>
      <c r="F558" s="248" t="s">
        <v>1187</v>
      </c>
      <c r="G558" s="249" t="s">
        <v>353</v>
      </c>
      <c r="H558" s="250">
        <v>18</v>
      </c>
      <c r="I558" s="251"/>
      <c r="J558" s="252">
        <f>ROUND(I558*H558,2)</f>
        <v>0</v>
      </c>
      <c r="K558" s="248" t="s">
        <v>21</v>
      </c>
      <c r="L558" s="253"/>
      <c r="M558" s="254" t="s">
        <v>21</v>
      </c>
      <c r="N558" s="255" t="s">
        <v>42</v>
      </c>
      <c r="O558" s="45"/>
      <c r="P558" s="228">
        <f>O558*H558</f>
        <v>0</v>
      </c>
      <c r="Q558" s="228">
        <v>0</v>
      </c>
      <c r="R558" s="228">
        <f>Q558*H558</f>
        <v>0</v>
      </c>
      <c r="S558" s="228">
        <v>0</v>
      </c>
      <c r="T558" s="229">
        <f>S558*H558</f>
        <v>0</v>
      </c>
      <c r="AR558" s="22" t="s">
        <v>357</v>
      </c>
      <c r="AT558" s="22" t="s">
        <v>228</v>
      </c>
      <c r="AU558" s="22" t="s">
        <v>81</v>
      </c>
      <c r="AY558" s="22" t="s">
        <v>136</v>
      </c>
      <c r="BE558" s="230">
        <f>IF(N558="základní",J558,0)</f>
        <v>0</v>
      </c>
      <c r="BF558" s="230">
        <f>IF(N558="snížená",J558,0)</f>
        <v>0</v>
      </c>
      <c r="BG558" s="230">
        <f>IF(N558="zákl. přenesená",J558,0)</f>
        <v>0</v>
      </c>
      <c r="BH558" s="230">
        <f>IF(N558="sníž. přenesená",J558,0)</f>
        <v>0</v>
      </c>
      <c r="BI558" s="230">
        <f>IF(N558="nulová",J558,0)</f>
        <v>0</v>
      </c>
      <c r="BJ558" s="22" t="s">
        <v>79</v>
      </c>
      <c r="BK558" s="230">
        <f>ROUND(I558*H558,2)</f>
        <v>0</v>
      </c>
      <c r="BL558" s="22" t="s">
        <v>250</v>
      </c>
      <c r="BM558" s="22" t="s">
        <v>1188</v>
      </c>
    </row>
    <row r="559" s="11" customFormat="1">
      <c r="B559" s="235"/>
      <c r="C559" s="236"/>
      <c r="D559" s="231" t="s">
        <v>149</v>
      </c>
      <c r="E559" s="237" t="s">
        <v>21</v>
      </c>
      <c r="F559" s="238" t="s">
        <v>1189</v>
      </c>
      <c r="G559" s="236"/>
      <c r="H559" s="239">
        <v>18</v>
      </c>
      <c r="I559" s="240"/>
      <c r="J559" s="236"/>
      <c r="K559" s="236"/>
      <c r="L559" s="241"/>
      <c r="M559" s="242"/>
      <c r="N559" s="243"/>
      <c r="O559" s="243"/>
      <c r="P559" s="243"/>
      <c r="Q559" s="243"/>
      <c r="R559" s="243"/>
      <c r="S559" s="243"/>
      <c r="T559" s="244"/>
      <c r="AT559" s="245" t="s">
        <v>149</v>
      </c>
      <c r="AU559" s="245" t="s">
        <v>81</v>
      </c>
      <c r="AV559" s="11" t="s">
        <v>81</v>
      </c>
      <c r="AW559" s="11" t="s">
        <v>35</v>
      </c>
      <c r="AX559" s="11" t="s">
        <v>71</v>
      </c>
      <c r="AY559" s="245" t="s">
        <v>136</v>
      </c>
    </row>
    <row r="560" s="1" customFormat="1" ht="16.5" customHeight="1">
      <c r="B560" s="44"/>
      <c r="C560" s="246" t="s">
        <v>1190</v>
      </c>
      <c r="D560" s="246" t="s">
        <v>228</v>
      </c>
      <c r="E560" s="247" t="s">
        <v>1191</v>
      </c>
      <c r="F560" s="248" t="s">
        <v>1192</v>
      </c>
      <c r="G560" s="249" t="s">
        <v>353</v>
      </c>
      <c r="H560" s="250">
        <v>6</v>
      </c>
      <c r="I560" s="251"/>
      <c r="J560" s="252">
        <f>ROUND(I560*H560,2)</f>
        <v>0</v>
      </c>
      <c r="K560" s="248" t="s">
        <v>21</v>
      </c>
      <c r="L560" s="253"/>
      <c r="M560" s="254" t="s">
        <v>21</v>
      </c>
      <c r="N560" s="255" t="s">
        <v>42</v>
      </c>
      <c r="O560" s="45"/>
      <c r="P560" s="228">
        <f>O560*H560</f>
        <v>0</v>
      </c>
      <c r="Q560" s="228">
        <v>0</v>
      </c>
      <c r="R560" s="228">
        <f>Q560*H560</f>
        <v>0</v>
      </c>
      <c r="S560" s="228">
        <v>0</v>
      </c>
      <c r="T560" s="229">
        <f>S560*H560</f>
        <v>0</v>
      </c>
      <c r="AR560" s="22" t="s">
        <v>357</v>
      </c>
      <c r="AT560" s="22" t="s">
        <v>228</v>
      </c>
      <c r="AU560" s="22" t="s">
        <v>81</v>
      </c>
      <c r="AY560" s="22" t="s">
        <v>136</v>
      </c>
      <c r="BE560" s="230">
        <f>IF(N560="základní",J560,0)</f>
        <v>0</v>
      </c>
      <c r="BF560" s="230">
        <f>IF(N560="snížená",J560,0)</f>
        <v>0</v>
      </c>
      <c r="BG560" s="230">
        <f>IF(N560="zákl. přenesená",J560,0)</f>
        <v>0</v>
      </c>
      <c r="BH560" s="230">
        <f>IF(N560="sníž. přenesená",J560,0)</f>
        <v>0</v>
      </c>
      <c r="BI560" s="230">
        <f>IF(N560="nulová",J560,0)</f>
        <v>0</v>
      </c>
      <c r="BJ560" s="22" t="s">
        <v>79</v>
      </c>
      <c r="BK560" s="230">
        <f>ROUND(I560*H560,2)</f>
        <v>0</v>
      </c>
      <c r="BL560" s="22" t="s">
        <v>250</v>
      </c>
      <c r="BM560" s="22" t="s">
        <v>1193</v>
      </c>
    </row>
    <row r="561" s="11" customFormat="1">
      <c r="B561" s="235"/>
      <c r="C561" s="236"/>
      <c r="D561" s="231" t="s">
        <v>149</v>
      </c>
      <c r="E561" s="237" t="s">
        <v>21</v>
      </c>
      <c r="F561" s="238" t="s">
        <v>1104</v>
      </c>
      <c r="G561" s="236"/>
      <c r="H561" s="239">
        <v>6</v>
      </c>
      <c r="I561" s="240"/>
      <c r="J561" s="236"/>
      <c r="K561" s="236"/>
      <c r="L561" s="241"/>
      <c r="M561" s="242"/>
      <c r="N561" s="243"/>
      <c r="O561" s="243"/>
      <c r="P561" s="243"/>
      <c r="Q561" s="243"/>
      <c r="R561" s="243"/>
      <c r="S561" s="243"/>
      <c r="T561" s="244"/>
      <c r="AT561" s="245" t="s">
        <v>149</v>
      </c>
      <c r="AU561" s="245" t="s">
        <v>81</v>
      </c>
      <c r="AV561" s="11" t="s">
        <v>81</v>
      </c>
      <c r="AW561" s="11" t="s">
        <v>35</v>
      </c>
      <c r="AX561" s="11" t="s">
        <v>71</v>
      </c>
      <c r="AY561" s="245" t="s">
        <v>136</v>
      </c>
    </row>
    <row r="562" s="1" customFormat="1" ht="16.5" customHeight="1">
      <c r="B562" s="44"/>
      <c r="C562" s="246" t="s">
        <v>1194</v>
      </c>
      <c r="D562" s="246" t="s">
        <v>228</v>
      </c>
      <c r="E562" s="247" t="s">
        <v>1195</v>
      </c>
      <c r="F562" s="248" t="s">
        <v>1196</v>
      </c>
      <c r="G562" s="249" t="s">
        <v>353</v>
      </c>
      <c r="H562" s="250">
        <v>4</v>
      </c>
      <c r="I562" s="251"/>
      <c r="J562" s="252">
        <f>ROUND(I562*H562,2)</f>
        <v>0</v>
      </c>
      <c r="K562" s="248" t="s">
        <v>21</v>
      </c>
      <c r="L562" s="253"/>
      <c r="M562" s="254" t="s">
        <v>21</v>
      </c>
      <c r="N562" s="255" t="s">
        <v>42</v>
      </c>
      <c r="O562" s="45"/>
      <c r="P562" s="228">
        <f>O562*H562</f>
        <v>0</v>
      </c>
      <c r="Q562" s="228">
        <v>0</v>
      </c>
      <c r="R562" s="228">
        <f>Q562*H562</f>
        <v>0</v>
      </c>
      <c r="S562" s="228">
        <v>0</v>
      </c>
      <c r="T562" s="229">
        <f>S562*H562</f>
        <v>0</v>
      </c>
      <c r="AR562" s="22" t="s">
        <v>357</v>
      </c>
      <c r="AT562" s="22" t="s">
        <v>228</v>
      </c>
      <c r="AU562" s="22" t="s">
        <v>81</v>
      </c>
      <c r="AY562" s="22" t="s">
        <v>136</v>
      </c>
      <c r="BE562" s="230">
        <f>IF(N562="základní",J562,0)</f>
        <v>0</v>
      </c>
      <c r="BF562" s="230">
        <f>IF(N562="snížená",J562,0)</f>
        <v>0</v>
      </c>
      <c r="BG562" s="230">
        <f>IF(N562="zákl. přenesená",J562,0)</f>
        <v>0</v>
      </c>
      <c r="BH562" s="230">
        <f>IF(N562="sníž. přenesená",J562,0)</f>
        <v>0</v>
      </c>
      <c r="BI562" s="230">
        <f>IF(N562="nulová",J562,0)</f>
        <v>0</v>
      </c>
      <c r="BJ562" s="22" t="s">
        <v>79</v>
      </c>
      <c r="BK562" s="230">
        <f>ROUND(I562*H562,2)</f>
        <v>0</v>
      </c>
      <c r="BL562" s="22" t="s">
        <v>250</v>
      </c>
      <c r="BM562" s="22" t="s">
        <v>1197</v>
      </c>
    </row>
    <row r="563" s="11" customFormat="1">
      <c r="B563" s="235"/>
      <c r="C563" s="236"/>
      <c r="D563" s="231" t="s">
        <v>149</v>
      </c>
      <c r="E563" s="237" t="s">
        <v>21</v>
      </c>
      <c r="F563" s="238" t="s">
        <v>554</v>
      </c>
      <c r="G563" s="236"/>
      <c r="H563" s="239">
        <v>4</v>
      </c>
      <c r="I563" s="240"/>
      <c r="J563" s="236"/>
      <c r="K563" s="236"/>
      <c r="L563" s="241"/>
      <c r="M563" s="242"/>
      <c r="N563" s="243"/>
      <c r="O563" s="243"/>
      <c r="P563" s="243"/>
      <c r="Q563" s="243"/>
      <c r="R563" s="243"/>
      <c r="S563" s="243"/>
      <c r="T563" s="244"/>
      <c r="AT563" s="245" t="s">
        <v>149</v>
      </c>
      <c r="AU563" s="245" t="s">
        <v>81</v>
      </c>
      <c r="AV563" s="11" t="s">
        <v>81</v>
      </c>
      <c r="AW563" s="11" t="s">
        <v>35</v>
      </c>
      <c r="AX563" s="11" t="s">
        <v>71</v>
      </c>
      <c r="AY563" s="245" t="s">
        <v>136</v>
      </c>
    </row>
    <row r="564" s="1" customFormat="1" ht="16.5" customHeight="1">
      <c r="B564" s="44"/>
      <c r="C564" s="219" t="s">
        <v>1198</v>
      </c>
      <c r="D564" s="219" t="s">
        <v>138</v>
      </c>
      <c r="E564" s="220" t="s">
        <v>1199</v>
      </c>
      <c r="F564" s="221" t="s">
        <v>1200</v>
      </c>
      <c r="G564" s="222" t="s">
        <v>491</v>
      </c>
      <c r="H564" s="259"/>
      <c r="I564" s="224"/>
      <c r="J564" s="225">
        <f>ROUND(I564*H564,2)</f>
        <v>0</v>
      </c>
      <c r="K564" s="221" t="s">
        <v>142</v>
      </c>
      <c r="L564" s="70"/>
      <c r="M564" s="226" t="s">
        <v>21</v>
      </c>
      <c r="N564" s="227" t="s">
        <v>42</v>
      </c>
      <c r="O564" s="45"/>
      <c r="P564" s="228">
        <f>O564*H564</f>
        <v>0</v>
      </c>
      <c r="Q564" s="228">
        <v>0</v>
      </c>
      <c r="R564" s="228">
        <f>Q564*H564</f>
        <v>0</v>
      </c>
      <c r="S564" s="228">
        <v>0</v>
      </c>
      <c r="T564" s="229">
        <f>S564*H564</f>
        <v>0</v>
      </c>
      <c r="AR564" s="22" t="s">
        <v>250</v>
      </c>
      <c r="AT564" s="22" t="s">
        <v>138</v>
      </c>
      <c r="AU564" s="22" t="s">
        <v>81</v>
      </c>
      <c r="AY564" s="22" t="s">
        <v>136</v>
      </c>
      <c r="BE564" s="230">
        <f>IF(N564="základní",J564,0)</f>
        <v>0</v>
      </c>
      <c r="BF564" s="230">
        <f>IF(N564="snížená",J564,0)</f>
        <v>0</v>
      </c>
      <c r="BG564" s="230">
        <f>IF(N564="zákl. přenesená",J564,0)</f>
        <v>0</v>
      </c>
      <c r="BH564" s="230">
        <f>IF(N564="sníž. přenesená",J564,0)</f>
        <v>0</v>
      </c>
      <c r="BI564" s="230">
        <f>IF(N564="nulová",J564,0)</f>
        <v>0</v>
      </c>
      <c r="BJ564" s="22" t="s">
        <v>79</v>
      </c>
      <c r="BK564" s="230">
        <f>ROUND(I564*H564,2)</f>
        <v>0</v>
      </c>
      <c r="BL564" s="22" t="s">
        <v>250</v>
      </c>
      <c r="BM564" s="22" t="s">
        <v>1201</v>
      </c>
    </row>
    <row r="565" s="1" customFormat="1">
      <c r="B565" s="44"/>
      <c r="C565" s="72"/>
      <c r="D565" s="231" t="s">
        <v>145</v>
      </c>
      <c r="E565" s="72"/>
      <c r="F565" s="232" t="s">
        <v>1202</v>
      </c>
      <c r="G565" s="72"/>
      <c r="H565" s="72"/>
      <c r="I565" s="189"/>
      <c r="J565" s="72"/>
      <c r="K565" s="72"/>
      <c r="L565" s="70"/>
      <c r="M565" s="233"/>
      <c r="N565" s="45"/>
      <c r="O565" s="45"/>
      <c r="P565" s="45"/>
      <c r="Q565" s="45"/>
      <c r="R565" s="45"/>
      <c r="S565" s="45"/>
      <c r="T565" s="93"/>
      <c r="AT565" s="22" t="s">
        <v>145</v>
      </c>
      <c r="AU565" s="22" t="s">
        <v>81</v>
      </c>
    </row>
    <row r="566" s="1" customFormat="1">
      <c r="B566" s="44"/>
      <c r="C566" s="72"/>
      <c r="D566" s="231" t="s">
        <v>147</v>
      </c>
      <c r="E566" s="72"/>
      <c r="F566" s="234" t="s">
        <v>897</v>
      </c>
      <c r="G566" s="72"/>
      <c r="H566" s="72"/>
      <c r="I566" s="189"/>
      <c r="J566" s="72"/>
      <c r="K566" s="72"/>
      <c r="L566" s="70"/>
      <c r="M566" s="233"/>
      <c r="N566" s="45"/>
      <c r="O566" s="45"/>
      <c r="P566" s="45"/>
      <c r="Q566" s="45"/>
      <c r="R566" s="45"/>
      <c r="S566" s="45"/>
      <c r="T566" s="93"/>
      <c r="AT566" s="22" t="s">
        <v>147</v>
      </c>
      <c r="AU566" s="22" t="s">
        <v>81</v>
      </c>
    </row>
    <row r="567" s="10" customFormat="1" ht="29.88" customHeight="1">
      <c r="B567" s="203"/>
      <c r="C567" s="204"/>
      <c r="D567" s="205" t="s">
        <v>70</v>
      </c>
      <c r="E567" s="217" t="s">
        <v>1203</v>
      </c>
      <c r="F567" s="217" t="s">
        <v>1204</v>
      </c>
      <c r="G567" s="204"/>
      <c r="H567" s="204"/>
      <c r="I567" s="207"/>
      <c r="J567" s="218">
        <f>BK567</f>
        <v>0</v>
      </c>
      <c r="K567" s="204"/>
      <c r="L567" s="209"/>
      <c r="M567" s="210"/>
      <c r="N567" s="211"/>
      <c r="O567" s="211"/>
      <c r="P567" s="212">
        <f>SUM(P568:P629)</f>
        <v>0</v>
      </c>
      <c r="Q567" s="211"/>
      <c r="R567" s="212">
        <f>SUM(R568:R629)</f>
        <v>0.15322999999999998</v>
      </c>
      <c r="S567" s="211"/>
      <c r="T567" s="213">
        <f>SUM(T568:T629)</f>
        <v>0</v>
      </c>
      <c r="AR567" s="214" t="s">
        <v>81</v>
      </c>
      <c r="AT567" s="215" t="s">
        <v>70</v>
      </c>
      <c r="AU567" s="215" t="s">
        <v>79</v>
      </c>
      <c r="AY567" s="214" t="s">
        <v>136</v>
      </c>
      <c r="BK567" s="216">
        <f>SUM(BK568:BK629)</f>
        <v>0</v>
      </c>
    </row>
    <row r="568" s="1" customFormat="1" ht="16.5" customHeight="1">
      <c r="B568" s="44"/>
      <c r="C568" s="219" t="s">
        <v>1205</v>
      </c>
      <c r="D568" s="219" t="s">
        <v>138</v>
      </c>
      <c r="E568" s="220" t="s">
        <v>1206</v>
      </c>
      <c r="F568" s="221" t="s">
        <v>1207</v>
      </c>
      <c r="G568" s="222" t="s">
        <v>353</v>
      </c>
      <c r="H568" s="223">
        <v>5</v>
      </c>
      <c r="I568" s="224"/>
      <c r="J568" s="225">
        <f>ROUND(I568*H568,2)</f>
        <v>0</v>
      </c>
      <c r="K568" s="221" t="s">
        <v>142</v>
      </c>
      <c r="L568" s="70"/>
      <c r="M568" s="226" t="s">
        <v>21</v>
      </c>
      <c r="N568" s="227" t="s">
        <v>42</v>
      </c>
      <c r="O568" s="45"/>
      <c r="P568" s="228">
        <f>O568*H568</f>
        <v>0</v>
      </c>
      <c r="Q568" s="228">
        <v>0.00012</v>
      </c>
      <c r="R568" s="228">
        <f>Q568*H568</f>
        <v>0.00060000000000000006</v>
      </c>
      <c r="S568" s="228">
        <v>0</v>
      </c>
      <c r="T568" s="229">
        <f>S568*H568</f>
        <v>0</v>
      </c>
      <c r="AR568" s="22" t="s">
        <v>250</v>
      </c>
      <c r="AT568" s="22" t="s">
        <v>138</v>
      </c>
      <c r="AU568" s="22" t="s">
        <v>81</v>
      </c>
      <c r="AY568" s="22" t="s">
        <v>136</v>
      </c>
      <c r="BE568" s="230">
        <f>IF(N568="základní",J568,0)</f>
        <v>0</v>
      </c>
      <c r="BF568" s="230">
        <f>IF(N568="snížená",J568,0)</f>
        <v>0</v>
      </c>
      <c r="BG568" s="230">
        <f>IF(N568="zákl. přenesená",J568,0)</f>
        <v>0</v>
      </c>
      <c r="BH568" s="230">
        <f>IF(N568="sníž. přenesená",J568,0)</f>
        <v>0</v>
      </c>
      <c r="BI568" s="230">
        <f>IF(N568="nulová",J568,0)</f>
        <v>0</v>
      </c>
      <c r="BJ568" s="22" t="s">
        <v>79</v>
      </c>
      <c r="BK568" s="230">
        <f>ROUND(I568*H568,2)</f>
        <v>0</v>
      </c>
      <c r="BL568" s="22" t="s">
        <v>250</v>
      </c>
      <c r="BM568" s="22" t="s">
        <v>1208</v>
      </c>
    </row>
    <row r="569" s="1" customFormat="1">
      <c r="B569" s="44"/>
      <c r="C569" s="72"/>
      <c r="D569" s="231" t="s">
        <v>145</v>
      </c>
      <c r="E569" s="72"/>
      <c r="F569" s="232" t="s">
        <v>1209</v>
      </c>
      <c r="G569" s="72"/>
      <c r="H569" s="72"/>
      <c r="I569" s="189"/>
      <c r="J569" s="72"/>
      <c r="K569" s="72"/>
      <c r="L569" s="70"/>
      <c r="M569" s="233"/>
      <c r="N569" s="45"/>
      <c r="O569" s="45"/>
      <c r="P569" s="45"/>
      <c r="Q569" s="45"/>
      <c r="R569" s="45"/>
      <c r="S569" s="45"/>
      <c r="T569" s="93"/>
      <c r="AT569" s="22" t="s">
        <v>145</v>
      </c>
      <c r="AU569" s="22" t="s">
        <v>81</v>
      </c>
    </row>
    <row r="570" s="1" customFormat="1" ht="16.5" customHeight="1">
      <c r="B570" s="44"/>
      <c r="C570" s="246" t="s">
        <v>1210</v>
      </c>
      <c r="D570" s="246" t="s">
        <v>228</v>
      </c>
      <c r="E570" s="247" t="s">
        <v>1211</v>
      </c>
      <c r="F570" s="248" t="s">
        <v>1212</v>
      </c>
      <c r="G570" s="249" t="s">
        <v>353</v>
      </c>
      <c r="H570" s="250">
        <v>5</v>
      </c>
      <c r="I570" s="251"/>
      <c r="J570" s="252">
        <f>ROUND(I570*H570,2)</f>
        <v>0</v>
      </c>
      <c r="K570" s="248" t="s">
        <v>21</v>
      </c>
      <c r="L570" s="253"/>
      <c r="M570" s="254" t="s">
        <v>21</v>
      </c>
      <c r="N570" s="255" t="s">
        <v>42</v>
      </c>
      <c r="O570" s="45"/>
      <c r="P570" s="228">
        <f>O570*H570</f>
        <v>0</v>
      </c>
      <c r="Q570" s="228">
        <v>0</v>
      </c>
      <c r="R570" s="228">
        <f>Q570*H570</f>
        <v>0</v>
      </c>
      <c r="S570" s="228">
        <v>0</v>
      </c>
      <c r="T570" s="229">
        <f>S570*H570</f>
        <v>0</v>
      </c>
      <c r="AR570" s="22" t="s">
        <v>357</v>
      </c>
      <c r="AT570" s="22" t="s">
        <v>228</v>
      </c>
      <c r="AU570" s="22" t="s">
        <v>81</v>
      </c>
      <c r="AY570" s="22" t="s">
        <v>136</v>
      </c>
      <c r="BE570" s="230">
        <f>IF(N570="základní",J570,0)</f>
        <v>0</v>
      </c>
      <c r="BF570" s="230">
        <f>IF(N570="snížená",J570,0)</f>
        <v>0</v>
      </c>
      <c r="BG570" s="230">
        <f>IF(N570="zákl. přenesená",J570,0)</f>
        <v>0</v>
      </c>
      <c r="BH570" s="230">
        <f>IF(N570="sníž. přenesená",J570,0)</f>
        <v>0</v>
      </c>
      <c r="BI570" s="230">
        <f>IF(N570="nulová",J570,0)</f>
        <v>0</v>
      </c>
      <c r="BJ570" s="22" t="s">
        <v>79</v>
      </c>
      <c r="BK570" s="230">
        <f>ROUND(I570*H570,2)</f>
        <v>0</v>
      </c>
      <c r="BL570" s="22" t="s">
        <v>250</v>
      </c>
      <c r="BM570" s="22" t="s">
        <v>1213</v>
      </c>
    </row>
    <row r="571" s="1" customFormat="1">
      <c r="B571" s="44"/>
      <c r="C571" s="72"/>
      <c r="D571" s="231" t="s">
        <v>145</v>
      </c>
      <c r="E571" s="72"/>
      <c r="F571" s="232" t="s">
        <v>1212</v>
      </c>
      <c r="G571" s="72"/>
      <c r="H571" s="72"/>
      <c r="I571" s="189"/>
      <c r="J571" s="72"/>
      <c r="K571" s="72"/>
      <c r="L571" s="70"/>
      <c r="M571" s="233"/>
      <c r="N571" s="45"/>
      <c r="O571" s="45"/>
      <c r="P571" s="45"/>
      <c r="Q571" s="45"/>
      <c r="R571" s="45"/>
      <c r="S571" s="45"/>
      <c r="T571" s="93"/>
      <c r="AT571" s="22" t="s">
        <v>145</v>
      </c>
      <c r="AU571" s="22" t="s">
        <v>81</v>
      </c>
    </row>
    <row r="572" s="11" customFormat="1">
      <c r="B572" s="235"/>
      <c r="C572" s="236"/>
      <c r="D572" s="231" t="s">
        <v>149</v>
      </c>
      <c r="E572" s="237" t="s">
        <v>21</v>
      </c>
      <c r="F572" s="238" t="s">
        <v>1214</v>
      </c>
      <c r="G572" s="236"/>
      <c r="H572" s="239">
        <v>5</v>
      </c>
      <c r="I572" s="240"/>
      <c r="J572" s="236"/>
      <c r="K572" s="236"/>
      <c r="L572" s="241"/>
      <c r="M572" s="242"/>
      <c r="N572" s="243"/>
      <c r="O572" s="243"/>
      <c r="P572" s="243"/>
      <c r="Q572" s="243"/>
      <c r="R572" s="243"/>
      <c r="S572" s="243"/>
      <c r="T572" s="244"/>
      <c r="AT572" s="245" t="s">
        <v>149</v>
      </c>
      <c r="AU572" s="245" t="s">
        <v>81</v>
      </c>
      <c r="AV572" s="11" t="s">
        <v>81</v>
      </c>
      <c r="AW572" s="11" t="s">
        <v>35</v>
      </c>
      <c r="AX572" s="11" t="s">
        <v>71</v>
      </c>
      <c r="AY572" s="245" t="s">
        <v>136</v>
      </c>
    </row>
    <row r="573" s="1" customFormat="1" ht="25.5" customHeight="1">
      <c r="B573" s="44"/>
      <c r="C573" s="219" t="s">
        <v>1215</v>
      </c>
      <c r="D573" s="219" t="s">
        <v>138</v>
      </c>
      <c r="E573" s="220" t="s">
        <v>1216</v>
      </c>
      <c r="F573" s="221" t="s">
        <v>1217</v>
      </c>
      <c r="G573" s="222" t="s">
        <v>353</v>
      </c>
      <c r="H573" s="223">
        <v>18</v>
      </c>
      <c r="I573" s="224"/>
      <c r="J573" s="225">
        <f>ROUND(I573*H573,2)</f>
        <v>0</v>
      </c>
      <c r="K573" s="221" t="s">
        <v>142</v>
      </c>
      <c r="L573" s="70"/>
      <c r="M573" s="226" t="s">
        <v>21</v>
      </c>
      <c r="N573" s="227" t="s">
        <v>42</v>
      </c>
      <c r="O573" s="45"/>
      <c r="P573" s="228">
        <f>O573*H573</f>
        <v>0</v>
      </c>
      <c r="Q573" s="228">
        <v>0.00027</v>
      </c>
      <c r="R573" s="228">
        <f>Q573*H573</f>
        <v>0.0048599999999999997</v>
      </c>
      <c r="S573" s="228">
        <v>0</v>
      </c>
      <c r="T573" s="229">
        <f>S573*H573</f>
        <v>0</v>
      </c>
      <c r="AR573" s="22" t="s">
        <v>250</v>
      </c>
      <c r="AT573" s="22" t="s">
        <v>138</v>
      </c>
      <c r="AU573" s="22" t="s">
        <v>81</v>
      </c>
      <c r="AY573" s="22" t="s">
        <v>136</v>
      </c>
      <c r="BE573" s="230">
        <f>IF(N573="základní",J573,0)</f>
        <v>0</v>
      </c>
      <c r="BF573" s="230">
        <f>IF(N573="snížená",J573,0)</f>
        <v>0</v>
      </c>
      <c r="BG573" s="230">
        <f>IF(N573="zákl. přenesená",J573,0)</f>
        <v>0</v>
      </c>
      <c r="BH573" s="230">
        <f>IF(N573="sníž. přenesená",J573,0)</f>
        <v>0</v>
      </c>
      <c r="BI573" s="230">
        <f>IF(N573="nulová",J573,0)</f>
        <v>0</v>
      </c>
      <c r="BJ573" s="22" t="s">
        <v>79</v>
      </c>
      <c r="BK573" s="230">
        <f>ROUND(I573*H573,2)</f>
        <v>0</v>
      </c>
      <c r="BL573" s="22" t="s">
        <v>250</v>
      </c>
      <c r="BM573" s="22" t="s">
        <v>1218</v>
      </c>
    </row>
    <row r="574" s="1" customFormat="1">
      <c r="B574" s="44"/>
      <c r="C574" s="72"/>
      <c r="D574" s="231" t="s">
        <v>145</v>
      </c>
      <c r="E574" s="72"/>
      <c r="F574" s="232" t="s">
        <v>1219</v>
      </c>
      <c r="G574" s="72"/>
      <c r="H574" s="72"/>
      <c r="I574" s="189"/>
      <c r="J574" s="72"/>
      <c r="K574" s="72"/>
      <c r="L574" s="70"/>
      <c r="M574" s="233"/>
      <c r="N574" s="45"/>
      <c r="O574" s="45"/>
      <c r="P574" s="45"/>
      <c r="Q574" s="45"/>
      <c r="R574" s="45"/>
      <c r="S574" s="45"/>
      <c r="T574" s="93"/>
      <c r="AT574" s="22" t="s">
        <v>145</v>
      </c>
      <c r="AU574" s="22" t="s">
        <v>81</v>
      </c>
    </row>
    <row r="575" s="11" customFormat="1">
      <c r="B575" s="235"/>
      <c r="C575" s="236"/>
      <c r="D575" s="231" t="s">
        <v>149</v>
      </c>
      <c r="E575" s="237" t="s">
        <v>21</v>
      </c>
      <c r="F575" s="238" t="s">
        <v>1189</v>
      </c>
      <c r="G575" s="236"/>
      <c r="H575" s="239">
        <v>18</v>
      </c>
      <c r="I575" s="240"/>
      <c r="J575" s="236"/>
      <c r="K575" s="236"/>
      <c r="L575" s="241"/>
      <c r="M575" s="242"/>
      <c r="N575" s="243"/>
      <c r="O575" s="243"/>
      <c r="P575" s="243"/>
      <c r="Q575" s="243"/>
      <c r="R575" s="243"/>
      <c r="S575" s="243"/>
      <c r="T575" s="244"/>
      <c r="AT575" s="245" t="s">
        <v>149</v>
      </c>
      <c r="AU575" s="245" t="s">
        <v>81</v>
      </c>
      <c r="AV575" s="11" t="s">
        <v>81</v>
      </c>
      <c r="AW575" s="11" t="s">
        <v>35</v>
      </c>
      <c r="AX575" s="11" t="s">
        <v>71</v>
      </c>
      <c r="AY575" s="245" t="s">
        <v>136</v>
      </c>
    </row>
    <row r="576" s="1" customFormat="1" ht="16.5" customHeight="1">
      <c r="B576" s="44"/>
      <c r="C576" s="219" t="s">
        <v>1220</v>
      </c>
      <c r="D576" s="219" t="s">
        <v>138</v>
      </c>
      <c r="E576" s="220" t="s">
        <v>1221</v>
      </c>
      <c r="F576" s="221" t="s">
        <v>1222</v>
      </c>
      <c r="G576" s="222" t="s">
        <v>353</v>
      </c>
      <c r="H576" s="223">
        <v>1</v>
      </c>
      <c r="I576" s="224"/>
      <c r="J576" s="225">
        <f>ROUND(I576*H576,2)</f>
        <v>0</v>
      </c>
      <c r="K576" s="221" t="s">
        <v>142</v>
      </c>
      <c r="L576" s="70"/>
      <c r="M576" s="226" t="s">
        <v>21</v>
      </c>
      <c r="N576" s="227" t="s">
        <v>42</v>
      </c>
      <c r="O576" s="45"/>
      <c r="P576" s="228">
        <f>O576*H576</f>
        <v>0</v>
      </c>
      <c r="Q576" s="228">
        <v>0.00051999999999999995</v>
      </c>
      <c r="R576" s="228">
        <f>Q576*H576</f>
        <v>0.00051999999999999995</v>
      </c>
      <c r="S576" s="228">
        <v>0</v>
      </c>
      <c r="T576" s="229">
        <f>S576*H576</f>
        <v>0</v>
      </c>
      <c r="AR576" s="22" t="s">
        <v>250</v>
      </c>
      <c r="AT576" s="22" t="s">
        <v>138</v>
      </c>
      <c r="AU576" s="22" t="s">
        <v>81</v>
      </c>
      <c r="AY576" s="22" t="s">
        <v>136</v>
      </c>
      <c r="BE576" s="230">
        <f>IF(N576="základní",J576,0)</f>
        <v>0</v>
      </c>
      <c r="BF576" s="230">
        <f>IF(N576="snížená",J576,0)</f>
        <v>0</v>
      </c>
      <c r="BG576" s="230">
        <f>IF(N576="zákl. přenesená",J576,0)</f>
        <v>0</v>
      </c>
      <c r="BH576" s="230">
        <f>IF(N576="sníž. přenesená",J576,0)</f>
        <v>0</v>
      </c>
      <c r="BI576" s="230">
        <f>IF(N576="nulová",J576,0)</f>
        <v>0</v>
      </c>
      <c r="BJ576" s="22" t="s">
        <v>79</v>
      </c>
      <c r="BK576" s="230">
        <f>ROUND(I576*H576,2)</f>
        <v>0</v>
      </c>
      <c r="BL576" s="22" t="s">
        <v>250</v>
      </c>
      <c r="BM576" s="22" t="s">
        <v>1223</v>
      </c>
    </row>
    <row r="577" s="1" customFormat="1">
      <c r="B577" s="44"/>
      <c r="C577" s="72"/>
      <c r="D577" s="231" t="s">
        <v>145</v>
      </c>
      <c r="E577" s="72"/>
      <c r="F577" s="232" t="s">
        <v>1224</v>
      </c>
      <c r="G577" s="72"/>
      <c r="H577" s="72"/>
      <c r="I577" s="189"/>
      <c r="J577" s="72"/>
      <c r="K577" s="72"/>
      <c r="L577" s="70"/>
      <c r="M577" s="233"/>
      <c r="N577" s="45"/>
      <c r="O577" s="45"/>
      <c r="P577" s="45"/>
      <c r="Q577" s="45"/>
      <c r="R577" s="45"/>
      <c r="S577" s="45"/>
      <c r="T577" s="93"/>
      <c r="AT577" s="22" t="s">
        <v>145</v>
      </c>
      <c r="AU577" s="22" t="s">
        <v>81</v>
      </c>
    </row>
    <row r="578" s="11" customFormat="1">
      <c r="B578" s="235"/>
      <c r="C578" s="236"/>
      <c r="D578" s="231" t="s">
        <v>149</v>
      </c>
      <c r="E578" s="237" t="s">
        <v>21</v>
      </c>
      <c r="F578" s="238" t="s">
        <v>563</v>
      </c>
      <c r="G578" s="236"/>
      <c r="H578" s="239">
        <v>1</v>
      </c>
      <c r="I578" s="240"/>
      <c r="J578" s="236"/>
      <c r="K578" s="236"/>
      <c r="L578" s="241"/>
      <c r="M578" s="242"/>
      <c r="N578" s="243"/>
      <c r="O578" s="243"/>
      <c r="P578" s="243"/>
      <c r="Q578" s="243"/>
      <c r="R578" s="243"/>
      <c r="S578" s="243"/>
      <c r="T578" s="244"/>
      <c r="AT578" s="245" t="s">
        <v>149</v>
      </c>
      <c r="AU578" s="245" t="s">
        <v>81</v>
      </c>
      <c r="AV578" s="11" t="s">
        <v>81</v>
      </c>
      <c r="AW578" s="11" t="s">
        <v>35</v>
      </c>
      <c r="AX578" s="11" t="s">
        <v>71</v>
      </c>
      <c r="AY578" s="245" t="s">
        <v>136</v>
      </c>
    </row>
    <row r="579" s="1" customFormat="1" ht="16.5" customHeight="1">
      <c r="B579" s="44"/>
      <c r="C579" s="219" t="s">
        <v>1225</v>
      </c>
      <c r="D579" s="219" t="s">
        <v>138</v>
      </c>
      <c r="E579" s="220" t="s">
        <v>1226</v>
      </c>
      <c r="F579" s="221" t="s">
        <v>1227</v>
      </c>
      <c r="G579" s="222" t="s">
        <v>353</v>
      </c>
      <c r="H579" s="223">
        <v>12</v>
      </c>
      <c r="I579" s="224"/>
      <c r="J579" s="225">
        <f>ROUND(I579*H579,2)</f>
        <v>0</v>
      </c>
      <c r="K579" s="221" t="s">
        <v>142</v>
      </c>
      <c r="L579" s="70"/>
      <c r="M579" s="226" t="s">
        <v>21</v>
      </c>
      <c r="N579" s="227" t="s">
        <v>42</v>
      </c>
      <c r="O579" s="45"/>
      <c r="P579" s="228">
        <f>O579*H579</f>
        <v>0</v>
      </c>
      <c r="Q579" s="228">
        <v>0.00077999999999999999</v>
      </c>
      <c r="R579" s="228">
        <f>Q579*H579</f>
        <v>0.0093600000000000003</v>
      </c>
      <c r="S579" s="228">
        <v>0</v>
      </c>
      <c r="T579" s="229">
        <f>S579*H579</f>
        <v>0</v>
      </c>
      <c r="AR579" s="22" t="s">
        <v>250</v>
      </c>
      <c r="AT579" s="22" t="s">
        <v>138</v>
      </c>
      <c r="AU579" s="22" t="s">
        <v>81</v>
      </c>
      <c r="AY579" s="22" t="s">
        <v>136</v>
      </c>
      <c r="BE579" s="230">
        <f>IF(N579="základní",J579,0)</f>
        <v>0</v>
      </c>
      <c r="BF579" s="230">
        <f>IF(N579="snížená",J579,0)</f>
        <v>0</v>
      </c>
      <c r="BG579" s="230">
        <f>IF(N579="zákl. přenesená",J579,0)</f>
        <v>0</v>
      </c>
      <c r="BH579" s="230">
        <f>IF(N579="sníž. přenesená",J579,0)</f>
        <v>0</v>
      </c>
      <c r="BI579" s="230">
        <f>IF(N579="nulová",J579,0)</f>
        <v>0</v>
      </c>
      <c r="BJ579" s="22" t="s">
        <v>79</v>
      </c>
      <c r="BK579" s="230">
        <f>ROUND(I579*H579,2)</f>
        <v>0</v>
      </c>
      <c r="BL579" s="22" t="s">
        <v>250</v>
      </c>
      <c r="BM579" s="22" t="s">
        <v>1228</v>
      </c>
    </row>
    <row r="580" s="1" customFormat="1">
      <c r="B580" s="44"/>
      <c r="C580" s="72"/>
      <c r="D580" s="231" t="s">
        <v>145</v>
      </c>
      <c r="E580" s="72"/>
      <c r="F580" s="232" t="s">
        <v>1229</v>
      </c>
      <c r="G580" s="72"/>
      <c r="H580" s="72"/>
      <c r="I580" s="189"/>
      <c r="J580" s="72"/>
      <c r="K580" s="72"/>
      <c r="L580" s="70"/>
      <c r="M580" s="233"/>
      <c r="N580" s="45"/>
      <c r="O580" s="45"/>
      <c r="P580" s="45"/>
      <c r="Q580" s="45"/>
      <c r="R580" s="45"/>
      <c r="S580" s="45"/>
      <c r="T580" s="93"/>
      <c r="AT580" s="22" t="s">
        <v>145</v>
      </c>
      <c r="AU580" s="22" t="s">
        <v>81</v>
      </c>
    </row>
    <row r="581" s="11" customFormat="1">
      <c r="B581" s="235"/>
      <c r="C581" s="236"/>
      <c r="D581" s="231" t="s">
        <v>149</v>
      </c>
      <c r="E581" s="237" t="s">
        <v>21</v>
      </c>
      <c r="F581" s="238" t="s">
        <v>613</v>
      </c>
      <c r="G581" s="236"/>
      <c r="H581" s="239">
        <v>12</v>
      </c>
      <c r="I581" s="240"/>
      <c r="J581" s="236"/>
      <c r="K581" s="236"/>
      <c r="L581" s="241"/>
      <c r="M581" s="242"/>
      <c r="N581" s="243"/>
      <c r="O581" s="243"/>
      <c r="P581" s="243"/>
      <c r="Q581" s="243"/>
      <c r="R581" s="243"/>
      <c r="S581" s="243"/>
      <c r="T581" s="244"/>
      <c r="AT581" s="245" t="s">
        <v>149</v>
      </c>
      <c r="AU581" s="245" t="s">
        <v>81</v>
      </c>
      <c r="AV581" s="11" t="s">
        <v>81</v>
      </c>
      <c r="AW581" s="11" t="s">
        <v>35</v>
      </c>
      <c r="AX581" s="11" t="s">
        <v>71</v>
      </c>
      <c r="AY581" s="245" t="s">
        <v>136</v>
      </c>
    </row>
    <row r="582" s="1" customFormat="1" ht="16.5" customHeight="1">
      <c r="B582" s="44"/>
      <c r="C582" s="219" t="s">
        <v>1230</v>
      </c>
      <c r="D582" s="219" t="s">
        <v>138</v>
      </c>
      <c r="E582" s="220" t="s">
        <v>1231</v>
      </c>
      <c r="F582" s="221" t="s">
        <v>1232</v>
      </c>
      <c r="G582" s="222" t="s">
        <v>353</v>
      </c>
      <c r="H582" s="223">
        <v>4</v>
      </c>
      <c r="I582" s="224"/>
      <c r="J582" s="225">
        <f>ROUND(I582*H582,2)</f>
        <v>0</v>
      </c>
      <c r="K582" s="221" t="s">
        <v>142</v>
      </c>
      <c r="L582" s="70"/>
      <c r="M582" s="226" t="s">
        <v>21</v>
      </c>
      <c r="N582" s="227" t="s">
        <v>42</v>
      </c>
      <c r="O582" s="45"/>
      <c r="P582" s="228">
        <f>O582*H582</f>
        <v>0</v>
      </c>
      <c r="Q582" s="228">
        <v>0.00093999999999999997</v>
      </c>
      <c r="R582" s="228">
        <f>Q582*H582</f>
        <v>0.0037599999999999999</v>
      </c>
      <c r="S582" s="228">
        <v>0</v>
      </c>
      <c r="T582" s="229">
        <f>S582*H582</f>
        <v>0</v>
      </c>
      <c r="AR582" s="22" t="s">
        <v>250</v>
      </c>
      <c r="AT582" s="22" t="s">
        <v>138</v>
      </c>
      <c r="AU582" s="22" t="s">
        <v>81</v>
      </c>
      <c r="AY582" s="22" t="s">
        <v>136</v>
      </c>
      <c r="BE582" s="230">
        <f>IF(N582="základní",J582,0)</f>
        <v>0</v>
      </c>
      <c r="BF582" s="230">
        <f>IF(N582="snížená",J582,0)</f>
        <v>0</v>
      </c>
      <c r="BG582" s="230">
        <f>IF(N582="zákl. přenesená",J582,0)</f>
        <v>0</v>
      </c>
      <c r="BH582" s="230">
        <f>IF(N582="sníž. přenesená",J582,0)</f>
        <v>0</v>
      </c>
      <c r="BI582" s="230">
        <f>IF(N582="nulová",J582,0)</f>
        <v>0</v>
      </c>
      <c r="BJ582" s="22" t="s">
        <v>79</v>
      </c>
      <c r="BK582" s="230">
        <f>ROUND(I582*H582,2)</f>
        <v>0</v>
      </c>
      <c r="BL582" s="22" t="s">
        <v>250</v>
      </c>
      <c r="BM582" s="22" t="s">
        <v>1233</v>
      </c>
    </row>
    <row r="583" s="1" customFormat="1">
      <c r="B583" s="44"/>
      <c r="C583" s="72"/>
      <c r="D583" s="231" t="s">
        <v>145</v>
      </c>
      <c r="E583" s="72"/>
      <c r="F583" s="232" t="s">
        <v>1234</v>
      </c>
      <c r="G583" s="72"/>
      <c r="H583" s="72"/>
      <c r="I583" s="189"/>
      <c r="J583" s="72"/>
      <c r="K583" s="72"/>
      <c r="L583" s="70"/>
      <c r="M583" s="233"/>
      <c r="N583" s="45"/>
      <c r="O583" s="45"/>
      <c r="P583" s="45"/>
      <c r="Q583" s="45"/>
      <c r="R583" s="45"/>
      <c r="S583" s="45"/>
      <c r="T583" s="93"/>
      <c r="AT583" s="22" t="s">
        <v>145</v>
      </c>
      <c r="AU583" s="22" t="s">
        <v>81</v>
      </c>
    </row>
    <row r="584" s="11" customFormat="1">
      <c r="B584" s="235"/>
      <c r="C584" s="236"/>
      <c r="D584" s="231" t="s">
        <v>149</v>
      </c>
      <c r="E584" s="237" t="s">
        <v>21</v>
      </c>
      <c r="F584" s="238" t="s">
        <v>554</v>
      </c>
      <c r="G584" s="236"/>
      <c r="H584" s="239">
        <v>4</v>
      </c>
      <c r="I584" s="240"/>
      <c r="J584" s="236"/>
      <c r="K584" s="236"/>
      <c r="L584" s="241"/>
      <c r="M584" s="242"/>
      <c r="N584" s="243"/>
      <c r="O584" s="243"/>
      <c r="P584" s="243"/>
      <c r="Q584" s="243"/>
      <c r="R584" s="243"/>
      <c r="S584" s="243"/>
      <c r="T584" s="244"/>
      <c r="AT584" s="245" t="s">
        <v>149</v>
      </c>
      <c r="AU584" s="245" t="s">
        <v>81</v>
      </c>
      <c r="AV584" s="11" t="s">
        <v>81</v>
      </c>
      <c r="AW584" s="11" t="s">
        <v>35</v>
      </c>
      <c r="AX584" s="11" t="s">
        <v>71</v>
      </c>
      <c r="AY584" s="245" t="s">
        <v>136</v>
      </c>
    </row>
    <row r="585" s="1" customFormat="1" ht="16.5" customHeight="1">
      <c r="B585" s="44"/>
      <c r="C585" s="219" t="s">
        <v>1235</v>
      </c>
      <c r="D585" s="219" t="s">
        <v>138</v>
      </c>
      <c r="E585" s="220" t="s">
        <v>1236</v>
      </c>
      <c r="F585" s="221" t="s">
        <v>1237</v>
      </c>
      <c r="G585" s="222" t="s">
        <v>353</v>
      </c>
      <c r="H585" s="223">
        <v>1</v>
      </c>
      <c r="I585" s="224"/>
      <c r="J585" s="225">
        <f>ROUND(I585*H585,2)</f>
        <v>0</v>
      </c>
      <c r="K585" s="221" t="s">
        <v>142</v>
      </c>
      <c r="L585" s="70"/>
      <c r="M585" s="226" t="s">
        <v>21</v>
      </c>
      <c r="N585" s="227" t="s">
        <v>42</v>
      </c>
      <c r="O585" s="45"/>
      <c r="P585" s="228">
        <f>O585*H585</f>
        <v>0</v>
      </c>
      <c r="Q585" s="228">
        <v>0.00114</v>
      </c>
      <c r="R585" s="228">
        <f>Q585*H585</f>
        <v>0.00114</v>
      </c>
      <c r="S585" s="228">
        <v>0</v>
      </c>
      <c r="T585" s="229">
        <f>S585*H585</f>
        <v>0</v>
      </c>
      <c r="AR585" s="22" t="s">
        <v>250</v>
      </c>
      <c r="AT585" s="22" t="s">
        <v>138</v>
      </c>
      <c r="AU585" s="22" t="s">
        <v>81</v>
      </c>
      <c r="AY585" s="22" t="s">
        <v>136</v>
      </c>
      <c r="BE585" s="230">
        <f>IF(N585="základní",J585,0)</f>
        <v>0</v>
      </c>
      <c r="BF585" s="230">
        <f>IF(N585="snížená",J585,0)</f>
        <v>0</v>
      </c>
      <c r="BG585" s="230">
        <f>IF(N585="zákl. přenesená",J585,0)</f>
        <v>0</v>
      </c>
      <c r="BH585" s="230">
        <f>IF(N585="sníž. přenesená",J585,0)</f>
        <v>0</v>
      </c>
      <c r="BI585" s="230">
        <f>IF(N585="nulová",J585,0)</f>
        <v>0</v>
      </c>
      <c r="BJ585" s="22" t="s">
        <v>79</v>
      </c>
      <c r="BK585" s="230">
        <f>ROUND(I585*H585,2)</f>
        <v>0</v>
      </c>
      <c r="BL585" s="22" t="s">
        <v>250</v>
      </c>
      <c r="BM585" s="22" t="s">
        <v>1238</v>
      </c>
    </row>
    <row r="586" s="1" customFormat="1">
      <c r="B586" s="44"/>
      <c r="C586" s="72"/>
      <c r="D586" s="231" t="s">
        <v>145</v>
      </c>
      <c r="E586" s="72"/>
      <c r="F586" s="232" t="s">
        <v>1239</v>
      </c>
      <c r="G586" s="72"/>
      <c r="H586" s="72"/>
      <c r="I586" s="189"/>
      <c r="J586" s="72"/>
      <c r="K586" s="72"/>
      <c r="L586" s="70"/>
      <c r="M586" s="233"/>
      <c r="N586" s="45"/>
      <c r="O586" s="45"/>
      <c r="P586" s="45"/>
      <c r="Q586" s="45"/>
      <c r="R586" s="45"/>
      <c r="S586" s="45"/>
      <c r="T586" s="93"/>
      <c r="AT586" s="22" t="s">
        <v>145</v>
      </c>
      <c r="AU586" s="22" t="s">
        <v>81</v>
      </c>
    </row>
    <row r="587" s="11" customFormat="1">
      <c r="B587" s="235"/>
      <c r="C587" s="236"/>
      <c r="D587" s="231" t="s">
        <v>149</v>
      </c>
      <c r="E587" s="237" t="s">
        <v>21</v>
      </c>
      <c r="F587" s="238" t="s">
        <v>563</v>
      </c>
      <c r="G587" s="236"/>
      <c r="H587" s="239">
        <v>1</v>
      </c>
      <c r="I587" s="240"/>
      <c r="J587" s="236"/>
      <c r="K587" s="236"/>
      <c r="L587" s="241"/>
      <c r="M587" s="242"/>
      <c r="N587" s="243"/>
      <c r="O587" s="243"/>
      <c r="P587" s="243"/>
      <c r="Q587" s="243"/>
      <c r="R587" s="243"/>
      <c r="S587" s="243"/>
      <c r="T587" s="244"/>
      <c r="AT587" s="245" t="s">
        <v>149</v>
      </c>
      <c r="AU587" s="245" t="s">
        <v>81</v>
      </c>
      <c r="AV587" s="11" t="s">
        <v>81</v>
      </c>
      <c r="AW587" s="11" t="s">
        <v>35</v>
      </c>
      <c r="AX587" s="11" t="s">
        <v>71</v>
      </c>
      <c r="AY587" s="245" t="s">
        <v>136</v>
      </c>
    </row>
    <row r="588" s="1" customFormat="1" ht="16.5" customHeight="1">
      <c r="B588" s="44"/>
      <c r="C588" s="219" t="s">
        <v>1240</v>
      </c>
      <c r="D588" s="219" t="s">
        <v>138</v>
      </c>
      <c r="E588" s="220" t="s">
        <v>1241</v>
      </c>
      <c r="F588" s="221" t="s">
        <v>1242</v>
      </c>
      <c r="G588" s="222" t="s">
        <v>353</v>
      </c>
      <c r="H588" s="223">
        <v>12</v>
      </c>
      <c r="I588" s="224"/>
      <c r="J588" s="225">
        <f>ROUND(I588*H588,2)</f>
        <v>0</v>
      </c>
      <c r="K588" s="221" t="s">
        <v>142</v>
      </c>
      <c r="L588" s="70"/>
      <c r="M588" s="226" t="s">
        <v>21</v>
      </c>
      <c r="N588" s="227" t="s">
        <v>42</v>
      </c>
      <c r="O588" s="45"/>
      <c r="P588" s="228">
        <f>O588*H588</f>
        <v>0</v>
      </c>
      <c r="Q588" s="228">
        <v>0.00173</v>
      </c>
      <c r="R588" s="228">
        <f>Q588*H588</f>
        <v>0.020760000000000001</v>
      </c>
      <c r="S588" s="228">
        <v>0</v>
      </c>
      <c r="T588" s="229">
        <f>S588*H588</f>
        <v>0</v>
      </c>
      <c r="AR588" s="22" t="s">
        <v>250</v>
      </c>
      <c r="AT588" s="22" t="s">
        <v>138</v>
      </c>
      <c r="AU588" s="22" t="s">
        <v>81</v>
      </c>
      <c r="AY588" s="22" t="s">
        <v>136</v>
      </c>
      <c r="BE588" s="230">
        <f>IF(N588="základní",J588,0)</f>
        <v>0</v>
      </c>
      <c r="BF588" s="230">
        <f>IF(N588="snížená",J588,0)</f>
        <v>0</v>
      </c>
      <c r="BG588" s="230">
        <f>IF(N588="zákl. přenesená",J588,0)</f>
        <v>0</v>
      </c>
      <c r="BH588" s="230">
        <f>IF(N588="sníž. přenesená",J588,0)</f>
        <v>0</v>
      </c>
      <c r="BI588" s="230">
        <f>IF(N588="nulová",J588,0)</f>
        <v>0</v>
      </c>
      <c r="BJ588" s="22" t="s">
        <v>79</v>
      </c>
      <c r="BK588" s="230">
        <f>ROUND(I588*H588,2)</f>
        <v>0</v>
      </c>
      <c r="BL588" s="22" t="s">
        <v>250</v>
      </c>
      <c r="BM588" s="22" t="s">
        <v>1243</v>
      </c>
    </row>
    <row r="589" s="1" customFormat="1">
      <c r="B589" s="44"/>
      <c r="C589" s="72"/>
      <c r="D589" s="231" t="s">
        <v>145</v>
      </c>
      <c r="E589" s="72"/>
      <c r="F589" s="232" t="s">
        <v>1244</v>
      </c>
      <c r="G589" s="72"/>
      <c r="H589" s="72"/>
      <c r="I589" s="189"/>
      <c r="J589" s="72"/>
      <c r="K589" s="72"/>
      <c r="L589" s="70"/>
      <c r="M589" s="233"/>
      <c r="N589" s="45"/>
      <c r="O589" s="45"/>
      <c r="P589" s="45"/>
      <c r="Q589" s="45"/>
      <c r="R589" s="45"/>
      <c r="S589" s="45"/>
      <c r="T589" s="93"/>
      <c r="AT589" s="22" t="s">
        <v>145</v>
      </c>
      <c r="AU589" s="22" t="s">
        <v>81</v>
      </c>
    </row>
    <row r="590" s="11" customFormat="1">
      <c r="B590" s="235"/>
      <c r="C590" s="236"/>
      <c r="D590" s="231" t="s">
        <v>149</v>
      </c>
      <c r="E590" s="237" t="s">
        <v>21</v>
      </c>
      <c r="F590" s="238" t="s">
        <v>613</v>
      </c>
      <c r="G590" s="236"/>
      <c r="H590" s="239">
        <v>12</v>
      </c>
      <c r="I590" s="240"/>
      <c r="J590" s="236"/>
      <c r="K590" s="236"/>
      <c r="L590" s="241"/>
      <c r="M590" s="242"/>
      <c r="N590" s="243"/>
      <c r="O590" s="243"/>
      <c r="P590" s="243"/>
      <c r="Q590" s="243"/>
      <c r="R590" s="243"/>
      <c r="S590" s="243"/>
      <c r="T590" s="244"/>
      <c r="AT590" s="245" t="s">
        <v>149</v>
      </c>
      <c r="AU590" s="245" t="s">
        <v>81</v>
      </c>
      <c r="AV590" s="11" t="s">
        <v>81</v>
      </c>
      <c r="AW590" s="11" t="s">
        <v>35</v>
      </c>
      <c r="AX590" s="11" t="s">
        <v>71</v>
      </c>
      <c r="AY590" s="245" t="s">
        <v>136</v>
      </c>
    </row>
    <row r="591" s="1" customFormat="1" ht="16.5" customHeight="1">
      <c r="B591" s="44"/>
      <c r="C591" s="219" t="s">
        <v>1245</v>
      </c>
      <c r="D591" s="219" t="s">
        <v>138</v>
      </c>
      <c r="E591" s="220" t="s">
        <v>1246</v>
      </c>
      <c r="F591" s="221" t="s">
        <v>1247</v>
      </c>
      <c r="G591" s="222" t="s">
        <v>353</v>
      </c>
      <c r="H591" s="223">
        <v>3</v>
      </c>
      <c r="I591" s="224"/>
      <c r="J591" s="225">
        <f>ROUND(I591*H591,2)</f>
        <v>0</v>
      </c>
      <c r="K591" s="221" t="s">
        <v>142</v>
      </c>
      <c r="L591" s="70"/>
      <c r="M591" s="226" t="s">
        <v>21</v>
      </c>
      <c r="N591" s="227" t="s">
        <v>42</v>
      </c>
      <c r="O591" s="45"/>
      <c r="P591" s="228">
        <f>O591*H591</f>
        <v>0</v>
      </c>
      <c r="Q591" s="228">
        <v>0.00069999999999999999</v>
      </c>
      <c r="R591" s="228">
        <f>Q591*H591</f>
        <v>0.0020999999999999999</v>
      </c>
      <c r="S591" s="228">
        <v>0</v>
      </c>
      <c r="T591" s="229">
        <f>S591*H591</f>
        <v>0</v>
      </c>
      <c r="AR591" s="22" t="s">
        <v>250</v>
      </c>
      <c r="AT591" s="22" t="s">
        <v>138</v>
      </c>
      <c r="AU591" s="22" t="s">
        <v>81</v>
      </c>
      <c r="AY591" s="22" t="s">
        <v>136</v>
      </c>
      <c r="BE591" s="230">
        <f>IF(N591="základní",J591,0)</f>
        <v>0</v>
      </c>
      <c r="BF591" s="230">
        <f>IF(N591="snížená",J591,0)</f>
        <v>0</v>
      </c>
      <c r="BG591" s="230">
        <f>IF(N591="zákl. přenesená",J591,0)</f>
        <v>0</v>
      </c>
      <c r="BH591" s="230">
        <f>IF(N591="sníž. přenesená",J591,0)</f>
        <v>0</v>
      </c>
      <c r="BI591" s="230">
        <f>IF(N591="nulová",J591,0)</f>
        <v>0</v>
      </c>
      <c r="BJ591" s="22" t="s">
        <v>79</v>
      </c>
      <c r="BK591" s="230">
        <f>ROUND(I591*H591,2)</f>
        <v>0</v>
      </c>
      <c r="BL591" s="22" t="s">
        <v>250</v>
      </c>
      <c r="BM591" s="22" t="s">
        <v>1248</v>
      </c>
    </row>
    <row r="592" s="1" customFormat="1">
      <c r="B592" s="44"/>
      <c r="C592" s="72"/>
      <c r="D592" s="231" t="s">
        <v>145</v>
      </c>
      <c r="E592" s="72"/>
      <c r="F592" s="232" t="s">
        <v>1249</v>
      </c>
      <c r="G592" s="72"/>
      <c r="H592" s="72"/>
      <c r="I592" s="189"/>
      <c r="J592" s="72"/>
      <c r="K592" s="72"/>
      <c r="L592" s="70"/>
      <c r="M592" s="233"/>
      <c r="N592" s="45"/>
      <c r="O592" s="45"/>
      <c r="P592" s="45"/>
      <c r="Q592" s="45"/>
      <c r="R592" s="45"/>
      <c r="S592" s="45"/>
      <c r="T592" s="93"/>
      <c r="AT592" s="22" t="s">
        <v>145</v>
      </c>
      <c r="AU592" s="22" t="s">
        <v>81</v>
      </c>
    </row>
    <row r="593" s="11" customFormat="1">
      <c r="B593" s="235"/>
      <c r="C593" s="236"/>
      <c r="D593" s="231" t="s">
        <v>149</v>
      </c>
      <c r="E593" s="237" t="s">
        <v>21</v>
      </c>
      <c r="F593" s="238" t="s">
        <v>521</v>
      </c>
      <c r="G593" s="236"/>
      <c r="H593" s="239">
        <v>3</v>
      </c>
      <c r="I593" s="240"/>
      <c r="J593" s="236"/>
      <c r="K593" s="236"/>
      <c r="L593" s="241"/>
      <c r="M593" s="242"/>
      <c r="N593" s="243"/>
      <c r="O593" s="243"/>
      <c r="P593" s="243"/>
      <c r="Q593" s="243"/>
      <c r="R593" s="243"/>
      <c r="S593" s="243"/>
      <c r="T593" s="244"/>
      <c r="AT593" s="245" t="s">
        <v>149</v>
      </c>
      <c r="AU593" s="245" t="s">
        <v>81</v>
      </c>
      <c r="AV593" s="11" t="s">
        <v>81</v>
      </c>
      <c r="AW593" s="11" t="s">
        <v>35</v>
      </c>
      <c r="AX593" s="11" t="s">
        <v>71</v>
      </c>
      <c r="AY593" s="245" t="s">
        <v>136</v>
      </c>
    </row>
    <row r="594" s="1" customFormat="1" ht="16.5" customHeight="1">
      <c r="B594" s="44"/>
      <c r="C594" s="219" t="s">
        <v>1250</v>
      </c>
      <c r="D594" s="219" t="s">
        <v>138</v>
      </c>
      <c r="E594" s="220" t="s">
        <v>1251</v>
      </c>
      <c r="F594" s="221" t="s">
        <v>1252</v>
      </c>
      <c r="G594" s="222" t="s">
        <v>353</v>
      </c>
      <c r="H594" s="223">
        <v>3</v>
      </c>
      <c r="I594" s="224"/>
      <c r="J594" s="225">
        <f>ROUND(I594*H594,2)</f>
        <v>0</v>
      </c>
      <c r="K594" s="221" t="s">
        <v>142</v>
      </c>
      <c r="L594" s="70"/>
      <c r="M594" s="226" t="s">
        <v>21</v>
      </c>
      <c r="N594" s="227" t="s">
        <v>42</v>
      </c>
      <c r="O594" s="45"/>
      <c r="P594" s="228">
        <f>O594*H594</f>
        <v>0</v>
      </c>
      <c r="Q594" s="228">
        <v>0.00107</v>
      </c>
      <c r="R594" s="228">
        <f>Q594*H594</f>
        <v>0.0032100000000000002</v>
      </c>
      <c r="S594" s="228">
        <v>0</v>
      </c>
      <c r="T594" s="229">
        <f>S594*H594</f>
        <v>0</v>
      </c>
      <c r="AR594" s="22" t="s">
        <v>250</v>
      </c>
      <c r="AT594" s="22" t="s">
        <v>138</v>
      </c>
      <c r="AU594" s="22" t="s">
        <v>81</v>
      </c>
      <c r="AY594" s="22" t="s">
        <v>136</v>
      </c>
      <c r="BE594" s="230">
        <f>IF(N594="základní",J594,0)</f>
        <v>0</v>
      </c>
      <c r="BF594" s="230">
        <f>IF(N594="snížená",J594,0)</f>
        <v>0</v>
      </c>
      <c r="BG594" s="230">
        <f>IF(N594="zákl. přenesená",J594,0)</f>
        <v>0</v>
      </c>
      <c r="BH594" s="230">
        <f>IF(N594="sníž. přenesená",J594,0)</f>
        <v>0</v>
      </c>
      <c r="BI594" s="230">
        <f>IF(N594="nulová",J594,0)</f>
        <v>0</v>
      </c>
      <c r="BJ594" s="22" t="s">
        <v>79</v>
      </c>
      <c r="BK594" s="230">
        <f>ROUND(I594*H594,2)</f>
        <v>0</v>
      </c>
      <c r="BL594" s="22" t="s">
        <v>250</v>
      </c>
      <c r="BM594" s="22" t="s">
        <v>1253</v>
      </c>
    </row>
    <row r="595" s="1" customFormat="1">
      <c r="B595" s="44"/>
      <c r="C595" s="72"/>
      <c r="D595" s="231" t="s">
        <v>145</v>
      </c>
      <c r="E595" s="72"/>
      <c r="F595" s="232" t="s">
        <v>1254</v>
      </c>
      <c r="G595" s="72"/>
      <c r="H595" s="72"/>
      <c r="I595" s="189"/>
      <c r="J595" s="72"/>
      <c r="K595" s="72"/>
      <c r="L595" s="70"/>
      <c r="M595" s="233"/>
      <c r="N595" s="45"/>
      <c r="O595" s="45"/>
      <c r="P595" s="45"/>
      <c r="Q595" s="45"/>
      <c r="R595" s="45"/>
      <c r="S595" s="45"/>
      <c r="T595" s="93"/>
      <c r="AT595" s="22" t="s">
        <v>145</v>
      </c>
      <c r="AU595" s="22" t="s">
        <v>81</v>
      </c>
    </row>
    <row r="596" s="11" customFormat="1">
      <c r="B596" s="235"/>
      <c r="C596" s="236"/>
      <c r="D596" s="231" t="s">
        <v>149</v>
      </c>
      <c r="E596" s="237" t="s">
        <v>21</v>
      </c>
      <c r="F596" s="238" t="s">
        <v>521</v>
      </c>
      <c r="G596" s="236"/>
      <c r="H596" s="239">
        <v>3</v>
      </c>
      <c r="I596" s="240"/>
      <c r="J596" s="236"/>
      <c r="K596" s="236"/>
      <c r="L596" s="241"/>
      <c r="M596" s="242"/>
      <c r="N596" s="243"/>
      <c r="O596" s="243"/>
      <c r="P596" s="243"/>
      <c r="Q596" s="243"/>
      <c r="R596" s="243"/>
      <c r="S596" s="243"/>
      <c r="T596" s="244"/>
      <c r="AT596" s="245" t="s">
        <v>149</v>
      </c>
      <c r="AU596" s="245" t="s">
        <v>81</v>
      </c>
      <c r="AV596" s="11" t="s">
        <v>81</v>
      </c>
      <c r="AW596" s="11" t="s">
        <v>35</v>
      </c>
      <c r="AX596" s="11" t="s">
        <v>71</v>
      </c>
      <c r="AY596" s="245" t="s">
        <v>136</v>
      </c>
    </row>
    <row r="597" s="1" customFormat="1" ht="16.5" customHeight="1">
      <c r="B597" s="44"/>
      <c r="C597" s="219" t="s">
        <v>1255</v>
      </c>
      <c r="D597" s="219" t="s">
        <v>138</v>
      </c>
      <c r="E597" s="220" t="s">
        <v>1256</v>
      </c>
      <c r="F597" s="221" t="s">
        <v>660</v>
      </c>
      <c r="G597" s="222" t="s">
        <v>353</v>
      </c>
      <c r="H597" s="223">
        <v>29</v>
      </c>
      <c r="I597" s="224"/>
      <c r="J597" s="225">
        <f>ROUND(I597*H597,2)</f>
        <v>0</v>
      </c>
      <c r="K597" s="221" t="s">
        <v>142</v>
      </c>
      <c r="L597" s="70"/>
      <c r="M597" s="226" t="s">
        <v>21</v>
      </c>
      <c r="N597" s="227" t="s">
        <v>42</v>
      </c>
      <c r="O597" s="45"/>
      <c r="P597" s="228">
        <f>O597*H597</f>
        <v>0</v>
      </c>
      <c r="Q597" s="228">
        <v>0.0016800000000000001</v>
      </c>
      <c r="R597" s="228">
        <f>Q597*H597</f>
        <v>0.048719999999999999</v>
      </c>
      <c r="S597" s="228">
        <v>0</v>
      </c>
      <c r="T597" s="229">
        <f>S597*H597</f>
        <v>0</v>
      </c>
      <c r="AR597" s="22" t="s">
        <v>250</v>
      </c>
      <c r="AT597" s="22" t="s">
        <v>138</v>
      </c>
      <c r="AU597" s="22" t="s">
        <v>81</v>
      </c>
      <c r="AY597" s="22" t="s">
        <v>136</v>
      </c>
      <c r="BE597" s="230">
        <f>IF(N597="základní",J597,0)</f>
        <v>0</v>
      </c>
      <c r="BF597" s="230">
        <f>IF(N597="snížená",J597,0)</f>
        <v>0</v>
      </c>
      <c r="BG597" s="230">
        <f>IF(N597="zákl. přenesená",J597,0)</f>
        <v>0</v>
      </c>
      <c r="BH597" s="230">
        <f>IF(N597="sníž. přenesená",J597,0)</f>
        <v>0</v>
      </c>
      <c r="BI597" s="230">
        <f>IF(N597="nulová",J597,0)</f>
        <v>0</v>
      </c>
      <c r="BJ597" s="22" t="s">
        <v>79</v>
      </c>
      <c r="BK597" s="230">
        <f>ROUND(I597*H597,2)</f>
        <v>0</v>
      </c>
      <c r="BL597" s="22" t="s">
        <v>250</v>
      </c>
      <c r="BM597" s="22" t="s">
        <v>1257</v>
      </c>
    </row>
    <row r="598" s="1" customFormat="1">
      <c r="B598" s="44"/>
      <c r="C598" s="72"/>
      <c r="D598" s="231" t="s">
        <v>145</v>
      </c>
      <c r="E598" s="72"/>
      <c r="F598" s="232" t="s">
        <v>1258</v>
      </c>
      <c r="G598" s="72"/>
      <c r="H598" s="72"/>
      <c r="I598" s="189"/>
      <c r="J598" s="72"/>
      <c r="K598" s="72"/>
      <c r="L598" s="70"/>
      <c r="M598" s="233"/>
      <c r="N598" s="45"/>
      <c r="O598" s="45"/>
      <c r="P598" s="45"/>
      <c r="Q598" s="45"/>
      <c r="R598" s="45"/>
      <c r="S598" s="45"/>
      <c r="T598" s="93"/>
      <c r="AT598" s="22" t="s">
        <v>145</v>
      </c>
      <c r="AU598" s="22" t="s">
        <v>81</v>
      </c>
    </row>
    <row r="599" s="11" customFormat="1">
      <c r="B599" s="235"/>
      <c r="C599" s="236"/>
      <c r="D599" s="231" t="s">
        <v>149</v>
      </c>
      <c r="E599" s="237" t="s">
        <v>21</v>
      </c>
      <c r="F599" s="238" t="s">
        <v>1122</v>
      </c>
      <c r="G599" s="236"/>
      <c r="H599" s="239">
        <v>29</v>
      </c>
      <c r="I599" s="240"/>
      <c r="J599" s="236"/>
      <c r="K599" s="236"/>
      <c r="L599" s="241"/>
      <c r="M599" s="242"/>
      <c r="N599" s="243"/>
      <c r="O599" s="243"/>
      <c r="P599" s="243"/>
      <c r="Q599" s="243"/>
      <c r="R599" s="243"/>
      <c r="S599" s="243"/>
      <c r="T599" s="244"/>
      <c r="AT599" s="245" t="s">
        <v>149</v>
      </c>
      <c r="AU599" s="245" t="s">
        <v>81</v>
      </c>
      <c r="AV599" s="11" t="s">
        <v>81</v>
      </c>
      <c r="AW599" s="11" t="s">
        <v>35</v>
      </c>
      <c r="AX599" s="11" t="s">
        <v>71</v>
      </c>
      <c r="AY599" s="245" t="s">
        <v>136</v>
      </c>
    </row>
    <row r="600" s="1" customFormat="1" ht="16.5" customHeight="1">
      <c r="B600" s="44"/>
      <c r="C600" s="219" t="s">
        <v>1259</v>
      </c>
      <c r="D600" s="219" t="s">
        <v>138</v>
      </c>
      <c r="E600" s="220" t="s">
        <v>1260</v>
      </c>
      <c r="F600" s="221" t="s">
        <v>1261</v>
      </c>
      <c r="G600" s="222" t="s">
        <v>353</v>
      </c>
      <c r="H600" s="223">
        <v>24</v>
      </c>
      <c r="I600" s="224"/>
      <c r="J600" s="225">
        <f>ROUND(I600*H600,2)</f>
        <v>0</v>
      </c>
      <c r="K600" s="221" t="s">
        <v>142</v>
      </c>
      <c r="L600" s="70"/>
      <c r="M600" s="226" t="s">
        <v>21</v>
      </c>
      <c r="N600" s="227" t="s">
        <v>42</v>
      </c>
      <c r="O600" s="45"/>
      <c r="P600" s="228">
        <f>O600*H600</f>
        <v>0</v>
      </c>
      <c r="Q600" s="228">
        <v>0.00040000000000000002</v>
      </c>
      <c r="R600" s="228">
        <f>Q600*H600</f>
        <v>0.0096000000000000009</v>
      </c>
      <c r="S600" s="228">
        <v>0</v>
      </c>
      <c r="T600" s="229">
        <f>S600*H600</f>
        <v>0</v>
      </c>
      <c r="AR600" s="22" t="s">
        <v>250</v>
      </c>
      <c r="AT600" s="22" t="s">
        <v>138</v>
      </c>
      <c r="AU600" s="22" t="s">
        <v>81</v>
      </c>
      <c r="AY600" s="22" t="s">
        <v>136</v>
      </c>
      <c r="BE600" s="230">
        <f>IF(N600="základní",J600,0)</f>
        <v>0</v>
      </c>
      <c r="BF600" s="230">
        <f>IF(N600="snížená",J600,0)</f>
        <v>0</v>
      </c>
      <c r="BG600" s="230">
        <f>IF(N600="zákl. přenesená",J600,0)</f>
        <v>0</v>
      </c>
      <c r="BH600" s="230">
        <f>IF(N600="sníž. přenesená",J600,0)</f>
        <v>0</v>
      </c>
      <c r="BI600" s="230">
        <f>IF(N600="nulová",J600,0)</f>
        <v>0</v>
      </c>
      <c r="BJ600" s="22" t="s">
        <v>79</v>
      </c>
      <c r="BK600" s="230">
        <f>ROUND(I600*H600,2)</f>
        <v>0</v>
      </c>
      <c r="BL600" s="22" t="s">
        <v>250</v>
      </c>
      <c r="BM600" s="22" t="s">
        <v>1262</v>
      </c>
    </row>
    <row r="601" s="1" customFormat="1">
      <c r="B601" s="44"/>
      <c r="C601" s="72"/>
      <c r="D601" s="231" t="s">
        <v>145</v>
      </c>
      <c r="E601" s="72"/>
      <c r="F601" s="232" t="s">
        <v>1263</v>
      </c>
      <c r="G601" s="72"/>
      <c r="H601" s="72"/>
      <c r="I601" s="189"/>
      <c r="J601" s="72"/>
      <c r="K601" s="72"/>
      <c r="L601" s="70"/>
      <c r="M601" s="233"/>
      <c r="N601" s="45"/>
      <c r="O601" s="45"/>
      <c r="P601" s="45"/>
      <c r="Q601" s="45"/>
      <c r="R601" s="45"/>
      <c r="S601" s="45"/>
      <c r="T601" s="93"/>
      <c r="AT601" s="22" t="s">
        <v>145</v>
      </c>
      <c r="AU601" s="22" t="s">
        <v>81</v>
      </c>
    </row>
    <row r="602" s="11" customFormat="1">
      <c r="B602" s="235"/>
      <c r="C602" s="236"/>
      <c r="D602" s="231" t="s">
        <v>149</v>
      </c>
      <c r="E602" s="237" t="s">
        <v>21</v>
      </c>
      <c r="F602" s="238" t="s">
        <v>511</v>
      </c>
      <c r="G602" s="236"/>
      <c r="H602" s="239">
        <v>24</v>
      </c>
      <c r="I602" s="240"/>
      <c r="J602" s="236"/>
      <c r="K602" s="236"/>
      <c r="L602" s="241"/>
      <c r="M602" s="242"/>
      <c r="N602" s="243"/>
      <c r="O602" s="243"/>
      <c r="P602" s="243"/>
      <c r="Q602" s="243"/>
      <c r="R602" s="243"/>
      <c r="S602" s="243"/>
      <c r="T602" s="244"/>
      <c r="AT602" s="245" t="s">
        <v>149</v>
      </c>
      <c r="AU602" s="245" t="s">
        <v>81</v>
      </c>
      <c r="AV602" s="11" t="s">
        <v>81</v>
      </c>
      <c r="AW602" s="11" t="s">
        <v>35</v>
      </c>
      <c r="AX602" s="11" t="s">
        <v>71</v>
      </c>
      <c r="AY602" s="245" t="s">
        <v>136</v>
      </c>
    </row>
    <row r="603" s="1" customFormat="1" ht="16.5" customHeight="1">
      <c r="B603" s="44"/>
      <c r="C603" s="219" t="s">
        <v>1264</v>
      </c>
      <c r="D603" s="219" t="s">
        <v>138</v>
      </c>
      <c r="E603" s="220" t="s">
        <v>1265</v>
      </c>
      <c r="F603" s="221" t="s">
        <v>1266</v>
      </c>
      <c r="G603" s="222" t="s">
        <v>353</v>
      </c>
      <c r="H603" s="223">
        <v>1</v>
      </c>
      <c r="I603" s="224"/>
      <c r="J603" s="225">
        <f>ROUND(I603*H603,2)</f>
        <v>0</v>
      </c>
      <c r="K603" s="221" t="s">
        <v>142</v>
      </c>
      <c r="L603" s="70"/>
      <c r="M603" s="226" t="s">
        <v>21</v>
      </c>
      <c r="N603" s="227" t="s">
        <v>42</v>
      </c>
      <c r="O603" s="45"/>
      <c r="P603" s="228">
        <f>O603*H603</f>
        <v>0</v>
      </c>
      <c r="Q603" s="228">
        <v>0.0011199999999999999</v>
      </c>
      <c r="R603" s="228">
        <f>Q603*H603</f>
        <v>0.0011199999999999999</v>
      </c>
      <c r="S603" s="228">
        <v>0</v>
      </c>
      <c r="T603" s="229">
        <f>S603*H603</f>
        <v>0</v>
      </c>
      <c r="AR603" s="22" t="s">
        <v>250</v>
      </c>
      <c r="AT603" s="22" t="s">
        <v>138</v>
      </c>
      <c r="AU603" s="22" t="s">
        <v>81</v>
      </c>
      <c r="AY603" s="22" t="s">
        <v>136</v>
      </c>
      <c r="BE603" s="230">
        <f>IF(N603="základní",J603,0)</f>
        <v>0</v>
      </c>
      <c r="BF603" s="230">
        <f>IF(N603="snížená",J603,0)</f>
        <v>0</v>
      </c>
      <c r="BG603" s="230">
        <f>IF(N603="zákl. přenesená",J603,0)</f>
        <v>0</v>
      </c>
      <c r="BH603" s="230">
        <f>IF(N603="sníž. přenesená",J603,0)</f>
        <v>0</v>
      </c>
      <c r="BI603" s="230">
        <f>IF(N603="nulová",J603,0)</f>
        <v>0</v>
      </c>
      <c r="BJ603" s="22" t="s">
        <v>79</v>
      </c>
      <c r="BK603" s="230">
        <f>ROUND(I603*H603,2)</f>
        <v>0</v>
      </c>
      <c r="BL603" s="22" t="s">
        <v>250</v>
      </c>
      <c r="BM603" s="22" t="s">
        <v>1267</v>
      </c>
    </row>
    <row r="604" s="1" customFormat="1">
      <c r="B604" s="44"/>
      <c r="C604" s="72"/>
      <c r="D604" s="231" t="s">
        <v>145</v>
      </c>
      <c r="E604" s="72"/>
      <c r="F604" s="232" t="s">
        <v>1268</v>
      </c>
      <c r="G604" s="72"/>
      <c r="H604" s="72"/>
      <c r="I604" s="189"/>
      <c r="J604" s="72"/>
      <c r="K604" s="72"/>
      <c r="L604" s="70"/>
      <c r="M604" s="233"/>
      <c r="N604" s="45"/>
      <c r="O604" s="45"/>
      <c r="P604" s="45"/>
      <c r="Q604" s="45"/>
      <c r="R604" s="45"/>
      <c r="S604" s="45"/>
      <c r="T604" s="93"/>
      <c r="AT604" s="22" t="s">
        <v>145</v>
      </c>
      <c r="AU604" s="22" t="s">
        <v>81</v>
      </c>
    </row>
    <row r="605" s="11" customFormat="1">
      <c r="B605" s="235"/>
      <c r="C605" s="236"/>
      <c r="D605" s="231" t="s">
        <v>149</v>
      </c>
      <c r="E605" s="237" t="s">
        <v>21</v>
      </c>
      <c r="F605" s="238" t="s">
        <v>563</v>
      </c>
      <c r="G605" s="236"/>
      <c r="H605" s="239">
        <v>1</v>
      </c>
      <c r="I605" s="240"/>
      <c r="J605" s="236"/>
      <c r="K605" s="236"/>
      <c r="L605" s="241"/>
      <c r="M605" s="242"/>
      <c r="N605" s="243"/>
      <c r="O605" s="243"/>
      <c r="P605" s="243"/>
      <c r="Q605" s="243"/>
      <c r="R605" s="243"/>
      <c r="S605" s="243"/>
      <c r="T605" s="244"/>
      <c r="AT605" s="245" t="s">
        <v>149</v>
      </c>
      <c r="AU605" s="245" t="s">
        <v>81</v>
      </c>
      <c r="AV605" s="11" t="s">
        <v>81</v>
      </c>
      <c r="AW605" s="11" t="s">
        <v>35</v>
      </c>
      <c r="AX605" s="11" t="s">
        <v>71</v>
      </c>
      <c r="AY605" s="245" t="s">
        <v>136</v>
      </c>
    </row>
    <row r="606" s="1" customFormat="1" ht="16.5" customHeight="1">
      <c r="B606" s="44"/>
      <c r="C606" s="219" t="s">
        <v>1269</v>
      </c>
      <c r="D606" s="219" t="s">
        <v>138</v>
      </c>
      <c r="E606" s="220" t="s">
        <v>1270</v>
      </c>
      <c r="F606" s="221" t="s">
        <v>1271</v>
      </c>
      <c r="G606" s="222" t="s">
        <v>353</v>
      </c>
      <c r="H606" s="223">
        <v>15</v>
      </c>
      <c r="I606" s="224"/>
      <c r="J606" s="225">
        <f>ROUND(I606*H606,2)</f>
        <v>0</v>
      </c>
      <c r="K606" s="221" t="s">
        <v>142</v>
      </c>
      <c r="L606" s="70"/>
      <c r="M606" s="226" t="s">
        <v>21</v>
      </c>
      <c r="N606" s="227" t="s">
        <v>42</v>
      </c>
      <c r="O606" s="45"/>
      <c r="P606" s="228">
        <f>O606*H606</f>
        <v>0</v>
      </c>
      <c r="Q606" s="228">
        <v>0.0018</v>
      </c>
      <c r="R606" s="228">
        <f>Q606*H606</f>
        <v>0.027</v>
      </c>
      <c r="S606" s="228">
        <v>0</v>
      </c>
      <c r="T606" s="229">
        <f>S606*H606</f>
        <v>0</v>
      </c>
      <c r="AR606" s="22" t="s">
        <v>250</v>
      </c>
      <c r="AT606" s="22" t="s">
        <v>138</v>
      </c>
      <c r="AU606" s="22" t="s">
        <v>81</v>
      </c>
      <c r="AY606" s="22" t="s">
        <v>136</v>
      </c>
      <c r="BE606" s="230">
        <f>IF(N606="základní",J606,0)</f>
        <v>0</v>
      </c>
      <c r="BF606" s="230">
        <f>IF(N606="snížená",J606,0)</f>
        <v>0</v>
      </c>
      <c r="BG606" s="230">
        <f>IF(N606="zákl. přenesená",J606,0)</f>
        <v>0</v>
      </c>
      <c r="BH606" s="230">
        <f>IF(N606="sníž. přenesená",J606,0)</f>
        <v>0</v>
      </c>
      <c r="BI606" s="230">
        <f>IF(N606="nulová",J606,0)</f>
        <v>0</v>
      </c>
      <c r="BJ606" s="22" t="s">
        <v>79</v>
      </c>
      <c r="BK606" s="230">
        <f>ROUND(I606*H606,2)</f>
        <v>0</v>
      </c>
      <c r="BL606" s="22" t="s">
        <v>250</v>
      </c>
      <c r="BM606" s="22" t="s">
        <v>1272</v>
      </c>
    </row>
    <row r="607" s="1" customFormat="1">
      <c r="B607" s="44"/>
      <c r="C607" s="72"/>
      <c r="D607" s="231" t="s">
        <v>145</v>
      </c>
      <c r="E607" s="72"/>
      <c r="F607" s="232" t="s">
        <v>1273</v>
      </c>
      <c r="G607" s="72"/>
      <c r="H607" s="72"/>
      <c r="I607" s="189"/>
      <c r="J607" s="72"/>
      <c r="K607" s="72"/>
      <c r="L607" s="70"/>
      <c r="M607" s="233"/>
      <c r="N607" s="45"/>
      <c r="O607" s="45"/>
      <c r="P607" s="45"/>
      <c r="Q607" s="45"/>
      <c r="R607" s="45"/>
      <c r="S607" s="45"/>
      <c r="T607" s="93"/>
      <c r="AT607" s="22" t="s">
        <v>145</v>
      </c>
      <c r="AU607" s="22" t="s">
        <v>81</v>
      </c>
    </row>
    <row r="608" s="11" customFormat="1">
      <c r="B608" s="235"/>
      <c r="C608" s="236"/>
      <c r="D608" s="231" t="s">
        <v>149</v>
      </c>
      <c r="E608" s="237" t="s">
        <v>21</v>
      </c>
      <c r="F608" s="238" t="s">
        <v>1274</v>
      </c>
      <c r="G608" s="236"/>
      <c r="H608" s="239">
        <v>15</v>
      </c>
      <c r="I608" s="240"/>
      <c r="J608" s="236"/>
      <c r="K608" s="236"/>
      <c r="L608" s="241"/>
      <c r="M608" s="242"/>
      <c r="N608" s="243"/>
      <c r="O608" s="243"/>
      <c r="P608" s="243"/>
      <c r="Q608" s="243"/>
      <c r="R608" s="243"/>
      <c r="S608" s="243"/>
      <c r="T608" s="244"/>
      <c r="AT608" s="245" t="s">
        <v>149</v>
      </c>
      <c r="AU608" s="245" t="s">
        <v>81</v>
      </c>
      <c r="AV608" s="11" t="s">
        <v>81</v>
      </c>
      <c r="AW608" s="11" t="s">
        <v>35</v>
      </c>
      <c r="AX608" s="11" t="s">
        <v>71</v>
      </c>
      <c r="AY608" s="245" t="s">
        <v>136</v>
      </c>
    </row>
    <row r="609" s="1" customFormat="1" ht="16.5" customHeight="1">
      <c r="B609" s="44"/>
      <c r="C609" s="219" t="s">
        <v>1275</v>
      </c>
      <c r="D609" s="219" t="s">
        <v>138</v>
      </c>
      <c r="E609" s="220" t="s">
        <v>1276</v>
      </c>
      <c r="F609" s="221" t="s">
        <v>1277</v>
      </c>
      <c r="G609" s="222" t="s">
        <v>353</v>
      </c>
      <c r="H609" s="223">
        <v>1</v>
      </c>
      <c r="I609" s="224"/>
      <c r="J609" s="225">
        <f>ROUND(I609*H609,2)</f>
        <v>0</v>
      </c>
      <c r="K609" s="221" t="s">
        <v>142</v>
      </c>
      <c r="L609" s="70"/>
      <c r="M609" s="226" t="s">
        <v>21</v>
      </c>
      <c r="N609" s="227" t="s">
        <v>42</v>
      </c>
      <c r="O609" s="45"/>
      <c r="P609" s="228">
        <f>O609*H609</f>
        <v>0</v>
      </c>
      <c r="Q609" s="228">
        <v>0.00172</v>
      </c>
      <c r="R609" s="228">
        <f>Q609*H609</f>
        <v>0.00172</v>
      </c>
      <c r="S609" s="228">
        <v>0</v>
      </c>
      <c r="T609" s="229">
        <f>S609*H609</f>
        <v>0</v>
      </c>
      <c r="AR609" s="22" t="s">
        <v>250</v>
      </c>
      <c r="AT609" s="22" t="s">
        <v>138</v>
      </c>
      <c r="AU609" s="22" t="s">
        <v>81</v>
      </c>
      <c r="AY609" s="22" t="s">
        <v>136</v>
      </c>
      <c r="BE609" s="230">
        <f>IF(N609="základní",J609,0)</f>
        <v>0</v>
      </c>
      <c r="BF609" s="230">
        <f>IF(N609="snížená",J609,0)</f>
        <v>0</v>
      </c>
      <c r="BG609" s="230">
        <f>IF(N609="zákl. přenesená",J609,0)</f>
        <v>0</v>
      </c>
      <c r="BH609" s="230">
        <f>IF(N609="sníž. přenesená",J609,0)</f>
        <v>0</v>
      </c>
      <c r="BI609" s="230">
        <f>IF(N609="nulová",J609,0)</f>
        <v>0</v>
      </c>
      <c r="BJ609" s="22" t="s">
        <v>79</v>
      </c>
      <c r="BK609" s="230">
        <f>ROUND(I609*H609,2)</f>
        <v>0</v>
      </c>
      <c r="BL609" s="22" t="s">
        <v>250</v>
      </c>
      <c r="BM609" s="22" t="s">
        <v>1278</v>
      </c>
    </row>
    <row r="610" s="1" customFormat="1">
      <c r="B610" s="44"/>
      <c r="C610" s="72"/>
      <c r="D610" s="231" t="s">
        <v>145</v>
      </c>
      <c r="E610" s="72"/>
      <c r="F610" s="232" t="s">
        <v>1279</v>
      </c>
      <c r="G610" s="72"/>
      <c r="H610" s="72"/>
      <c r="I610" s="189"/>
      <c r="J610" s="72"/>
      <c r="K610" s="72"/>
      <c r="L610" s="70"/>
      <c r="M610" s="233"/>
      <c r="N610" s="45"/>
      <c r="O610" s="45"/>
      <c r="P610" s="45"/>
      <c r="Q610" s="45"/>
      <c r="R610" s="45"/>
      <c r="S610" s="45"/>
      <c r="T610" s="93"/>
      <c r="AT610" s="22" t="s">
        <v>145</v>
      </c>
      <c r="AU610" s="22" t="s">
        <v>81</v>
      </c>
    </row>
    <row r="611" s="11" customFormat="1">
      <c r="B611" s="235"/>
      <c r="C611" s="236"/>
      <c r="D611" s="231" t="s">
        <v>149</v>
      </c>
      <c r="E611" s="237" t="s">
        <v>21</v>
      </c>
      <c r="F611" s="238" t="s">
        <v>563</v>
      </c>
      <c r="G611" s="236"/>
      <c r="H611" s="239">
        <v>1</v>
      </c>
      <c r="I611" s="240"/>
      <c r="J611" s="236"/>
      <c r="K611" s="236"/>
      <c r="L611" s="241"/>
      <c r="M611" s="242"/>
      <c r="N611" s="243"/>
      <c r="O611" s="243"/>
      <c r="P611" s="243"/>
      <c r="Q611" s="243"/>
      <c r="R611" s="243"/>
      <c r="S611" s="243"/>
      <c r="T611" s="244"/>
      <c r="AT611" s="245" t="s">
        <v>149</v>
      </c>
      <c r="AU611" s="245" t="s">
        <v>81</v>
      </c>
      <c r="AV611" s="11" t="s">
        <v>81</v>
      </c>
      <c r="AW611" s="11" t="s">
        <v>35</v>
      </c>
      <c r="AX611" s="11" t="s">
        <v>71</v>
      </c>
      <c r="AY611" s="245" t="s">
        <v>136</v>
      </c>
    </row>
    <row r="612" s="1" customFormat="1" ht="16.5" customHeight="1">
      <c r="B612" s="44"/>
      <c r="C612" s="246" t="s">
        <v>1280</v>
      </c>
      <c r="D612" s="246" t="s">
        <v>228</v>
      </c>
      <c r="E612" s="247" t="s">
        <v>1281</v>
      </c>
      <c r="F612" s="248" t="s">
        <v>1282</v>
      </c>
      <c r="G612" s="249" t="s">
        <v>353</v>
      </c>
      <c r="H612" s="250">
        <v>3</v>
      </c>
      <c r="I612" s="251"/>
      <c r="J612" s="252">
        <f>ROUND(I612*H612,2)</f>
        <v>0</v>
      </c>
      <c r="K612" s="248" t="s">
        <v>21</v>
      </c>
      <c r="L612" s="253"/>
      <c r="M612" s="254" t="s">
        <v>21</v>
      </c>
      <c r="N612" s="255" t="s">
        <v>42</v>
      </c>
      <c r="O612" s="45"/>
      <c r="P612" s="228">
        <f>O612*H612</f>
        <v>0</v>
      </c>
      <c r="Q612" s="228">
        <v>0</v>
      </c>
      <c r="R612" s="228">
        <f>Q612*H612</f>
        <v>0</v>
      </c>
      <c r="S612" s="228">
        <v>0</v>
      </c>
      <c r="T612" s="229">
        <f>S612*H612</f>
        <v>0</v>
      </c>
      <c r="AR612" s="22" t="s">
        <v>357</v>
      </c>
      <c r="AT612" s="22" t="s">
        <v>228</v>
      </c>
      <c r="AU612" s="22" t="s">
        <v>81</v>
      </c>
      <c r="AY612" s="22" t="s">
        <v>136</v>
      </c>
      <c r="BE612" s="230">
        <f>IF(N612="základní",J612,0)</f>
        <v>0</v>
      </c>
      <c r="BF612" s="230">
        <f>IF(N612="snížená",J612,0)</f>
        <v>0</v>
      </c>
      <c r="BG612" s="230">
        <f>IF(N612="zákl. přenesená",J612,0)</f>
        <v>0</v>
      </c>
      <c r="BH612" s="230">
        <f>IF(N612="sníž. přenesená",J612,0)</f>
        <v>0</v>
      </c>
      <c r="BI612" s="230">
        <f>IF(N612="nulová",J612,0)</f>
        <v>0</v>
      </c>
      <c r="BJ612" s="22" t="s">
        <v>79</v>
      </c>
      <c r="BK612" s="230">
        <f>ROUND(I612*H612,2)</f>
        <v>0</v>
      </c>
      <c r="BL612" s="22" t="s">
        <v>250</v>
      </c>
      <c r="BM612" s="22" t="s">
        <v>1283</v>
      </c>
    </row>
    <row r="613" s="1" customFormat="1">
      <c r="B613" s="44"/>
      <c r="C613" s="72"/>
      <c r="D613" s="231" t="s">
        <v>145</v>
      </c>
      <c r="E613" s="72"/>
      <c r="F613" s="232" t="s">
        <v>1282</v>
      </c>
      <c r="G613" s="72"/>
      <c r="H613" s="72"/>
      <c r="I613" s="189"/>
      <c r="J613" s="72"/>
      <c r="K613" s="72"/>
      <c r="L613" s="70"/>
      <c r="M613" s="233"/>
      <c r="N613" s="45"/>
      <c r="O613" s="45"/>
      <c r="P613" s="45"/>
      <c r="Q613" s="45"/>
      <c r="R613" s="45"/>
      <c r="S613" s="45"/>
      <c r="T613" s="93"/>
      <c r="AT613" s="22" t="s">
        <v>145</v>
      </c>
      <c r="AU613" s="22" t="s">
        <v>81</v>
      </c>
    </row>
    <row r="614" s="11" customFormat="1">
      <c r="B614" s="235"/>
      <c r="C614" s="236"/>
      <c r="D614" s="231" t="s">
        <v>149</v>
      </c>
      <c r="E614" s="237" t="s">
        <v>21</v>
      </c>
      <c r="F614" s="238" t="s">
        <v>521</v>
      </c>
      <c r="G614" s="236"/>
      <c r="H614" s="239">
        <v>3</v>
      </c>
      <c r="I614" s="240"/>
      <c r="J614" s="236"/>
      <c r="K614" s="236"/>
      <c r="L614" s="241"/>
      <c r="M614" s="242"/>
      <c r="N614" s="243"/>
      <c r="O614" s="243"/>
      <c r="P614" s="243"/>
      <c r="Q614" s="243"/>
      <c r="R614" s="243"/>
      <c r="S614" s="243"/>
      <c r="T614" s="244"/>
      <c r="AT614" s="245" t="s">
        <v>149</v>
      </c>
      <c r="AU614" s="245" t="s">
        <v>81</v>
      </c>
      <c r="AV614" s="11" t="s">
        <v>81</v>
      </c>
      <c r="AW614" s="11" t="s">
        <v>35</v>
      </c>
      <c r="AX614" s="11" t="s">
        <v>71</v>
      </c>
      <c r="AY614" s="245" t="s">
        <v>136</v>
      </c>
    </row>
    <row r="615" s="1" customFormat="1" ht="16.5" customHeight="1">
      <c r="B615" s="44"/>
      <c r="C615" s="219" t="s">
        <v>1284</v>
      </c>
      <c r="D615" s="219" t="s">
        <v>138</v>
      </c>
      <c r="E615" s="220" t="s">
        <v>1285</v>
      </c>
      <c r="F615" s="221" t="s">
        <v>1286</v>
      </c>
      <c r="G615" s="222" t="s">
        <v>353</v>
      </c>
      <c r="H615" s="223">
        <v>3</v>
      </c>
      <c r="I615" s="224"/>
      <c r="J615" s="225">
        <f>ROUND(I615*H615,2)</f>
        <v>0</v>
      </c>
      <c r="K615" s="221" t="s">
        <v>142</v>
      </c>
      <c r="L615" s="70"/>
      <c r="M615" s="226" t="s">
        <v>21</v>
      </c>
      <c r="N615" s="227" t="s">
        <v>42</v>
      </c>
      <c r="O615" s="45"/>
      <c r="P615" s="228">
        <f>O615*H615</f>
        <v>0</v>
      </c>
      <c r="Q615" s="228">
        <v>0.0037799999999999999</v>
      </c>
      <c r="R615" s="228">
        <f>Q615*H615</f>
        <v>0.011339999999999999</v>
      </c>
      <c r="S615" s="228">
        <v>0</v>
      </c>
      <c r="T615" s="229">
        <f>S615*H615</f>
        <v>0</v>
      </c>
      <c r="AR615" s="22" t="s">
        <v>250</v>
      </c>
      <c r="AT615" s="22" t="s">
        <v>138</v>
      </c>
      <c r="AU615" s="22" t="s">
        <v>81</v>
      </c>
      <c r="AY615" s="22" t="s">
        <v>136</v>
      </c>
      <c r="BE615" s="230">
        <f>IF(N615="základní",J615,0)</f>
        <v>0</v>
      </c>
      <c r="BF615" s="230">
        <f>IF(N615="snížená",J615,0)</f>
        <v>0</v>
      </c>
      <c r="BG615" s="230">
        <f>IF(N615="zákl. přenesená",J615,0)</f>
        <v>0</v>
      </c>
      <c r="BH615" s="230">
        <f>IF(N615="sníž. přenesená",J615,0)</f>
        <v>0</v>
      </c>
      <c r="BI615" s="230">
        <f>IF(N615="nulová",J615,0)</f>
        <v>0</v>
      </c>
      <c r="BJ615" s="22" t="s">
        <v>79</v>
      </c>
      <c r="BK615" s="230">
        <f>ROUND(I615*H615,2)</f>
        <v>0</v>
      </c>
      <c r="BL615" s="22" t="s">
        <v>250</v>
      </c>
      <c r="BM615" s="22" t="s">
        <v>1287</v>
      </c>
    </row>
    <row r="616" s="1" customFormat="1">
      <c r="B616" s="44"/>
      <c r="C616" s="72"/>
      <c r="D616" s="231" t="s">
        <v>145</v>
      </c>
      <c r="E616" s="72"/>
      <c r="F616" s="232" t="s">
        <v>1288</v>
      </c>
      <c r="G616" s="72"/>
      <c r="H616" s="72"/>
      <c r="I616" s="189"/>
      <c r="J616" s="72"/>
      <c r="K616" s="72"/>
      <c r="L616" s="70"/>
      <c r="M616" s="233"/>
      <c r="N616" s="45"/>
      <c r="O616" s="45"/>
      <c r="P616" s="45"/>
      <c r="Q616" s="45"/>
      <c r="R616" s="45"/>
      <c r="S616" s="45"/>
      <c r="T616" s="93"/>
      <c r="AT616" s="22" t="s">
        <v>145</v>
      </c>
      <c r="AU616" s="22" t="s">
        <v>81</v>
      </c>
    </row>
    <row r="617" s="11" customFormat="1">
      <c r="B617" s="235"/>
      <c r="C617" s="236"/>
      <c r="D617" s="231" t="s">
        <v>149</v>
      </c>
      <c r="E617" s="237" t="s">
        <v>21</v>
      </c>
      <c r="F617" s="238" t="s">
        <v>521</v>
      </c>
      <c r="G617" s="236"/>
      <c r="H617" s="239">
        <v>3</v>
      </c>
      <c r="I617" s="240"/>
      <c r="J617" s="236"/>
      <c r="K617" s="236"/>
      <c r="L617" s="241"/>
      <c r="M617" s="242"/>
      <c r="N617" s="243"/>
      <c r="O617" s="243"/>
      <c r="P617" s="243"/>
      <c r="Q617" s="243"/>
      <c r="R617" s="243"/>
      <c r="S617" s="243"/>
      <c r="T617" s="244"/>
      <c r="AT617" s="245" t="s">
        <v>149</v>
      </c>
      <c r="AU617" s="245" t="s">
        <v>81</v>
      </c>
      <c r="AV617" s="11" t="s">
        <v>81</v>
      </c>
      <c r="AW617" s="11" t="s">
        <v>35</v>
      </c>
      <c r="AX617" s="11" t="s">
        <v>71</v>
      </c>
      <c r="AY617" s="245" t="s">
        <v>136</v>
      </c>
    </row>
    <row r="618" s="1" customFormat="1" ht="16.5" customHeight="1">
      <c r="B618" s="44"/>
      <c r="C618" s="246" t="s">
        <v>1289</v>
      </c>
      <c r="D618" s="246" t="s">
        <v>228</v>
      </c>
      <c r="E618" s="247" t="s">
        <v>1290</v>
      </c>
      <c r="F618" s="248" t="s">
        <v>1291</v>
      </c>
      <c r="G618" s="249" t="s">
        <v>353</v>
      </c>
      <c r="H618" s="250">
        <v>9</v>
      </c>
      <c r="I618" s="251"/>
      <c r="J618" s="252">
        <f>ROUND(I618*H618,2)</f>
        <v>0</v>
      </c>
      <c r="K618" s="248" t="s">
        <v>21</v>
      </c>
      <c r="L618" s="253"/>
      <c r="M618" s="254" t="s">
        <v>21</v>
      </c>
      <c r="N618" s="255" t="s">
        <v>42</v>
      </c>
      <c r="O618" s="45"/>
      <c r="P618" s="228">
        <f>O618*H618</f>
        <v>0</v>
      </c>
      <c r="Q618" s="228">
        <v>0</v>
      </c>
      <c r="R618" s="228">
        <f>Q618*H618</f>
        <v>0</v>
      </c>
      <c r="S618" s="228">
        <v>0</v>
      </c>
      <c r="T618" s="229">
        <f>S618*H618</f>
        <v>0</v>
      </c>
      <c r="AR618" s="22" t="s">
        <v>357</v>
      </c>
      <c r="AT618" s="22" t="s">
        <v>228</v>
      </c>
      <c r="AU618" s="22" t="s">
        <v>81</v>
      </c>
      <c r="AY618" s="22" t="s">
        <v>136</v>
      </c>
      <c r="BE618" s="230">
        <f>IF(N618="základní",J618,0)</f>
        <v>0</v>
      </c>
      <c r="BF618" s="230">
        <f>IF(N618="snížená",J618,0)</f>
        <v>0</v>
      </c>
      <c r="BG618" s="230">
        <f>IF(N618="zákl. přenesená",J618,0)</f>
        <v>0</v>
      </c>
      <c r="BH618" s="230">
        <f>IF(N618="sníž. přenesená",J618,0)</f>
        <v>0</v>
      </c>
      <c r="BI618" s="230">
        <f>IF(N618="nulová",J618,0)</f>
        <v>0</v>
      </c>
      <c r="BJ618" s="22" t="s">
        <v>79</v>
      </c>
      <c r="BK618" s="230">
        <f>ROUND(I618*H618,2)</f>
        <v>0</v>
      </c>
      <c r="BL618" s="22" t="s">
        <v>250</v>
      </c>
      <c r="BM618" s="22" t="s">
        <v>1292</v>
      </c>
    </row>
    <row r="619" s="1" customFormat="1">
      <c r="B619" s="44"/>
      <c r="C619" s="72"/>
      <c r="D619" s="231" t="s">
        <v>145</v>
      </c>
      <c r="E619" s="72"/>
      <c r="F619" s="232" t="s">
        <v>1282</v>
      </c>
      <c r="G619" s="72"/>
      <c r="H619" s="72"/>
      <c r="I619" s="189"/>
      <c r="J619" s="72"/>
      <c r="K619" s="72"/>
      <c r="L619" s="70"/>
      <c r="M619" s="233"/>
      <c r="N619" s="45"/>
      <c r="O619" s="45"/>
      <c r="P619" s="45"/>
      <c r="Q619" s="45"/>
      <c r="R619" s="45"/>
      <c r="S619" s="45"/>
      <c r="T619" s="93"/>
      <c r="AT619" s="22" t="s">
        <v>145</v>
      </c>
      <c r="AU619" s="22" t="s">
        <v>81</v>
      </c>
    </row>
    <row r="620" s="11" customFormat="1">
      <c r="B620" s="235"/>
      <c r="C620" s="236"/>
      <c r="D620" s="231" t="s">
        <v>149</v>
      </c>
      <c r="E620" s="237" t="s">
        <v>21</v>
      </c>
      <c r="F620" s="238" t="s">
        <v>1293</v>
      </c>
      <c r="G620" s="236"/>
      <c r="H620" s="239">
        <v>9</v>
      </c>
      <c r="I620" s="240"/>
      <c r="J620" s="236"/>
      <c r="K620" s="236"/>
      <c r="L620" s="241"/>
      <c r="M620" s="242"/>
      <c r="N620" s="243"/>
      <c r="O620" s="243"/>
      <c r="P620" s="243"/>
      <c r="Q620" s="243"/>
      <c r="R620" s="243"/>
      <c r="S620" s="243"/>
      <c r="T620" s="244"/>
      <c r="AT620" s="245" t="s">
        <v>149</v>
      </c>
      <c r="AU620" s="245" t="s">
        <v>81</v>
      </c>
      <c r="AV620" s="11" t="s">
        <v>81</v>
      </c>
      <c r="AW620" s="11" t="s">
        <v>35</v>
      </c>
      <c r="AX620" s="11" t="s">
        <v>71</v>
      </c>
      <c r="AY620" s="245" t="s">
        <v>136</v>
      </c>
    </row>
    <row r="621" s="1" customFormat="1" ht="25.5" customHeight="1">
      <c r="B621" s="44"/>
      <c r="C621" s="219" t="s">
        <v>1294</v>
      </c>
      <c r="D621" s="219" t="s">
        <v>138</v>
      </c>
      <c r="E621" s="220" t="s">
        <v>1295</v>
      </c>
      <c r="F621" s="221" t="s">
        <v>1296</v>
      </c>
      <c r="G621" s="222" t="s">
        <v>353</v>
      </c>
      <c r="H621" s="223">
        <v>14</v>
      </c>
      <c r="I621" s="224"/>
      <c r="J621" s="225">
        <f>ROUND(I621*H621,2)</f>
        <v>0</v>
      </c>
      <c r="K621" s="221" t="s">
        <v>142</v>
      </c>
      <c r="L621" s="70"/>
      <c r="M621" s="226" t="s">
        <v>21</v>
      </c>
      <c r="N621" s="227" t="s">
        <v>42</v>
      </c>
      <c r="O621" s="45"/>
      <c r="P621" s="228">
        <f>O621*H621</f>
        <v>0</v>
      </c>
      <c r="Q621" s="228">
        <v>0.00052999999999999998</v>
      </c>
      <c r="R621" s="228">
        <f>Q621*H621</f>
        <v>0.0074199999999999995</v>
      </c>
      <c r="S621" s="228">
        <v>0</v>
      </c>
      <c r="T621" s="229">
        <f>S621*H621</f>
        <v>0</v>
      </c>
      <c r="AR621" s="22" t="s">
        <v>250</v>
      </c>
      <c r="AT621" s="22" t="s">
        <v>138</v>
      </c>
      <c r="AU621" s="22" t="s">
        <v>81</v>
      </c>
      <c r="AY621" s="22" t="s">
        <v>136</v>
      </c>
      <c r="BE621" s="230">
        <f>IF(N621="základní",J621,0)</f>
        <v>0</v>
      </c>
      <c r="BF621" s="230">
        <f>IF(N621="snížená",J621,0)</f>
        <v>0</v>
      </c>
      <c r="BG621" s="230">
        <f>IF(N621="zákl. přenesená",J621,0)</f>
        <v>0</v>
      </c>
      <c r="BH621" s="230">
        <f>IF(N621="sníž. přenesená",J621,0)</f>
        <v>0</v>
      </c>
      <c r="BI621" s="230">
        <f>IF(N621="nulová",J621,0)</f>
        <v>0</v>
      </c>
      <c r="BJ621" s="22" t="s">
        <v>79</v>
      </c>
      <c r="BK621" s="230">
        <f>ROUND(I621*H621,2)</f>
        <v>0</v>
      </c>
      <c r="BL621" s="22" t="s">
        <v>250</v>
      </c>
      <c r="BM621" s="22" t="s">
        <v>1297</v>
      </c>
    </row>
    <row r="622" s="1" customFormat="1">
      <c r="B622" s="44"/>
      <c r="C622" s="72"/>
      <c r="D622" s="231" t="s">
        <v>145</v>
      </c>
      <c r="E622" s="72"/>
      <c r="F622" s="232" t="s">
        <v>1298</v>
      </c>
      <c r="G622" s="72"/>
      <c r="H622" s="72"/>
      <c r="I622" s="189"/>
      <c r="J622" s="72"/>
      <c r="K622" s="72"/>
      <c r="L622" s="70"/>
      <c r="M622" s="233"/>
      <c r="N622" s="45"/>
      <c r="O622" s="45"/>
      <c r="P622" s="45"/>
      <c r="Q622" s="45"/>
      <c r="R622" s="45"/>
      <c r="S622" s="45"/>
      <c r="T622" s="93"/>
      <c r="AT622" s="22" t="s">
        <v>145</v>
      </c>
      <c r="AU622" s="22" t="s">
        <v>81</v>
      </c>
    </row>
    <row r="623" s="11" customFormat="1">
      <c r="B623" s="235"/>
      <c r="C623" s="236"/>
      <c r="D623" s="231" t="s">
        <v>149</v>
      </c>
      <c r="E623" s="237" t="s">
        <v>21</v>
      </c>
      <c r="F623" s="238" t="s">
        <v>1299</v>
      </c>
      <c r="G623" s="236"/>
      <c r="H623" s="239">
        <v>14</v>
      </c>
      <c r="I623" s="240"/>
      <c r="J623" s="236"/>
      <c r="K623" s="236"/>
      <c r="L623" s="241"/>
      <c r="M623" s="242"/>
      <c r="N623" s="243"/>
      <c r="O623" s="243"/>
      <c r="P623" s="243"/>
      <c r="Q623" s="243"/>
      <c r="R623" s="243"/>
      <c r="S623" s="243"/>
      <c r="T623" s="244"/>
      <c r="AT623" s="245" t="s">
        <v>149</v>
      </c>
      <c r="AU623" s="245" t="s">
        <v>81</v>
      </c>
      <c r="AV623" s="11" t="s">
        <v>81</v>
      </c>
      <c r="AW623" s="11" t="s">
        <v>35</v>
      </c>
      <c r="AX623" s="11" t="s">
        <v>71</v>
      </c>
      <c r="AY623" s="245" t="s">
        <v>136</v>
      </c>
    </row>
    <row r="624" s="1" customFormat="1" ht="16.5" customHeight="1">
      <c r="B624" s="44"/>
      <c r="C624" s="246" t="s">
        <v>1300</v>
      </c>
      <c r="D624" s="246" t="s">
        <v>228</v>
      </c>
      <c r="E624" s="247" t="s">
        <v>1301</v>
      </c>
      <c r="F624" s="248" t="s">
        <v>1302</v>
      </c>
      <c r="G624" s="249" t="s">
        <v>353</v>
      </c>
      <c r="H624" s="250">
        <v>20</v>
      </c>
      <c r="I624" s="251"/>
      <c r="J624" s="252">
        <f>ROUND(I624*H624,2)</f>
        <v>0</v>
      </c>
      <c r="K624" s="248" t="s">
        <v>21</v>
      </c>
      <c r="L624" s="253"/>
      <c r="M624" s="254" t="s">
        <v>21</v>
      </c>
      <c r="N624" s="255" t="s">
        <v>42</v>
      </c>
      <c r="O624" s="45"/>
      <c r="P624" s="228">
        <f>O624*H624</f>
        <v>0</v>
      </c>
      <c r="Q624" s="228">
        <v>0</v>
      </c>
      <c r="R624" s="228">
        <f>Q624*H624</f>
        <v>0</v>
      </c>
      <c r="S624" s="228">
        <v>0</v>
      </c>
      <c r="T624" s="229">
        <f>S624*H624</f>
        <v>0</v>
      </c>
      <c r="AR624" s="22" t="s">
        <v>357</v>
      </c>
      <c r="AT624" s="22" t="s">
        <v>228</v>
      </c>
      <c r="AU624" s="22" t="s">
        <v>81</v>
      </c>
      <c r="AY624" s="22" t="s">
        <v>136</v>
      </c>
      <c r="BE624" s="230">
        <f>IF(N624="základní",J624,0)</f>
        <v>0</v>
      </c>
      <c r="BF624" s="230">
        <f>IF(N624="snížená",J624,0)</f>
        <v>0</v>
      </c>
      <c r="BG624" s="230">
        <f>IF(N624="zákl. přenesená",J624,0)</f>
        <v>0</v>
      </c>
      <c r="BH624" s="230">
        <f>IF(N624="sníž. přenesená",J624,0)</f>
        <v>0</v>
      </c>
      <c r="BI624" s="230">
        <f>IF(N624="nulová",J624,0)</f>
        <v>0</v>
      </c>
      <c r="BJ624" s="22" t="s">
        <v>79</v>
      </c>
      <c r="BK624" s="230">
        <f>ROUND(I624*H624,2)</f>
        <v>0</v>
      </c>
      <c r="BL624" s="22" t="s">
        <v>250</v>
      </c>
      <c r="BM624" s="22" t="s">
        <v>1303</v>
      </c>
    </row>
    <row r="625" s="1" customFormat="1">
      <c r="B625" s="44"/>
      <c r="C625" s="72"/>
      <c r="D625" s="231" t="s">
        <v>145</v>
      </c>
      <c r="E625" s="72"/>
      <c r="F625" s="232" t="s">
        <v>1302</v>
      </c>
      <c r="G625" s="72"/>
      <c r="H625" s="72"/>
      <c r="I625" s="189"/>
      <c r="J625" s="72"/>
      <c r="K625" s="72"/>
      <c r="L625" s="70"/>
      <c r="M625" s="233"/>
      <c r="N625" s="45"/>
      <c r="O625" s="45"/>
      <c r="P625" s="45"/>
      <c r="Q625" s="45"/>
      <c r="R625" s="45"/>
      <c r="S625" s="45"/>
      <c r="T625" s="93"/>
      <c r="AT625" s="22" t="s">
        <v>145</v>
      </c>
      <c r="AU625" s="22" t="s">
        <v>81</v>
      </c>
    </row>
    <row r="626" s="11" customFormat="1">
      <c r="B626" s="235"/>
      <c r="C626" s="236"/>
      <c r="D626" s="231" t="s">
        <v>149</v>
      </c>
      <c r="E626" s="237" t="s">
        <v>21</v>
      </c>
      <c r="F626" s="238" t="s">
        <v>507</v>
      </c>
      <c r="G626" s="236"/>
      <c r="H626" s="239">
        <v>20</v>
      </c>
      <c r="I626" s="240"/>
      <c r="J626" s="236"/>
      <c r="K626" s="236"/>
      <c r="L626" s="241"/>
      <c r="M626" s="242"/>
      <c r="N626" s="243"/>
      <c r="O626" s="243"/>
      <c r="P626" s="243"/>
      <c r="Q626" s="243"/>
      <c r="R626" s="243"/>
      <c r="S626" s="243"/>
      <c r="T626" s="244"/>
      <c r="AT626" s="245" t="s">
        <v>149</v>
      </c>
      <c r="AU626" s="245" t="s">
        <v>81</v>
      </c>
      <c r="AV626" s="11" t="s">
        <v>81</v>
      </c>
      <c r="AW626" s="11" t="s">
        <v>35</v>
      </c>
      <c r="AX626" s="11" t="s">
        <v>71</v>
      </c>
      <c r="AY626" s="245" t="s">
        <v>136</v>
      </c>
    </row>
    <row r="627" s="1" customFormat="1" ht="16.5" customHeight="1">
      <c r="B627" s="44"/>
      <c r="C627" s="219" t="s">
        <v>1304</v>
      </c>
      <c r="D627" s="219" t="s">
        <v>138</v>
      </c>
      <c r="E627" s="220" t="s">
        <v>1305</v>
      </c>
      <c r="F627" s="221" t="s">
        <v>1306</v>
      </c>
      <c r="G627" s="222" t="s">
        <v>491</v>
      </c>
      <c r="H627" s="259"/>
      <c r="I627" s="224"/>
      <c r="J627" s="225">
        <f>ROUND(I627*H627,2)</f>
        <v>0</v>
      </c>
      <c r="K627" s="221" t="s">
        <v>142</v>
      </c>
      <c r="L627" s="70"/>
      <c r="M627" s="226" t="s">
        <v>21</v>
      </c>
      <c r="N627" s="227" t="s">
        <v>42</v>
      </c>
      <c r="O627" s="45"/>
      <c r="P627" s="228">
        <f>O627*H627</f>
        <v>0</v>
      </c>
      <c r="Q627" s="228">
        <v>0</v>
      </c>
      <c r="R627" s="228">
        <f>Q627*H627</f>
        <v>0</v>
      </c>
      <c r="S627" s="228">
        <v>0</v>
      </c>
      <c r="T627" s="229">
        <f>S627*H627</f>
        <v>0</v>
      </c>
      <c r="AR627" s="22" t="s">
        <v>250</v>
      </c>
      <c r="AT627" s="22" t="s">
        <v>138</v>
      </c>
      <c r="AU627" s="22" t="s">
        <v>81</v>
      </c>
      <c r="AY627" s="22" t="s">
        <v>136</v>
      </c>
      <c r="BE627" s="230">
        <f>IF(N627="základní",J627,0)</f>
        <v>0</v>
      </c>
      <c r="BF627" s="230">
        <f>IF(N627="snížená",J627,0)</f>
        <v>0</v>
      </c>
      <c r="BG627" s="230">
        <f>IF(N627="zákl. přenesená",J627,0)</f>
        <v>0</v>
      </c>
      <c r="BH627" s="230">
        <f>IF(N627="sníž. přenesená",J627,0)</f>
        <v>0</v>
      </c>
      <c r="BI627" s="230">
        <f>IF(N627="nulová",J627,0)</f>
        <v>0</v>
      </c>
      <c r="BJ627" s="22" t="s">
        <v>79</v>
      </c>
      <c r="BK627" s="230">
        <f>ROUND(I627*H627,2)</f>
        <v>0</v>
      </c>
      <c r="BL627" s="22" t="s">
        <v>250</v>
      </c>
      <c r="BM627" s="22" t="s">
        <v>1307</v>
      </c>
    </row>
    <row r="628" s="1" customFormat="1">
      <c r="B628" s="44"/>
      <c r="C628" s="72"/>
      <c r="D628" s="231" t="s">
        <v>145</v>
      </c>
      <c r="E628" s="72"/>
      <c r="F628" s="232" t="s">
        <v>1308</v>
      </c>
      <c r="G628" s="72"/>
      <c r="H628" s="72"/>
      <c r="I628" s="189"/>
      <c r="J628" s="72"/>
      <c r="K628" s="72"/>
      <c r="L628" s="70"/>
      <c r="M628" s="233"/>
      <c r="N628" s="45"/>
      <c r="O628" s="45"/>
      <c r="P628" s="45"/>
      <c r="Q628" s="45"/>
      <c r="R628" s="45"/>
      <c r="S628" s="45"/>
      <c r="T628" s="93"/>
      <c r="AT628" s="22" t="s">
        <v>145</v>
      </c>
      <c r="AU628" s="22" t="s">
        <v>81</v>
      </c>
    </row>
    <row r="629" s="1" customFormat="1">
      <c r="B629" s="44"/>
      <c r="C629" s="72"/>
      <c r="D629" s="231" t="s">
        <v>147</v>
      </c>
      <c r="E629" s="72"/>
      <c r="F629" s="234" t="s">
        <v>1309</v>
      </c>
      <c r="G629" s="72"/>
      <c r="H629" s="72"/>
      <c r="I629" s="189"/>
      <c r="J629" s="72"/>
      <c r="K629" s="72"/>
      <c r="L629" s="70"/>
      <c r="M629" s="233"/>
      <c r="N629" s="45"/>
      <c r="O629" s="45"/>
      <c r="P629" s="45"/>
      <c r="Q629" s="45"/>
      <c r="R629" s="45"/>
      <c r="S629" s="45"/>
      <c r="T629" s="93"/>
      <c r="AT629" s="22" t="s">
        <v>147</v>
      </c>
      <c r="AU629" s="22" t="s">
        <v>81</v>
      </c>
    </row>
    <row r="630" s="10" customFormat="1" ht="37.44" customHeight="1">
      <c r="B630" s="203"/>
      <c r="C630" s="204"/>
      <c r="D630" s="205" t="s">
        <v>70</v>
      </c>
      <c r="E630" s="206" t="s">
        <v>228</v>
      </c>
      <c r="F630" s="206" t="s">
        <v>1310</v>
      </c>
      <c r="G630" s="204"/>
      <c r="H630" s="204"/>
      <c r="I630" s="207"/>
      <c r="J630" s="208">
        <f>BK630</f>
        <v>0</v>
      </c>
      <c r="K630" s="204"/>
      <c r="L630" s="209"/>
      <c r="M630" s="210"/>
      <c r="N630" s="211"/>
      <c r="O630" s="211"/>
      <c r="P630" s="212">
        <f>P631+P642+P657+P669</f>
        <v>0</v>
      </c>
      <c r="Q630" s="211"/>
      <c r="R630" s="212">
        <f>R631+R642+R657+R669</f>
        <v>0.00096000000000000002</v>
      </c>
      <c r="S630" s="211"/>
      <c r="T630" s="213">
        <f>T631+T642+T657+T669</f>
        <v>0</v>
      </c>
      <c r="AR630" s="214" t="s">
        <v>156</v>
      </c>
      <c r="AT630" s="215" t="s">
        <v>70</v>
      </c>
      <c r="AU630" s="215" t="s">
        <v>71</v>
      </c>
      <c r="AY630" s="214" t="s">
        <v>136</v>
      </c>
      <c r="BK630" s="216">
        <f>BK631+BK642+BK657+BK669</f>
        <v>0</v>
      </c>
    </row>
    <row r="631" s="10" customFormat="1" ht="19.92" customHeight="1">
      <c r="B631" s="203"/>
      <c r="C631" s="204"/>
      <c r="D631" s="205" t="s">
        <v>70</v>
      </c>
      <c r="E631" s="217" t="s">
        <v>1311</v>
      </c>
      <c r="F631" s="217" t="s">
        <v>1312</v>
      </c>
      <c r="G631" s="204"/>
      <c r="H631" s="204"/>
      <c r="I631" s="207"/>
      <c r="J631" s="218">
        <f>BK631</f>
        <v>0</v>
      </c>
      <c r="K631" s="204"/>
      <c r="L631" s="209"/>
      <c r="M631" s="210"/>
      <c r="N631" s="211"/>
      <c r="O631" s="211"/>
      <c r="P631" s="212">
        <f>SUM(P632:P641)</f>
        <v>0</v>
      </c>
      <c r="Q631" s="211"/>
      <c r="R631" s="212">
        <f>SUM(R632:R641)</f>
        <v>0</v>
      </c>
      <c r="S631" s="211"/>
      <c r="T631" s="213">
        <f>SUM(T632:T641)</f>
        <v>0</v>
      </c>
      <c r="AR631" s="214" t="s">
        <v>156</v>
      </c>
      <c r="AT631" s="215" t="s">
        <v>70</v>
      </c>
      <c r="AU631" s="215" t="s">
        <v>79</v>
      </c>
      <c r="AY631" s="214" t="s">
        <v>136</v>
      </c>
      <c r="BK631" s="216">
        <f>SUM(BK632:BK641)</f>
        <v>0</v>
      </c>
    </row>
    <row r="632" s="1" customFormat="1" ht="16.5" customHeight="1">
      <c r="B632" s="44"/>
      <c r="C632" s="219" t="s">
        <v>1313</v>
      </c>
      <c r="D632" s="219" t="s">
        <v>138</v>
      </c>
      <c r="E632" s="220" t="s">
        <v>1314</v>
      </c>
      <c r="F632" s="221" t="s">
        <v>1315</v>
      </c>
      <c r="G632" s="222" t="s">
        <v>353</v>
      </c>
      <c r="H632" s="223">
        <v>8</v>
      </c>
      <c r="I632" s="224"/>
      <c r="J632" s="225">
        <f>ROUND(I632*H632,2)</f>
        <v>0</v>
      </c>
      <c r="K632" s="221" t="s">
        <v>142</v>
      </c>
      <c r="L632" s="70"/>
      <c r="M632" s="226" t="s">
        <v>21</v>
      </c>
      <c r="N632" s="227" t="s">
        <v>42</v>
      </c>
      <c r="O632" s="45"/>
      <c r="P632" s="228">
        <f>O632*H632</f>
        <v>0</v>
      </c>
      <c r="Q632" s="228">
        <v>0</v>
      </c>
      <c r="R632" s="228">
        <f>Q632*H632</f>
        <v>0</v>
      </c>
      <c r="S632" s="228">
        <v>0</v>
      </c>
      <c r="T632" s="229">
        <f>S632*H632</f>
        <v>0</v>
      </c>
      <c r="AR632" s="22" t="s">
        <v>737</v>
      </c>
      <c r="AT632" s="22" t="s">
        <v>138</v>
      </c>
      <c r="AU632" s="22" t="s">
        <v>81</v>
      </c>
      <c r="AY632" s="22" t="s">
        <v>136</v>
      </c>
      <c r="BE632" s="230">
        <f>IF(N632="základní",J632,0)</f>
        <v>0</v>
      </c>
      <c r="BF632" s="230">
        <f>IF(N632="snížená",J632,0)</f>
        <v>0</v>
      </c>
      <c r="BG632" s="230">
        <f>IF(N632="zákl. přenesená",J632,0)</f>
        <v>0</v>
      </c>
      <c r="BH632" s="230">
        <f>IF(N632="sníž. přenesená",J632,0)</f>
        <v>0</v>
      </c>
      <c r="BI632" s="230">
        <f>IF(N632="nulová",J632,0)</f>
        <v>0</v>
      </c>
      <c r="BJ632" s="22" t="s">
        <v>79</v>
      </c>
      <c r="BK632" s="230">
        <f>ROUND(I632*H632,2)</f>
        <v>0</v>
      </c>
      <c r="BL632" s="22" t="s">
        <v>737</v>
      </c>
      <c r="BM632" s="22" t="s">
        <v>1316</v>
      </c>
    </row>
    <row r="633" s="1" customFormat="1">
      <c r="B633" s="44"/>
      <c r="C633" s="72"/>
      <c r="D633" s="231" t="s">
        <v>145</v>
      </c>
      <c r="E633" s="72"/>
      <c r="F633" s="232" t="s">
        <v>1315</v>
      </c>
      <c r="G633" s="72"/>
      <c r="H633" s="72"/>
      <c r="I633" s="189"/>
      <c r="J633" s="72"/>
      <c r="K633" s="72"/>
      <c r="L633" s="70"/>
      <c r="M633" s="233"/>
      <c r="N633" s="45"/>
      <c r="O633" s="45"/>
      <c r="P633" s="45"/>
      <c r="Q633" s="45"/>
      <c r="R633" s="45"/>
      <c r="S633" s="45"/>
      <c r="T633" s="93"/>
      <c r="AT633" s="22" t="s">
        <v>145</v>
      </c>
      <c r="AU633" s="22" t="s">
        <v>81</v>
      </c>
    </row>
    <row r="634" s="1" customFormat="1" ht="16.5" customHeight="1">
      <c r="B634" s="44"/>
      <c r="C634" s="246" t="s">
        <v>1317</v>
      </c>
      <c r="D634" s="246" t="s">
        <v>228</v>
      </c>
      <c r="E634" s="247" t="s">
        <v>1318</v>
      </c>
      <c r="F634" s="248" t="s">
        <v>1319</v>
      </c>
      <c r="G634" s="249" t="s">
        <v>353</v>
      </c>
      <c r="H634" s="250">
        <v>8</v>
      </c>
      <c r="I634" s="251"/>
      <c r="J634" s="252">
        <f>ROUND(I634*H634,2)</f>
        <v>0</v>
      </c>
      <c r="K634" s="248" t="s">
        <v>21</v>
      </c>
      <c r="L634" s="253"/>
      <c r="M634" s="254" t="s">
        <v>21</v>
      </c>
      <c r="N634" s="255" t="s">
        <v>42</v>
      </c>
      <c r="O634" s="45"/>
      <c r="P634" s="228">
        <f>O634*H634</f>
        <v>0</v>
      </c>
      <c r="Q634" s="228">
        <v>0</v>
      </c>
      <c r="R634" s="228">
        <f>Q634*H634</f>
        <v>0</v>
      </c>
      <c r="S634" s="228">
        <v>0</v>
      </c>
      <c r="T634" s="229">
        <f>S634*H634</f>
        <v>0</v>
      </c>
      <c r="AR634" s="22" t="s">
        <v>1320</v>
      </c>
      <c r="AT634" s="22" t="s">
        <v>228</v>
      </c>
      <c r="AU634" s="22" t="s">
        <v>81</v>
      </c>
      <c r="AY634" s="22" t="s">
        <v>136</v>
      </c>
      <c r="BE634" s="230">
        <f>IF(N634="základní",J634,0)</f>
        <v>0</v>
      </c>
      <c r="BF634" s="230">
        <f>IF(N634="snížená",J634,0)</f>
        <v>0</v>
      </c>
      <c r="BG634" s="230">
        <f>IF(N634="zákl. přenesená",J634,0)</f>
        <v>0</v>
      </c>
      <c r="BH634" s="230">
        <f>IF(N634="sníž. přenesená",J634,0)</f>
        <v>0</v>
      </c>
      <c r="BI634" s="230">
        <f>IF(N634="nulová",J634,0)</f>
        <v>0</v>
      </c>
      <c r="BJ634" s="22" t="s">
        <v>79</v>
      </c>
      <c r="BK634" s="230">
        <f>ROUND(I634*H634,2)</f>
        <v>0</v>
      </c>
      <c r="BL634" s="22" t="s">
        <v>737</v>
      </c>
      <c r="BM634" s="22" t="s">
        <v>1321</v>
      </c>
    </row>
    <row r="635" s="1" customFormat="1">
      <c r="B635" s="44"/>
      <c r="C635" s="72"/>
      <c r="D635" s="231" t="s">
        <v>145</v>
      </c>
      <c r="E635" s="72"/>
      <c r="F635" s="232" t="s">
        <v>1319</v>
      </c>
      <c r="G635" s="72"/>
      <c r="H635" s="72"/>
      <c r="I635" s="189"/>
      <c r="J635" s="72"/>
      <c r="K635" s="72"/>
      <c r="L635" s="70"/>
      <c r="M635" s="233"/>
      <c r="N635" s="45"/>
      <c r="O635" s="45"/>
      <c r="P635" s="45"/>
      <c r="Q635" s="45"/>
      <c r="R635" s="45"/>
      <c r="S635" s="45"/>
      <c r="T635" s="93"/>
      <c r="AT635" s="22" t="s">
        <v>145</v>
      </c>
      <c r="AU635" s="22" t="s">
        <v>81</v>
      </c>
    </row>
    <row r="636" s="11" customFormat="1">
      <c r="B636" s="235"/>
      <c r="C636" s="236"/>
      <c r="D636" s="231" t="s">
        <v>149</v>
      </c>
      <c r="E636" s="237" t="s">
        <v>21</v>
      </c>
      <c r="F636" s="238" t="s">
        <v>480</v>
      </c>
      <c r="G636" s="236"/>
      <c r="H636" s="239">
        <v>8</v>
      </c>
      <c r="I636" s="240"/>
      <c r="J636" s="236"/>
      <c r="K636" s="236"/>
      <c r="L636" s="241"/>
      <c r="M636" s="242"/>
      <c r="N636" s="243"/>
      <c r="O636" s="243"/>
      <c r="P636" s="243"/>
      <c r="Q636" s="243"/>
      <c r="R636" s="243"/>
      <c r="S636" s="243"/>
      <c r="T636" s="244"/>
      <c r="AT636" s="245" t="s">
        <v>149</v>
      </c>
      <c r="AU636" s="245" t="s">
        <v>81</v>
      </c>
      <c r="AV636" s="11" t="s">
        <v>81</v>
      </c>
      <c r="AW636" s="11" t="s">
        <v>35</v>
      </c>
      <c r="AX636" s="11" t="s">
        <v>71</v>
      </c>
      <c r="AY636" s="245" t="s">
        <v>136</v>
      </c>
    </row>
    <row r="637" s="1" customFormat="1" ht="16.5" customHeight="1">
      <c r="B637" s="44"/>
      <c r="C637" s="219" t="s">
        <v>1322</v>
      </c>
      <c r="D637" s="219" t="s">
        <v>138</v>
      </c>
      <c r="E637" s="220" t="s">
        <v>1323</v>
      </c>
      <c r="F637" s="221" t="s">
        <v>1324</v>
      </c>
      <c r="G637" s="222" t="s">
        <v>353</v>
      </c>
      <c r="H637" s="223">
        <v>4</v>
      </c>
      <c r="I637" s="224"/>
      <c r="J637" s="225">
        <f>ROUND(I637*H637,2)</f>
        <v>0</v>
      </c>
      <c r="K637" s="221" t="s">
        <v>142</v>
      </c>
      <c r="L637" s="70"/>
      <c r="M637" s="226" t="s">
        <v>21</v>
      </c>
      <c r="N637" s="227" t="s">
        <v>42</v>
      </c>
      <c r="O637" s="45"/>
      <c r="P637" s="228">
        <f>O637*H637</f>
        <v>0</v>
      </c>
      <c r="Q637" s="228">
        <v>0</v>
      </c>
      <c r="R637" s="228">
        <f>Q637*H637</f>
        <v>0</v>
      </c>
      <c r="S637" s="228">
        <v>0</v>
      </c>
      <c r="T637" s="229">
        <f>S637*H637</f>
        <v>0</v>
      </c>
      <c r="AR637" s="22" t="s">
        <v>737</v>
      </c>
      <c r="AT637" s="22" t="s">
        <v>138</v>
      </c>
      <c r="AU637" s="22" t="s">
        <v>81</v>
      </c>
      <c r="AY637" s="22" t="s">
        <v>136</v>
      </c>
      <c r="BE637" s="230">
        <f>IF(N637="základní",J637,0)</f>
        <v>0</v>
      </c>
      <c r="BF637" s="230">
        <f>IF(N637="snížená",J637,0)</f>
        <v>0</v>
      </c>
      <c r="BG637" s="230">
        <f>IF(N637="zákl. přenesená",J637,0)</f>
        <v>0</v>
      </c>
      <c r="BH637" s="230">
        <f>IF(N637="sníž. přenesená",J637,0)</f>
        <v>0</v>
      </c>
      <c r="BI637" s="230">
        <f>IF(N637="nulová",J637,0)</f>
        <v>0</v>
      </c>
      <c r="BJ637" s="22" t="s">
        <v>79</v>
      </c>
      <c r="BK637" s="230">
        <f>ROUND(I637*H637,2)</f>
        <v>0</v>
      </c>
      <c r="BL637" s="22" t="s">
        <v>737</v>
      </c>
      <c r="BM637" s="22" t="s">
        <v>1325</v>
      </c>
    </row>
    <row r="638" s="1" customFormat="1">
      <c r="B638" s="44"/>
      <c r="C638" s="72"/>
      <c r="D638" s="231" t="s">
        <v>145</v>
      </c>
      <c r="E638" s="72"/>
      <c r="F638" s="232" t="s">
        <v>1324</v>
      </c>
      <c r="G638" s="72"/>
      <c r="H638" s="72"/>
      <c r="I638" s="189"/>
      <c r="J638" s="72"/>
      <c r="K638" s="72"/>
      <c r="L638" s="70"/>
      <c r="M638" s="233"/>
      <c r="N638" s="45"/>
      <c r="O638" s="45"/>
      <c r="P638" s="45"/>
      <c r="Q638" s="45"/>
      <c r="R638" s="45"/>
      <c r="S638" s="45"/>
      <c r="T638" s="93"/>
      <c r="AT638" s="22" t="s">
        <v>145</v>
      </c>
      <c r="AU638" s="22" t="s">
        <v>81</v>
      </c>
    </row>
    <row r="639" s="1" customFormat="1" ht="16.5" customHeight="1">
      <c r="B639" s="44"/>
      <c r="C639" s="246" t="s">
        <v>1326</v>
      </c>
      <c r="D639" s="246" t="s">
        <v>228</v>
      </c>
      <c r="E639" s="247" t="s">
        <v>1327</v>
      </c>
      <c r="F639" s="248" t="s">
        <v>1328</v>
      </c>
      <c r="G639" s="249" t="s">
        <v>353</v>
      </c>
      <c r="H639" s="250">
        <v>4</v>
      </c>
      <c r="I639" s="251"/>
      <c r="J639" s="252">
        <f>ROUND(I639*H639,2)</f>
        <v>0</v>
      </c>
      <c r="K639" s="248" t="s">
        <v>21</v>
      </c>
      <c r="L639" s="253"/>
      <c r="M639" s="254" t="s">
        <v>21</v>
      </c>
      <c r="N639" s="255" t="s">
        <v>42</v>
      </c>
      <c r="O639" s="45"/>
      <c r="P639" s="228">
        <f>O639*H639</f>
        <v>0</v>
      </c>
      <c r="Q639" s="228">
        <v>0</v>
      </c>
      <c r="R639" s="228">
        <f>Q639*H639</f>
        <v>0</v>
      </c>
      <c r="S639" s="228">
        <v>0</v>
      </c>
      <c r="T639" s="229">
        <f>S639*H639</f>
        <v>0</v>
      </c>
      <c r="AR639" s="22" t="s">
        <v>1320</v>
      </c>
      <c r="AT639" s="22" t="s">
        <v>228</v>
      </c>
      <c r="AU639" s="22" t="s">
        <v>81</v>
      </c>
      <c r="AY639" s="22" t="s">
        <v>136</v>
      </c>
      <c r="BE639" s="230">
        <f>IF(N639="základní",J639,0)</f>
        <v>0</v>
      </c>
      <c r="BF639" s="230">
        <f>IF(N639="snížená",J639,0)</f>
        <v>0</v>
      </c>
      <c r="BG639" s="230">
        <f>IF(N639="zákl. přenesená",J639,0)</f>
        <v>0</v>
      </c>
      <c r="BH639" s="230">
        <f>IF(N639="sníž. přenesená",J639,0)</f>
        <v>0</v>
      </c>
      <c r="BI639" s="230">
        <f>IF(N639="nulová",J639,0)</f>
        <v>0</v>
      </c>
      <c r="BJ639" s="22" t="s">
        <v>79</v>
      </c>
      <c r="BK639" s="230">
        <f>ROUND(I639*H639,2)</f>
        <v>0</v>
      </c>
      <c r="BL639" s="22" t="s">
        <v>737</v>
      </c>
      <c r="BM639" s="22" t="s">
        <v>1329</v>
      </c>
    </row>
    <row r="640" s="1" customFormat="1">
      <c r="B640" s="44"/>
      <c r="C640" s="72"/>
      <c r="D640" s="231" t="s">
        <v>145</v>
      </c>
      <c r="E640" s="72"/>
      <c r="F640" s="232" t="s">
        <v>1319</v>
      </c>
      <c r="G640" s="72"/>
      <c r="H640" s="72"/>
      <c r="I640" s="189"/>
      <c r="J640" s="72"/>
      <c r="K640" s="72"/>
      <c r="L640" s="70"/>
      <c r="M640" s="233"/>
      <c r="N640" s="45"/>
      <c r="O640" s="45"/>
      <c r="P640" s="45"/>
      <c r="Q640" s="45"/>
      <c r="R640" s="45"/>
      <c r="S640" s="45"/>
      <c r="T640" s="93"/>
      <c r="AT640" s="22" t="s">
        <v>145</v>
      </c>
      <c r="AU640" s="22" t="s">
        <v>81</v>
      </c>
    </row>
    <row r="641" s="11" customFormat="1">
      <c r="B641" s="235"/>
      <c r="C641" s="236"/>
      <c r="D641" s="231" t="s">
        <v>149</v>
      </c>
      <c r="E641" s="237" t="s">
        <v>21</v>
      </c>
      <c r="F641" s="238" t="s">
        <v>554</v>
      </c>
      <c r="G641" s="236"/>
      <c r="H641" s="239">
        <v>4</v>
      </c>
      <c r="I641" s="240"/>
      <c r="J641" s="236"/>
      <c r="K641" s="236"/>
      <c r="L641" s="241"/>
      <c r="M641" s="242"/>
      <c r="N641" s="243"/>
      <c r="O641" s="243"/>
      <c r="P641" s="243"/>
      <c r="Q641" s="243"/>
      <c r="R641" s="243"/>
      <c r="S641" s="243"/>
      <c r="T641" s="244"/>
      <c r="AT641" s="245" t="s">
        <v>149</v>
      </c>
      <c r="AU641" s="245" t="s">
        <v>81</v>
      </c>
      <c r="AV641" s="11" t="s">
        <v>81</v>
      </c>
      <c r="AW641" s="11" t="s">
        <v>35</v>
      </c>
      <c r="AX641" s="11" t="s">
        <v>71</v>
      </c>
      <c r="AY641" s="245" t="s">
        <v>136</v>
      </c>
    </row>
    <row r="642" s="10" customFormat="1" ht="29.88" customHeight="1">
      <c r="B642" s="203"/>
      <c r="C642" s="204"/>
      <c r="D642" s="205" t="s">
        <v>70</v>
      </c>
      <c r="E642" s="217" t="s">
        <v>1330</v>
      </c>
      <c r="F642" s="217" t="s">
        <v>1331</v>
      </c>
      <c r="G642" s="204"/>
      <c r="H642" s="204"/>
      <c r="I642" s="207"/>
      <c r="J642" s="218">
        <f>BK642</f>
        <v>0</v>
      </c>
      <c r="K642" s="204"/>
      <c r="L642" s="209"/>
      <c r="M642" s="210"/>
      <c r="N642" s="211"/>
      <c r="O642" s="211"/>
      <c r="P642" s="212">
        <f>SUM(P643:P656)</f>
        <v>0</v>
      </c>
      <c r="Q642" s="211"/>
      <c r="R642" s="212">
        <f>SUM(R643:R656)</f>
        <v>0.00096000000000000002</v>
      </c>
      <c r="S642" s="211"/>
      <c r="T642" s="213">
        <f>SUM(T643:T656)</f>
        <v>0</v>
      </c>
      <c r="AR642" s="214" t="s">
        <v>156</v>
      </c>
      <c r="AT642" s="215" t="s">
        <v>70</v>
      </c>
      <c r="AU642" s="215" t="s">
        <v>79</v>
      </c>
      <c r="AY642" s="214" t="s">
        <v>136</v>
      </c>
      <c r="BK642" s="216">
        <f>SUM(BK643:BK656)</f>
        <v>0</v>
      </c>
    </row>
    <row r="643" s="1" customFormat="1" ht="16.5" customHeight="1">
      <c r="B643" s="44"/>
      <c r="C643" s="219" t="s">
        <v>1332</v>
      </c>
      <c r="D643" s="219" t="s">
        <v>138</v>
      </c>
      <c r="E643" s="220" t="s">
        <v>1333</v>
      </c>
      <c r="F643" s="221" t="s">
        <v>1334</v>
      </c>
      <c r="G643" s="222" t="s">
        <v>353</v>
      </c>
      <c r="H643" s="223">
        <v>1</v>
      </c>
      <c r="I643" s="224"/>
      <c r="J643" s="225">
        <f>ROUND(I643*H643,2)</f>
        <v>0</v>
      </c>
      <c r="K643" s="221" t="s">
        <v>142</v>
      </c>
      <c r="L643" s="70"/>
      <c r="M643" s="226" t="s">
        <v>21</v>
      </c>
      <c r="N643" s="227" t="s">
        <v>42</v>
      </c>
      <c r="O643" s="45"/>
      <c r="P643" s="228">
        <f>O643*H643</f>
        <v>0</v>
      </c>
      <c r="Q643" s="228">
        <v>0.00096000000000000002</v>
      </c>
      <c r="R643" s="228">
        <f>Q643*H643</f>
        <v>0.00096000000000000002</v>
      </c>
      <c r="S643" s="228">
        <v>0</v>
      </c>
      <c r="T643" s="229">
        <f>S643*H643</f>
        <v>0</v>
      </c>
      <c r="AR643" s="22" t="s">
        <v>737</v>
      </c>
      <c r="AT643" s="22" t="s">
        <v>138</v>
      </c>
      <c r="AU643" s="22" t="s">
        <v>81</v>
      </c>
      <c r="AY643" s="22" t="s">
        <v>136</v>
      </c>
      <c r="BE643" s="230">
        <f>IF(N643="základní",J643,0)</f>
        <v>0</v>
      </c>
      <c r="BF643" s="230">
        <f>IF(N643="snížená",J643,0)</f>
        <v>0</v>
      </c>
      <c r="BG643" s="230">
        <f>IF(N643="zákl. přenesená",J643,0)</f>
        <v>0</v>
      </c>
      <c r="BH643" s="230">
        <f>IF(N643="sníž. přenesená",J643,0)</f>
        <v>0</v>
      </c>
      <c r="BI643" s="230">
        <f>IF(N643="nulová",J643,0)</f>
        <v>0</v>
      </c>
      <c r="BJ643" s="22" t="s">
        <v>79</v>
      </c>
      <c r="BK643" s="230">
        <f>ROUND(I643*H643,2)</f>
        <v>0</v>
      </c>
      <c r="BL643" s="22" t="s">
        <v>737</v>
      </c>
      <c r="BM643" s="22" t="s">
        <v>1335</v>
      </c>
    </row>
    <row r="644" s="1" customFormat="1">
      <c r="B644" s="44"/>
      <c r="C644" s="72"/>
      <c r="D644" s="231" t="s">
        <v>145</v>
      </c>
      <c r="E644" s="72"/>
      <c r="F644" s="232" t="s">
        <v>1336</v>
      </c>
      <c r="G644" s="72"/>
      <c r="H644" s="72"/>
      <c r="I644" s="189"/>
      <c r="J644" s="72"/>
      <c r="K644" s="72"/>
      <c r="L644" s="70"/>
      <c r="M644" s="233"/>
      <c r="N644" s="45"/>
      <c r="O644" s="45"/>
      <c r="P644" s="45"/>
      <c r="Q644" s="45"/>
      <c r="R644" s="45"/>
      <c r="S644" s="45"/>
      <c r="T644" s="93"/>
      <c r="AT644" s="22" t="s">
        <v>145</v>
      </c>
      <c r="AU644" s="22" t="s">
        <v>81</v>
      </c>
    </row>
    <row r="645" s="1" customFormat="1" ht="16.5" customHeight="1">
      <c r="B645" s="44"/>
      <c r="C645" s="246" t="s">
        <v>1337</v>
      </c>
      <c r="D645" s="246" t="s">
        <v>228</v>
      </c>
      <c r="E645" s="247" t="s">
        <v>1338</v>
      </c>
      <c r="F645" s="248" t="s">
        <v>1339</v>
      </c>
      <c r="G645" s="249" t="s">
        <v>353</v>
      </c>
      <c r="H645" s="250">
        <v>1</v>
      </c>
      <c r="I645" s="251"/>
      <c r="J645" s="252">
        <f>ROUND(I645*H645,2)</f>
        <v>0</v>
      </c>
      <c r="K645" s="248" t="s">
        <v>21</v>
      </c>
      <c r="L645" s="253"/>
      <c r="M645" s="254" t="s">
        <v>21</v>
      </c>
      <c r="N645" s="255" t="s">
        <v>42</v>
      </c>
      <c r="O645" s="45"/>
      <c r="P645" s="228">
        <f>O645*H645</f>
        <v>0</v>
      </c>
      <c r="Q645" s="228">
        <v>0</v>
      </c>
      <c r="R645" s="228">
        <f>Q645*H645</f>
        <v>0</v>
      </c>
      <c r="S645" s="228">
        <v>0</v>
      </c>
      <c r="T645" s="229">
        <f>S645*H645</f>
        <v>0</v>
      </c>
      <c r="AR645" s="22" t="s">
        <v>1320</v>
      </c>
      <c r="AT645" s="22" t="s">
        <v>228</v>
      </c>
      <c r="AU645" s="22" t="s">
        <v>81</v>
      </c>
      <c r="AY645" s="22" t="s">
        <v>136</v>
      </c>
      <c r="BE645" s="230">
        <f>IF(N645="základní",J645,0)</f>
        <v>0</v>
      </c>
      <c r="BF645" s="230">
        <f>IF(N645="snížená",J645,0)</f>
        <v>0</v>
      </c>
      <c r="BG645" s="230">
        <f>IF(N645="zákl. přenesená",J645,0)</f>
        <v>0</v>
      </c>
      <c r="BH645" s="230">
        <f>IF(N645="sníž. přenesená",J645,0)</f>
        <v>0</v>
      </c>
      <c r="BI645" s="230">
        <f>IF(N645="nulová",J645,0)</f>
        <v>0</v>
      </c>
      <c r="BJ645" s="22" t="s">
        <v>79</v>
      </c>
      <c r="BK645" s="230">
        <f>ROUND(I645*H645,2)</f>
        <v>0</v>
      </c>
      <c r="BL645" s="22" t="s">
        <v>737</v>
      </c>
      <c r="BM645" s="22" t="s">
        <v>1340</v>
      </c>
    </row>
    <row r="646" s="1" customFormat="1">
      <c r="B646" s="44"/>
      <c r="C646" s="72"/>
      <c r="D646" s="231" t="s">
        <v>145</v>
      </c>
      <c r="E646" s="72"/>
      <c r="F646" s="232" t="s">
        <v>1341</v>
      </c>
      <c r="G646" s="72"/>
      <c r="H646" s="72"/>
      <c r="I646" s="189"/>
      <c r="J646" s="72"/>
      <c r="K646" s="72"/>
      <c r="L646" s="70"/>
      <c r="M646" s="233"/>
      <c r="N646" s="45"/>
      <c r="O646" s="45"/>
      <c r="P646" s="45"/>
      <c r="Q646" s="45"/>
      <c r="R646" s="45"/>
      <c r="S646" s="45"/>
      <c r="T646" s="93"/>
      <c r="AT646" s="22" t="s">
        <v>145</v>
      </c>
      <c r="AU646" s="22" t="s">
        <v>81</v>
      </c>
    </row>
    <row r="647" s="11" customFormat="1">
      <c r="B647" s="235"/>
      <c r="C647" s="236"/>
      <c r="D647" s="231" t="s">
        <v>149</v>
      </c>
      <c r="E647" s="237" t="s">
        <v>21</v>
      </c>
      <c r="F647" s="238" t="s">
        <v>563</v>
      </c>
      <c r="G647" s="236"/>
      <c r="H647" s="239">
        <v>1</v>
      </c>
      <c r="I647" s="240"/>
      <c r="J647" s="236"/>
      <c r="K647" s="236"/>
      <c r="L647" s="241"/>
      <c r="M647" s="242"/>
      <c r="N647" s="243"/>
      <c r="O647" s="243"/>
      <c r="P647" s="243"/>
      <c r="Q647" s="243"/>
      <c r="R647" s="243"/>
      <c r="S647" s="243"/>
      <c r="T647" s="244"/>
      <c r="AT647" s="245" t="s">
        <v>149</v>
      </c>
      <c r="AU647" s="245" t="s">
        <v>81</v>
      </c>
      <c r="AV647" s="11" t="s">
        <v>81</v>
      </c>
      <c r="AW647" s="11" t="s">
        <v>35</v>
      </c>
      <c r="AX647" s="11" t="s">
        <v>71</v>
      </c>
      <c r="AY647" s="245" t="s">
        <v>136</v>
      </c>
    </row>
    <row r="648" s="1" customFormat="1" ht="16.5" customHeight="1">
      <c r="B648" s="44"/>
      <c r="C648" s="246" t="s">
        <v>1342</v>
      </c>
      <c r="D648" s="246" t="s">
        <v>228</v>
      </c>
      <c r="E648" s="247" t="s">
        <v>1343</v>
      </c>
      <c r="F648" s="248" t="s">
        <v>1344</v>
      </c>
      <c r="G648" s="249" t="s">
        <v>353</v>
      </c>
      <c r="H648" s="250">
        <v>1</v>
      </c>
      <c r="I648" s="251"/>
      <c r="J648" s="252">
        <f>ROUND(I648*H648,2)</f>
        <v>0</v>
      </c>
      <c r="K648" s="248" t="s">
        <v>21</v>
      </c>
      <c r="L648" s="253"/>
      <c r="M648" s="254" t="s">
        <v>21</v>
      </c>
      <c r="N648" s="255" t="s">
        <v>42</v>
      </c>
      <c r="O648" s="45"/>
      <c r="P648" s="228">
        <f>O648*H648</f>
        <v>0</v>
      </c>
      <c r="Q648" s="228">
        <v>0</v>
      </c>
      <c r="R648" s="228">
        <f>Q648*H648</f>
        <v>0</v>
      </c>
      <c r="S648" s="228">
        <v>0</v>
      </c>
      <c r="T648" s="229">
        <f>S648*H648</f>
        <v>0</v>
      </c>
      <c r="AR648" s="22" t="s">
        <v>1320</v>
      </c>
      <c r="AT648" s="22" t="s">
        <v>228</v>
      </c>
      <c r="AU648" s="22" t="s">
        <v>81</v>
      </c>
      <c r="AY648" s="22" t="s">
        <v>136</v>
      </c>
      <c r="BE648" s="230">
        <f>IF(N648="základní",J648,0)</f>
        <v>0</v>
      </c>
      <c r="BF648" s="230">
        <f>IF(N648="snížená",J648,0)</f>
        <v>0</v>
      </c>
      <c r="BG648" s="230">
        <f>IF(N648="zákl. přenesená",J648,0)</f>
        <v>0</v>
      </c>
      <c r="BH648" s="230">
        <f>IF(N648="sníž. přenesená",J648,0)</f>
        <v>0</v>
      </c>
      <c r="BI648" s="230">
        <f>IF(N648="nulová",J648,0)</f>
        <v>0</v>
      </c>
      <c r="BJ648" s="22" t="s">
        <v>79</v>
      </c>
      <c r="BK648" s="230">
        <f>ROUND(I648*H648,2)</f>
        <v>0</v>
      </c>
      <c r="BL648" s="22" t="s">
        <v>737</v>
      </c>
      <c r="BM648" s="22" t="s">
        <v>1345</v>
      </c>
    </row>
    <row r="649" s="1" customFormat="1">
      <c r="B649" s="44"/>
      <c r="C649" s="72"/>
      <c r="D649" s="231" t="s">
        <v>145</v>
      </c>
      <c r="E649" s="72"/>
      <c r="F649" s="232" t="s">
        <v>1341</v>
      </c>
      <c r="G649" s="72"/>
      <c r="H649" s="72"/>
      <c r="I649" s="189"/>
      <c r="J649" s="72"/>
      <c r="K649" s="72"/>
      <c r="L649" s="70"/>
      <c r="M649" s="233"/>
      <c r="N649" s="45"/>
      <c r="O649" s="45"/>
      <c r="P649" s="45"/>
      <c r="Q649" s="45"/>
      <c r="R649" s="45"/>
      <c r="S649" s="45"/>
      <c r="T649" s="93"/>
      <c r="AT649" s="22" t="s">
        <v>145</v>
      </c>
      <c r="AU649" s="22" t="s">
        <v>81</v>
      </c>
    </row>
    <row r="650" s="11" customFormat="1">
      <c r="B650" s="235"/>
      <c r="C650" s="236"/>
      <c r="D650" s="231" t="s">
        <v>149</v>
      </c>
      <c r="E650" s="237" t="s">
        <v>21</v>
      </c>
      <c r="F650" s="238" t="s">
        <v>563</v>
      </c>
      <c r="G650" s="236"/>
      <c r="H650" s="239">
        <v>1</v>
      </c>
      <c r="I650" s="240"/>
      <c r="J650" s="236"/>
      <c r="K650" s="236"/>
      <c r="L650" s="241"/>
      <c r="M650" s="242"/>
      <c r="N650" s="243"/>
      <c r="O650" s="243"/>
      <c r="P650" s="243"/>
      <c r="Q650" s="243"/>
      <c r="R650" s="243"/>
      <c r="S650" s="243"/>
      <c r="T650" s="244"/>
      <c r="AT650" s="245" t="s">
        <v>149</v>
      </c>
      <c r="AU650" s="245" t="s">
        <v>81</v>
      </c>
      <c r="AV650" s="11" t="s">
        <v>81</v>
      </c>
      <c r="AW650" s="11" t="s">
        <v>35</v>
      </c>
      <c r="AX650" s="11" t="s">
        <v>71</v>
      </c>
      <c r="AY650" s="245" t="s">
        <v>136</v>
      </c>
    </row>
    <row r="651" s="1" customFormat="1" ht="25.5" customHeight="1">
      <c r="B651" s="44"/>
      <c r="C651" s="246" t="s">
        <v>1346</v>
      </c>
      <c r="D651" s="246" t="s">
        <v>228</v>
      </c>
      <c r="E651" s="247" t="s">
        <v>1347</v>
      </c>
      <c r="F651" s="248" t="s">
        <v>1348</v>
      </c>
      <c r="G651" s="249" t="s">
        <v>1349</v>
      </c>
      <c r="H651" s="250">
        <v>1</v>
      </c>
      <c r="I651" s="251"/>
      <c r="J651" s="252">
        <f>ROUND(I651*H651,2)</f>
        <v>0</v>
      </c>
      <c r="K651" s="248" t="s">
        <v>21</v>
      </c>
      <c r="L651" s="253"/>
      <c r="M651" s="254" t="s">
        <v>21</v>
      </c>
      <c r="N651" s="255" t="s">
        <v>42</v>
      </c>
      <c r="O651" s="45"/>
      <c r="P651" s="228">
        <f>O651*H651</f>
        <v>0</v>
      </c>
      <c r="Q651" s="228">
        <v>0</v>
      </c>
      <c r="R651" s="228">
        <f>Q651*H651</f>
        <v>0</v>
      </c>
      <c r="S651" s="228">
        <v>0</v>
      </c>
      <c r="T651" s="229">
        <f>S651*H651</f>
        <v>0</v>
      </c>
      <c r="AR651" s="22" t="s">
        <v>1320</v>
      </c>
      <c r="AT651" s="22" t="s">
        <v>228</v>
      </c>
      <c r="AU651" s="22" t="s">
        <v>81</v>
      </c>
      <c r="AY651" s="22" t="s">
        <v>136</v>
      </c>
      <c r="BE651" s="230">
        <f>IF(N651="základní",J651,0)</f>
        <v>0</v>
      </c>
      <c r="BF651" s="230">
        <f>IF(N651="snížená",J651,0)</f>
        <v>0</v>
      </c>
      <c r="BG651" s="230">
        <f>IF(N651="zákl. přenesená",J651,0)</f>
        <v>0</v>
      </c>
      <c r="BH651" s="230">
        <f>IF(N651="sníž. přenesená",J651,0)</f>
        <v>0</v>
      </c>
      <c r="BI651" s="230">
        <f>IF(N651="nulová",J651,0)</f>
        <v>0</v>
      </c>
      <c r="BJ651" s="22" t="s">
        <v>79</v>
      </c>
      <c r="BK651" s="230">
        <f>ROUND(I651*H651,2)</f>
        <v>0</v>
      </c>
      <c r="BL651" s="22" t="s">
        <v>737</v>
      </c>
      <c r="BM651" s="22" t="s">
        <v>1350</v>
      </c>
    </row>
    <row r="652" s="1" customFormat="1">
      <c r="B652" s="44"/>
      <c r="C652" s="72"/>
      <c r="D652" s="231" t="s">
        <v>145</v>
      </c>
      <c r="E652" s="72"/>
      <c r="F652" s="232" t="s">
        <v>1341</v>
      </c>
      <c r="G652" s="72"/>
      <c r="H652" s="72"/>
      <c r="I652" s="189"/>
      <c r="J652" s="72"/>
      <c r="K652" s="72"/>
      <c r="L652" s="70"/>
      <c r="M652" s="233"/>
      <c r="N652" s="45"/>
      <c r="O652" s="45"/>
      <c r="P652" s="45"/>
      <c r="Q652" s="45"/>
      <c r="R652" s="45"/>
      <c r="S652" s="45"/>
      <c r="T652" s="93"/>
      <c r="AT652" s="22" t="s">
        <v>145</v>
      </c>
      <c r="AU652" s="22" t="s">
        <v>81</v>
      </c>
    </row>
    <row r="653" s="11" customFormat="1">
      <c r="B653" s="235"/>
      <c r="C653" s="236"/>
      <c r="D653" s="231" t="s">
        <v>149</v>
      </c>
      <c r="E653" s="237" t="s">
        <v>21</v>
      </c>
      <c r="F653" s="238" t="s">
        <v>563</v>
      </c>
      <c r="G653" s="236"/>
      <c r="H653" s="239">
        <v>1</v>
      </c>
      <c r="I653" s="240"/>
      <c r="J653" s="236"/>
      <c r="K653" s="236"/>
      <c r="L653" s="241"/>
      <c r="M653" s="242"/>
      <c r="N653" s="243"/>
      <c r="O653" s="243"/>
      <c r="P653" s="243"/>
      <c r="Q653" s="243"/>
      <c r="R653" s="243"/>
      <c r="S653" s="243"/>
      <c r="T653" s="244"/>
      <c r="AT653" s="245" t="s">
        <v>149</v>
      </c>
      <c r="AU653" s="245" t="s">
        <v>81</v>
      </c>
      <c r="AV653" s="11" t="s">
        <v>81</v>
      </c>
      <c r="AW653" s="11" t="s">
        <v>35</v>
      </c>
      <c r="AX653" s="11" t="s">
        <v>71</v>
      </c>
      <c r="AY653" s="245" t="s">
        <v>136</v>
      </c>
    </row>
    <row r="654" s="1" customFormat="1" ht="16.5" customHeight="1">
      <c r="B654" s="44"/>
      <c r="C654" s="246" t="s">
        <v>1351</v>
      </c>
      <c r="D654" s="246" t="s">
        <v>228</v>
      </c>
      <c r="E654" s="247" t="s">
        <v>1352</v>
      </c>
      <c r="F654" s="248" t="s">
        <v>1353</v>
      </c>
      <c r="G654" s="249" t="s">
        <v>1349</v>
      </c>
      <c r="H654" s="250">
        <v>3</v>
      </c>
      <c r="I654" s="251"/>
      <c r="J654" s="252">
        <f>ROUND(I654*H654,2)</f>
        <v>0</v>
      </c>
      <c r="K654" s="248" t="s">
        <v>21</v>
      </c>
      <c r="L654" s="253"/>
      <c r="M654" s="254" t="s">
        <v>21</v>
      </c>
      <c r="N654" s="255" t="s">
        <v>42</v>
      </c>
      <c r="O654" s="45"/>
      <c r="P654" s="228">
        <f>O654*H654</f>
        <v>0</v>
      </c>
      <c r="Q654" s="228">
        <v>0</v>
      </c>
      <c r="R654" s="228">
        <f>Q654*H654</f>
        <v>0</v>
      </c>
      <c r="S654" s="228">
        <v>0</v>
      </c>
      <c r="T654" s="229">
        <f>S654*H654</f>
        <v>0</v>
      </c>
      <c r="AR654" s="22" t="s">
        <v>1320</v>
      </c>
      <c r="AT654" s="22" t="s">
        <v>228</v>
      </c>
      <c r="AU654" s="22" t="s">
        <v>81</v>
      </c>
      <c r="AY654" s="22" t="s">
        <v>136</v>
      </c>
      <c r="BE654" s="230">
        <f>IF(N654="základní",J654,0)</f>
        <v>0</v>
      </c>
      <c r="BF654" s="230">
        <f>IF(N654="snížená",J654,0)</f>
        <v>0</v>
      </c>
      <c r="BG654" s="230">
        <f>IF(N654="zákl. přenesená",J654,0)</f>
        <v>0</v>
      </c>
      <c r="BH654" s="230">
        <f>IF(N654="sníž. přenesená",J654,0)</f>
        <v>0</v>
      </c>
      <c r="BI654" s="230">
        <f>IF(N654="nulová",J654,0)</f>
        <v>0</v>
      </c>
      <c r="BJ654" s="22" t="s">
        <v>79</v>
      </c>
      <c r="BK654" s="230">
        <f>ROUND(I654*H654,2)</f>
        <v>0</v>
      </c>
      <c r="BL654" s="22" t="s">
        <v>737</v>
      </c>
      <c r="BM654" s="22" t="s">
        <v>1354</v>
      </c>
    </row>
    <row r="655" s="1" customFormat="1">
      <c r="B655" s="44"/>
      <c r="C655" s="72"/>
      <c r="D655" s="231" t="s">
        <v>145</v>
      </c>
      <c r="E655" s="72"/>
      <c r="F655" s="232" t="s">
        <v>1341</v>
      </c>
      <c r="G655" s="72"/>
      <c r="H655" s="72"/>
      <c r="I655" s="189"/>
      <c r="J655" s="72"/>
      <c r="K655" s="72"/>
      <c r="L655" s="70"/>
      <c r="M655" s="233"/>
      <c r="N655" s="45"/>
      <c r="O655" s="45"/>
      <c r="P655" s="45"/>
      <c r="Q655" s="45"/>
      <c r="R655" s="45"/>
      <c r="S655" s="45"/>
      <c r="T655" s="93"/>
      <c r="AT655" s="22" t="s">
        <v>145</v>
      </c>
      <c r="AU655" s="22" t="s">
        <v>81</v>
      </c>
    </row>
    <row r="656" s="11" customFormat="1">
      <c r="B656" s="235"/>
      <c r="C656" s="236"/>
      <c r="D656" s="231" t="s">
        <v>149</v>
      </c>
      <c r="E656" s="237" t="s">
        <v>21</v>
      </c>
      <c r="F656" s="238" t="s">
        <v>521</v>
      </c>
      <c r="G656" s="236"/>
      <c r="H656" s="239">
        <v>3</v>
      </c>
      <c r="I656" s="240"/>
      <c r="J656" s="236"/>
      <c r="K656" s="236"/>
      <c r="L656" s="241"/>
      <c r="M656" s="242"/>
      <c r="N656" s="243"/>
      <c r="O656" s="243"/>
      <c r="P656" s="243"/>
      <c r="Q656" s="243"/>
      <c r="R656" s="243"/>
      <c r="S656" s="243"/>
      <c r="T656" s="244"/>
      <c r="AT656" s="245" t="s">
        <v>149</v>
      </c>
      <c r="AU656" s="245" t="s">
        <v>81</v>
      </c>
      <c r="AV656" s="11" t="s">
        <v>81</v>
      </c>
      <c r="AW656" s="11" t="s">
        <v>35</v>
      </c>
      <c r="AX656" s="11" t="s">
        <v>71</v>
      </c>
      <c r="AY656" s="245" t="s">
        <v>136</v>
      </c>
    </row>
    <row r="657" s="10" customFormat="1" ht="29.88" customHeight="1">
      <c r="B657" s="203"/>
      <c r="C657" s="204"/>
      <c r="D657" s="205" t="s">
        <v>70</v>
      </c>
      <c r="E657" s="217" t="s">
        <v>1355</v>
      </c>
      <c r="F657" s="217" t="s">
        <v>1356</v>
      </c>
      <c r="G657" s="204"/>
      <c r="H657" s="204"/>
      <c r="I657" s="207"/>
      <c r="J657" s="218">
        <f>BK657</f>
        <v>0</v>
      </c>
      <c r="K657" s="204"/>
      <c r="L657" s="209"/>
      <c r="M657" s="210"/>
      <c r="N657" s="211"/>
      <c r="O657" s="211"/>
      <c r="P657" s="212">
        <f>SUM(P658:P668)</f>
        <v>0</v>
      </c>
      <c r="Q657" s="211"/>
      <c r="R657" s="212">
        <f>SUM(R658:R668)</f>
        <v>0</v>
      </c>
      <c r="S657" s="211"/>
      <c r="T657" s="213">
        <f>SUM(T658:T668)</f>
        <v>0</v>
      </c>
      <c r="AR657" s="214" t="s">
        <v>156</v>
      </c>
      <c r="AT657" s="215" t="s">
        <v>70</v>
      </c>
      <c r="AU657" s="215" t="s">
        <v>79</v>
      </c>
      <c r="AY657" s="214" t="s">
        <v>136</v>
      </c>
      <c r="BK657" s="216">
        <f>SUM(BK658:BK668)</f>
        <v>0</v>
      </c>
    </row>
    <row r="658" s="1" customFormat="1" ht="16.5" customHeight="1">
      <c r="B658" s="44"/>
      <c r="C658" s="219" t="s">
        <v>1357</v>
      </c>
      <c r="D658" s="219" t="s">
        <v>138</v>
      </c>
      <c r="E658" s="220" t="s">
        <v>1358</v>
      </c>
      <c r="F658" s="221" t="s">
        <v>1359</v>
      </c>
      <c r="G658" s="222" t="s">
        <v>353</v>
      </c>
      <c r="H658" s="223">
        <v>19</v>
      </c>
      <c r="I658" s="224"/>
      <c r="J658" s="225">
        <f>ROUND(I658*H658,2)</f>
        <v>0</v>
      </c>
      <c r="K658" s="221" t="s">
        <v>142</v>
      </c>
      <c r="L658" s="70"/>
      <c r="M658" s="226" t="s">
        <v>21</v>
      </c>
      <c r="N658" s="227" t="s">
        <v>42</v>
      </c>
      <c r="O658" s="45"/>
      <c r="P658" s="228">
        <f>O658*H658</f>
        <v>0</v>
      </c>
      <c r="Q658" s="228">
        <v>0</v>
      </c>
      <c r="R658" s="228">
        <f>Q658*H658</f>
        <v>0</v>
      </c>
      <c r="S658" s="228">
        <v>0</v>
      </c>
      <c r="T658" s="229">
        <f>S658*H658</f>
        <v>0</v>
      </c>
      <c r="AR658" s="22" t="s">
        <v>737</v>
      </c>
      <c r="AT658" s="22" t="s">
        <v>138</v>
      </c>
      <c r="AU658" s="22" t="s">
        <v>81</v>
      </c>
      <c r="AY658" s="22" t="s">
        <v>136</v>
      </c>
      <c r="BE658" s="230">
        <f>IF(N658="základní",J658,0)</f>
        <v>0</v>
      </c>
      <c r="BF658" s="230">
        <f>IF(N658="snížená",J658,0)</f>
        <v>0</v>
      </c>
      <c r="BG658" s="230">
        <f>IF(N658="zákl. přenesená",J658,0)</f>
        <v>0</v>
      </c>
      <c r="BH658" s="230">
        <f>IF(N658="sníž. přenesená",J658,0)</f>
        <v>0</v>
      </c>
      <c r="BI658" s="230">
        <f>IF(N658="nulová",J658,0)</f>
        <v>0</v>
      </c>
      <c r="BJ658" s="22" t="s">
        <v>79</v>
      </c>
      <c r="BK658" s="230">
        <f>ROUND(I658*H658,2)</f>
        <v>0</v>
      </c>
      <c r="BL658" s="22" t="s">
        <v>737</v>
      </c>
      <c r="BM658" s="22" t="s">
        <v>1360</v>
      </c>
    </row>
    <row r="659" s="1" customFormat="1">
      <c r="B659" s="44"/>
      <c r="C659" s="72"/>
      <c r="D659" s="231" t="s">
        <v>145</v>
      </c>
      <c r="E659" s="72"/>
      <c r="F659" s="232" t="s">
        <v>1361</v>
      </c>
      <c r="G659" s="72"/>
      <c r="H659" s="72"/>
      <c r="I659" s="189"/>
      <c r="J659" s="72"/>
      <c r="K659" s="72"/>
      <c r="L659" s="70"/>
      <c r="M659" s="233"/>
      <c r="N659" s="45"/>
      <c r="O659" s="45"/>
      <c r="P659" s="45"/>
      <c r="Q659" s="45"/>
      <c r="R659" s="45"/>
      <c r="S659" s="45"/>
      <c r="T659" s="93"/>
      <c r="AT659" s="22" t="s">
        <v>145</v>
      </c>
      <c r="AU659" s="22" t="s">
        <v>81</v>
      </c>
    </row>
    <row r="660" s="1" customFormat="1" ht="25.5" customHeight="1">
      <c r="B660" s="44"/>
      <c r="C660" s="246" t="s">
        <v>1362</v>
      </c>
      <c r="D660" s="246" t="s">
        <v>228</v>
      </c>
      <c r="E660" s="247" t="s">
        <v>1363</v>
      </c>
      <c r="F660" s="248" t="s">
        <v>1364</v>
      </c>
      <c r="G660" s="249" t="s">
        <v>461</v>
      </c>
      <c r="H660" s="250">
        <v>5</v>
      </c>
      <c r="I660" s="251"/>
      <c r="J660" s="252">
        <f>ROUND(I660*H660,2)</f>
        <v>0</v>
      </c>
      <c r="K660" s="248" t="s">
        <v>21</v>
      </c>
      <c r="L660" s="253"/>
      <c r="M660" s="254" t="s">
        <v>21</v>
      </c>
      <c r="N660" s="255" t="s">
        <v>42</v>
      </c>
      <c r="O660" s="45"/>
      <c r="P660" s="228">
        <f>O660*H660</f>
        <v>0</v>
      </c>
      <c r="Q660" s="228">
        <v>0</v>
      </c>
      <c r="R660" s="228">
        <f>Q660*H660</f>
        <v>0</v>
      </c>
      <c r="S660" s="228">
        <v>0</v>
      </c>
      <c r="T660" s="229">
        <f>S660*H660</f>
        <v>0</v>
      </c>
      <c r="AR660" s="22" t="s">
        <v>1320</v>
      </c>
      <c r="AT660" s="22" t="s">
        <v>228</v>
      </c>
      <c r="AU660" s="22" t="s">
        <v>81</v>
      </c>
      <c r="AY660" s="22" t="s">
        <v>136</v>
      </c>
      <c r="BE660" s="230">
        <f>IF(N660="základní",J660,0)</f>
        <v>0</v>
      </c>
      <c r="BF660" s="230">
        <f>IF(N660="snížená",J660,0)</f>
        <v>0</v>
      </c>
      <c r="BG660" s="230">
        <f>IF(N660="zákl. přenesená",J660,0)</f>
        <v>0</v>
      </c>
      <c r="BH660" s="230">
        <f>IF(N660="sníž. přenesená",J660,0)</f>
        <v>0</v>
      </c>
      <c r="BI660" s="230">
        <f>IF(N660="nulová",J660,0)</f>
        <v>0</v>
      </c>
      <c r="BJ660" s="22" t="s">
        <v>79</v>
      </c>
      <c r="BK660" s="230">
        <f>ROUND(I660*H660,2)</f>
        <v>0</v>
      </c>
      <c r="BL660" s="22" t="s">
        <v>737</v>
      </c>
      <c r="BM660" s="22" t="s">
        <v>1365</v>
      </c>
    </row>
    <row r="661" s="1" customFormat="1">
      <c r="B661" s="44"/>
      <c r="C661" s="72"/>
      <c r="D661" s="231" t="s">
        <v>145</v>
      </c>
      <c r="E661" s="72"/>
      <c r="F661" s="232" t="s">
        <v>1364</v>
      </c>
      <c r="G661" s="72"/>
      <c r="H661" s="72"/>
      <c r="I661" s="189"/>
      <c r="J661" s="72"/>
      <c r="K661" s="72"/>
      <c r="L661" s="70"/>
      <c r="M661" s="233"/>
      <c r="N661" s="45"/>
      <c r="O661" s="45"/>
      <c r="P661" s="45"/>
      <c r="Q661" s="45"/>
      <c r="R661" s="45"/>
      <c r="S661" s="45"/>
      <c r="T661" s="93"/>
      <c r="AT661" s="22" t="s">
        <v>145</v>
      </c>
      <c r="AU661" s="22" t="s">
        <v>81</v>
      </c>
    </row>
    <row r="662" s="11" customFormat="1">
      <c r="B662" s="235"/>
      <c r="C662" s="236"/>
      <c r="D662" s="231" t="s">
        <v>149</v>
      </c>
      <c r="E662" s="237" t="s">
        <v>21</v>
      </c>
      <c r="F662" s="238" t="s">
        <v>1214</v>
      </c>
      <c r="G662" s="236"/>
      <c r="H662" s="239">
        <v>5</v>
      </c>
      <c r="I662" s="240"/>
      <c r="J662" s="236"/>
      <c r="K662" s="236"/>
      <c r="L662" s="241"/>
      <c r="M662" s="242"/>
      <c r="N662" s="243"/>
      <c r="O662" s="243"/>
      <c r="P662" s="243"/>
      <c r="Q662" s="243"/>
      <c r="R662" s="243"/>
      <c r="S662" s="243"/>
      <c r="T662" s="244"/>
      <c r="AT662" s="245" t="s">
        <v>149</v>
      </c>
      <c r="AU662" s="245" t="s">
        <v>81</v>
      </c>
      <c r="AV662" s="11" t="s">
        <v>81</v>
      </c>
      <c r="AW662" s="11" t="s">
        <v>35</v>
      </c>
      <c r="AX662" s="11" t="s">
        <v>71</v>
      </c>
      <c r="AY662" s="245" t="s">
        <v>136</v>
      </c>
    </row>
    <row r="663" s="1" customFormat="1" ht="16.5" customHeight="1">
      <c r="B663" s="44"/>
      <c r="C663" s="246" t="s">
        <v>1366</v>
      </c>
      <c r="D663" s="246" t="s">
        <v>228</v>
      </c>
      <c r="E663" s="247" t="s">
        <v>1367</v>
      </c>
      <c r="F663" s="248" t="s">
        <v>1368</v>
      </c>
      <c r="G663" s="249" t="s">
        <v>461</v>
      </c>
      <c r="H663" s="250">
        <v>12</v>
      </c>
      <c r="I663" s="251"/>
      <c r="J663" s="252">
        <f>ROUND(I663*H663,2)</f>
        <v>0</v>
      </c>
      <c r="K663" s="248" t="s">
        <v>21</v>
      </c>
      <c r="L663" s="253"/>
      <c r="M663" s="254" t="s">
        <v>21</v>
      </c>
      <c r="N663" s="255" t="s">
        <v>42</v>
      </c>
      <c r="O663" s="45"/>
      <c r="P663" s="228">
        <f>O663*H663</f>
        <v>0</v>
      </c>
      <c r="Q663" s="228">
        <v>0</v>
      </c>
      <c r="R663" s="228">
        <f>Q663*H663</f>
        <v>0</v>
      </c>
      <c r="S663" s="228">
        <v>0</v>
      </c>
      <c r="T663" s="229">
        <f>S663*H663</f>
        <v>0</v>
      </c>
      <c r="AR663" s="22" t="s">
        <v>1320</v>
      </c>
      <c r="AT663" s="22" t="s">
        <v>228</v>
      </c>
      <c r="AU663" s="22" t="s">
        <v>81</v>
      </c>
      <c r="AY663" s="22" t="s">
        <v>136</v>
      </c>
      <c r="BE663" s="230">
        <f>IF(N663="základní",J663,0)</f>
        <v>0</v>
      </c>
      <c r="BF663" s="230">
        <f>IF(N663="snížená",J663,0)</f>
        <v>0</v>
      </c>
      <c r="BG663" s="230">
        <f>IF(N663="zákl. přenesená",J663,0)</f>
        <v>0</v>
      </c>
      <c r="BH663" s="230">
        <f>IF(N663="sníž. přenesená",J663,0)</f>
        <v>0</v>
      </c>
      <c r="BI663" s="230">
        <f>IF(N663="nulová",J663,0)</f>
        <v>0</v>
      </c>
      <c r="BJ663" s="22" t="s">
        <v>79</v>
      </c>
      <c r="BK663" s="230">
        <f>ROUND(I663*H663,2)</f>
        <v>0</v>
      </c>
      <c r="BL663" s="22" t="s">
        <v>737</v>
      </c>
      <c r="BM663" s="22" t="s">
        <v>1369</v>
      </c>
    </row>
    <row r="664" s="1" customFormat="1">
      <c r="B664" s="44"/>
      <c r="C664" s="72"/>
      <c r="D664" s="231" t="s">
        <v>145</v>
      </c>
      <c r="E664" s="72"/>
      <c r="F664" s="232" t="s">
        <v>1368</v>
      </c>
      <c r="G664" s="72"/>
      <c r="H664" s="72"/>
      <c r="I664" s="189"/>
      <c r="J664" s="72"/>
      <c r="K664" s="72"/>
      <c r="L664" s="70"/>
      <c r="M664" s="233"/>
      <c r="N664" s="45"/>
      <c r="O664" s="45"/>
      <c r="P664" s="45"/>
      <c r="Q664" s="45"/>
      <c r="R664" s="45"/>
      <c r="S664" s="45"/>
      <c r="T664" s="93"/>
      <c r="AT664" s="22" t="s">
        <v>145</v>
      </c>
      <c r="AU664" s="22" t="s">
        <v>81</v>
      </c>
    </row>
    <row r="665" s="11" customFormat="1">
      <c r="B665" s="235"/>
      <c r="C665" s="236"/>
      <c r="D665" s="231" t="s">
        <v>149</v>
      </c>
      <c r="E665" s="237" t="s">
        <v>21</v>
      </c>
      <c r="F665" s="238" t="s">
        <v>613</v>
      </c>
      <c r="G665" s="236"/>
      <c r="H665" s="239">
        <v>12</v>
      </c>
      <c r="I665" s="240"/>
      <c r="J665" s="236"/>
      <c r="K665" s="236"/>
      <c r="L665" s="241"/>
      <c r="M665" s="242"/>
      <c r="N665" s="243"/>
      <c r="O665" s="243"/>
      <c r="P665" s="243"/>
      <c r="Q665" s="243"/>
      <c r="R665" s="243"/>
      <c r="S665" s="243"/>
      <c r="T665" s="244"/>
      <c r="AT665" s="245" t="s">
        <v>149</v>
      </c>
      <c r="AU665" s="245" t="s">
        <v>81</v>
      </c>
      <c r="AV665" s="11" t="s">
        <v>81</v>
      </c>
      <c r="AW665" s="11" t="s">
        <v>35</v>
      </c>
      <c r="AX665" s="11" t="s">
        <v>71</v>
      </c>
      <c r="AY665" s="245" t="s">
        <v>136</v>
      </c>
    </row>
    <row r="666" s="1" customFormat="1" ht="16.5" customHeight="1">
      <c r="B666" s="44"/>
      <c r="C666" s="246" t="s">
        <v>1370</v>
      </c>
      <c r="D666" s="246" t="s">
        <v>228</v>
      </c>
      <c r="E666" s="247" t="s">
        <v>1371</v>
      </c>
      <c r="F666" s="248" t="s">
        <v>1372</v>
      </c>
      <c r="G666" s="249" t="s">
        <v>353</v>
      </c>
      <c r="H666" s="250">
        <v>2</v>
      </c>
      <c r="I666" s="251"/>
      <c r="J666" s="252">
        <f>ROUND(I666*H666,2)</f>
        <v>0</v>
      </c>
      <c r="K666" s="248" t="s">
        <v>21</v>
      </c>
      <c r="L666" s="253"/>
      <c r="M666" s="254" t="s">
        <v>21</v>
      </c>
      <c r="N666" s="255" t="s">
        <v>42</v>
      </c>
      <c r="O666" s="45"/>
      <c r="P666" s="228">
        <f>O666*H666</f>
        <v>0</v>
      </c>
      <c r="Q666" s="228">
        <v>0</v>
      </c>
      <c r="R666" s="228">
        <f>Q666*H666</f>
        <v>0</v>
      </c>
      <c r="S666" s="228">
        <v>0</v>
      </c>
      <c r="T666" s="229">
        <f>S666*H666</f>
        <v>0</v>
      </c>
      <c r="AR666" s="22" t="s">
        <v>1320</v>
      </c>
      <c r="AT666" s="22" t="s">
        <v>228</v>
      </c>
      <c r="AU666" s="22" t="s">
        <v>81</v>
      </c>
      <c r="AY666" s="22" t="s">
        <v>136</v>
      </c>
      <c r="BE666" s="230">
        <f>IF(N666="základní",J666,0)</f>
        <v>0</v>
      </c>
      <c r="BF666" s="230">
        <f>IF(N666="snížená",J666,0)</f>
        <v>0</v>
      </c>
      <c r="BG666" s="230">
        <f>IF(N666="zákl. přenesená",J666,0)</f>
        <v>0</v>
      </c>
      <c r="BH666" s="230">
        <f>IF(N666="sníž. přenesená",J666,0)</f>
        <v>0</v>
      </c>
      <c r="BI666" s="230">
        <f>IF(N666="nulová",J666,0)</f>
        <v>0</v>
      </c>
      <c r="BJ666" s="22" t="s">
        <v>79</v>
      </c>
      <c r="BK666" s="230">
        <f>ROUND(I666*H666,2)</f>
        <v>0</v>
      </c>
      <c r="BL666" s="22" t="s">
        <v>737</v>
      </c>
      <c r="BM666" s="22" t="s">
        <v>1373</v>
      </c>
    </row>
    <row r="667" s="1" customFormat="1">
      <c r="B667" s="44"/>
      <c r="C667" s="72"/>
      <c r="D667" s="231" t="s">
        <v>145</v>
      </c>
      <c r="E667" s="72"/>
      <c r="F667" s="232" t="s">
        <v>1372</v>
      </c>
      <c r="G667" s="72"/>
      <c r="H667" s="72"/>
      <c r="I667" s="189"/>
      <c r="J667" s="72"/>
      <c r="K667" s="72"/>
      <c r="L667" s="70"/>
      <c r="M667" s="233"/>
      <c r="N667" s="45"/>
      <c r="O667" s="45"/>
      <c r="P667" s="45"/>
      <c r="Q667" s="45"/>
      <c r="R667" s="45"/>
      <c r="S667" s="45"/>
      <c r="T667" s="93"/>
      <c r="AT667" s="22" t="s">
        <v>145</v>
      </c>
      <c r="AU667" s="22" t="s">
        <v>81</v>
      </c>
    </row>
    <row r="668" s="11" customFormat="1">
      <c r="B668" s="235"/>
      <c r="C668" s="236"/>
      <c r="D668" s="231" t="s">
        <v>149</v>
      </c>
      <c r="E668" s="237" t="s">
        <v>21</v>
      </c>
      <c r="F668" s="238" t="s">
        <v>450</v>
      </c>
      <c r="G668" s="236"/>
      <c r="H668" s="239">
        <v>2</v>
      </c>
      <c r="I668" s="240"/>
      <c r="J668" s="236"/>
      <c r="K668" s="236"/>
      <c r="L668" s="241"/>
      <c r="M668" s="242"/>
      <c r="N668" s="243"/>
      <c r="O668" s="243"/>
      <c r="P668" s="243"/>
      <c r="Q668" s="243"/>
      <c r="R668" s="243"/>
      <c r="S668" s="243"/>
      <c r="T668" s="244"/>
      <c r="AT668" s="245" t="s">
        <v>149</v>
      </c>
      <c r="AU668" s="245" t="s">
        <v>81</v>
      </c>
      <c r="AV668" s="11" t="s">
        <v>81</v>
      </c>
      <c r="AW668" s="11" t="s">
        <v>35</v>
      </c>
      <c r="AX668" s="11" t="s">
        <v>71</v>
      </c>
      <c r="AY668" s="245" t="s">
        <v>136</v>
      </c>
    </row>
    <row r="669" s="10" customFormat="1" ht="29.88" customHeight="1">
      <c r="B669" s="203"/>
      <c r="C669" s="204"/>
      <c r="D669" s="205" t="s">
        <v>70</v>
      </c>
      <c r="E669" s="217" t="s">
        <v>1374</v>
      </c>
      <c r="F669" s="217" t="s">
        <v>1375</v>
      </c>
      <c r="G669" s="204"/>
      <c r="H669" s="204"/>
      <c r="I669" s="207"/>
      <c r="J669" s="218">
        <f>BK669</f>
        <v>0</v>
      </c>
      <c r="K669" s="204"/>
      <c r="L669" s="209"/>
      <c r="M669" s="210"/>
      <c r="N669" s="211"/>
      <c r="O669" s="211"/>
      <c r="P669" s="212">
        <f>SUM(P670:P686)</f>
        <v>0</v>
      </c>
      <c r="Q669" s="211"/>
      <c r="R669" s="212">
        <f>SUM(R670:R686)</f>
        <v>0</v>
      </c>
      <c r="S669" s="211"/>
      <c r="T669" s="213">
        <f>SUM(T670:T686)</f>
        <v>0</v>
      </c>
      <c r="AR669" s="214" t="s">
        <v>156</v>
      </c>
      <c r="AT669" s="215" t="s">
        <v>70</v>
      </c>
      <c r="AU669" s="215" t="s">
        <v>79</v>
      </c>
      <c r="AY669" s="214" t="s">
        <v>136</v>
      </c>
      <c r="BK669" s="216">
        <f>SUM(BK670:BK686)</f>
        <v>0</v>
      </c>
    </row>
    <row r="670" s="1" customFormat="1" ht="16.5" customHeight="1">
      <c r="B670" s="44"/>
      <c r="C670" s="219" t="s">
        <v>1376</v>
      </c>
      <c r="D670" s="219" t="s">
        <v>138</v>
      </c>
      <c r="E670" s="220" t="s">
        <v>1377</v>
      </c>
      <c r="F670" s="221" t="s">
        <v>1378</v>
      </c>
      <c r="G670" s="222" t="s">
        <v>353</v>
      </c>
      <c r="H670" s="223">
        <v>7</v>
      </c>
      <c r="I670" s="224"/>
      <c r="J670" s="225">
        <f>ROUND(I670*H670,2)</f>
        <v>0</v>
      </c>
      <c r="K670" s="221" t="s">
        <v>142</v>
      </c>
      <c r="L670" s="70"/>
      <c r="M670" s="226" t="s">
        <v>21</v>
      </c>
      <c r="N670" s="227" t="s">
        <v>42</v>
      </c>
      <c r="O670" s="45"/>
      <c r="P670" s="228">
        <f>O670*H670</f>
        <v>0</v>
      </c>
      <c r="Q670" s="228">
        <v>0</v>
      </c>
      <c r="R670" s="228">
        <f>Q670*H670</f>
        <v>0</v>
      </c>
      <c r="S670" s="228">
        <v>0</v>
      </c>
      <c r="T670" s="229">
        <f>S670*H670</f>
        <v>0</v>
      </c>
      <c r="AR670" s="22" t="s">
        <v>737</v>
      </c>
      <c r="AT670" s="22" t="s">
        <v>138</v>
      </c>
      <c r="AU670" s="22" t="s">
        <v>81</v>
      </c>
      <c r="AY670" s="22" t="s">
        <v>136</v>
      </c>
      <c r="BE670" s="230">
        <f>IF(N670="základní",J670,0)</f>
        <v>0</v>
      </c>
      <c r="BF670" s="230">
        <f>IF(N670="snížená",J670,0)</f>
        <v>0</v>
      </c>
      <c r="BG670" s="230">
        <f>IF(N670="zákl. přenesená",J670,0)</f>
        <v>0</v>
      </c>
      <c r="BH670" s="230">
        <f>IF(N670="sníž. přenesená",J670,0)</f>
        <v>0</v>
      </c>
      <c r="BI670" s="230">
        <f>IF(N670="nulová",J670,0)</f>
        <v>0</v>
      </c>
      <c r="BJ670" s="22" t="s">
        <v>79</v>
      </c>
      <c r="BK670" s="230">
        <f>ROUND(I670*H670,2)</f>
        <v>0</v>
      </c>
      <c r="BL670" s="22" t="s">
        <v>737</v>
      </c>
      <c r="BM670" s="22" t="s">
        <v>1379</v>
      </c>
    </row>
    <row r="671" s="1" customFormat="1">
      <c r="B671" s="44"/>
      <c r="C671" s="72"/>
      <c r="D671" s="231" t="s">
        <v>145</v>
      </c>
      <c r="E671" s="72"/>
      <c r="F671" s="232" t="s">
        <v>1380</v>
      </c>
      <c r="G671" s="72"/>
      <c r="H671" s="72"/>
      <c r="I671" s="189"/>
      <c r="J671" s="72"/>
      <c r="K671" s="72"/>
      <c r="L671" s="70"/>
      <c r="M671" s="233"/>
      <c r="N671" s="45"/>
      <c r="O671" s="45"/>
      <c r="P671" s="45"/>
      <c r="Q671" s="45"/>
      <c r="R671" s="45"/>
      <c r="S671" s="45"/>
      <c r="T671" s="93"/>
      <c r="AT671" s="22" t="s">
        <v>145</v>
      </c>
      <c r="AU671" s="22" t="s">
        <v>81</v>
      </c>
    </row>
    <row r="672" s="11" customFormat="1">
      <c r="B672" s="235"/>
      <c r="C672" s="236"/>
      <c r="D672" s="231" t="s">
        <v>149</v>
      </c>
      <c r="E672" s="237" t="s">
        <v>21</v>
      </c>
      <c r="F672" s="238" t="s">
        <v>1381</v>
      </c>
      <c r="G672" s="236"/>
      <c r="H672" s="239">
        <v>7</v>
      </c>
      <c r="I672" s="240"/>
      <c r="J672" s="236"/>
      <c r="K672" s="236"/>
      <c r="L672" s="241"/>
      <c r="M672" s="242"/>
      <c r="N672" s="243"/>
      <c r="O672" s="243"/>
      <c r="P672" s="243"/>
      <c r="Q672" s="243"/>
      <c r="R672" s="243"/>
      <c r="S672" s="243"/>
      <c r="T672" s="244"/>
      <c r="AT672" s="245" t="s">
        <v>149</v>
      </c>
      <c r="AU672" s="245" t="s">
        <v>81</v>
      </c>
      <c r="AV672" s="11" t="s">
        <v>81</v>
      </c>
      <c r="AW672" s="11" t="s">
        <v>35</v>
      </c>
      <c r="AX672" s="11" t="s">
        <v>71</v>
      </c>
      <c r="AY672" s="245" t="s">
        <v>136</v>
      </c>
    </row>
    <row r="673" s="1" customFormat="1" ht="16.5" customHeight="1">
      <c r="B673" s="44"/>
      <c r="C673" s="219" t="s">
        <v>1382</v>
      </c>
      <c r="D673" s="219" t="s">
        <v>138</v>
      </c>
      <c r="E673" s="220" t="s">
        <v>1383</v>
      </c>
      <c r="F673" s="221" t="s">
        <v>1384</v>
      </c>
      <c r="G673" s="222" t="s">
        <v>353</v>
      </c>
      <c r="H673" s="223">
        <v>7</v>
      </c>
      <c r="I673" s="224"/>
      <c r="J673" s="225">
        <f>ROUND(I673*H673,2)</f>
        <v>0</v>
      </c>
      <c r="K673" s="221" t="s">
        <v>142</v>
      </c>
      <c r="L673" s="70"/>
      <c r="M673" s="226" t="s">
        <v>21</v>
      </c>
      <c r="N673" s="227" t="s">
        <v>42</v>
      </c>
      <c r="O673" s="45"/>
      <c r="P673" s="228">
        <f>O673*H673</f>
        <v>0</v>
      </c>
      <c r="Q673" s="228">
        <v>0</v>
      </c>
      <c r="R673" s="228">
        <f>Q673*H673</f>
        <v>0</v>
      </c>
      <c r="S673" s="228">
        <v>0</v>
      </c>
      <c r="T673" s="229">
        <f>S673*H673</f>
        <v>0</v>
      </c>
      <c r="AR673" s="22" t="s">
        <v>737</v>
      </c>
      <c r="AT673" s="22" t="s">
        <v>138</v>
      </c>
      <c r="AU673" s="22" t="s">
        <v>81</v>
      </c>
      <c r="AY673" s="22" t="s">
        <v>136</v>
      </c>
      <c r="BE673" s="230">
        <f>IF(N673="základní",J673,0)</f>
        <v>0</v>
      </c>
      <c r="BF673" s="230">
        <f>IF(N673="snížená",J673,0)</f>
        <v>0</v>
      </c>
      <c r="BG673" s="230">
        <f>IF(N673="zákl. přenesená",J673,0)</f>
        <v>0</v>
      </c>
      <c r="BH673" s="230">
        <f>IF(N673="sníž. přenesená",J673,0)</f>
        <v>0</v>
      </c>
      <c r="BI673" s="230">
        <f>IF(N673="nulová",J673,0)</f>
        <v>0</v>
      </c>
      <c r="BJ673" s="22" t="s">
        <v>79</v>
      </c>
      <c r="BK673" s="230">
        <f>ROUND(I673*H673,2)</f>
        <v>0</v>
      </c>
      <c r="BL673" s="22" t="s">
        <v>737</v>
      </c>
      <c r="BM673" s="22" t="s">
        <v>1385</v>
      </c>
    </row>
    <row r="674" s="1" customFormat="1">
      <c r="B674" s="44"/>
      <c r="C674" s="72"/>
      <c r="D674" s="231" t="s">
        <v>145</v>
      </c>
      <c r="E674" s="72"/>
      <c r="F674" s="232" t="s">
        <v>1386</v>
      </c>
      <c r="G674" s="72"/>
      <c r="H674" s="72"/>
      <c r="I674" s="189"/>
      <c r="J674" s="72"/>
      <c r="K674" s="72"/>
      <c r="L674" s="70"/>
      <c r="M674" s="233"/>
      <c r="N674" s="45"/>
      <c r="O674" s="45"/>
      <c r="P674" s="45"/>
      <c r="Q674" s="45"/>
      <c r="R674" s="45"/>
      <c r="S674" s="45"/>
      <c r="T674" s="93"/>
      <c r="AT674" s="22" t="s">
        <v>145</v>
      </c>
      <c r="AU674" s="22" t="s">
        <v>81</v>
      </c>
    </row>
    <row r="675" s="11" customFormat="1">
      <c r="B675" s="235"/>
      <c r="C675" s="236"/>
      <c r="D675" s="231" t="s">
        <v>149</v>
      </c>
      <c r="E675" s="237" t="s">
        <v>21</v>
      </c>
      <c r="F675" s="238" t="s">
        <v>1381</v>
      </c>
      <c r="G675" s="236"/>
      <c r="H675" s="239">
        <v>7</v>
      </c>
      <c r="I675" s="240"/>
      <c r="J675" s="236"/>
      <c r="K675" s="236"/>
      <c r="L675" s="241"/>
      <c r="M675" s="242"/>
      <c r="N675" s="243"/>
      <c r="O675" s="243"/>
      <c r="P675" s="243"/>
      <c r="Q675" s="243"/>
      <c r="R675" s="243"/>
      <c r="S675" s="243"/>
      <c r="T675" s="244"/>
      <c r="AT675" s="245" t="s">
        <v>149</v>
      </c>
      <c r="AU675" s="245" t="s">
        <v>81</v>
      </c>
      <c r="AV675" s="11" t="s">
        <v>81</v>
      </c>
      <c r="AW675" s="11" t="s">
        <v>35</v>
      </c>
      <c r="AX675" s="11" t="s">
        <v>71</v>
      </c>
      <c r="AY675" s="245" t="s">
        <v>136</v>
      </c>
    </row>
    <row r="676" s="1" customFormat="1" ht="16.5" customHeight="1">
      <c r="B676" s="44"/>
      <c r="C676" s="219" t="s">
        <v>1387</v>
      </c>
      <c r="D676" s="219" t="s">
        <v>138</v>
      </c>
      <c r="E676" s="220" t="s">
        <v>1388</v>
      </c>
      <c r="F676" s="221" t="s">
        <v>1389</v>
      </c>
      <c r="G676" s="222" t="s">
        <v>353</v>
      </c>
      <c r="H676" s="223">
        <v>7</v>
      </c>
      <c r="I676" s="224"/>
      <c r="J676" s="225">
        <f>ROUND(I676*H676,2)</f>
        <v>0</v>
      </c>
      <c r="K676" s="221" t="s">
        <v>142</v>
      </c>
      <c r="L676" s="70"/>
      <c r="M676" s="226" t="s">
        <v>21</v>
      </c>
      <c r="N676" s="227" t="s">
        <v>42</v>
      </c>
      <c r="O676" s="45"/>
      <c r="P676" s="228">
        <f>O676*H676</f>
        <v>0</v>
      </c>
      <c r="Q676" s="228">
        <v>0</v>
      </c>
      <c r="R676" s="228">
        <f>Q676*H676</f>
        <v>0</v>
      </c>
      <c r="S676" s="228">
        <v>0</v>
      </c>
      <c r="T676" s="229">
        <f>S676*H676</f>
        <v>0</v>
      </c>
      <c r="AR676" s="22" t="s">
        <v>737</v>
      </c>
      <c r="AT676" s="22" t="s">
        <v>138</v>
      </c>
      <c r="AU676" s="22" t="s">
        <v>81</v>
      </c>
      <c r="AY676" s="22" t="s">
        <v>136</v>
      </c>
      <c r="BE676" s="230">
        <f>IF(N676="základní",J676,0)</f>
        <v>0</v>
      </c>
      <c r="BF676" s="230">
        <f>IF(N676="snížená",J676,0)</f>
        <v>0</v>
      </c>
      <c r="BG676" s="230">
        <f>IF(N676="zákl. přenesená",J676,0)</f>
        <v>0</v>
      </c>
      <c r="BH676" s="230">
        <f>IF(N676="sníž. přenesená",J676,0)</f>
        <v>0</v>
      </c>
      <c r="BI676" s="230">
        <f>IF(N676="nulová",J676,0)</f>
        <v>0</v>
      </c>
      <c r="BJ676" s="22" t="s">
        <v>79</v>
      </c>
      <c r="BK676" s="230">
        <f>ROUND(I676*H676,2)</f>
        <v>0</v>
      </c>
      <c r="BL676" s="22" t="s">
        <v>737</v>
      </c>
      <c r="BM676" s="22" t="s">
        <v>1390</v>
      </c>
    </row>
    <row r="677" s="1" customFormat="1">
      <c r="B677" s="44"/>
      <c r="C677" s="72"/>
      <c r="D677" s="231" t="s">
        <v>145</v>
      </c>
      <c r="E677" s="72"/>
      <c r="F677" s="232" t="s">
        <v>1391</v>
      </c>
      <c r="G677" s="72"/>
      <c r="H677" s="72"/>
      <c r="I677" s="189"/>
      <c r="J677" s="72"/>
      <c r="K677" s="72"/>
      <c r="L677" s="70"/>
      <c r="M677" s="233"/>
      <c r="N677" s="45"/>
      <c r="O677" s="45"/>
      <c r="P677" s="45"/>
      <c r="Q677" s="45"/>
      <c r="R677" s="45"/>
      <c r="S677" s="45"/>
      <c r="T677" s="93"/>
      <c r="AT677" s="22" t="s">
        <v>145</v>
      </c>
      <c r="AU677" s="22" t="s">
        <v>81</v>
      </c>
    </row>
    <row r="678" s="11" customFormat="1">
      <c r="B678" s="235"/>
      <c r="C678" s="236"/>
      <c r="D678" s="231" t="s">
        <v>149</v>
      </c>
      <c r="E678" s="237" t="s">
        <v>21</v>
      </c>
      <c r="F678" s="238" t="s">
        <v>1381</v>
      </c>
      <c r="G678" s="236"/>
      <c r="H678" s="239">
        <v>7</v>
      </c>
      <c r="I678" s="240"/>
      <c r="J678" s="236"/>
      <c r="K678" s="236"/>
      <c r="L678" s="241"/>
      <c r="M678" s="242"/>
      <c r="N678" s="243"/>
      <c r="O678" s="243"/>
      <c r="P678" s="243"/>
      <c r="Q678" s="243"/>
      <c r="R678" s="243"/>
      <c r="S678" s="243"/>
      <c r="T678" s="244"/>
      <c r="AT678" s="245" t="s">
        <v>149</v>
      </c>
      <c r="AU678" s="245" t="s">
        <v>81</v>
      </c>
      <c r="AV678" s="11" t="s">
        <v>81</v>
      </c>
      <c r="AW678" s="11" t="s">
        <v>35</v>
      </c>
      <c r="AX678" s="11" t="s">
        <v>71</v>
      </c>
      <c r="AY678" s="245" t="s">
        <v>136</v>
      </c>
    </row>
    <row r="679" s="1" customFormat="1" ht="16.5" customHeight="1">
      <c r="B679" s="44"/>
      <c r="C679" s="219" t="s">
        <v>1392</v>
      </c>
      <c r="D679" s="219" t="s">
        <v>138</v>
      </c>
      <c r="E679" s="220" t="s">
        <v>1393</v>
      </c>
      <c r="F679" s="221" t="s">
        <v>1394</v>
      </c>
      <c r="G679" s="222" t="s">
        <v>353</v>
      </c>
      <c r="H679" s="223">
        <v>1</v>
      </c>
      <c r="I679" s="224"/>
      <c r="J679" s="225">
        <f>ROUND(I679*H679,2)</f>
        <v>0</v>
      </c>
      <c r="K679" s="221" t="s">
        <v>142</v>
      </c>
      <c r="L679" s="70"/>
      <c r="M679" s="226" t="s">
        <v>21</v>
      </c>
      <c r="N679" s="227" t="s">
        <v>42</v>
      </c>
      <c r="O679" s="45"/>
      <c r="P679" s="228">
        <f>O679*H679</f>
        <v>0</v>
      </c>
      <c r="Q679" s="228">
        <v>0</v>
      </c>
      <c r="R679" s="228">
        <f>Q679*H679</f>
        <v>0</v>
      </c>
      <c r="S679" s="228">
        <v>0</v>
      </c>
      <c r="T679" s="229">
        <f>S679*H679</f>
        <v>0</v>
      </c>
      <c r="AR679" s="22" t="s">
        <v>737</v>
      </c>
      <c r="AT679" s="22" t="s">
        <v>138</v>
      </c>
      <c r="AU679" s="22" t="s">
        <v>81</v>
      </c>
      <c r="AY679" s="22" t="s">
        <v>136</v>
      </c>
      <c r="BE679" s="230">
        <f>IF(N679="základní",J679,0)</f>
        <v>0</v>
      </c>
      <c r="BF679" s="230">
        <f>IF(N679="snížená",J679,0)</f>
        <v>0</v>
      </c>
      <c r="BG679" s="230">
        <f>IF(N679="zákl. přenesená",J679,0)</f>
        <v>0</v>
      </c>
      <c r="BH679" s="230">
        <f>IF(N679="sníž. přenesená",J679,0)</f>
        <v>0</v>
      </c>
      <c r="BI679" s="230">
        <f>IF(N679="nulová",J679,0)</f>
        <v>0</v>
      </c>
      <c r="BJ679" s="22" t="s">
        <v>79</v>
      </c>
      <c r="BK679" s="230">
        <f>ROUND(I679*H679,2)</f>
        <v>0</v>
      </c>
      <c r="BL679" s="22" t="s">
        <v>737</v>
      </c>
      <c r="BM679" s="22" t="s">
        <v>1395</v>
      </c>
    </row>
    <row r="680" s="1" customFormat="1">
      <c r="B680" s="44"/>
      <c r="C680" s="72"/>
      <c r="D680" s="231" t="s">
        <v>145</v>
      </c>
      <c r="E680" s="72"/>
      <c r="F680" s="232" t="s">
        <v>1396</v>
      </c>
      <c r="G680" s="72"/>
      <c r="H680" s="72"/>
      <c r="I680" s="189"/>
      <c r="J680" s="72"/>
      <c r="K680" s="72"/>
      <c r="L680" s="70"/>
      <c r="M680" s="233"/>
      <c r="N680" s="45"/>
      <c r="O680" s="45"/>
      <c r="P680" s="45"/>
      <c r="Q680" s="45"/>
      <c r="R680" s="45"/>
      <c r="S680" s="45"/>
      <c r="T680" s="93"/>
      <c r="AT680" s="22" t="s">
        <v>145</v>
      </c>
      <c r="AU680" s="22" t="s">
        <v>81</v>
      </c>
    </row>
    <row r="681" s="11" customFormat="1">
      <c r="B681" s="235"/>
      <c r="C681" s="236"/>
      <c r="D681" s="231" t="s">
        <v>149</v>
      </c>
      <c r="E681" s="237" t="s">
        <v>21</v>
      </c>
      <c r="F681" s="238" t="s">
        <v>1397</v>
      </c>
      <c r="G681" s="236"/>
      <c r="H681" s="239">
        <v>1</v>
      </c>
      <c r="I681" s="240"/>
      <c r="J681" s="236"/>
      <c r="K681" s="236"/>
      <c r="L681" s="241"/>
      <c r="M681" s="242"/>
      <c r="N681" s="243"/>
      <c r="O681" s="243"/>
      <c r="P681" s="243"/>
      <c r="Q681" s="243"/>
      <c r="R681" s="243"/>
      <c r="S681" s="243"/>
      <c r="T681" s="244"/>
      <c r="AT681" s="245" t="s">
        <v>149</v>
      </c>
      <c r="AU681" s="245" t="s">
        <v>81</v>
      </c>
      <c r="AV681" s="11" t="s">
        <v>81</v>
      </c>
      <c r="AW681" s="11" t="s">
        <v>35</v>
      </c>
      <c r="AX681" s="11" t="s">
        <v>71</v>
      </c>
      <c r="AY681" s="245" t="s">
        <v>136</v>
      </c>
    </row>
    <row r="682" s="1" customFormat="1" ht="16.5" customHeight="1">
      <c r="B682" s="44"/>
      <c r="C682" s="219" t="s">
        <v>1398</v>
      </c>
      <c r="D682" s="219" t="s">
        <v>138</v>
      </c>
      <c r="E682" s="220" t="s">
        <v>1399</v>
      </c>
      <c r="F682" s="221" t="s">
        <v>1400</v>
      </c>
      <c r="G682" s="222" t="s">
        <v>1401</v>
      </c>
      <c r="H682" s="223">
        <v>1</v>
      </c>
      <c r="I682" s="224"/>
      <c r="J682" s="225">
        <f>ROUND(I682*H682,2)</f>
        <v>0</v>
      </c>
      <c r="K682" s="221" t="s">
        <v>142</v>
      </c>
      <c r="L682" s="70"/>
      <c r="M682" s="226" t="s">
        <v>21</v>
      </c>
      <c r="N682" s="227" t="s">
        <v>42</v>
      </c>
      <c r="O682" s="45"/>
      <c r="P682" s="228">
        <f>O682*H682</f>
        <v>0</v>
      </c>
      <c r="Q682" s="228">
        <v>0</v>
      </c>
      <c r="R682" s="228">
        <f>Q682*H682</f>
        <v>0</v>
      </c>
      <c r="S682" s="228">
        <v>0</v>
      </c>
      <c r="T682" s="229">
        <f>S682*H682</f>
        <v>0</v>
      </c>
      <c r="AR682" s="22" t="s">
        <v>737</v>
      </c>
      <c r="AT682" s="22" t="s">
        <v>138</v>
      </c>
      <c r="AU682" s="22" t="s">
        <v>81</v>
      </c>
      <c r="AY682" s="22" t="s">
        <v>136</v>
      </c>
      <c r="BE682" s="230">
        <f>IF(N682="základní",J682,0)</f>
        <v>0</v>
      </c>
      <c r="BF682" s="230">
        <f>IF(N682="snížená",J682,0)</f>
        <v>0</v>
      </c>
      <c r="BG682" s="230">
        <f>IF(N682="zákl. přenesená",J682,0)</f>
        <v>0</v>
      </c>
      <c r="BH682" s="230">
        <f>IF(N682="sníž. přenesená",J682,0)</f>
        <v>0</v>
      </c>
      <c r="BI682" s="230">
        <f>IF(N682="nulová",J682,0)</f>
        <v>0</v>
      </c>
      <c r="BJ682" s="22" t="s">
        <v>79</v>
      </c>
      <c r="BK682" s="230">
        <f>ROUND(I682*H682,2)</f>
        <v>0</v>
      </c>
      <c r="BL682" s="22" t="s">
        <v>737</v>
      </c>
      <c r="BM682" s="22" t="s">
        <v>1402</v>
      </c>
    </row>
    <row r="683" s="1" customFormat="1">
      <c r="B683" s="44"/>
      <c r="C683" s="72"/>
      <c r="D683" s="231" t="s">
        <v>145</v>
      </c>
      <c r="E683" s="72"/>
      <c r="F683" s="232" t="s">
        <v>1403</v>
      </c>
      <c r="G683" s="72"/>
      <c r="H683" s="72"/>
      <c r="I683" s="189"/>
      <c r="J683" s="72"/>
      <c r="K683" s="72"/>
      <c r="L683" s="70"/>
      <c r="M683" s="233"/>
      <c r="N683" s="45"/>
      <c r="O683" s="45"/>
      <c r="P683" s="45"/>
      <c r="Q683" s="45"/>
      <c r="R683" s="45"/>
      <c r="S683" s="45"/>
      <c r="T683" s="93"/>
      <c r="AT683" s="22" t="s">
        <v>145</v>
      </c>
      <c r="AU683" s="22" t="s">
        <v>81</v>
      </c>
    </row>
    <row r="684" s="1" customFormat="1" ht="16.5" customHeight="1">
      <c r="B684" s="44"/>
      <c r="C684" s="219" t="s">
        <v>1404</v>
      </c>
      <c r="D684" s="219" t="s">
        <v>138</v>
      </c>
      <c r="E684" s="220" t="s">
        <v>1405</v>
      </c>
      <c r="F684" s="221" t="s">
        <v>1406</v>
      </c>
      <c r="G684" s="222" t="s">
        <v>353</v>
      </c>
      <c r="H684" s="223">
        <v>4</v>
      </c>
      <c r="I684" s="224"/>
      <c r="J684" s="225">
        <f>ROUND(I684*H684,2)</f>
        <v>0</v>
      </c>
      <c r="K684" s="221" t="s">
        <v>142</v>
      </c>
      <c r="L684" s="70"/>
      <c r="M684" s="226" t="s">
        <v>21</v>
      </c>
      <c r="N684" s="227" t="s">
        <v>42</v>
      </c>
      <c r="O684" s="45"/>
      <c r="P684" s="228">
        <f>O684*H684</f>
        <v>0</v>
      </c>
      <c r="Q684" s="228">
        <v>0</v>
      </c>
      <c r="R684" s="228">
        <f>Q684*H684</f>
        <v>0</v>
      </c>
      <c r="S684" s="228">
        <v>0</v>
      </c>
      <c r="T684" s="229">
        <f>S684*H684</f>
        <v>0</v>
      </c>
      <c r="AR684" s="22" t="s">
        <v>737</v>
      </c>
      <c r="AT684" s="22" t="s">
        <v>138</v>
      </c>
      <c r="AU684" s="22" t="s">
        <v>81</v>
      </c>
      <c r="AY684" s="22" t="s">
        <v>136</v>
      </c>
      <c r="BE684" s="230">
        <f>IF(N684="základní",J684,0)</f>
        <v>0</v>
      </c>
      <c r="BF684" s="230">
        <f>IF(N684="snížená",J684,0)</f>
        <v>0</v>
      </c>
      <c r="BG684" s="230">
        <f>IF(N684="zákl. přenesená",J684,0)</f>
        <v>0</v>
      </c>
      <c r="BH684" s="230">
        <f>IF(N684="sníž. přenesená",J684,0)</f>
        <v>0</v>
      </c>
      <c r="BI684" s="230">
        <f>IF(N684="nulová",J684,0)</f>
        <v>0</v>
      </c>
      <c r="BJ684" s="22" t="s">
        <v>79</v>
      </c>
      <c r="BK684" s="230">
        <f>ROUND(I684*H684,2)</f>
        <v>0</v>
      </c>
      <c r="BL684" s="22" t="s">
        <v>737</v>
      </c>
      <c r="BM684" s="22" t="s">
        <v>1407</v>
      </c>
    </row>
    <row r="685" s="1" customFormat="1">
      <c r="B685" s="44"/>
      <c r="C685" s="72"/>
      <c r="D685" s="231" t="s">
        <v>145</v>
      </c>
      <c r="E685" s="72"/>
      <c r="F685" s="232" t="s">
        <v>1408</v>
      </c>
      <c r="G685" s="72"/>
      <c r="H685" s="72"/>
      <c r="I685" s="189"/>
      <c r="J685" s="72"/>
      <c r="K685" s="72"/>
      <c r="L685" s="70"/>
      <c r="M685" s="233"/>
      <c r="N685" s="45"/>
      <c r="O685" s="45"/>
      <c r="P685" s="45"/>
      <c r="Q685" s="45"/>
      <c r="R685" s="45"/>
      <c r="S685" s="45"/>
      <c r="T685" s="93"/>
      <c r="AT685" s="22" t="s">
        <v>145</v>
      </c>
      <c r="AU685" s="22" t="s">
        <v>81</v>
      </c>
    </row>
    <row r="686" s="11" customFormat="1">
      <c r="B686" s="235"/>
      <c r="C686" s="236"/>
      <c r="D686" s="231" t="s">
        <v>149</v>
      </c>
      <c r="E686" s="237" t="s">
        <v>21</v>
      </c>
      <c r="F686" s="238" t="s">
        <v>1409</v>
      </c>
      <c r="G686" s="236"/>
      <c r="H686" s="239">
        <v>4</v>
      </c>
      <c r="I686" s="240"/>
      <c r="J686" s="236"/>
      <c r="K686" s="236"/>
      <c r="L686" s="241"/>
      <c r="M686" s="242"/>
      <c r="N686" s="243"/>
      <c r="O686" s="243"/>
      <c r="P686" s="243"/>
      <c r="Q686" s="243"/>
      <c r="R686" s="243"/>
      <c r="S686" s="243"/>
      <c r="T686" s="244"/>
      <c r="AT686" s="245" t="s">
        <v>149</v>
      </c>
      <c r="AU686" s="245" t="s">
        <v>81</v>
      </c>
      <c r="AV686" s="11" t="s">
        <v>81</v>
      </c>
      <c r="AW686" s="11" t="s">
        <v>35</v>
      </c>
      <c r="AX686" s="11" t="s">
        <v>71</v>
      </c>
      <c r="AY686" s="245" t="s">
        <v>136</v>
      </c>
    </row>
    <row r="687" s="10" customFormat="1" ht="37.44" customHeight="1">
      <c r="B687" s="203"/>
      <c r="C687" s="204"/>
      <c r="D687" s="205" t="s">
        <v>70</v>
      </c>
      <c r="E687" s="206" t="s">
        <v>1410</v>
      </c>
      <c r="F687" s="206" t="s">
        <v>1411</v>
      </c>
      <c r="G687" s="204"/>
      <c r="H687" s="204"/>
      <c r="I687" s="207"/>
      <c r="J687" s="208">
        <f>BK687</f>
        <v>0</v>
      </c>
      <c r="K687" s="204"/>
      <c r="L687" s="209"/>
      <c r="M687" s="210"/>
      <c r="N687" s="211"/>
      <c r="O687" s="211"/>
      <c r="P687" s="212">
        <f>SUM(P688:P700)</f>
        <v>0</v>
      </c>
      <c r="Q687" s="211"/>
      <c r="R687" s="212">
        <f>SUM(R688:R700)</f>
        <v>0</v>
      </c>
      <c r="S687" s="211"/>
      <c r="T687" s="213">
        <f>SUM(T688:T700)</f>
        <v>0</v>
      </c>
      <c r="AR687" s="214" t="s">
        <v>143</v>
      </c>
      <c r="AT687" s="215" t="s">
        <v>70</v>
      </c>
      <c r="AU687" s="215" t="s">
        <v>71</v>
      </c>
      <c r="AY687" s="214" t="s">
        <v>136</v>
      </c>
      <c r="BK687" s="216">
        <f>SUM(BK688:BK700)</f>
        <v>0</v>
      </c>
    </row>
    <row r="688" s="1" customFormat="1" ht="16.5" customHeight="1">
      <c r="B688" s="44"/>
      <c r="C688" s="219" t="s">
        <v>1412</v>
      </c>
      <c r="D688" s="219" t="s">
        <v>138</v>
      </c>
      <c r="E688" s="220" t="s">
        <v>1413</v>
      </c>
      <c r="F688" s="221" t="s">
        <v>1414</v>
      </c>
      <c r="G688" s="222" t="s">
        <v>1415</v>
      </c>
      <c r="H688" s="223">
        <v>150</v>
      </c>
      <c r="I688" s="224"/>
      <c r="J688" s="225">
        <f>ROUND(I688*H688,2)</f>
        <v>0</v>
      </c>
      <c r="K688" s="221" t="s">
        <v>142</v>
      </c>
      <c r="L688" s="70"/>
      <c r="M688" s="226" t="s">
        <v>21</v>
      </c>
      <c r="N688" s="227" t="s">
        <v>42</v>
      </c>
      <c r="O688" s="45"/>
      <c r="P688" s="228">
        <f>O688*H688</f>
        <v>0</v>
      </c>
      <c r="Q688" s="228">
        <v>0</v>
      </c>
      <c r="R688" s="228">
        <f>Q688*H688</f>
        <v>0</v>
      </c>
      <c r="S688" s="228">
        <v>0</v>
      </c>
      <c r="T688" s="229">
        <f>S688*H688</f>
        <v>0</v>
      </c>
      <c r="AR688" s="22" t="s">
        <v>1416</v>
      </c>
      <c r="AT688" s="22" t="s">
        <v>138</v>
      </c>
      <c r="AU688" s="22" t="s">
        <v>79</v>
      </c>
      <c r="AY688" s="22" t="s">
        <v>136</v>
      </c>
      <c r="BE688" s="230">
        <f>IF(N688="základní",J688,0)</f>
        <v>0</v>
      </c>
      <c r="BF688" s="230">
        <f>IF(N688="snížená",J688,0)</f>
        <v>0</v>
      </c>
      <c r="BG688" s="230">
        <f>IF(N688="zákl. přenesená",J688,0)</f>
        <v>0</v>
      </c>
      <c r="BH688" s="230">
        <f>IF(N688="sníž. přenesená",J688,0)</f>
        <v>0</v>
      </c>
      <c r="BI688" s="230">
        <f>IF(N688="nulová",J688,0)</f>
        <v>0</v>
      </c>
      <c r="BJ688" s="22" t="s">
        <v>79</v>
      </c>
      <c r="BK688" s="230">
        <f>ROUND(I688*H688,2)</f>
        <v>0</v>
      </c>
      <c r="BL688" s="22" t="s">
        <v>1416</v>
      </c>
      <c r="BM688" s="22" t="s">
        <v>1417</v>
      </c>
    </row>
    <row r="689" s="1" customFormat="1">
      <c r="B689" s="44"/>
      <c r="C689" s="72"/>
      <c r="D689" s="231" t="s">
        <v>145</v>
      </c>
      <c r="E689" s="72"/>
      <c r="F689" s="232" t="s">
        <v>1418</v>
      </c>
      <c r="G689" s="72"/>
      <c r="H689" s="72"/>
      <c r="I689" s="189"/>
      <c r="J689" s="72"/>
      <c r="K689" s="72"/>
      <c r="L689" s="70"/>
      <c r="M689" s="233"/>
      <c r="N689" s="45"/>
      <c r="O689" s="45"/>
      <c r="P689" s="45"/>
      <c r="Q689" s="45"/>
      <c r="R689" s="45"/>
      <c r="S689" s="45"/>
      <c r="T689" s="93"/>
      <c r="AT689" s="22" t="s">
        <v>145</v>
      </c>
      <c r="AU689" s="22" t="s">
        <v>79</v>
      </c>
    </row>
    <row r="690" s="11" customFormat="1">
      <c r="B690" s="235"/>
      <c r="C690" s="236"/>
      <c r="D690" s="231" t="s">
        <v>149</v>
      </c>
      <c r="E690" s="237" t="s">
        <v>21</v>
      </c>
      <c r="F690" s="238" t="s">
        <v>1419</v>
      </c>
      <c r="G690" s="236"/>
      <c r="H690" s="239">
        <v>150</v>
      </c>
      <c r="I690" s="240"/>
      <c r="J690" s="236"/>
      <c r="K690" s="236"/>
      <c r="L690" s="241"/>
      <c r="M690" s="242"/>
      <c r="N690" s="243"/>
      <c r="O690" s="243"/>
      <c r="P690" s="243"/>
      <c r="Q690" s="243"/>
      <c r="R690" s="243"/>
      <c r="S690" s="243"/>
      <c r="T690" s="244"/>
      <c r="AT690" s="245" t="s">
        <v>149</v>
      </c>
      <c r="AU690" s="245" t="s">
        <v>79</v>
      </c>
      <c r="AV690" s="11" t="s">
        <v>81</v>
      </c>
      <c r="AW690" s="11" t="s">
        <v>35</v>
      </c>
      <c r="AX690" s="11" t="s">
        <v>71</v>
      </c>
      <c r="AY690" s="245" t="s">
        <v>136</v>
      </c>
    </row>
    <row r="691" s="1" customFormat="1" ht="16.5" customHeight="1">
      <c r="B691" s="44"/>
      <c r="C691" s="219" t="s">
        <v>1420</v>
      </c>
      <c r="D691" s="219" t="s">
        <v>138</v>
      </c>
      <c r="E691" s="220" t="s">
        <v>1421</v>
      </c>
      <c r="F691" s="221" t="s">
        <v>1422</v>
      </c>
      <c r="G691" s="222" t="s">
        <v>1415</v>
      </c>
      <c r="H691" s="223">
        <v>15</v>
      </c>
      <c r="I691" s="224"/>
      <c r="J691" s="225">
        <f>ROUND(I691*H691,2)</f>
        <v>0</v>
      </c>
      <c r="K691" s="221" t="s">
        <v>142</v>
      </c>
      <c r="L691" s="70"/>
      <c r="M691" s="226" t="s">
        <v>21</v>
      </c>
      <c r="N691" s="227" t="s">
        <v>42</v>
      </c>
      <c r="O691" s="45"/>
      <c r="P691" s="228">
        <f>O691*H691</f>
        <v>0</v>
      </c>
      <c r="Q691" s="228">
        <v>0</v>
      </c>
      <c r="R691" s="228">
        <f>Q691*H691</f>
        <v>0</v>
      </c>
      <c r="S691" s="228">
        <v>0</v>
      </c>
      <c r="T691" s="229">
        <f>S691*H691</f>
        <v>0</v>
      </c>
      <c r="AR691" s="22" t="s">
        <v>1416</v>
      </c>
      <c r="AT691" s="22" t="s">
        <v>138</v>
      </c>
      <c r="AU691" s="22" t="s">
        <v>79</v>
      </c>
      <c r="AY691" s="22" t="s">
        <v>136</v>
      </c>
      <c r="BE691" s="230">
        <f>IF(N691="základní",J691,0)</f>
        <v>0</v>
      </c>
      <c r="BF691" s="230">
        <f>IF(N691="snížená",J691,0)</f>
        <v>0</v>
      </c>
      <c r="BG691" s="230">
        <f>IF(N691="zákl. přenesená",J691,0)</f>
        <v>0</v>
      </c>
      <c r="BH691" s="230">
        <f>IF(N691="sníž. přenesená",J691,0)</f>
        <v>0</v>
      </c>
      <c r="BI691" s="230">
        <f>IF(N691="nulová",J691,0)</f>
        <v>0</v>
      </c>
      <c r="BJ691" s="22" t="s">
        <v>79</v>
      </c>
      <c r="BK691" s="230">
        <f>ROUND(I691*H691,2)</f>
        <v>0</v>
      </c>
      <c r="BL691" s="22" t="s">
        <v>1416</v>
      </c>
      <c r="BM691" s="22" t="s">
        <v>1423</v>
      </c>
    </row>
    <row r="692" s="1" customFormat="1">
      <c r="B692" s="44"/>
      <c r="C692" s="72"/>
      <c r="D692" s="231" t="s">
        <v>145</v>
      </c>
      <c r="E692" s="72"/>
      <c r="F692" s="232" t="s">
        <v>1424</v>
      </c>
      <c r="G692" s="72"/>
      <c r="H692" s="72"/>
      <c r="I692" s="189"/>
      <c r="J692" s="72"/>
      <c r="K692" s="72"/>
      <c r="L692" s="70"/>
      <c r="M692" s="233"/>
      <c r="N692" s="45"/>
      <c r="O692" s="45"/>
      <c r="P692" s="45"/>
      <c r="Q692" s="45"/>
      <c r="R692" s="45"/>
      <c r="S692" s="45"/>
      <c r="T692" s="93"/>
      <c r="AT692" s="22" t="s">
        <v>145</v>
      </c>
      <c r="AU692" s="22" t="s">
        <v>79</v>
      </c>
    </row>
    <row r="693" s="11" customFormat="1">
      <c r="B693" s="235"/>
      <c r="C693" s="236"/>
      <c r="D693" s="231" t="s">
        <v>149</v>
      </c>
      <c r="E693" s="237" t="s">
        <v>21</v>
      </c>
      <c r="F693" s="238" t="s">
        <v>1425</v>
      </c>
      <c r="G693" s="236"/>
      <c r="H693" s="239">
        <v>15</v>
      </c>
      <c r="I693" s="240"/>
      <c r="J693" s="236"/>
      <c r="K693" s="236"/>
      <c r="L693" s="241"/>
      <c r="M693" s="242"/>
      <c r="N693" s="243"/>
      <c r="O693" s="243"/>
      <c r="P693" s="243"/>
      <c r="Q693" s="243"/>
      <c r="R693" s="243"/>
      <c r="S693" s="243"/>
      <c r="T693" s="244"/>
      <c r="AT693" s="245" t="s">
        <v>149</v>
      </c>
      <c r="AU693" s="245" t="s">
        <v>79</v>
      </c>
      <c r="AV693" s="11" t="s">
        <v>81</v>
      </c>
      <c r="AW693" s="11" t="s">
        <v>35</v>
      </c>
      <c r="AX693" s="11" t="s">
        <v>71</v>
      </c>
      <c r="AY693" s="245" t="s">
        <v>136</v>
      </c>
    </row>
    <row r="694" s="1" customFormat="1" ht="16.5" customHeight="1">
      <c r="B694" s="44"/>
      <c r="C694" s="219" t="s">
        <v>1426</v>
      </c>
      <c r="D694" s="219" t="s">
        <v>138</v>
      </c>
      <c r="E694" s="220" t="s">
        <v>1427</v>
      </c>
      <c r="F694" s="221" t="s">
        <v>1428</v>
      </c>
      <c r="G694" s="222" t="s">
        <v>1415</v>
      </c>
      <c r="H694" s="223">
        <v>15</v>
      </c>
      <c r="I694" s="224"/>
      <c r="J694" s="225">
        <f>ROUND(I694*H694,2)</f>
        <v>0</v>
      </c>
      <c r="K694" s="221" t="s">
        <v>142</v>
      </c>
      <c r="L694" s="70"/>
      <c r="M694" s="226" t="s">
        <v>21</v>
      </c>
      <c r="N694" s="227" t="s">
        <v>42</v>
      </c>
      <c r="O694" s="45"/>
      <c r="P694" s="228">
        <f>O694*H694</f>
        <v>0</v>
      </c>
      <c r="Q694" s="228">
        <v>0</v>
      </c>
      <c r="R694" s="228">
        <f>Q694*H694</f>
        <v>0</v>
      </c>
      <c r="S694" s="228">
        <v>0</v>
      </c>
      <c r="T694" s="229">
        <f>S694*H694</f>
        <v>0</v>
      </c>
      <c r="AR694" s="22" t="s">
        <v>1416</v>
      </c>
      <c r="AT694" s="22" t="s">
        <v>138</v>
      </c>
      <c r="AU694" s="22" t="s">
        <v>79</v>
      </c>
      <c r="AY694" s="22" t="s">
        <v>136</v>
      </c>
      <c r="BE694" s="230">
        <f>IF(N694="základní",J694,0)</f>
        <v>0</v>
      </c>
      <c r="BF694" s="230">
        <f>IF(N694="snížená",J694,0)</f>
        <v>0</v>
      </c>
      <c r="BG694" s="230">
        <f>IF(N694="zákl. přenesená",J694,0)</f>
        <v>0</v>
      </c>
      <c r="BH694" s="230">
        <f>IF(N694="sníž. přenesená",J694,0)</f>
        <v>0</v>
      </c>
      <c r="BI694" s="230">
        <f>IF(N694="nulová",J694,0)</f>
        <v>0</v>
      </c>
      <c r="BJ694" s="22" t="s">
        <v>79</v>
      </c>
      <c r="BK694" s="230">
        <f>ROUND(I694*H694,2)</f>
        <v>0</v>
      </c>
      <c r="BL694" s="22" t="s">
        <v>1416</v>
      </c>
      <c r="BM694" s="22" t="s">
        <v>1429</v>
      </c>
    </row>
    <row r="695" s="1" customFormat="1">
      <c r="B695" s="44"/>
      <c r="C695" s="72"/>
      <c r="D695" s="231" t="s">
        <v>145</v>
      </c>
      <c r="E695" s="72"/>
      <c r="F695" s="232" t="s">
        <v>1430</v>
      </c>
      <c r="G695" s="72"/>
      <c r="H695" s="72"/>
      <c r="I695" s="189"/>
      <c r="J695" s="72"/>
      <c r="K695" s="72"/>
      <c r="L695" s="70"/>
      <c r="M695" s="233"/>
      <c r="N695" s="45"/>
      <c r="O695" s="45"/>
      <c r="P695" s="45"/>
      <c r="Q695" s="45"/>
      <c r="R695" s="45"/>
      <c r="S695" s="45"/>
      <c r="T695" s="93"/>
      <c r="AT695" s="22" t="s">
        <v>145</v>
      </c>
      <c r="AU695" s="22" t="s">
        <v>79</v>
      </c>
    </row>
    <row r="696" s="11" customFormat="1">
      <c r="B696" s="235"/>
      <c r="C696" s="236"/>
      <c r="D696" s="231" t="s">
        <v>149</v>
      </c>
      <c r="E696" s="237" t="s">
        <v>21</v>
      </c>
      <c r="F696" s="238" t="s">
        <v>1431</v>
      </c>
      <c r="G696" s="236"/>
      <c r="H696" s="239">
        <v>15</v>
      </c>
      <c r="I696" s="240"/>
      <c r="J696" s="236"/>
      <c r="K696" s="236"/>
      <c r="L696" s="241"/>
      <c r="M696" s="242"/>
      <c r="N696" s="243"/>
      <c r="O696" s="243"/>
      <c r="P696" s="243"/>
      <c r="Q696" s="243"/>
      <c r="R696" s="243"/>
      <c r="S696" s="243"/>
      <c r="T696" s="244"/>
      <c r="AT696" s="245" t="s">
        <v>149</v>
      </c>
      <c r="AU696" s="245" t="s">
        <v>79</v>
      </c>
      <c r="AV696" s="11" t="s">
        <v>81</v>
      </c>
      <c r="AW696" s="11" t="s">
        <v>35</v>
      </c>
      <c r="AX696" s="11" t="s">
        <v>71</v>
      </c>
      <c r="AY696" s="245" t="s">
        <v>136</v>
      </c>
    </row>
    <row r="697" s="1" customFormat="1" ht="16.5" customHeight="1">
      <c r="B697" s="44"/>
      <c r="C697" s="219" t="s">
        <v>1432</v>
      </c>
      <c r="D697" s="219" t="s">
        <v>138</v>
      </c>
      <c r="E697" s="220" t="s">
        <v>1433</v>
      </c>
      <c r="F697" s="221" t="s">
        <v>1434</v>
      </c>
      <c r="G697" s="222" t="s">
        <v>1415</v>
      </c>
      <c r="H697" s="223">
        <v>32</v>
      </c>
      <c r="I697" s="224"/>
      <c r="J697" s="225">
        <f>ROUND(I697*H697,2)</f>
        <v>0</v>
      </c>
      <c r="K697" s="221" t="s">
        <v>142</v>
      </c>
      <c r="L697" s="70"/>
      <c r="M697" s="226" t="s">
        <v>21</v>
      </c>
      <c r="N697" s="227" t="s">
        <v>42</v>
      </c>
      <c r="O697" s="45"/>
      <c r="P697" s="228">
        <f>O697*H697</f>
        <v>0</v>
      </c>
      <c r="Q697" s="228">
        <v>0</v>
      </c>
      <c r="R697" s="228">
        <f>Q697*H697</f>
        <v>0</v>
      </c>
      <c r="S697" s="228">
        <v>0</v>
      </c>
      <c r="T697" s="229">
        <f>S697*H697</f>
        <v>0</v>
      </c>
      <c r="AR697" s="22" t="s">
        <v>1416</v>
      </c>
      <c r="AT697" s="22" t="s">
        <v>138</v>
      </c>
      <c r="AU697" s="22" t="s">
        <v>79</v>
      </c>
      <c r="AY697" s="22" t="s">
        <v>136</v>
      </c>
      <c r="BE697" s="230">
        <f>IF(N697="základní",J697,0)</f>
        <v>0</v>
      </c>
      <c r="BF697" s="230">
        <f>IF(N697="snížená",J697,0)</f>
        <v>0</v>
      </c>
      <c r="BG697" s="230">
        <f>IF(N697="zákl. přenesená",J697,0)</f>
        <v>0</v>
      </c>
      <c r="BH697" s="230">
        <f>IF(N697="sníž. přenesená",J697,0)</f>
        <v>0</v>
      </c>
      <c r="BI697" s="230">
        <f>IF(N697="nulová",J697,0)</f>
        <v>0</v>
      </c>
      <c r="BJ697" s="22" t="s">
        <v>79</v>
      </c>
      <c r="BK697" s="230">
        <f>ROUND(I697*H697,2)</f>
        <v>0</v>
      </c>
      <c r="BL697" s="22" t="s">
        <v>1416</v>
      </c>
      <c r="BM697" s="22" t="s">
        <v>1435</v>
      </c>
    </row>
    <row r="698" s="1" customFormat="1">
      <c r="B698" s="44"/>
      <c r="C698" s="72"/>
      <c r="D698" s="231" t="s">
        <v>145</v>
      </c>
      <c r="E698" s="72"/>
      <c r="F698" s="232" t="s">
        <v>1436</v>
      </c>
      <c r="G698" s="72"/>
      <c r="H698" s="72"/>
      <c r="I698" s="189"/>
      <c r="J698" s="72"/>
      <c r="K698" s="72"/>
      <c r="L698" s="70"/>
      <c r="M698" s="233"/>
      <c r="N698" s="45"/>
      <c r="O698" s="45"/>
      <c r="P698" s="45"/>
      <c r="Q698" s="45"/>
      <c r="R698" s="45"/>
      <c r="S698" s="45"/>
      <c r="T698" s="93"/>
      <c r="AT698" s="22" t="s">
        <v>145</v>
      </c>
      <c r="AU698" s="22" t="s">
        <v>79</v>
      </c>
    </row>
    <row r="699" s="11" customFormat="1">
      <c r="B699" s="235"/>
      <c r="C699" s="236"/>
      <c r="D699" s="231" t="s">
        <v>149</v>
      </c>
      <c r="E699" s="237" t="s">
        <v>21</v>
      </c>
      <c r="F699" s="238" t="s">
        <v>1437</v>
      </c>
      <c r="G699" s="236"/>
      <c r="H699" s="239">
        <v>20</v>
      </c>
      <c r="I699" s="240"/>
      <c r="J699" s="236"/>
      <c r="K699" s="236"/>
      <c r="L699" s="241"/>
      <c r="M699" s="242"/>
      <c r="N699" s="243"/>
      <c r="O699" s="243"/>
      <c r="P699" s="243"/>
      <c r="Q699" s="243"/>
      <c r="R699" s="243"/>
      <c r="S699" s="243"/>
      <c r="T699" s="244"/>
      <c r="AT699" s="245" t="s">
        <v>149</v>
      </c>
      <c r="AU699" s="245" t="s">
        <v>79</v>
      </c>
      <c r="AV699" s="11" t="s">
        <v>81</v>
      </c>
      <c r="AW699" s="11" t="s">
        <v>35</v>
      </c>
      <c r="AX699" s="11" t="s">
        <v>71</v>
      </c>
      <c r="AY699" s="245" t="s">
        <v>136</v>
      </c>
    </row>
    <row r="700" s="11" customFormat="1">
      <c r="B700" s="235"/>
      <c r="C700" s="236"/>
      <c r="D700" s="231" t="s">
        <v>149</v>
      </c>
      <c r="E700" s="237" t="s">
        <v>21</v>
      </c>
      <c r="F700" s="238" t="s">
        <v>1438</v>
      </c>
      <c r="G700" s="236"/>
      <c r="H700" s="239">
        <v>12</v>
      </c>
      <c r="I700" s="240"/>
      <c r="J700" s="236"/>
      <c r="K700" s="236"/>
      <c r="L700" s="241"/>
      <c r="M700" s="242"/>
      <c r="N700" s="243"/>
      <c r="O700" s="243"/>
      <c r="P700" s="243"/>
      <c r="Q700" s="243"/>
      <c r="R700" s="243"/>
      <c r="S700" s="243"/>
      <c r="T700" s="244"/>
      <c r="AT700" s="245" t="s">
        <v>149</v>
      </c>
      <c r="AU700" s="245" t="s">
        <v>79</v>
      </c>
      <c r="AV700" s="11" t="s">
        <v>81</v>
      </c>
      <c r="AW700" s="11" t="s">
        <v>35</v>
      </c>
      <c r="AX700" s="11" t="s">
        <v>71</v>
      </c>
      <c r="AY700" s="245" t="s">
        <v>136</v>
      </c>
    </row>
    <row r="701" s="10" customFormat="1" ht="37.44" customHeight="1">
      <c r="B701" s="203"/>
      <c r="C701" s="204"/>
      <c r="D701" s="205" t="s">
        <v>70</v>
      </c>
      <c r="E701" s="206" t="s">
        <v>1439</v>
      </c>
      <c r="F701" s="206" t="s">
        <v>1440</v>
      </c>
      <c r="G701" s="204"/>
      <c r="H701" s="204"/>
      <c r="I701" s="207"/>
      <c r="J701" s="208">
        <f>BK701</f>
        <v>0</v>
      </c>
      <c r="K701" s="204"/>
      <c r="L701" s="209"/>
      <c r="M701" s="210"/>
      <c r="N701" s="211"/>
      <c r="O701" s="211"/>
      <c r="P701" s="212">
        <f>SUM(P702:P705)</f>
        <v>0</v>
      </c>
      <c r="Q701" s="211"/>
      <c r="R701" s="212">
        <f>SUM(R702:R705)</f>
        <v>0.01</v>
      </c>
      <c r="S701" s="211"/>
      <c r="T701" s="213">
        <f>SUM(T702:T705)</f>
        <v>0</v>
      </c>
      <c r="AR701" s="214" t="s">
        <v>143</v>
      </c>
      <c r="AT701" s="215" t="s">
        <v>70</v>
      </c>
      <c r="AU701" s="215" t="s">
        <v>71</v>
      </c>
      <c r="AY701" s="214" t="s">
        <v>136</v>
      </c>
      <c r="BK701" s="216">
        <f>SUM(BK702:BK705)</f>
        <v>0</v>
      </c>
    </row>
    <row r="702" s="1" customFormat="1" ht="25.5" customHeight="1">
      <c r="B702" s="44"/>
      <c r="C702" s="219" t="s">
        <v>1441</v>
      </c>
      <c r="D702" s="219" t="s">
        <v>138</v>
      </c>
      <c r="E702" s="220" t="s">
        <v>1442</v>
      </c>
      <c r="F702" s="221" t="s">
        <v>1443</v>
      </c>
      <c r="G702" s="222" t="s">
        <v>461</v>
      </c>
      <c r="H702" s="223">
        <v>1</v>
      </c>
      <c r="I702" s="224"/>
      <c r="J702" s="225">
        <f>ROUND(I702*H702,2)</f>
        <v>0</v>
      </c>
      <c r="K702" s="221" t="s">
        <v>21</v>
      </c>
      <c r="L702" s="70"/>
      <c r="M702" s="226" t="s">
        <v>21</v>
      </c>
      <c r="N702" s="227" t="s">
        <v>42</v>
      </c>
      <c r="O702" s="45"/>
      <c r="P702" s="228">
        <f>O702*H702</f>
        <v>0</v>
      </c>
      <c r="Q702" s="228">
        <v>0</v>
      </c>
      <c r="R702" s="228">
        <f>Q702*H702</f>
        <v>0</v>
      </c>
      <c r="S702" s="228">
        <v>0</v>
      </c>
      <c r="T702" s="229">
        <f>S702*H702</f>
        <v>0</v>
      </c>
      <c r="AR702" s="22" t="s">
        <v>1416</v>
      </c>
      <c r="AT702" s="22" t="s">
        <v>138</v>
      </c>
      <c r="AU702" s="22" t="s">
        <v>79</v>
      </c>
      <c r="AY702" s="22" t="s">
        <v>136</v>
      </c>
      <c r="BE702" s="230">
        <f>IF(N702="základní",J702,0)</f>
        <v>0</v>
      </c>
      <c r="BF702" s="230">
        <f>IF(N702="snížená",J702,0)</f>
        <v>0</v>
      </c>
      <c r="BG702" s="230">
        <f>IF(N702="zákl. přenesená",J702,0)</f>
        <v>0</v>
      </c>
      <c r="BH702" s="230">
        <f>IF(N702="sníž. přenesená",J702,0)</f>
        <v>0</v>
      </c>
      <c r="BI702" s="230">
        <f>IF(N702="nulová",J702,0)</f>
        <v>0</v>
      </c>
      <c r="BJ702" s="22" t="s">
        <v>79</v>
      </c>
      <c r="BK702" s="230">
        <f>ROUND(I702*H702,2)</f>
        <v>0</v>
      </c>
      <c r="BL702" s="22" t="s">
        <v>1416</v>
      </c>
      <c r="BM702" s="22" t="s">
        <v>1444</v>
      </c>
    </row>
    <row r="703" s="1" customFormat="1" ht="16.5" customHeight="1">
      <c r="B703" s="44"/>
      <c r="C703" s="246" t="s">
        <v>1445</v>
      </c>
      <c r="D703" s="246" t="s">
        <v>228</v>
      </c>
      <c r="E703" s="247" t="s">
        <v>1446</v>
      </c>
      <c r="F703" s="248" t="s">
        <v>1447</v>
      </c>
      <c r="G703" s="249" t="s">
        <v>353</v>
      </c>
      <c r="H703" s="250">
        <v>1</v>
      </c>
      <c r="I703" s="251"/>
      <c r="J703" s="252">
        <f>ROUND(I703*H703,2)</f>
        <v>0</v>
      </c>
      <c r="K703" s="248" t="s">
        <v>142</v>
      </c>
      <c r="L703" s="253"/>
      <c r="M703" s="254" t="s">
        <v>21</v>
      </c>
      <c r="N703" s="255" t="s">
        <v>42</v>
      </c>
      <c r="O703" s="45"/>
      <c r="P703" s="228">
        <f>O703*H703</f>
        <v>0</v>
      </c>
      <c r="Q703" s="228">
        <v>0.01</v>
      </c>
      <c r="R703" s="228">
        <f>Q703*H703</f>
        <v>0.01</v>
      </c>
      <c r="S703" s="228">
        <v>0</v>
      </c>
      <c r="T703" s="229">
        <f>S703*H703</f>
        <v>0</v>
      </c>
      <c r="AR703" s="22" t="s">
        <v>1416</v>
      </c>
      <c r="AT703" s="22" t="s">
        <v>228</v>
      </c>
      <c r="AU703" s="22" t="s">
        <v>79</v>
      </c>
      <c r="AY703" s="22" t="s">
        <v>136</v>
      </c>
      <c r="BE703" s="230">
        <f>IF(N703="základní",J703,0)</f>
        <v>0</v>
      </c>
      <c r="BF703" s="230">
        <f>IF(N703="snížená",J703,0)</f>
        <v>0</v>
      </c>
      <c r="BG703" s="230">
        <f>IF(N703="zákl. přenesená",J703,0)</f>
        <v>0</v>
      </c>
      <c r="BH703" s="230">
        <f>IF(N703="sníž. přenesená",J703,0)</f>
        <v>0</v>
      </c>
      <c r="BI703" s="230">
        <f>IF(N703="nulová",J703,0)</f>
        <v>0</v>
      </c>
      <c r="BJ703" s="22" t="s">
        <v>79</v>
      </c>
      <c r="BK703" s="230">
        <f>ROUND(I703*H703,2)</f>
        <v>0</v>
      </c>
      <c r="BL703" s="22" t="s">
        <v>1416</v>
      </c>
      <c r="BM703" s="22" t="s">
        <v>1448</v>
      </c>
    </row>
    <row r="704" s="1" customFormat="1">
      <c r="B704" s="44"/>
      <c r="C704" s="72"/>
      <c r="D704" s="231" t="s">
        <v>145</v>
      </c>
      <c r="E704" s="72"/>
      <c r="F704" s="232" t="s">
        <v>1449</v>
      </c>
      <c r="G704" s="72"/>
      <c r="H704" s="72"/>
      <c r="I704" s="189"/>
      <c r="J704" s="72"/>
      <c r="K704" s="72"/>
      <c r="L704" s="70"/>
      <c r="M704" s="233"/>
      <c r="N704" s="45"/>
      <c r="O704" s="45"/>
      <c r="P704" s="45"/>
      <c r="Q704" s="45"/>
      <c r="R704" s="45"/>
      <c r="S704" s="45"/>
      <c r="T704" s="93"/>
      <c r="AT704" s="22" t="s">
        <v>145</v>
      </c>
      <c r="AU704" s="22" t="s">
        <v>79</v>
      </c>
    </row>
    <row r="705" s="11" customFormat="1">
      <c r="B705" s="235"/>
      <c r="C705" s="236"/>
      <c r="D705" s="231" t="s">
        <v>149</v>
      </c>
      <c r="E705" s="237" t="s">
        <v>21</v>
      </c>
      <c r="F705" s="238" t="s">
        <v>563</v>
      </c>
      <c r="G705" s="236"/>
      <c r="H705" s="239">
        <v>1</v>
      </c>
      <c r="I705" s="240"/>
      <c r="J705" s="236"/>
      <c r="K705" s="236"/>
      <c r="L705" s="241"/>
      <c r="M705" s="256"/>
      <c r="N705" s="257"/>
      <c r="O705" s="257"/>
      <c r="P705" s="257"/>
      <c r="Q705" s="257"/>
      <c r="R705" s="257"/>
      <c r="S705" s="257"/>
      <c r="T705" s="258"/>
      <c r="AT705" s="245" t="s">
        <v>149</v>
      </c>
      <c r="AU705" s="245" t="s">
        <v>79</v>
      </c>
      <c r="AV705" s="11" t="s">
        <v>81</v>
      </c>
      <c r="AW705" s="11" t="s">
        <v>35</v>
      </c>
      <c r="AX705" s="11" t="s">
        <v>71</v>
      </c>
      <c r="AY705" s="245" t="s">
        <v>136</v>
      </c>
    </row>
    <row r="706" s="1" customFormat="1" ht="6.96" customHeight="1">
      <c r="B706" s="65"/>
      <c r="C706" s="66"/>
      <c r="D706" s="66"/>
      <c r="E706" s="66"/>
      <c r="F706" s="66"/>
      <c r="G706" s="66"/>
      <c r="H706" s="66"/>
      <c r="I706" s="164"/>
      <c r="J706" s="66"/>
      <c r="K706" s="66"/>
      <c r="L706" s="70"/>
    </row>
  </sheetData>
  <sheetProtection sheet="1" autoFilter="0" formatColumns="0" formatRows="0" objects="1" scenarios="1" spinCount="100000" saltValue="+4GL0wdNXJ0fcwnVmkPW7/m3IXbyNOQzm9z3IPguS8Umw8CS6HkcofUE3TlenyY48mMljXF/GWDqgUCNTg7ACg==" hashValue="gtiPHnnuzcqsXT2lKiJZqfftfABRW1jGcsRS7ITcen8fh1Rcs17VHqr7jDFd9mQmcE9W63IJTyxroJVDGFF29g==" algorithmName="SHA-512" password="CC35"/>
  <autoFilter ref="C93:K705"/>
  <mergeCells count="10">
    <mergeCell ref="E7:H7"/>
    <mergeCell ref="E9:H9"/>
    <mergeCell ref="E24:H24"/>
    <mergeCell ref="E45:H45"/>
    <mergeCell ref="E47:H47"/>
    <mergeCell ref="J51:J52"/>
    <mergeCell ref="E84:H84"/>
    <mergeCell ref="E86:H86"/>
    <mergeCell ref="G1:H1"/>
    <mergeCell ref="L2:V2"/>
  </mergeCells>
  <hyperlinks>
    <hyperlink ref="F1:G1" location="C2" display="1) Krycí list soupisu"/>
    <hyperlink ref="G1:H1" location="C54"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100</v>
      </c>
      <c r="G1" s="137" t="s">
        <v>101</v>
      </c>
      <c r="H1" s="137"/>
      <c r="I1" s="138"/>
      <c r="J1" s="137" t="s">
        <v>102</v>
      </c>
      <c r="K1" s="136" t="s">
        <v>103</v>
      </c>
      <c r="L1" s="137" t="s">
        <v>104</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87</v>
      </c>
    </row>
    <row r="3" ht="6.96" customHeight="1">
      <c r="B3" s="23"/>
      <c r="C3" s="24"/>
      <c r="D3" s="24"/>
      <c r="E3" s="24"/>
      <c r="F3" s="24"/>
      <c r="G3" s="24"/>
      <c r="H3" s="24"/>
      <c r="I3" s="139"/>
      <c r="J3" s="24"/>
      <c r="K3" s="25"/>
      <c r="AT3" s="22" t="s">
        <v>81</v>
      </c>
    </row>
    <row r="4" ht="36.96" customHeight="1">
      <c r="B4" s="26"/>
      <c r="C4" s="27"/>
      <c r="D4" s="28" t="s">
        <v>105</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Nové Sedlo - kondenzační kotelna - zhotovení PD Drahonice</v>
      </c>
      <c r="F7" s="38"/>
      <c r="G7" s="38"/>
      <c r="H7" s="38"/>
      <c r="I7" s="140"/>
      <c r="J7" s="27"/>
      <c r="K7" s="29"/>
    </row>
    <row r="8" s="1" customFormat="1">
      <c r="B8" s="44"/>
      <c r="C8" s="45"/>
      <c r="D8" s="38" t="s">
        <v>106</v>
      </c>
      <c r="E8" s="45"/>
      <c r="F8" s="45"/>
      <c r="G8" s="45"/>
      <c r="H8" s="45"/>
      <c r="I8" s="142"/>
      <c r="J8" s="45"/>
      <c r="K8" s="49"/>
    </row>
    <row r="9" s="1" customFormat="1" ht="36.96" customHeight="1">
      <c r="B9" s="44"/>
      <c r="C9" s="45"/>
      <c r="D9" s="45"/>
      <c r="E9" s="143" t="s">
        <v>1450</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09.11.2017</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Vězeňská služby České republiky</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30</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36</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37</v>
      </c>
      <c r="E27" s="45"/>
      <c r="F27" s="45"/>
      <c r="G27" s="45"/>
      <c r="H27" s="45"/>
      <c r="I27" s="142"/>
      <c r="J27" s="153">
        <f>ROUND(J82,2)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39</v>
      </c>
      <c r="G29" s="45"/>
      <c r="H29" s="45"/>
      <c r="I29" s="154" t="s">
        <v>38</v>
      </c>
      <c r="J29" s="50" t="s">
        <v>40</v>
      </c>
      <c r="K29" s="49"/>
    </row>
    <row r="30" s="1" customFormat="1" ht="14.4" customHeight="1">
      <c r="B30" s="44"/>
      <c r="C30" s="45"/>
      <c r="D30" s="53" t="s">
        <v>41</v>
      </c>
      <c r="E30" s="53" t="s">
        <v>42</v>
      </c>
      <c r="F30" s="155">
        <f>ROUND(SUM(BE82:BE256), 2)</f>
        <v>0</v>
      </c>
      <c r="G30" s="45"/>
      <c r="H30" s="45"/>
      <c r="I30" s="156">
        <v>0.20999999999999999</v>
      </c>
      <c r="J30" s="155">
        <f>ROUND(ROUND((SUM(BE82:BE256)), 2)*I30, 2)</f>
        <v>0</v>
      </c>
      <c r="K30" s="49"/>
    </row>
    <row r="31" s="1" customFormat="1" ht="14.4" customHeight="1">
      <c r="B31" s="44"/>
      <c r="C31" s="45"/>
      <c r="D31" s="45"/>
      <c r="E31" s="53" t="s">
        <v>43</v>
      </c>
      <c r="F31" s="155">
        <f>ROUND(SUM(BF82:BF256), 2)</f>
        <v>0</v>
      </c>
      <c r="G31" s="45"/>
      <c r="H31" s="45"/>
      <c r="I31" s="156">
        <v>0.14999999999999999</v>
      </c>
      <c r="J31" s="155">
        <f>ROUND(ROUND((SUM(BF82:BF256)), 2)*I31, 2)</f>
        <v>0</v>
      </c>
      <c r="K31" s="49"/>
    </row>
    <row r="32" hidden="1" s="1" customFormat="1" ht="14.4" customHeight="1">
      <c r="B32" s="44"/>
      <c r="C32" s="45"/>
      <c r="D32" s="45"/>
      <c r="E32" s="53" t="s">
        <v>44</v>
      </c>
      <c r="F32" s="155">
        <f>ROUND(SUM(BG82:BG256), 2)</f>
        <v>0</v>
      </c>
      <c r="G32" s="45"/>
      <c r="H32" s="45"/>
      <c r="I32" s="156">
        <v>0.20999999999999999</v>
      </c>
      <c r="J32" s="155">
        <v>0</v>
      </c>
      <c r="K32" s="49"/>
    </row>
    <row r="33" hidden="1" s="1" customFormat="1" ht="14.4" customHeight="1">
      <c r="B33" s="44"/>
      <c r="C33" s="45"/>
      <c r="D33" s="45"/>
      <c r="E33" s="53" t="s">
        <v>45</v>
      </c>
      <c r="F33" s="155">
        <f>ROUND(SUM(BH82:BH256), 2)</f>
        <v>0</v>
      </c>
      <c r="G33" s="45"/>
      <c r="H33" s="45"/>
      <c r="I33" s="156">
        <v>0.14999999999999999</v>
      </c>
      <c r="J33" s="155">
        <v>0</v>
      </c>
      <c r="K33" s="49"/>
    </row>
    <row r="34" hidden="1" s="1" customFormat="1" ht="14.4" customHeight="1">
      <c r="B34" s="44"/>
      <c r="C34" s="45"/>
      <c r="D34" s="45"/>
      <c r="E34" s="53" t="s">
        <v>46</v>
      </c>
      <c r="F34" s="155">
        <f>ROUND(SUM(BI82:BI256),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47</v>
      </c>
      <c r="E36" s="96"/>
      <c r="F36" s="96"/>
      <c r="G36" s="159" t="s">
        <v>48</v>
      </c>
      <c r="H36" s="160" t="s">
        <v>49</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108</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Nové Sedlo - kondenzační kotelna - zhotovení PD Drahonice</v>
      </c>
      <c r="F45" s="38"/>
      <c r="G45" s="38"/>
      <c r="H45" s="38"/>
      <c r="I45" s="142"/>
      <c r="J45" s="45"/>
      <c r="K45" s="49"/>
    </row>
    <row r="46" s="1" customFormat="1" ht="14.4" customHeight="1">
      <c r="B46" s="44"/>
      <c r="C46" s="38" t="s">
        <v>106</v>
      </c>
      <c r="D46" s="45"/>
      <c r="E46" s="45"/>
      <c r="F46" s="45"/>
      <c r="G46" s="45"/>
      <c r="H46" s="45"/>
      <c r="I46" s="142"/>
      <c r="J46" s="45"/>
      <c r="K46" s="49"/>
    </row>
    <row r="47" s="1" customFormat="1" ht="17.25" customHeight="1">
      <c r="B47" s="44"/>
      <c r="C47" s="45"/>
      <c r="D47" s="45"/>
      <c r="E47" s="143" t="str">
        <f>E9</f>
        <v>D.1.4 - Silnoproudá elektrotechnika</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Drahonice u Lubence</v>
      </c>
      <c r="G49" s="45"/>
      <c r="H49" s="45"/>
      <c r="I49" s="144" t="s">
        <v>25</v>
      </c>
      <c r="J49" s="145" t="str">
        <f>IF(J12="","",J12)</f>
        <v>09.11.2017</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Vězeňská služby České republiky</v>
      </c>
      <c r="G51" s="45"/>
      <c r="H51" s="45"/>
      <c r="I51" s="144" t="s">
        <v>33</v>
      </c>
      <c r="J51" s="42" t="str">
        <f>E21</f>
        <v xml:space="preserve"> </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109</v>
      </c>
      <c r="D54" s="157"/>
      <c r="E54" s="157"/>
      <c r="F54" s="157"/>
      <c r="G54" s="157"/>
      <c r="H54" s="157"/>
      <c r="I54" s="171"/>
      <c r="J54" s="172" t="s">
        <v>110</v>
      </c>
      <c r="K54" s="173"/>
    </row>
    <row r="55" s="1" customFormat="1" ht="10.32" customHeight="1">
      <c r="B55" s="44"/>
      <c r="C55" s="45"/>
      <c r="D55" s="45"/>
      <c r="E55" s="45"/>
      <c r="F55" s="45"/>
      <c r="G55" s="45"/>
      <c r="H55" s="45"/>
      <c r="I55" s="142"/>
      <c r="J55" s="45"/>
      <c r="K55" s="49"/>
    </row>
    <row r="56" s="1" customFormat="1" ht="29.28" customHeight="1">
      <c r="B56" s="44"/>
      <c r="C56" s="174" t="s">
        <v>111</v>
      </c>
      <c r="D56" s="45"/>
      <c r="E56" s="45"/>
      <c r="F56" s="45"/>
      <c r="G56" s="45"/>
      <c r="H56" s="45"/>
      <c r="I56" s="142"/>
      <c r="J56" s="153">
        <f>J82</f>
        <v>0</v>
      </c>
      <c r="K56" s="49"/>
      <c r="AU56" s="22" t="s">
        <v>112</v>
      </c>
    </row>
    <row r="57" s="7" customFormat="1" ht="24.96" customHeight="1">
      <c r="B57" s="175"/>
      <c r="C57" s="176"/>
      <c r="D57" s="177" t="s">
        <v>118</v>
      </c>
      <c r="E57" s="178"/>
      <c r="F57" s="178"/>
      <c r="G57" s="178"/>
      <c r="H57" s="178"/>
      <c r="I57" s="179"/>
      <c r="J57" s="180">
        <f>J83</f>
        <v>0</v>
      </c>
      <c r="K57" s="181"/>
    </row>
    <row r="58" s="8" customFormat="1" ht="19.92" customHeight="1">
      <c r="B58" s="182"/>
      <c r="C58" s="183"/>
      <c r="D58" s="184" t="s">
        <v>1451</v>
      </c>
      <c r="E58" s="185"/>
      <c r="F58" s="185"/>
      <c r="G58" s="185"/>
      <c r="H58" s="185"/>
      <c r="I58" s="186"/>
      <c r="J58" s="187">
        <f>J84</f>
        <v>0</v>
      </c>
      <c r="K58" s="188"/>
    </row>
    <row r="59" s="8" customFormat="1" ht="19.92" customHeight="1">
      <c r="B59" s="182"/>
      <c r="C59" s="183"/>
      <c r="D59" s="184" t="s">
        <v>1452</v>
      </c>
      <c r="E59" s="185"/>
      <c r="F59" s="185"/>
      <c r="G59" s="185"/>
      <c r="H59" s="185"/>
      <c r="I59" s="186"/>
      <c r="J59" s="187">
        <f>J207</f>
        <v>0</v>
      </c>
      <c r="K59" s="188"/>
    </row>
    <row r="60" s="8" customFormat="1" ht="19.92" customHeight="1">
      <c r="B60" s="182"/>
      <c r="C60" s="183"/>
      <c r="D60" s="184" t="s">
        <v>1453</v>
      </c>
      <c r="E60" s="185"/>
      <c r="F60" s="185"/>
      <c r="G60" s="185"/>
      <c r="H60" s="185"/>
      <c r="I60" s="186"/>
      <c r="J60" s="187">
        <f>J216</f>
        <v>0</v>
      </c>
      <c r="K60" s="188"/>
    </row>
    <row r="61" s="7" customFormat="1" ht="24.96" customHeight="1">
      <c r="B61" s="175"/>
      <c r="C61" s="176"/>
      <c r="D61" s="177" t="s">
        <v>431</v>
      </c>
      <c r="E61" s="178"/>
      <c r="F61" s="178"/>
      <c r="G61" s="178"/>
      <c r="H61" s="178"/>
      <c r="I61" s="179"/>
      <c r="J61" s="180">
        <f>J226</f>
        <v>0</v>
      </c>
      <c r="K61" s="181"/>
    </row>
    <row r="62" s="8" customFormat="1" ht="19.92" customHeight="1">
      <c r="B62" s="182"/>
      <c r="C62" s="183"/>
      <c r="D62" s="184" t="s">
        <v>1454</v>
      </c>
      <c r="E62" s="185"/>
      <c r="F62" s="185"/>
      <c r="G62" s="185"/>
      <c r="H62" s="185"/>
      <c r="I62" s="186"/>
      <c r="J62" s="187">
        <f>J227</f>
        <v>0</v>
      </c>
      <c r="K62" s="188"/>
    </row>
    <row r="63" s="1" customFormat="1" ht="21.84" customHeight="1">
      <c r="B63" s="44"/>
      <c r="C63" s="45"/>
      <c r="D63" s="45"/>
      <c r="E63" s="45"/>
      <c r="F63" s="45"/>
      <c r="G63" s="45"/>
      <c r="H63" s="45"/>
      <c r="I63" s="142"/>
      <c r="J63" s="45"/>
      <c r="K63" s="49"/>
    </row>
    <row r="64" s="1" customFormat="1" ht="6.96" customHeight="1">
      <c r="B64" s="65"/>
      <c r="C64" s="66"/>
      <c r="D64" s="66"/>
      <c r="E64" s="66"/>
      <c r="F64" s="66"/>
      <c r="G64" s="66"/>
      <c r="H64" s="66"/>
      <c r="I64" s="164"/>
      <c r="J64" s="66"/>
      <c r="K64" s="67"/>
    </row>
    <row r="68" s="1" customFormat="1" ht="6.96" customHeight="1">
      <c r="B68" s="68"/>
      <c r="C68" s="69"/>
      <c r="D68" s="69"/>
      <c r="E68" s="69"/>
      <c r="F68" s="69"/>
      <c r="G68" s="69"/>
      <c r="H68" s="69"/>
      <c r="I68" s="167"/>
      <c r="J68" s="69"/>
      <c r="K68" s="69"/>
      <c r="L68" s="70"/>
    </row>
    <row r="69" s="1" customFormat="1" ht="36.96" customHeight="1">
      <c r="B69" s="44"/>
      <c r="C69" s="71" t="s">
        <v>120</v>
      </c>
      <c r="D69" s="72"/>
      <c r="E69" s="72"/>
      <c r="F69" s="72"/>
      <c r="G69" s="72"/>
      <c r="H69" s="72"/>
      <c r="I69" s="189"/>
      <c r="J69" s="72"/>
      <c r="K69" s="72"/>
      <c r="L69" s="70"/>
    </row>
    <row r="70" s="1" customFormat="1" ht="6.96" customHeight="1">
      <c r="B70" s="44"/>
      <c r="C70" s="72"/>
      <c r="D70" s="72"/>
      <c r="E70" s="72"/>
      <c r="F70" s="72"/>
      <c r="G70" s="72"/>
      <c r="H70" s="72"/>
      <c r="I70" s="189"/>
      <c r="J70" s="72"/>
      <c r="K70" s="72"/>
      <c r="L70" s="70"/>
    </row>
    <row r="71" s="1" customFormat="1" ht="14.4" customHeight="1">
      <c r="B71" s="44"/>
      <c r="C71" s="74" t="s">
        <v>18</v>
      </c>
      <c r="D71" s="72"/>
      <c r="E71" s="72"/>
      <c r="F71" s="72"/>
      <c r="G71" s="72"/>
      <c r="H71" s="72"/>
      <c r="I71" s="189"/>
      <c r="J71" s="72"/>
      <c r="K71" s="72"/>
      <c r="L71" s="70"/>
    </row>
    <row r="72" s="1" customFormat="1" ht="16.5" customHeight="1">
      <c r="B72" s="44"/>
      <c r="C72" s="72"/>
      <c r="D72" s="72"/>
      <c r="E72" s="190" t="str">
        <f>E7</f>
        <v>Nové Sedlo - kondenzační kotelna - zhotovení PD Drahonice</v>
      </c>
      <c r="F72" s="74"/>
      <c r="G72" s="74"/>
      <c r="H72" s="74"/>
      <c r="I72" s="189"/>
      <c r="J72" s="72"/>
      <c r="K72" s="72"/>
      <c r="L72" s="70"/>
    </row>
    <row r="73" s="1" customFormat="1" ht="14.4" customHeight="1">
      <c r="B73" s="44"/>
      <c r="C73" s="74" t="s">
        <v>106</v>
      </c>
      <c r="D73" s="72"/>
      <c r="E73" s="72"/>
      <c r="F73" s="72"/>
      <c r="G73" s="72"/>
      <c r="H73" s="72"/>
      <c r="I73" s="189"/>
      <c r="J73" s="72"/>
      <c r="K73" s="72"/>
      <c r="L73" s="70"/>
    </row>
    <row r="74" s="1" customFormat="1" ht="17.25" customHeight="1">
      <c r="B74" s="44"/>
      <c r="C74" s="72"/>
      <c r="D74" s="72"/>
      <c r="E74" s="80" t="str">
        <f>E9</f>
        <v>D.1.4 - Silnoproudá elektrotechnika</v>
      </c>
      <c r="F74" s="72"/>
      <c r="G74" s="72"/>
      <c r="H74" s="72"/>
      <c r="I74" s="189"/>
      <c r="J74" s="72"/>
      <c r="K74" s="72"/>
      <c r="L74" s="70"/>
    </row>
    <row r="75" s="1" customFormat="1" ht="6.96" customHeight="1">
      <c r="B75" s="44"/>
      <c r="C75" s="72"/>
      <c r="D75" s="72"/>
      <c r="E75" s="72"/>
      <c r="F75" s="72"/>
      <c r="G75" s="72"/>
      <c r="H75" s="72"/>
      <c r="I75" s="189"/>
      <c r="J75" s="72"/>
      <c r="K75" s="72"/>
      <c r="L75" s="70"/>
    </row>
    <row r="76" s="1" customFormat="1" ht="18" customHeight="1">
      <c r="B76" s="44"/>
      <c r="C76" s="74" t="s">
        <v>23</v>
      </c>
      <c r="D76" s="72"/>
      <c r="E76" s="72"/>
      <c r="F76" s="191" t="str">
        <f>F12</f>
        <v>Drahonice u Lubence</v>
      </c>
      <c r="G76" s="72"/>
      <c r="H76" s="72"/>
      <c r="I76" s="192" t="s">
        <v>25</v>
      </c>
      <c r="J76" s="83" t="str">
        <f>IF(J12="","",J12)</f>
        <v>09.11.2017</v>
      </c>
      <c r="K76" s="72"/>
      <c r="L76" s="70"/>
    </row>
    <row r="77" s="1" customFormat="1" ht="6.96" customHeight="1">
      <c r="B77" s="44"/>
      <c r="C77" s="72"/>
      <c r="D77" s="72"/>
      <c r="E77" s="72"/>
      <c r="F77" s="72"/>
      <c r="G77" s="72"/>
      <c r="H77" s="72"/>
      <c r="I77" s="189"/>
      <c r="J77" s="72"/>
      <c r="K77" s="72"/>
      <c r="L77" s="70"/>
    </row>
    <row r="78" s="1" customFormat="1">
      <c r="B78" s="44"/>
      <c r="C78" s="74" t="s">
        <v>27</v>
      </c>
      <c r="D78" s="72"/>
      <c r="E78" s="72"/>
      <c r="F78" s="191" t="str">
        <f>E15</f>
        <v>Vězeňská služby České republiky</v>
      </c>
      <c r="G78" s="72"/>
      <c r="H78" s="72"/>
      <c r="I78" s="192" t="s">
        <v>33</v>
      </c>
      <c r="J78" s="191" t="str">
        <f>E21</f>
        <v xml:space="preserve"> </v>
      </c>
      <c r="K78" s="72"/>
      <c r="L78" s="70"/>
    </row>
    <row r="79" s="1" customFormat="1" ht="14.4" customHeight="1">
      <c r="B79" s="44"/>
      <c r="C79" s="74" t="s">
        <v>31</v>
      </c>
      <c r="D79" s="72"/>
      <c r="E79" s="72"/>
      <c r="F79" s="191" t="str">
        <f>IF(E18="","",E18)</f>
        <v/>
      </c>
      <c r="G79" s="72"/>
      <c r="H79" s="72"/>
      <c r="I79" s="189"/>
      <c r="J79" s="72"/>
      <c r="K79" s="72"/>
      <c r="L79" s="70"/>
    </row>
    <row r="80" s="1" customFormat="1" ht="10.32" customHeight="1">
      <c r="B80" s="44"/>
      <c r="C80" s="72"/>
      <c r="D80" s="72"/>
      <c r="E80" s="72"/>
      <c r="F80" s="72"/>
      <c r="G80" s="72"/>
      <c r="H80" s="72"/>
      <c r="I80" s="189"/>
      <c r="J80" s="72"/>
      <c r="K80" s="72"/>
      <c r="L80" s="70"/>
    </row>
    <row r="81" s="9" customFormat="1" ht="29.28" customHeight="1">
      <c r="B81" s="193"/>
      <c r="C81" s="194" t="s">
        <v>121</v>
      </c>
      <c r="D81" s="195" t="s">
        <v>56</v>
      </c>
      <c r="E81" s="195" t="s">
        <v>52</v>
      </c>
      <c r="F81" s="195" t="s">
        <v>122</v>
      </c>
      <c r="G81" s="195" t="s">
        <v>123</v>
      </c>
      <c r="H81" s="195" t="s">
        <v>124</v>
      </c>
      <c r="I81" s="196" t="s">
        <v>125</v>
      </c>
      <c r="J81" s="195" t="s">
        <v>110</v>
      </c>
      <c r="K81" s="197" t="s">
        <v>126</v>
      </c>
      <c r="L81" s="198"/>
      <c r="M81" s="100" t="s">
        <v>127</v>
      </c>
      <c r="N81" s="101" t="s">
        <v>41</v>
      </c>
      <c r="O81" s="101" t="s">
        <v>128</v>
      </c>
      <c r="P81" s="101" t="s">
        <v>129</v>
      </c>
      <c r="Q81" s="101" t="s">
        <v>130</v>
      </c>
      <c r="R81" s="101" t="s">
        <v>131</v>
      </c>
      <c r="S81" s="101" t="s">
        <v>132</v>
      </c>
      <c r="T81" s="102" t="s">
        <v>133</v>
      </c>
    </row>
    <row r="82" s="1" customFormat="1" ht="29.28" customHeight="1">
      <c r="B82" s="44"/>
      <c r="C82" s="106" t="s">
        <v>111</v>
      </c>
      <c r="D82" s="72"/>
      <c r="E82" s="72"/>
      <c r="F82" s="72"/>
      <c r="G82" s="72"/>
      <c r="H82" s="72"/>
      <c r="I82" s="189"/>
      <c r="J82" s="199">
        <f>BK82</f>
        <v>0</v>
      </c>
      <c r="K82" s="72"/>
      <c r="L82" s="70"/>
      <c r="M82" s="103"/>
      <c r="N82" s="104"/>
      <c r="O82" s="104"/>
      <c r="P82" s="200">
        <f>P83+P226</f>
        <v>0</v>
      </c>
      <c r="Q82" s="104"/>
      <c r="R82" s="200">
        <f>R83+R226</f>
        <v>20.7181766</v>
      </c>
      <c r="S82" s="104"/>
      <c r="T82" s="201">
        <f>T83+T226</f>
        <v>0</v>
      </c>
      <c r="AT82" s="22" t="s">
        <v>70</v>
      </c>
      <c r="AU82" s="22" t="s">
        <v>112</v>
      </c>
      <c r="BK82" s="202">
        <f>BK83+BK226</f>
        <v>0</v>
      </c>
    </row>
    <row r="83" s="10" customFormat="1" ht="37.44" customHeight="1">
      <c r="B83" s="203"/>
      <c r="C83" s="204"/>
      <c r="D83" s="205" t="s">
        <v>70</v>
      </c>
      <c r="E83" s="206" t="s">
        <v>400</v>
      </c>
      <c r="F83" s="206" t="s">
        <v>401</v>
      </c>
      <c r="G83" s="204"/>
      <c r="H83" s="204"/>
      <c r="I83" s="207"/>
      <c r="J83" s="208">
        <f>BK83</f>
        <v>0</v>
      </c>
      <c r="K83" s="204"/>
      <c r="L83" s="209"/>
      <c r="M83" s="210"/>
      <c r="N83" s="211"/>
      <c r="O83" s="211"/>
      <c r="P83" s="212">
        <f>P84+P207+P216</f>
        <v>0</v>
      </c>
      <c r="Q83" s="211"/>
      <c r="R83" s="212">
        <f>R84+R207+R216</f>
        <v>0.2821766</v>
      </c>
      <c r="S83" s="211"/>
      <c r="T83" s="213">
        <f>T84+T207+T216</f>
        <v>0</v>
      </c>
      <c r="AR83" s="214" t="s">
        <v>81</v>
      </c>
      <c r="AT83" s="215" t="s">
        <v>70</v>
      </c>
      <c r="AU83" s="215" t="s">
        <v>71</v>
      </c>
      <c r="AY83" s="214" t="s">
        <v>136</v>
      </c>
      <c r="BK83" s="216">
        <f>BK84+BK207+BK216</f>
        <v>0</v>
      </c>
    </row>
    <row r="84" s="10" customFormat="1" ht="19.92" customHeight="1">
      <c r="B84" s="203"/>
      <c r="C84" s="204"/>
      <c r="D84" s="205" t="s">
        <v>70</v>
      </c>
      <c r="E84" s="217" t="s">
        <v>1455</v>
      </c>
      <c r="F84" s="217" t="s">
        <v>1456</v>
      </c>
      <c r="G84" s="204"/>
      <c r="H84" s="204"/>
      <c r="I84" s="207"/>
      <c r="J84" s="218">
        <f>BK84</f>
        <v>0</v>
      </c>
      <c r="K84" s="204"/>
      <c r="L84" s="209"/>
      <c r="M84" s="210"/>
      <c r="N84" s="211"/>
      <c r="O84" s="211"/>
      <c r="P84" s="212">
        <f>SUM(P85:P206)</f>
        <v>0</v>
      </c>
      <c r="Q84" s="211"/>
      <c r="R84" s="212">
        <f>SUM(R85:R206)</f>
        <v>0.27997660000000002</v>
      </c>
      <c r="S84" s="211"/>
      <c r="T84" s="213">
        <f>SUM(T85:T206)</f>
        <v>0</v>
      </c>
      <c r="AR84" s="214" t="s">
        <v>81</v>
      </c>
      <c r="AT84" s="215" t="s">
        <v>70</v>
      </c>
      <c r="AU84" s="215" t="s">
        <v>79</v>
      </c>
      <c r="AY84" s="214" t="s">
        <v>136</v>
      </c>
      <c r="BK84" s="216">
        <f>SUM(BK85:BK206)</f>
        <v>0</v>
      </c>
    </row>
    <row r="85" s="1" customFormat="1" ht="16.5" customHeight="1">
      <c r="B85" s="44"/>
      <c r="C85" s="219" t="s">
        <v>79</v>
      </c>
      <c r="D85" s="219" t="s">
        <v>138</v>
      </c>
      <c r="E85" s="220" t="s">
        <v>1457</v>
      </c>
      <c r="F85" s="221" t="s">
        <v>1458</v>
      </c>
      <c r="G85" s="222" t="s">
        <v>159</v>
      </c>
      <c r="H85" s="223">
        <v>30</v>
      </c>
      <c r="I85" s="224"/>
      <c r="J85" s="225">
        <f>ROUND(I85*H85,2)</f>
        <v>0</v>
      </c>
      <c r="K85" s="221" t="s">
        <v>142</v>
      </c>
      <c r="L85" s="70"/>
      <c r="M85" s="226" t="s">
        <v>21</v>
      </c>
      <c r="N85" s="227" t="s">
        <v>42</v>
      </c>
      <c r="O85" s="45"/>
      <c r="P85" s="228">
        <f>O85*H85</f>
        <v>0</v>
      </c>
      <c r="Q85" s="228">
        <v>0</v>
      </c>
      <c r="R85" s="228">
        <f>Q85*H85</f>
        <v>0</v>
      </c>
      <c r="S85" s="228">
        <v>0</v>
      </c>
      <c r="T85" s="229">
        <f>S85*H85</f>
        <v>0</v>
      </c>
      <c r="AR85" s="22" t="s">
        <v>250</v>
      </c>
      <c r="AT85" s="22" t="s">
        <v>138</v>
      </c>
      <c r="AU85" s="22" t="s">
        <v>81</v>
      </c>
      <c r="AY85" s="22" t="s">
        <v>136</v>
      </c>
      <c r="BE85" s="230">
        <f>IF(N85="základní",J85,0)</f>
        <v>0</v>
      </c>
      <c r="BF85" s="230">
        <f>IF(N85="snížená",J85,0)</f>
        <v>0</v>
      </c>
      <c r="BG85" s="230">
        <f>IF(N85="zákl. přenesená",J85,0)</f>
        <v>0</v>
      </c>
      <c r="BH85" s="230">
        <f>IF(N85="sníž. přenesená",J85,0)</f>
        <v>0</v>
      </c>
      <c r="BI85" s="230">
        <f>IF(N85="nulová",J85,0)</f>
        <v>0</v>
      </c>
      <c r="BJ85" s="22" t="s">
        <v>79</v>
      </c>
      <c r="BK85" s="230">
        <f>ROUND(I85*H85,2)</f>
        <v>0</v>
      </c>
      <c r="BL85" s="22" t="s">
        <v>250</v>
      </c>
      <c r="BM85" s="22" t="s">
        <v>1459</v>
      </c>
    </row>
    <row r="86" s="1" customFormat="1">
      <c r="B86" s="44"/>
      <c r="C86" s="72"/>
      <c r="D86" s="231" t="s">
        <v>145</v>
      </c>
      <c r="E86" s="72"/>
      <c r="F86" s="232" t="s">
        <v>1460</v>
      </c>
      <c r="G86" s="72"/>
      <c r="H86" s="72"/>
      <c r="I86" s="189"/>
      <c r="J86" s="72"/>
      <c r="K86" s="72"/>
      <c r="L86" s="70"/>
      <c r="M86" s="233"/>
      <c r="N86" s="45"/>
      <c r="O86" s="45"/>
      <c r="P86" s="45"/>
      <c r="Q86" s="45"/>
      <c r="R86" s="45"/>
      <c r="S86" s="45"/>
      <c r="T86" s="93"/>
      <c r="AT86" s="22" t="s">
        <v>145</v>
      </c>
      <c r="AU86" s="22" t="s">
        <v>81</v>
      </c>
    </row>
    <row r="87" s="11" customFormat="1">
      <c r="B87" s="235"/>
      <c r="C87" s="236"/>
      <c r="D87" s="231" t="s">
        <v>149</v>
      </c>
      <c r="E87" s="237" t="s">
        <v>21</v>
      </c>
      <c r="F87" s="238" t="s">
        <v>1461</v>
      </c>
      <c r="G87" s="236"/>
      <c r="H87" s="239">
        <v>30</v>
      </c>
      <c r="I87" s="240"/>
      <c r="J87" s="236"/>
      <c r="K87" s="236"/>
      <c r="L87" s="241"/>
      <c r="M87" s="242"/>
      <c r="N87" s="243"/>
      <c r="O87" s="243"/>
      <c r="P87" s="243"/>
      <c r="Q87" s="243"/>
      <c r="R87" s="243"/>
      <c r="S87" s="243"/>
      <c r="T87" s="244"/>
      <c r="AT87" s="245" t="s">
        <v>149</v>
      </c>
      <c r="AU87" s="245" t="s">
        <v>81</v>
      </c>
      <c r="AV87" s="11" t="s">
        <v>81</v>
      </c>
      <c r="AW87" s="11" t="s">
        <v>35</v>
      </c>
      <c r="AX87" s="11" t="s">
        <v>71</v>
      </c>
      <c r="AY87" s="245" t="s">
        <v>136</v>
      </c>
    </row>
    <row r="88" s="1" customFormat="1" ht="16.5" customHeight="1">
      <c r="B88" s="44"/>
      <c r="C88" s="246" t="s">
        <v>81</v>
      </c>
      <c r="D88" s="246" t="s">
        <v>228</v>
      </c>
      <c r="E88" s="247" t="s">
        <v>1462</v>
      </c>
      <c r="F88" s="248" t="s">
        <v>1463</v>
      </c>
      <c r="G88" s="249" t="s">
        <v>159</v>
      </c>
      <c r="H88" s="250">
        <v>30.600000000000001</v>
      </c>
      <c r="I88" s="251"/>
      <c r="J88" s="252">
        <f>ROUND(I88*H88,2)</f>
        <v>0</v>
      </c>
      <c r="K88" s="248" t="s">
        <v>142</v>
      </c>
      <c r="L88" s="253"/>
      <c r="M88" s="254" t="s">
        <v>21</v>
      </c>
      <c r="N88" s="255" t="s">
        <v>42</v>
      </c>
      <c r="O88" s="45"/>
      <c r="P88" s="228">
        <f>O88*H88</f>
        <v>0</v>
      </c>
      <c r="Q88" s="228">
        <v>4.0000000000000003E-05</v>
      </c>
      <c r="R88" s="228">
        <f>Q88*H88</f>
        <v>0.0012240000000000003</v>
      </c>
      <c r="S88" s="228">
        <v>0</v>
      </c>
      <c r="T88" s="229">
        <f>S88*H88</f>
        <v>0</v>
      </c>
      <c r="AR88" s="22" t="s">
        <v>357</v>
      </c>
      <c r="AT88" s="22" t="s">
        <v>228</v>
      </c>
      <c r="AU88" s="22" t="s">
        <v>81</v>
      </c>
      <c r="AY88" s="22" t="s">
        <v>136</v>
      </c>
      <c r="BE88" s="230">
        <f>IF(N88="základní",J88,0)</f>
        <v>0</v>
      </c>
      <c r="BF88" s="230">
        <f>IF(N88="snížená",J88,0)</f>
        <v>0</v>
      </c>
      <c r="BG88" s="230">
        <f>IF(N88="zákl. přenesená",J88,0)</f>
        <v>0</v>
      </c>
      <c r="BH88" s="230">
        <f>IF(N88="sníž. přenesená",J88,0)</f>
        <v>0</v>
      </c>
      <c r="BI88" s="230">
        <f>IF(N88="nulová",J88,0)</f>
        <v>0</v>
      </c>
      <c r="BJ88" s="22" t="s">
        <v>79</v>
      </c>
      <c r="BK88" s="230">
        <f>ROUND(I88*H88,2)</f>
        <v>0</v>
      </c>
      <c r="BL88" s="22" t="s">
        <v>250</v>
      </c>
      <c r="BM88" s="22" t="s">
        <v>1464</v>
      </c>
    </row>
    <row r="89" s="1" customFormat="1">
      <c r="B89" s="44"/>
      <c r="C89" s="72"/>
      <c r="D89" s="231" t="s">
        <v>145</v>
      </c>
      <c r="E89" s="72"/>
      <c r="F89" s="232" t="s">
        <v>1465</v>
      </c>
      <c r="G89" s="72"/>
      <c r="H89" s="72"/>
      <c r="I89" s="189"/>
      <c r="J89" s="72"/>
      <c r="K89" s="72"/>
      <c r="L89" s="70"/>
      <c r="M89" s="233"/>
      <c r="N89" s="45"/>
      <c r="O89" s="45"/>
      <c r="P89" s="45"/>
      <c r="Q89" s="45"/>
      <c r="R89" s="45"/>
      <c r="S89" s="45"/>
      <c r="T89" s="93"/>
      <c r="AT89" s="22" t="s">
        <v>145</v>
      </c>
      <c r="AU89" s="22" t="s">
        <v>81</v>
      </c>
    </row>
    <row r="90" s="1" customFormat="1">
      <c r="B90" s="44"/>
      <c r="C90" s="72"/>
      <c r="D90" s="231" t="s">
        <v>224</v>
      </c>
      <c r="E90" s="72"/>
      <c r="F90" s="234" t="s">
        <v>1466</v>
      </c>
      <c r="G90" s="72"/>
      <c r="H90" s="72"/>
      <c r="I90" s="189"/>
      <c r="J90" s="72"/>
      <c r="K90" s="72"/>
      <c r="L90" s="70"/>
      <c r="M90" s="233"/>
      <c r="N90" s="45"/>
      <c r="O90" s="45"/>
      <c r="P90" s="45"/>
      <c r="Q90" s="45"/>
      <c r="R90" s="45"/>
      <c r="S90" s="45"/>
      <c r="T90" s="93"/>
      <c r="AT90" s="22" t="s">
        <v>224</v>
      </c>
      <c r="AU90" s="22" t="s">
        <v>81</v>
      </c>
    </row>
    <row r="91" s="11" customFormat="1">
      <c r="B91" s="235"/>
      <c r="C91" s="236"/>
      <c r="D91" s="231" t="s">
        <v>149</v>
      </c>
      <c r="E91" s="236"/>
      <c r="F91" s="238" t="s">
        <v>1467</v>
      </c>
      <c r="G91" s="236"/>
      <c r="H91" s="239">
        <v>30.600000000000001</v>
      </c>
      <c r="I91" s="240"/>
      <c r="J91" s="236"/>
      <c r="K91" s="236"/>
      <c r="L91" s="241"/>
      <c r="M91" s="242"/>
      <c r="N91" s="243"/>
      <c r="O91" s="243"/>
      <c r="P91" s="243"/>
      <c r="Q91" s="243"/>
      <c r="R91" s="243"/>
      <c r="S91" s="243"/>
      <c r="T91" s="244"/>
      <c r="AT91" s="245" t="s">
        <v>149</v>
      </c>
      <c r="AU91" s="245" t="s">
        <v>81</v>
      </c>
      <c r="AV91" s="11" t="s">
        <v>81</v>
      </c>
      <c r="AW91" s="11" t="s">
        <v>6</v>
      </c>
      <c r="AX91" s="11" t="s">
        <v>79</v>
      </c>
      <c r="AY91" s="245" t="s">
        <v>136</v>
      </c>
    </row>
    <row r="92" s="1" customFormat="1" ht="16.5" customHeight="1">
      <c r="B92" s="44"/>
      <c r="C92" s="219" t="s">
        <v>156</v>
      </c>
      <c r="D92" s="219" t="s">
        <v>138</v>
      </c>
      <c r="E92" s="220" t="s">
        <v>1468</v>
      </c>
      <c r="F92" s="221" t="s">
        <v>1469</v>
      </c>
      <c r="G92" s="222" t="s">
        <v>353</v>
      </c>
      <c r="H92" s="223">
        <v>14</v>
      </c>
      <c r="I92" s="224"/>
      <c r="J92" s="225">
        <f>ROUND(I92*H92,2)</f>
        <v>0</v>
      </c>
      <c r="K92" s="221" t="s">
        <v>142</v>
      </c>
      <c r="L92" s="70"/>
      <c r="M92" s="226" t="s">
        <v>21</v>
      </c>
      <c r="N92" s="227" t="s">
        <v>42</v>
      </c>
      <c r="O92" s="45"/>
      <c r="P92" s="228">
        <f>O92*H92</f>
        <v>0</v>
      </c>
      <c r="Q92" s="228">
        <v>0</v>
      </c>
      <c r="R92" s="228">
        <f>Q92*H92</f>
        <v>0</v>
      </c>
      <c r="S92" s="228">
        <v>0</v>
      </c>
      <c r="T92" s="229">
        <f>S92*H92</f>
        <v>0</v>
      </c>
      <c r="AR92" s="22" t="s">
        <v>250</v>
      </c>
      <c r="AT92" s="22" t="s">
        <v>138</v>
      </c>
      <c r="AU92" s="22" t="s">
        <v>81</v>
      </c>
      <c r="AY92" s="22" t="s">
        <v>136</v>
      </c>
      <c r="BE92" s="230">
        <f>IF(N92="základní",J92,0)</f>
        <v>0</v>
      </c>
      <c r="BF92" s="230">
        <f>IF(N92="snížená",J92,0)</f>
        <v>0</v>
      </c>
      <c r="BG92" s="230">
        <f>IF(N92="zákl. přenesená",J92,0)</f>
        <v>0</v>
      </c>
      <c r="BH92" s="230">
        <f>IF(N92="sníž. přenesená",J92,0)</f>
        <v>0</v>
      </c>
      <c r="BI92" s="230">
        <f>IF(N92="nulová",J92,0)</f>
        <v>0</v>
      </c>
      <c r="BJ92" s="22" t="s">
        <v>79</v>
      </c>
      <c r="BK92" s="230">
        <f>ROUND(I92*H92,2)</f>
        <v>0</v>
      </c>
      <c r="BL92" s="22" t="s">
        <v>250</v>
      </c>
      <c r="BM92" s="22" t="s">
        <v>1470</v>
      </c>
    </row>
    <row r="93" s="1" customFormat="1">
      <c r="B93" s="44"/>
      <c r="C93" s="72"/>
      <c r="D93" s="231" t="s">
        <v>145</v>
      </c>
      <c r="E93" s="72"/>
      <c r="F93" s="232" t="s">
        <v>1471</v>
      </c>
      <c r="G93" s="72"/>
      <c r="H93" s="72"/>
      <c r="I93" s="189"/>
      <c r="J93" s="72"/>
      <c r="K93" s="72"/>
      <c r="L93" s="70"/>
      <c r="M93" s="233"/>
      <c r="N93" s="45"/>
      <c r="O93" s="45"/>
      <c r="P93" s="45"/>
      <c r="Q93" s="45"/>
      <c r="R93" s="45"/>
      <c r="S93" s="45"/>
      <c r="T93" s="93"/>
      <c r="AT93" s="22" t="s">
        <v>145</v>
      </c>
      <c r="AU93" s="22" t="s">
        <v>81</v>
      </c>
    </row>
    <row r="94" s="1" customFormat="1" ht="16.5" customHeight="1">
      <c r="B94" s="44"/>
      <c r="C94" s="246" t="s">
        <v>143</v>
      </c>
      <c r="D94" s="246" t="s">
        <v>228</v>
      </c>
      <c r="E94" s="247" t="s">
        <v>1472</v>
      </c>
      <c r="F94" s="248" t="s">
        <v>1473</v>
      </c>
      <c r="G94" s="249" t="s">
        <v>1474</v>
      </c>
      <c r="H94" s="250">
        <v>14</v>
      </c>
      <c r="I94" s="251"/>
      <c r="J94" s="252">
        <f>ROUND(I94*H94,2)</f>
        <v>0</v>
      </c>
      <c r="K94" s="248" t="s">
        <v>21</v>
      </c>
      <c r="L94" s="253"/>
      <c r="M94" s="254" t="s">
        <v>21</v>
      </c>
      <c r="N94" s="255" t="s">
        <v>42</v>
      </c>
      <c r="O94" s="45"/>
      <c r="P94" s="228">
        <f>O94*H94</f>
        <v>0</v>
      </c>
      <c r="Q94" s="228">
        <v>0</v>
      </c>
      <c r="R94" s="228">
        <f>Q94*H94</f>
        <v>0</v>
      </c>
      <c r="S94" s="228">
        <v>0</v>
      </c>
      <c r="T94" s="229">
        <f>S94*H94</f>
        <v>0</v>
      </c>
      <c r="AR94" s="22" t="s">
        <v>357</v>
      </c>
      <c r="AT94" s="22" t="s">
        <v>228</v>
      </c>
      <c r="AU94" s="22" t="s">
        <v>81</v>
      </c>
      <c r="AY94" s="22" t="s">
        <v>136</v>
      </c>
      <c r="BE94" s="230">
        <f>IF(N94="základní",J94,0)</f>
        <v>0</v>
      </c>
      <c r="BF94" s="230">
        <f>IF(N94="snížená",J94,0)</f>
        <v>0</v>
      </c>
      <c r="BG94" s="230">
        <f>IF(N94="zákl. přenesená",J94,0)</f>
        <v>0</v>
      </c>
      <c r="BH94" s="230">
        <f>IF(N94="sníž. přenesená",J94,0)</f>
        <v>0</v>
      </c>
      <c r="BI94" s="230">
        <f>IF(N94="nulová",J94,0)</f>
        <v>0</v>
      </c>
      <c r="BJ94" s="22" t="s">
        <v>79</v>
      </c>
      <c r="BK94" s="230">
        <f>ROUND(I94*H94,2)</f>
        <v>0</v>
      </c>
      <c r="BL94" s="22" t="s">
        <v>250</v>
      </c>
      <c r="BM94" s="22" t="s">
        <v>1475</v>
      </c>
    </row>
    <row r="95" s="1" customFormat="1">
      <c r="B95" s="44"/>
      <c r="C95" s="72"/>
      <c r="D95" s="231" t="s">
        <v>145</v>
      </c>
      <c r="E95" s="72"/>
      <c r="F95" s="232" t="s">
        <v>1476</v>
      </c>
      <c r="G95" s="72"/>
      <c r="H95" s="72"/>
      <c r="I95" s="189"/>
      <c r="J95" s="72"/>
      <c r="K95" s="72"/>
      <c r="L95" s="70"/>
      <c r="M95" s="233"/>
      <c r="N95" s="45"/>
      <c r="O95" s="45"/>
      <c r="P95" s="45"/>
      <c r="Q95" s="45"/>
      <c r="R95" s="45"/>
      <c r="S95" s="45"/>
      <c r="T95" s="93"/>
      <c r="AT95" s="22" t="s">
        <v>145</v>
      </c>
      <c r="AU95" s="22" t="s">
        <v>81</v>
      </c>
    </row>
    <row r="96" s="11" customFormat="1">
      <c r="B96" s="235"/>
      <c r="C96" s="236"/>
      <c r="D96" s="231" t="s">
        <v>149</v>
      </c>
      <c r="E96" s="237" t="s">
        <v>21</v>
      </c>
      <c r="F96" s="238" t="s">
        <v>1477</v>
      </c>
      <c r="G96" s="236"/>
      <c r="H96" s="239">
        <v>14</v>
      </c>
      <c r="I96" s="240"/>
      <c r="J96" s="236"/>
      <c r="K96" s="236"/>
      <c r="L96" s="241"/>
      <c r="M96" s="242"/>
      <c r="N96" s="243"/>
      <c r="O96" s="243"/>
      <c r="P96" s="243"/>
      <c r="Q96" s="243"/>
      <c r="R96" s="243"/>
      <c r="S96" s="243"/>
      <c r="T96" s="244"/>
      <c r="AT96" s="245" t="s">
        <v>149</v>
      </c>
      <c r="AU96" s="245" t="s">
        <v>81</v>
      </c>
      <c r="AV96" s="11" t="s">
        <v>81</v>
      </c>
      <c r="AW96" s="11" t="s">
        <v>35</v>
      </c>
      <c r="AX96" s="11" t="s">
        <v>71</v>
      </c>
      <c r="AY96" s="245" t="s">
        <v>136</v>
      </c>
    </row>
    <row r="97" s="1" customFormat="1" ht="16.5" customHeight="1">
      <c r="B97" s="44"/>
      <c r="C97" s="219" t="s">
        <v>171</v>
      </c>
      <c r="D97" s="219" t="s">
        <v>138</v>
      </c>
      <c r="E97" s="220" t="s">
        <v>1478</v>
      </c>
      <c r="F97" s="221" t="s">
        <v>1479</v>
      </c>
      <c r="G97" s="222" t="s">
        <v>159</v>
      </c>
      <c r="H97" s="223">
        <v>15</v>
      </c>
      <c r="I97" s="224"/>
      <c r="J97" s="225">
        <f>ROUND(I97*H97,2)</f>
        <v>0</v>
      </c>
      <c r="K97" s="221" t="s">
        <v>142</v>
      </c>
      <c r="L97" s="70"/>
      <c r="M97" s="226" t="s">
        <v>21</v>
      </c>
      <c r="N97" s="227" t="s">
        <v>42</v>
      </c>
      <c r="O97" s="45"/>
      <c r="P97" s="228">
        <f>O97*H97</f>
        <v>0</v>
      </c>
      <c r="Q97" s="228">
        <v>0</v>
      </c>
      <c r="R97" s="228">
        <f>Q97*H97</f>
        <v>0</v>
      </c>
      <c r="S97" s="228">
        <v>0</v>
      </c>
      <c r="T97" s="229">
        <f>S97*H97</f>
        <v>0</v>
      </c>
      <c r="AR97" s="22" t="s">
        <v>250</v>
      </c>
      <c r="AT97" s="22" t="s">
        <v>138</v>
      </c>
      <c r="AU97" s="22" t="s">
        <v>81</v>
      </c>
      <c r="AY97" s="22" t="s">
        <v>136</v>
      </c>
      <c r="BE97" s="230">
        <f>IF(N97="základní",J97,0)</f>
        <v>0</v>
      </c>
      <c r="BF97" s="230">
        <f>IF(N97="snížená",J97,0)</f>
        <v>0</v>
      </c>
      <c r="BG97" s="230">
        <f>IF(N97="zákl. přenesená",J97,0)</f>
        <v>0</v>
      </c>
      <c r="BH97" s="230">
        <f>IF(N97="sníž. přenesená",J97,0)</f>
        <v>0</v>
      </c>
      <c r="BI97" s="230">
        <f>IF(N97="nulová",J97,0)</f>
        <v>0</v>
      </c>
      <c r="BJ97" s="22" t="s">
        <v>79</v>
      </c>
      <c r="BK97" s="230">
        <f>ROUND(I97*H97,2)</f>
        <v>0</v>
      </c>
      <c r="BL97" s="22" t="s">
        <v>250</v>
      </c>
      <c r="BM97" s="22" t="s">
        <v>1480</v>
      </c>
    </row>
    <row r="98" s="1" customFormat="1">
      <c r="B98" s="44"/>
      <c r="C98" s="72"/>
      <c r="D98" s="231" t="s">
        <v>145</v>
      </c>
      <c r="E98" s="72"/>
      <c r="F98" s="232" t="s">
        <v>1481</v>
      </c>
      <c r="G98" s="72"/>
      <c r="H98" s="72"/>
      <c r="I98" s="189"/>
      <c r="J98" s="72"/>
      <c r="K98" s="72"/>
      <c r="L98" s="70"/>
      <c r="M98" s="233"/>
      <c r="N98" s="45"/>
      <c r="O98" s="45"/>
      <c r="P98" s="45"/>
      <c r="Q98" s="45"/>
      <c r="R98" s="45"/>
      <c r="S98" s="45"/>
      <c r="T98" s="93"/>
      <c r="AT98" s="22" t="s">
        <v>145</v>
      </c>
      <c r="AU98" s="22" t="s">
        <v>81</v>
      </c>
    </row>
    <row r="99" s="11" customFormat="1">
      <c r="B99" s="235"/>
      <c r="C99" s="236"/>
      <c r="D99" s="231" t="s">
        <v>149</v>
      </c>
      <c r="E99" s="237" t="s">
        <v>21</v>
      </c>
      <c r="F99" s="238" t="s">
        <v>1482</v>
      </c>
      <c r="G99" s="236"/>
      <c r="H99" s="239">
        <v>15</v>
      </c>
      <c r="I99" s="240"/>
      <c r="J99" s="236"/>
      <c r="K99" s="236"/>
      <c r="L99" s="241"/>
      <c r="M99" s="242"/>
      <c r="N99" s="243"/>
      <c r="O99" s="243"/>
      <c r="P99" s="243"/>
      <c r="Q99" s="243"/>
      <c r="R99" s="243"/>
      <c r="S99" s="243"/>
      <c r="T99" s="244"/>
      <c r="AT99" s="245" t="s">
        <v>149</v>
      </c>
      <c r="AU99" s="245" t="s">
        <v>81</v>
      </c>
      <c r="AV99" s="11" t="s">
        <v>81</v>
      </c>
      <c r="AW99" s="11" t="s">
        <v>35</v>
      </c>
      <c r="AX99" s="11" t="s">
        <v>71</v>
      </c>
      <c r="AY99" s="245" t="s">
        <v>136</v>
      </c>
    </row>
    <row r="100" s="1" customFormat="1" ht="16.5" customHeight="1">
      <c r="B100" s="44"/>
      <c r="C100" s="246" t="s">
        <v>177</v>
      </c>
      <c r="D100" s="246" t="s">
        <v>228</v>
      </c>
      <c r="E100" s="247" t="s">
        <v>1483</v>
      </c>
      <c r="F100" s="248" t="s">
        <v>1484</v>
      </c>
      <c r="G100" s="249" t="s">
        <v>159</v>
      </c>
      <c r="H100" s="250">
        <v>15.300000000000001</v>
      </c>
      <c r="I100" s="251"/>
      <c r="J100" s="252">
        <f>ROUND(I100*H100,2)</f>
        <v>0</v>
      </c>
      <c r="K100" s="248" t="s">
        <v>142</v>
      </c>
      <c r="L100" s="253"/>
      <c r="M100" s="254" t="s">
        <v>21</v>
      </c>
      <c r="N100" s="255" t="s">
        <v>42</v>
      </c>
      <c r="O100" s="45"/>
      <c r="P100" s="228">
        <f>O100*H100</f>
        <v>0</v>
      </c>
      <c r="Q100" s="228">
        <v>6.9999999999999994E-05</v>
      </c>
      <c r="R100" s="228">
        <f>Q100*H100</f>
        <v>0.0010709999999999999</v>
      </c>
      <c r="S100" s="228">
        <v>0</v>
      </c>
      <c r="T100" s="229">
        <f>S100*H100</f>
        <v>0</v>
      </c>
      <c r="AR100" s="22" t="s">
        <v>357</v>
      </c>
      <c r="AT100" s="22" t="s">
        <v>228</v>
      </c>
      <c r="AU100" s="22" t="s">
        <v>81</v>
      </c>
      <c r="AY100" s="22" t="s">
        <v>136</v>
      </c>
      <c r="BE100" s="230">
        <f>IF(N100="základní",J100,0)</f>
        <v>0</v>
      </c>
      <c r="BF100" s="230">
        <f>IF(N100="snížená",J100,0)</f>
        <v>0</v>
      </c>
      <c r="BG100" s="230">
        <f>IF(N100="zákl. přenesená",J100,0)</f>
        <v>0</v>
      </c>
      <c r="BH100" s="230">
        <f>IF(N100="sníž. přenesená",J100,0)</f>
        <v>0</v>
      </c>
      <c r="BI100" s="230">
        <f>IF(N100="nulová",J100,0)</f>
        <v>0</v>
      </c>
      <c r="BJ100" s="22" t="s">
        <v>79</v>
      </c>
      <c r="BK100" s="230">
        <f>ROUND(I100*H100,2)</f>
        <v>0</v>
      </c>
      <c r="BL100" s="22" t="s">
        <v>250</v>
      </c>
      <c r="BM100" s="22" t="s">
        <v>1485</v>
      </c>
    </row>
    <row r="101" s="1" customFormat="1">
      <c r="B101" s="44"/>
      <c r="C101" s="72"/>
      <c r="D101" s="231" t="s">
        <v>145</v>
      </c>
      <c r="E101" s="72"/>
      <c r="F101" s="232" t="s">
        <v>1484</v>
      </c>
      <c r="G101" s="72"/>
      <c r="H101" s="72"/>
      <c r="I101" s="189"/>
      <c r="J101" s="72"/>
      <c r="K101" s="72"/>
      <c r="L101" s="70"/>
      <c r="M101" s="233"/>
      <c r="N101" s="45"/>
      <c r="O101" s="45"/>
      <c r="P101" s="45"/>
      <c r="Q101" s="45"/>
      <c r="R101" s="45"/>
      <c r="S101" s="45"/>
      <c r="T101" s="93"/>
      <c r="AT101" s="22" t="s">
        <v>145</v>
      </c>
      <c r="AU101" s="22" t="s">
        <v>81</v>
      </c>
    </row>
    <row r="102" s="1" customFormat="1">
      <c r="B102" s="44"/>
      <c r="C102" s="72"/>
      <c r="D102" s="231" t="s">
        <v>224</v>
      </c>
      <c r="E102" s="72"/>
      <c r="F102" s="234" t="s">
        <v>1486</v>
      </c>
      <c r="G102" s="72"/>
      <c r="H102" s="72"/>
      <c r="I102" s="189"/>
      <c r="J102" s="72"/>
      <c r="K102" s="72"/>
      <c r="L102" s="70"/>
      <c r="M102" s="233"/>
      <c r="N102" s="45"/>
      <c r="O102" s="45"/>
      <c r="P102" s="45"/>
      <c r="Q102" s="45"/>
      <c r="R102" s="45"/>
      <c r="S102" s="45"/>
      <c r="T102" s="93"/>
      <c r="AT102" s="22" t="s">
        <v>224</v>
      </c>
      <c r="AU102" s="22" t="s">
        <v>81</v>
      </c>
    </row>
    <row r="103" s="11" customFormat="1">
      <c r="B103" s="235"/>
      <c r="C103" s="236"/>
      <c r="D103" s="231" t="s">
        <v>149</v>
      </c>
      <c r="E103" s="236"/>
      <c r="F103" s="238" t="s">
        <v>1487</v>
      </c>
      <c r="G103" s="236"/>
      <c r="H103" s="239">
        <v>15.300000000000001</v>
      </c>
      <c r="I103" s="240"/>
      <c r="J103" s="236"/>
      <c r="K103" s="236"/>
      <c r="L103" s="241"/>
      <c r="M103" s="242"/>
      <c r="N103" s="243"/>
      <c r="O103" s="243"/>
      <c r="P103" s="243"/>
      <c r="Q103" s="243"/>
      <c r="R103" s="243"/>
      <c r="S103" s="243"/>
      <c r="T103" s="244"/>
      <c r="AT103" s="245" t="s">
        <v>149</v>
      </c>
      <c r="AU103" s="245" t="s">
        <v>81</v>
      </c>
      <c r="AV103" s="11" t="s">
        <v>81</v>
      </c>
      <c r="AW103" s="11" t="s">
        <v>6</v>
      </c>
      <c r="AX103" s="11" t="s">
        <v>79</v>
      </c>
      <c r="AY103" s="245" t="s">
        <v>136</v>
      </c>
    </row>
    <row r="104" s="1" customFormat="1" ht="16.5" customHeight="1">
      <c r="B104" s="44"/>
      <c r="C104" s="219" t="s">
        <v>184</v>
      </c>
      <c r="D104" s="219" t="s">
        <v>138</v>
      </c>
      <c r="E104" s="220" t="s">
        <v>1488</v>
      </c>
      <c r="F104" s="221" t="s">
        <v>1489</v>
      </c>
      <c r="G104" s="222" t="s">
        <v>159</v>
      </c>
      <c r="H104" s="223">
        <v>40</v>
      </c>
      <c r="I104" s="224"/>
      <c r="J104" s="225">
        <f>ROUND(I104*H104,2)</f>
        <v>0</v>
      </c>
      <c r="K104" s="221" t="s">
        <v>142</v>
      </c>
      <c r="L104" s="70"/>
      <c r="M104" s="226" t="s">
        <v>21</v>
      </c>
      <c r="N104" s="227" t="s">
        <v>42</v>
      </c>
      <c r="O104" s="45"/>
      <c r="P104" s="228">
        <f>O104*H104</f>
        <v>0</v>
      </c>
      <c r="Q104" s="228">
        <v>0</v>
      </c>
      <c r="R104" s="228">
        <f>Q104*H104</f>
        <v>0</v>
      </c>
      <c r="S104" s="228">
        <v>0</v>
      </c>
      <c r="T104" s="229">
        <f>S104*H104</f>
        <v>0</v>
      </c>
      <c r="AR104" s="22" t="s">
        <v>250</v>
      </c>
      <c r="AT104" s="22" t="s">
        <v>138</v>
      </c>
      <c r="AU104" s="22" t="s">
        <v>81</v>
      </c>
      <c r="AY104" s="22" t="s">
        <v>136</v>
      </c>
      <c r="BE104" s="230">
        <f>IF(N104="základní",J104,0)</f>
        <v>0</v>
      </c>
      <c r="BF104" s="230">
        <f>IF(N104="snížená",J104,0)</f>
        <v>0</v>
      </c>
      <c r="BG104" s="230">
        <f>IF(N104="zákl. přenesená",J104,0)</f>
        <v>0</v>
      </c>
      <c r="BH104" s="230">
        <f>IF(N104="sníž. přenesená",J104,0)</f>
        <v>0</v>
      </c>
      <c r="BI104" s="230">
        <f>IF(N104="nulová",J104,0)</f>
        <v>0</v>
      </c>
      <c r="BJ104" s="22" t="s">
        <v>79</v>
      </c>
      <c r="BK104" s="230">
        <f>ROUND(I104*H104,2)</f>
        <v>0</v>
      </c>
      <c r="BL104" s="22" t="s">
        <v>250</v>
      </c>
      <c r="BM104" s="22" t="s">
        <v>1490</v>
      </c>
    </row>
    <row r="105" s="1" customFormat="1">
      <c r="B105" s="44"/>
      <c r="C105" s="72"/>
      <c r="D105" s="231" t="s">
        <v>145</v>
      </c>
      <c r="E105" s="72"/>
      <c r="F105" s="232" t="s">
        <v>1491</v>
      </c>
      <c r="G105" s="72"/>
      <c r="H105" s="72"/>
      <c r="I105" s="189"/>
      <c r="J105" s="72"/>
      <c r="K105" s="72"/>
      <c r="L105" s="70"/>
      <c r="M105" s="233"/>
      <c r="N105" s="45"/>
      <c r="O105" s="45"/>
      <c r="P105" s="45"/>
      <c r="Q105" s="45"/>
      <c r="R105" s="45"/>
      <c r="S105" s="45"/>
      <c r="T105" s="93"/>
      <c r="AT105" s="22" t="s">
        <v>145</v>
      </c>
      <c r="AU105" s="22" t="s">
        <v>81</v>
      </c>
    </row>
    <row r="106" s="11" customFormat="1">
      <c r="B106" s="235"/>
      <c r="C106" s="236"/>
      <c r="D106" s="231" t="s">
        <v>149</v>
      </c>
      <c r="E106" s="237" t="s">
        <v>21</v>
      </c>
      <c r="F106" s="238" t="s">
        <v>1492</v>
      </c>
      <c r="G106" s="236"/>
      <c r="H106" s="239">
        <v>40</v>
      </c>
      <c r="I106" s="240"/>
      <c r="J106" s="236"/>
      <c r="K106" s="236"/>
      <c r="L106" s="241"/>
      <c r="M106" s="242"/>
      <c r="N106" s="243"/>
      <c r="O106" s="243"/>
      <c r="P106" s="243"/>
      <c r="Q106" s="243"/>
      <c r="R106" s="243"/>
      <c r="S106" s="243"/>
      <c r="T106" s="244"/>
      <c r="AT106" s="245" t="s">
        <v>149</v>
      </c>
      <c r="AU106" s="245" t="s">
        <v>81</v>
      </c>
      <c r="AV106" s="11" t="s">
        <v>81</v>
      </c>
      <c r="AW106" s="11" t="s">
        <v>35</v>
      </c>
      <c r="AX106" s="11" t="s">
        <v>71</v>
      </c>
      <c r="AY106" s="245" t="s">
        <v>136</v>
      </c>
    </row>
    <row r="107" s="1" customFormat="1" ht="16.5" customHeight="1">
      <c r="B107" s="44"/>
      <c r="C107" s="246" t="s">
        <v>190</v>
      </c>
      <c r="D107" s="246" t="s">
        <v>228</v>
      </c>
      <c r="E107" s="247" t="s">
        <v>1493</v>
      </c>
      <c r="F107" s="248" t="s">
        <v>1494</v>
      </c>
      <c r="G107" s="249" t="s">
        <v>159</v>
      </c>
      <c r="H107" s="250">
        <v>40.799999999999997</v>
      </c>
      <c r="I107" s="251"/>
      <c r="J107" s="252">
        <f>ROUND(I107*H107,2)</f>
        <v>0</v>
      </c>
      <c r="K107" s="248" t="s">
        <v>142</v>
      </c>
      <c r="L107" s="253"/>
      <c r="M107" s="254" t="s">
        <v>21</v>
      </c>
      <c r="N107" s="255" t="s">
        <v>42</v>
      </c>
      <c r="O107" s="45"/>
      <c r="P107" s="228">
        <f>O107*H107</f>
        <v>0</v>
      </c>
      <c r="Q107" s="228">
        <v>0.00012</v>
      </c>
      <c r="R107" s="228">
        <f>Q107*H107</f>
        <v>0.0048960000000000002</v>
      </c>
      <c r="S107" s="228">
        <v>0</v>
      </c>
      <c r="T107" s="229">
        <f>S107*H107</f>
        <v>0</v>
      </c>
      <c r="AR107" s="22" t="s">
        <v>357</v>
      </c>
      <c r="AT107" s="22" t="s">
        <v>228</v>
      </c>
      <c r="AU107" s="22" t="s">
        <v>81</v>
      </c>
      <c r="AY107" s="22" t="s">
        <v>136</v>
      </c>
      <c r="BE107" s="230">
        <f>IF(N107="základní",J107,0)</f>
        <v>0</v>
      </c>
      <c r="BF107" s="230">
        <f>IF(N107="snížená",J107,0)</f>
        <v>0</v>
      </c>
      <c r="BG107" s="230">
        <f>IF(N107="zákl. přenesená",J107,0)</f>
        <v>0</v>
      </c>
      <c r="BH107" s="230">
        <f>IF(N107="sníž. přenesená",J107,0)</f>
        <v>0</v>
      </c>
      <c r="BI107" s="230">
        <f>IF(N107="nulová",J107,0)</f>
        <v>0</v>
      </c>
      <c r="BJ107" s="22" t="s">
        <v>79</v>
      </c>
      <c r="BK107" s="230">
        <f>ROUND(I107*H107,2)</f>
        <v>0</v>
      </c>
      <c r="BL107" s="22" t="s">
        <v>250</v>
      </c>
      <c r="BM107" s="22" t="s">
        <v>1495</v>
      </c>
    </row>
    <row r="108" s="1" customFormat="1">
      <c r="B108" s="44"/>
      <c r="C108" s="72"/>
      <c r="D108" s="231" t="s">
        <v>145</v>
      </c>
      <c r="E108" s="72"/>
      <c r="F108" s="232" t="s">
        <v>1494</v>
      </c>
      <c r="G108" s="72"/>
      <c r="H108" s="72"/>
      <c r="I108" s="189"/>
      <c r="J108" s="72"/>
      <c r="K108" s="72"/>
      <c r="L108" s="70"/>
      <c r="M108" s="233"/>
      <c r="N108" s="45"/>
      <c r="O108" s="45"/>
      <c r="P108" s="45"/>
      <c r="Q108" s="45"/>
      <c r="R108" s="45"/>
      <c r="S108" s="45"/>
      <c r="T108" s="93"/>
      <c r="AT108" s="22" t="s">
        <v>145</v>
      </c>
      <c r="AU108" s="22" t="s">
        <v>81</v>
      </c>
    </row>
    <row r="109" s="1" customFormat="1">
      <c r="B109" s="44"/>
      <c r="C109" s="72"/>
      <c r="D109" s="231" t="s">
        <v>224</v>
      </c>
      <c r="E109" s="72"/>
      <c r="F109" s="234" t="s">
        <v>1496</v>
      </c>
      <c r="G109" s="72"/>
      <c r="H109" s="72"/>
      <c r="I109" s="189"/>
      <c r="J109" s="72"/>
      <c r="K109" s="72"/>
      <c r="L109" s="70"/>
      <c r="M109" s="233"/>
      <c r="N109" s="45"/>
      <c r="O109" s="45"/>
      <c r="P109" s="45"/>
      <c r="Q109" s="45"/>
      <c r="R109" s="45"/>
      <c r="S109" s="45"/>
      <c r="T109" s="93"/>
      <c r="AT109" s="22" t="s">
        <v>224</v>
      </c>
      <c r="AU109" s="22" t="s">
        <v>81</v>
      </c>
    </row>
    <row r="110" s="11" customFormat="1">
      <c r="B110" s="235"/>
      <c r="C110" s="236"/>
      <c r="D110" s="231" t="s">
        <v>149</v>
      </c>
      <c r="E110" s="236"/>
      <c r="F110" s="238" t="s">
        <v>1497</v>
      </c>
      <c r="G110" s="236"/>
      <c r="H110" s="239">
        <v>40.799999999999997</v>
      </c>
      <c r="I110" s="240"/>
      <c r="J110" s="236"/>
      <c r="K110" s="236"/>
      <c r="L110" s="241"/>
      <c r="M110" s="242"/>
      <c r="N110" s="243"/>
      <c r="O110" s="243"/>
      <c r="P110" s="243"/>
      <c r="Q110" s="243"/>
      <c r="R110" s="243"/>
      <c r="S110" s="243"/>
      <c r="T110" s="244"/>
      <c r="AT110" s="245" t="s">
        <v>149</v>
      </c>
      <c r="AU110" s="245" t="s">
        <v>81</v>
      </c>
      <c r="AV110" s="11" t="s">
        <v>81</v>
      </c>
      <c r="AW110" s="11" t="s">
        <v>6</v>
      </c>
      <c r="AX110" s="11" t="s">
        <v>79</v>
      </c>
      <c r="AY110" s="245" t="s">
        <v>136</v>
      </c>
    </row>
    <row r="111" s="1" customFormat="1" ht="25.5" customHeight="1">
      <c r="B111" s="44"/>
      <c r="C111" s="219" t="s">
        <v>197</v>
      </c>
      <c r="D111" s="219" t="s">
        <v>138</v>
      </c>
      <c r="E111" s="220" t="s">
        <v>1498</v>
      </c>
      <c r="F111" s="221" t="s">
        <v>1499</v>
      </c>
      <c r="G111" s="222" t="s">
        <v>159</v>
      </c>
      <c r="H111" s="223">
        <v>249</v>
      </c>
      <c r="I111" s="224"/>
      <c r="J111" s="225">
        <f>ROUND(I111*H111,2)</f>
        <v>0</v>
      </c>
      <c r="K111" s="221" t="s">
        <v>142</v>
      </c>
      <c r="L111" s="70"/>
      <c r="M111" s="226" t="s">
        <v>21</v>
      </c>
      <c r="N111" s="227" t="s">
        <v>42</v>
      </c>
      <c r="O111" s="45"/>
      <c r="P111" s="228">
        <f>O111*H111</f>
        <v>0</v>
      </c>
      <c r="Q111" s="228">
        <v>0</v>
      </c>
      <c r="R111" s="228">
        <f>Q111*H111</f>
        <v>0</v>
      </c>
      <c r="S111" s="228">
        <v>0</v>
      </c>
      <c r="T111" s="229">
        <f>S111*H111</f>
        <v>0</v>
      </c>
      <c r="AR111" s="22" t="s">
        <v>250</v>
      </c>
      <c r="AT111" s="22" t="s">
        <v>138</v>
      </c>
      <c r="AU111" s="22" t="s">
        <v>81</v>
      </c>
      <c r="AY111" s="22" t="s">
        <v>136</v>
      </c>
      <c r="BE111" s="230">
        <f>IF(N111="základní",J111,0)</f>
        <v>0</v>
      </c>
      <c r="BF111" s="230">
        <f>IF(N111="snížená",J111,0)</f>
        <v>0</v>
      </c>
      <c r="BG111" s="230">
        <f>IF(N111="zákl. přenesená",J111,0)</f>
        <v>0</v>
      </c>
      <c r="BH111" s="230">
        <f>IF(N111="sníž. přenesená",J111,0)</f>
        <v>0</v>
      </c>
      <c r="BI111" s="230">
        <f>IF(N111="nulová",J111,0)</f>
        <v>0</v>
      </c>
      <c r="BJ111" s="22" t="s">
        <v>79</v>
      </c>
      <c r="BK111" s="230">
        <f>ROUND(I111*H111,2)</f>
        <v>0</v>
      </c>
      <c r="BL111" s="22" t="s">
        <v>250</v>
      </c>
      <c r="BM111" s="22" t="s">
        <v>1500</v>
      </c>
    </row>
    <row r="112" s="1" customFormat="1">
      <c r="B112" s="44"/>
      <c r="C112" s="72"/>
      <c r="D112" s="231" t="s">
        <v>145</v>
      </c>
      <c r="E112" s="72"/>
      <c r="F112" s="232" t="s">
        <v>1501</v>
      </c>
      <c r="G112" s="72"/>
      <c r="H112" s="72"/>
      <c r="I112" s="189"/>
      <c r="J112" s="72"/>
      <c r="K112" s="72"/>
      <c r="L112" s="70"/>
      <c r="M112" s="233"/>
      <c r="N112" s="45"/>
      <c r="O112" s="45"/>
      <c r="P112" s="45"/>
      <c r="Q112" s="45"/>
      <c r="R112" s="45"/>
      <c r="S112" s="45"/>
      <c r="T112" s="93"/>
      <c r="AT112" s="22" t="s">
        <v>145</v>
      </c>
      <c r="AU112" s="22" t="s">
        <v>81</v>
      </c>
    </row>
    <row r="113" s="11" customFormat="1">
      <c r="B113" s="235"/>
      <c r="C113" s="236"/>
      <c r="D113" s="231" t="s">
        <v>149</v>
      </c>
      <c r="E113" s="237" t="s">
        <v>21</v>
      </c>
      <c r="F113" s="238" t="s">
        <v>1502</v>
      </c>
      <c r="G113" s="236"/>
      <c r="H113" s="239">
        <v>249</v>
      </c>
      <c r="I113" s="240"/>
      <c r="J113" s="236"/>
      <c r="K113" s="236"/>
      <c r="L113" s="241"/>
      <c r="M113" s="242"/>
      <c r="N113" s="243"/>
      <c r="O113" s="243"/>
      <c r="P113" s="243"/>
      <c r="Q113" s="243"/>
      <c r="R113" s="243"/>
      <c r="S113" s="243"/>
      <c r="T113" s="244"/>
      <c r="AT113" s="245" t="s">
        <v>149</v>
      </c>
      <c r="AU113" s="245" t="s">
        <v>81</v>
      </c>
      <c r="AV113" s="11" t="s">
        <v>81</v>
      </c>
      <c r="AW113" s="11" t="s">
        <v>35</v>
      </c>
      <c r="AX113" s="11" t="s">
        <v>71</v>
      </c>
      <c r="AY113" s="245" t="s">
        <v>136</v>
      </c>
    </row>
    <row r="114" s="1" customFormat="1" ht="16.5" customHeight="1">
      <c r="B114" s="44"/>
      <c r="C114" s="246" t="s">
        <v>203</v>
      </c>
      <c r="D114" s="246" t="s">
        <v>228</v>
      </c>
      <c r="E114" s="247" t="s">
        <v>1503</v>
      </c>
      <c r="F114" s="248" t="s">
        <v>1504</v>
      </c>
      <c r="G114" s="249" t="s">
        <v>159</v>
      </c>
      <c r="H114" s="250">
        <v>253.97999999999999</v>
      </c>
      <c r="I114" s="251"/>
      <c r="J114" s="252">
        <f>ROUND(I114*H114,2)</f>
        <v>0</v>
      </c>
      <c r="K114" s="248" t="s">
        <v>142</v>
      </c>
      <c r="L114" s="253"/>
      <c r="M114" s="254" t="s">
        <v>21</v>
      </c>
      <c r="N114" s="255" t="s">
        <v>42</v>
      </c>
      <c r="O114" s="45"/>
      <c r="P114" s="228">
        <f>O114*H114</f>
        <v>0</v>
      </c>
      <c r="Q114" s="228">
        <v>0.00012</v>
      </c>
      <c r="R114" s="228">
        <f>Q114*H114</f>
        <v>0.030477600000000001</v>
      </c>
      <c r="S114" s="228">
        <v>0</v>
      </c>
      <c r="T114" s="229">
        <f>S114*H114</f>
        <v>0</v>
      </c>
      <c r="AR114" s="22" t="s">
        <v>357</v>
      </c>
      <c r="AT114" s="22" t="s">
        <v>228</v>
      </c>
      <c r="AU114" s="22" t="s">
        <v>81</v>
      </c>
      <c r="AY114" s="22" t="s">
        <v>136</v>
      </c>
      <c r="BE114" s="230">
        <f>IF(N114="základní",J114,0)</f>
        <v>0</v>
      </c>
      <c r="BF114" s="230">
        <f>IF(N114="snížená",J114,0)</f>
        <v>0</v>
      </c>
      <c r="BG114" s="230">
        <f>IF(N114="zákl. přenesená",J114,0)</f>
        <v>0</v>
      </c>
      <c r="BH114" s="230">
        <f>IF(N114="sníž. přenesená",J114,0)</f>
        <v>0</v>
      </c>
      <c r="BI114" s="230">
        <f>IF(N114="nulová",J114,0)</f>
        <v>0</v>
      </c>
      <c r="BJ114" s="22" t="s">
        <v>79</v>
      </c>
      <c r="BK114" s="230">
        <f>ROUND(I114*H114,2)</f>
        <v>0</v>
      </c>
      <c r="BL114" s="22" t="s">
        <v>250</v>
      </c>
      <c r="BM114" s="22" t="s">
        <v>1505</v>
      </c>
    </row>
    <row r="115" s="1" customFormat="1">
      <c r="B115" s="44"/>
      <c r="C115" s="72"/>
      <c r="D115" s="231" t="s">
        <v>145</v>
      </c>
      <c r="E115" s="72"/>
      <c r="F115" s="232" t="s">
        <v>1504</v>
      </c>
      <c r="G115" s="72"/>
      <c r="H115" s="72"/>
      <c r="I115" s="189"/>
      <c r="J115" s="72"/>
      <c r="K115" s="72"/>
      <c r="L115" s="70"/>
      <c r="M115" s="233"/>
      <c r="N115" s="45"/>
      <c r="O115" s="45"/>
      <c r="P115" s="45"/>
      <c r="Q115" s="45"/>
      <c r="R115" s="45"/>
      <c r="S115" s="45"/>
      <c r="T115" s="93"/>
      <c r="AT115" s="22" t="s">
        <v>145</v>
      </c>
      <c r="AU115" s="22" t="s">
        <v>81</v>
      </c>
    </row>
    <row r="116" s="1" customFormat="1">
      <c r="B116" s="44"/>
      <c r="C116" s="72"/>
      <c r="D116" s="231" t="s">
        <v>224</v>
      </c>
      <c r="E116" s="72"/>
      <c r="F116" s="234" t="s">
        <v>1506</v>
      </c>
      <c r="G116" s="72"/>
      <c r="H116" s="72"/>
      <c r="I116" s="189"/>
      <c r="J116" s="72"/>
      <c r="K116" s="72"/>
      <c r="L116" s="70"/>
      <c r="M116" s="233"/>
      <c r="N116" s="45"/>
      <c r="O116" s="45"/>
      <c r="P116" s="45"/>
      <c r="Q116" s="45"/>
      <c r="R116" s="45"/>
      <c r="S116" s="45"/>
      <c r="T116" s="93"/>
      <c r="AT116" s="22" t="s">
        <v>224</v>
      </c>
      <c r="AU116" s="22" t="s">
        <v>81</v>
      </c>
    </row>
    <row r="117" s="11" customFormat="1">
      <c r="B117" s="235"/>
      <c r="C117" s="236"/>
      <c r="D117" s="231" t="s">
        <v>149</v>
      </c>
      <c r="E117" s="236"/>
      <c r="F117" s="238" t="s">
        <v>1507</v>
      </c>
      <c r="G117" s="236"/>
      <c r="H117" s="239">
        <v>253.97999999999999</v>
      </c>
      <c r="I117" s="240"/>
      <c r="J117" s="236"/>
      <c r="K117" s="236"/>
      <c r="L117" s="241"/>
      <c r="M117" s="242"/>
      <c r="N117" s="243"/>
      <c r="O117" s="243"/>
      <c r="P117" s="243"/>
      <c r="Q117" s="243"/>
      <c r="R117" s="243"/>
      <c r="S117" s="243"/>
      <c r="T117" s="244"/>
      <c r="AT117" s="245" t="s">
        <v>149</v>
      </c>
      <c r="AU117" s="245" t="s">
        <v>81</v>
      </c>
      <c r="AV117" s="11" t="s">
        <v>81</v>
      </c>
      <c r="AW117" s="11" t="s">
        <v>6</v>
      </c>
      <c r="AX117" s="11" t="s">
        <v>79</v>
      </c>
      <c r="AY117" s="245" t="s">
        <v>136</v>
      </c>
    </row>
    <row r="118" s="1" customFormat="1" ht="16.5" customHeight="1">
      <c r="B118" s="44"/>
      <c r="C118" s="219" t="s">
        <v>211</v>
      </c>
      <c r="D118" s="219" t="s">
        <v>138</v>
      </c>
      <c r="E118" s="220" t="s">
        <v>1508</v>
      </c>
      <c r="F118" s="221" t="s">
        <v>1509</v>
      </c>
      <c r="G118" s="222" t="s">
        <v>159</v>
      </c>
      <c r="H118" s="223">
        <v>60</v>
      </c>
      <c r="I118" s="224"/>
      <c r="J118" s="225">
        <f>ROUND(I118*H118,2)</f>
        <v>0</v>
      </c>
      <c r="K118" s="221" t="s">
        <v>142</v>
      </c>
      <c r="L118" s="70"/>
      <c r="M118" s="226" t="s">
        <v>21</v>
      </c>
      <c r="N118" s="227" t="s">
        <v>42</v>
      </c>
      <c r="O118" s="45"/>
      <c r="P118" s="228">
        <f>O118*H118</f>
        <v>0</v>
      </c>
      <c r="Q118" s="228">
        <v>0</v>
      </c>
      <c r="R118" s="228">
        <f>Q118*H118</f>
        <v>0</v>
      </c>
      <c r="S118" s="228">
        <v>0</v>
      </c>
      <c r="T118" s="229">
        <f>S118*H118</f>
        <v>0</v>
      </c>
      <c r="AR118" s="22" t="s">
        <v>250</v>
      </c>
      <c r="AT118" s="22" t="s">
        <v>138</v>
      </c>
      <c r="AU118" s="22" t="s">
        <v>81</v>
      </c>
      <c r="AY118" s="22" t="s">
        <v>136</v>
      </c>
      <c r="BE118" s="230">
        <f>IF(N118="základní",J118,0)</f>
        <v>0</v>
      </c>
      <c r="BF118" s="230">
        <f>IF(N118="snížená",J118,0)</f>
        <v>0</v>
      </c>
      <c r="BG118" s="230">
        <f>IF(N118="zákl. přenesená",J118,0)</f>
        <v>0</v>
      </c>
      <c r="BH118" s="230">
        <f>IF(N118="sníž. přenesená",J118,0)</f>
        <v>0</v>
      </c>
      <c r="BI118" s="230">
        <f>IF(N118="nulová",J118,0)</f>
        <v>0</v>
      </c>
      <c r="BJ118" s="22" t="s">
        <v>79</v>
      </c>
      <c r="BK118" s="230">
        <f>ROUND(I118*H118,2)</f>
        <v>0</v>
      </c>
      <c r="BL118" s="22" t="s">
        <v>250</v>
      </c>
      <c r="BM118" s="22" t="s">
        <v>1510</v>
      </c>
    </row>
    <row r="119" s="1" customFormat="1">
      <c r="B119" s="44"/>
      <c r="C119" s="72"/>
      <c r="D119" s="231" t="s">
        <v>145</v>
      </c>
      <c r="E119" s="72"/>
      <c r="F119" s="232" t="s">
        <v>1511</v>
      </c>
      <c r="G119" s="72"/>
      <c r="H119" s="72"/>
      <c r="I119" s="189"/>
      <c r="J119" s="72"/>
      <c r="K119" s="72"/>
      <c r="L119" s="70"/>
      <c r="M119" s="233"/>
      <c r="N119" s="45"/>
      <c r="O119" s="45"/>
      <c r="P119" s="45"/>
      <c r="Q119" s="45"/>
      <c r="R119" s="45"/>
      <c r="S119" s="45"/>
      <c r="T119" s="93"/>
      <c r="AT119" s="22" t="s">
        <v>145</v>
      </c>
      <c r="AU119" s="22" t="s">
        <v>81</v>
      </c>
    </row>
    <row r="120" s="11" customFormat="1">
      <c r="B120" s="235"/>
      <c r="C120" s="236"/>
      <c r="D120" s="231" t="s">
        <v>149</v>
      </c>
      <c r="E120" s="237" t="s">
        <v>21</v>
      </c>
      <c r="F120" s="238" t="s">
        <v>1512</v>
      </c>
      <c r="G120" s="236"/>
      <c r="H120" s="239">
        <v>60</v>
      </c>
      <c r="I120" s="240"/>
      <c r="J120" s="236"/>
      <c r="K120" s="236"/>
      <c r="L120" s="241"/>
      <c r="M120" s="242"/>
      <c r="N120" s="243"/>
      <c r="O120" s="243"/>
      <c r="P120" s="243"/>
      <c r="Q120" s="243"/>
      <c r="R120" s="243"/>
      <c r="S120" s="243"/>
      <c r="T120" s="244"/>
      <c r="AT120" s="245" t="s">
        <v>149</v>
      </c>
      <c r="AU120" s="245" t="s">
        <v>81</v>
      </c>
      <c r="AV120" s="11" t="s">
        <v>81</v>
      </c>
      <c r="AW120" s="11" t="s">
        <v>35</v>
      </c>
      <c r="AX120" s="11" t="s">
        <v>71</v>
      </c>
      <c r="AY120" s="245" t="s">
        <v>136</v>
      </c>
    </row>
    <row r="121" s="1" customFormat="1" ht="16.5" customHeight="1">
      <c r="B121" s="44"/>
      <c r="C121" s="246" t="s">
        <v>219</v>
      </c>
      <c r="D121" s="246" t="s">
        <v>228</v>
      </c>
      <c r="E121" s="247" t="s">
        <v>1513</v>
      </c>
      <c r="F121" s="248" t="s">
        <v>1514</v>
      </c>
      <c r="G121" s="249" t="s">
        <v>159</v>
      </c>
      <c r="H121" s="250">
        <v>61.200000000000003</v>
      </c>
      <c r="I121" s="251"/>
      <c r="J121" s="252">
        <f>ROUND(I121*H121,2)</f>
        <v>0</v>
      </c>
      <c r="K121" s="248" t="s">
        <v>142</v>
      </c>
      <c r="L121" s="253"/>
      <c r="M121" s="254" t="s">
        <v>21</v>
      </c>
      <c r="N121" s="255" t="s">
        <v>42</v>
      </c>
      <c r="O121" s="45"/>
      <c r="P121" s="228">
        <f>O121*H121</f>
        <v>0</v>
      </c>
      <c r="Q121" s="228">
        <v>0.00017000000000000001</v>
      </c>
      <c r="R121" s="228">
        <f>Q121*H121</f>
        <v>0.010404000000000002</v>
      </c>
      <c r="S121" s="228">
        <v>0</v>
      </c>
      <c r="T121" s="229">
        <f>S121*H121</f>
        <v>0</v>
      </c>
      <c r="AR121" s="22" t="s">
        <v>357</v>
      </c>
      <c r="AT121" s="22" t="s">
        <v>228</v>
      </c>
      <c r="AU121" s="22" t="s">
        <v>81</v>
      </c>
      <c r="AY121" s="22" t="s">
        <v>136</v>
      </c>
      <c r="BE121" s="230">
        <f>IF(N121="základní",J121,0)</f>
        <v>0</v>
      </c>
      <c r="BF121" s="230">
        <f>IF(N121="snížená",J121,0)</f>
        <v>0</v>
      </c>
      <c r="BG121" s="230">
        <f>IF(N121="zákl. přenesená",J121,0)</f>
        <v>0</v>
      </c>
      <c r="BH121" s="230">
        <f>IF(N121="sníž. přenesená",J121,0)</f>
        <v>0</v>
      </c>
      <c r="BI121" s="230">
        <f>IF(N121="nulová",J121,0)</f>
        <v>0</v>
      </c>
      <c r="BJ121" s="22" t="s">
        <v>79</v>
      </c>
      <c r="BK121" s="230">
        <f>ROUND(I121*H121,2)</f>
        <v>0</v>
      </c>
      <c r="BL121" s="22" t="s">
        <v>250</v>
      </c>
      <c r="BM121" s="22" t="s">
        <v>1515</v>
      </c>
    </row>
    <row r="122" s="1" customFormat="1">
      <c r="B122" s="44"/>
      <c r="C122" s="72"/>
      <c r="D122" s="231" t="s">
        <v>145</v>
      </c>
      <c r="E122" s="72"/>
      <c r="F122" s="232" t="s">
        <v>1514</v>
      </c>
      <c r="G122" s="72"/>
      <c r="H122" s="72"/>
      <c r="I122" s="189"/>
      <c r="J122" s="72"/>
      <c r="K122" s="72"/>
      <c r="L122" s="70"/>
      <c r="M122" s="233"/>
      <c r="N122" s="45"/>
      <c r="O122" s="45"/>
      <c r="P122" s="45"/>
      <c r="Q122" s="45"/>
      <c r="R122" s="45"/>
      <c r="S122" s="45"/>
      <c r="T122" s="93"/>
      <c r="AT122" s="22" t="s">
        <v>145</v>
      </c>
      <c r="AU122" s="22" t="s">
        <v>81</v>
      </c>
    </row>
    <row r="123" s="1" customFormat="1">
      <c r="B123" s="44"/>
      <c r="C123" s="72"/>
      <c r="D123" s="231" t="s">
        <v>224</v>
      </c>
      <c r="E123" s="72"/>
      <c r="F123" s="234" t="s">
        <v>1516</v>
      </c>
      <c r="G123" s="72"/>
      <c r="H123" s="72"/>
      <c r="I123" s="189"/>
      <c r="J123" s="72"/>
      <c r="K123" s="72"/>
      <c r="L123" s="70"/>
      <c r="M123" s="233"/>
      <c r="N123" s="45"/>
      <c r="O123" s="45"/>
      <c r="P123" s="45"/>
      <c r="Q123" s="45"/>
      <c r="R123" s="45"/>
      <c r="S123" s="45"/>
      <c r="T123" s="93"/>
      <c r="AT123" s="22" t="s">
        <v>224</v>
      </c>
      <c r="AU123" s="22" t="s">
        <v>81</v>
      </c>
    </row>
    <row r="124" s="11" customFormat="1">
      <c r="B124" s="235"/>
      <c r="C124" s="236"/>
      <c r="D124" s="231" t="s">
        <v>149</v>
      </c>
      <c r="E124" s="236"/>
      <c r="F124" s="238" t="s">
        <v>1517</v>
      </c>
      <c r="G124" s="236"/>
      <c r="H124" s="239">
        <v>61.200000000000003</v>
      </c>
      <c r="I124" s="240"/>
      <c r="J124" s="236"/>
      <c r="K124" s="236"/>
      <c r="L124" s="241"/>
      <c r="M124" s="242"/>
      <c r="N124" s="243"/>
      <c r="O124" s="243"/>
      <c r="P124" s="243"/>
      <c r="Q124" s="243"/>
      <c r="R124" s="243"/>
      <c r="S124" s="243"/>
      <c r="T124" s="244"/>
      <c r="AT124" s="245" t="s">
        <v>149</v>
      </c>
      <c r="AU124" s="245" t="s">
        <v>81</v>
      </c>
      <c r="AV124" s="11" t="s">
        <v>81</v>
      </c>
      <c r="AW124" s="11" t="s">
        <v>6</v>
      </c>
      <c r="AX124" s="11" t="s">
        <v>79</v>
      </c>
      <c r="AY124" s="245" t="s">
        <v>136</v>
      </c>
    </row>
    <row r="125" s="1" customFormat="1" ht="16.5" customHeight="1">
      <c r="B125" s="44"/>
      <c r="C125" s="219" t="s">
        <v>227</v>
      </c>
      <c r="D125" s="219" t="s">
        <v>138</v>
      </c>
      <c r="E125" s="220" t="s">
        <v>1518</v>
      </c>
      <c r="F125" s="221" t="s">
        <v>1519</v>
      </c>
      <c r="G125" s="222" t="s">
        <v>159</v>
      </c>
      <c r="H125" s="223">
        <v>295</v>
      </c>
      <c r="I125" s="224"/>
      <c r="J125" s="225">
        <f>ROUND(I125*H125,2)</f>
        <v>0</v>
      </c>
      <c r="K125" s="221" t="s">
        <v>142</v>
      </c>
      <c r="L125" s="70"/>
      <c r="M125" s="226" t="s">
        <v>21</v>
      </c>
      <c r="N125" s="227" t="s">
        <v>42</v>
      </c>
      <c r="O125" s="45"/>
      <c r="P125" s="228">
        <f>O125*H125</f>
        <v>0</v>
      </c>
      <c r="Q125" s="228">
        <v>0</v>
      </c>
      <c r="R125" s="228">
        <f>Q125*H125</f>
        <v>0</v>
      </c>
      <c r="S125" s="228">
        <v>0</v>
      </c>
      <c r="T125" s="229">
        <f>S125*H125</f>
        <v>0</v>
      </c>
      <c r="AR125" s="22" t="s">
        <v>250</v>
      </c>
      <c r="AT125" s="22" t="s">
        <v>138</v>
      </c>
      <c r="AU125" s="22" t="s">
        <v>81</v>
      </c>
      <c r="AY125" s="22" t="s">
        <v>136</v>
      </c>
      <c r="BE125" s="230">
        <f>IF(N125="základní",J125,0)</f>
        <v>0</v>
      </c>
      <c r="BF125" s="230">
        <f>IF(N125="snížená",J125,0)</f>
        <v>0</v>
      </c>
      <c r="BG125" s="230">
        <f>IF(N125="zákl. přenesená",J125,0)</f>
        <v>0</v>
      </c>
      <c r="BH125" s="230">
        <f>IF(N125="sníž. přenesená",J125,0)</f>
        <v>0</v>
      </c>
      <c r="BI125" s="230">
        <f>IF(N125="nulová",J125,0)</f>
        <v>0</v>
      </c>
      <c r="BJ125" s="22" t="s">
        <v>79</v>
      </c>
      <c r="BK125" s="230">
        <f>ROUND(I125*H125,2)</f>
        <v>0</v>
      </c>
      <c r="BL125" s="22" t="s">
        <v>250</v>
      </c>
      <c r="BM125" s="22" t="s">
        <v>1520</v>
      </c>
    </row>
    <row r="126" s="1" customFormat="1">
      <c r="B126" s="44"/>
      <c r="C126" s="72"/>
      <c r="D126" s="231" t="s">
        <v>145</v>
      </c>
      <c r="E126" s="72"/>
      <c r="F126" s="232" t="s">
        <v>1521</v>
      </c>
      <c r="G126" s="72"/>
      <c r="H126" s="72"/>
      <c r="I126" s="189"/>
      <c r="J126" s="72"/>
      <c r="K126" s="72"/>
      <c r="L126" s="70"/>
      <c r="M126" s="233"/>
      <c r="N126" s="45"/>
      <c r="O126" s="45"/>
      <c r="P126" s="45"/>
      <c r="Q126" s="45"/>
      <c r="R126" s="45"/>
      <c r="S126" s="45"/>
      <c r="T126" s="93"/>
      <c r="AT126" s="22" t="s">
        <v>145</v>
      </c>
      <c r="AU126" s="22" t="s">
        <v>81</v>
      </c>
    </row>
    <row r="127" s="1" customFormat="1" ht="16.5" customHeight="1">
      <c r="B127" s="44"/>
      <c r="C127" s="246" t="s">
        <v>236</v>
      </c>
      <c r="D127" s="246" t="s">
        <v>228</v>
      </c>
      <c r="E127" s="247" t="s">
        <v>1522</v>
      </c>
      <c r="F127" s="248" t="s">
        <v>1523</v>
      </c>
      <c r="G127" s="249" t="s">
        <v>159</v>
      </c>
      <c r="H127" s="250">
        <v>244.80000000000001</v>
      </c>
      <c r="I127" s="251"/>
      <c r="J127" s="252">
        <f>ROUND(I127*H127,2)</f>
        <v>0</v>
      </c>
      <c r="K127" s="248" t="s">
        <v>142</v>
      </c>
      <c r="L127" s="253"/>
      <c r="M127" s="254" t="s">
        <v>21</v>
      </c>
      <c r="N127" s="255" t="s">
        <v>42</v>
      </c>
      <c r="O127" s="45"/>
      <c r="P127" s="228">
        <f>O127*H127</f>
        <v>0</v>
      </c>
      <c r="Q127" s="228">
        <v>5.0000000000000002E-05</v>
      </c>
      <c r="R127" s="228">
        <f>Q127*H127</f>
        <v>0.012240000000000001</v>
      </c>
      <c r="S127" s="228">
        <v>0</v>
      </c>
      <c r="T127" s="229">
        <f>S127*H127</f>
        <v>0</v>
      </c>
      <c r="AR127" s="22" t="s">
        <v>357</v>
      </c>
      <c r="AT127" s="22" t="s">
        <v>228</v>
      </c>
      <c r="AU127" s="22" t="s">
        <v>81</v>
      </c>
      <c r="AY127" s="22" t="s">
        <v>136</v>
      </c>
      <c r="BE127" s="230">
        <f>IF(N127="základní",J127,0)</f>
        <v>0</v>
      </c>
      <c r="BF127" s="230">
        <f>IF(N127="snížená",J127,0)</f>
        <v>0</v>
      </c>
      <c r="BG127" s="230">
        <f>IF(N127="zákl. přenesená",J127,0)</f>
        <v>0</v>
      </c>
      <c r="BH127" s="230">
        <f>IF(N127="sníž. přenesená",J127,0)</f>
        <v>0</v>
      </c>
      <c r="BI127" s="230">
        <f>IF(N127="nulová",J127,0)</f>
        <v>0</v>
      </c>
      <c r="BJ127" s="22" t="s">
        <v>79</v>
      </c>
      <c r="BK127" s="230">
        <f>ROUND(I127*H127,2)</f>
        <v>0</v>
      </c>
      <c r="BL127" s="22" t="s">
        <v>250</v>
      </c>
      <c r="BM127" s="22" t="s">
        <v>1524</v>
      </c>
    </row>
    <row r="128" s="1" customFormat="1">
      <c r="B128" s="44"/>
      <c r="C128" s="72"/>
      <c r="D128" s="231" t="s">
        <v>145</v>
      </c>
      <c r="E128" s="72"/>
      <c r="F128" s="232" t="s">
        <v>1523</v>
      </c>
      <c r="G128" s="72"/>
      <c r="H128" s="72"/>
      <c r="I128" s="189"/>
      <c r="J128" s="72"/>
      <c r="K128" s="72"/>
      <c r="L128" s="70"/>
      <c r="M128" s="233"/>
      <c r="N128" s="45"/>
      <c r="O128" s="45"/>
      <c r="P128" s="45"/>
      <c r="Q128" s="45"/>
      <c r="R128" s="45"/>
      <c r="S128" s="45"/>
      <c r="T128" s="93"/>
      <c r="AT128" s="22" t="s">
        <v>145</v>
      </c>
      <c r="AU128" s="22" t="s">
        <v>81</v>
      </c>
    </row>
    <row r="129" s="11" customFormat="1">
      <c r="B129" s="235"/>
      <c r="C129" s="236"/>
      <c r="D129" s="231" t="s">
        <v>149</v>
      </c>
      <c r="E129" s="237" t="s">
        <v>21</v>
      </c>
      <c r="F129" s="238" t="s">
        <v>1525</v>
      </c>
      <c r="G129" s="236"/>
      <c r="H129" s="239">
        <v>240</v>
      </c>
      <c r="I129" s="240"/>
      <c r="J129" s="236"/>
      <c r="K129" s="236"/>
      <c r="L129" s="241"/>
      <c r="M129" s="242"/>
      <c r="N129" s="243"/>
      <c r="O129" s="243"/>
      <c r="P129" s="243"/>
      <c r="Q129" s="243"/>
      <c r="R129" s="243"/>
      <c r="S129" s="243"/>
      <c r="T129" s="244"/>
      <c r="AT129" s="245" t="s">
        <v>149</v>
      </c>
      <c r="AU129" s="245" t="s">
        <v>81</v>
      </c>
      <c r="AV129" s="11" t="s">
        <v>81</v>
      </c>
      <c r="AW129" s="11" t="s">
        <v>35</v>
      </c>
      <c r="AX129" s="11" t="s">
        <v>71</v>
      </c>
      <c r="AY129" s="245" t="s">
        <v>136</v>
      </c>
    </row>
    <row r="130" s="11" customFormat="1">
      <c r="B130" s="235"/>
      <c r="C130" s="236"/>
      <c r="D130" s="231" t="s">
        <v>149</v>
      </c>
      <c r="E130" s="236"/>
      <c r="F130" s="238" t="s">
        <v>1526</v>
      </c>
      <c r="G130" s="236"/>
      <c r="H130" s="239">
        <v>244.80000000000001</v>
      </c>
      <c r="I130" s="240"/>
      <c r="J130" s="236"/>
      <c r="K130" s="236"/>
      <c r="L130" s="241"/>
      <c r="M130" s="242"/>
      <c r="N130" s="243"/>
      <c r="O130" s="243"/>
      <c r="P130" s="243"/>
      <c r="Q130" s="243"/>
      <c r="R130" s="243"/>
      <c r="S130" s="243"/>
      <c r="T130" s="244"/>
      <c r="AT130" s="245" t="s">
        <v>149</v>
      </c>
      <c r="AU130" s="245" t="s">
        <v>81</v>
      </c>
      <c r="AV130" s="11" t="s">
        <v>81</v>
      </c>
      <c r="AW130" s="11" t="s">
        <v>6</v>
      </c>
      <c r="AX130" s="11" t="s">
        <v>79</v>
      </c>
      <c r="AY130" s="245" t="s">
        <v>136</v>
      </c>
    </row>
    <row r="131" s="1" customFormat="1" ht="16.5" customHeight="1">
      <c r="B131" s="44"/>
      <c r="C131" s="246" t="s">
        <v>10</v>
      </c>
      <c r="D131" s="246" t="s">
        <v>228</v>
      </c>
      <c r="E131" s="247" t="s">
        <v>1527</v>
      </c>
      <c r="F131" s="248" t="s">
        <v>1528</v>
      </c>
      <c r="G131" s="249" t="s">
        <v>159</v>
      </c>
      <c r="H131" s="250">
        <v>56.100000000000001</v>
      </c>
      <c r="I131" s="251"/>
      <c r="J131" s="252">
        <f>ROUND(I131*H131,2)</f>
        <v>0</v>
      </c>
      <c r="K131" s="248" t="s">
        <v>21</v>
      </c>
      <c r="L131" s="253"/>
      <c r="M131" s="254" t="s">
        <v>21</v>
      </c>
      <c r="N131" s="255" t="s">
        <v>42</v>
      </c>
      <c r="O131" s="45"/>
      <c r="P131" s="228">
        <f>O131*H131</f>
        <v>0</v>
      </c>
      <c r="Q131" s="228">
        <v>5.0000000000000002E-05</v>
      </c>
      <c r="R131" s="228">
        <f>Q131*H131</f>
        <v>0.0028050000000000002</v>
      </c>
      <c r="S131" s="228">
        <v>0</v>
      </c>
      <c r="T131" s="229">
        <f>S131*H131</f>
        <v>0</v>
      </c>
      <c r="AR131" s="22" t="s">
        <v>357</v>
      </c>
      <c r="AT131" s="22" t="s">
        <v>228</v>
      </c>
      <c r="AU131" s="22" t="s">
        <v>81</v>
      </c>
      <c r="AY131" s="22" t="s">
        <v>136</v>
      </c>
      <c r="BE131" s="230">
        <f>IF(N131="základní",J131,0)</f>
        <v>0</v>
      </c>
      <c r="BF131" s="230">
        <f>IF(N131="snížená",J131,0)</f>
        <v>0</v>
      </c>
      <c r="BG131" s="230">
        <f>IF(N131="zákl. přenesená",J131,0)</f>
        <v>0</v>
      </c>
      <c r="BH131" s="230">
        <f>IF(N131="sníž. přenesená",J131,0)</f>
        <v>0</v>
      </c>
      <c r="BI131" s="230">
        <f>IF(N131="nulová",J131,0)</f>
        <v>0</v>
      </c>
      <c r="BJ131" s="22" t="s">
        <v>79</v>
      </c>
      <c r="BK131" s="230">
        <f>ROUND(I131*H131,2)</f>
        <v>0</v>
      </c>
      <c r="BL131" s="22" t="s">
        <v>250</v>
      </c>
      <c r="BM131" s="22" t="s">
        <v>1529</v>
      </c>
    </row>
    <row r="132" s="1" customFormat="1">
      <c r="B132" s="44"/>
      <c r="C132" s="72"/>
      <c r="D132" s="231" t="s">
        <v>145</v>
      </c>
      <c r="E132" s="72"/>
      <c r="F132" s="232" t="s">
        <v>1523</v>
      </c>
      <c r="G132" s="72"/>
      <c r="H132" s="72"/>
      <c r="I132" s="189"/>
      <c r="J132" s="72"/>
      <c r="K132" s="72"/>
      <c r="L132" s="70"/>
      <c r="M132" s="233"/>
      <c r="N132" s="45"/>
      <c r="O132" s="45"/>
      <c r="P132" s="45"/>
      <c r="Q132" s="45"/>
      <c r="R132" s="45"/>
      <c r="S132" s="45"/>
      <c r="T132" s="93"/>
      <c r="AT132" s="22" t="s">
        <v>145</v>
      </c>
      <c r="AU132" s="22" t="s">
        <v>81</v>
      </c>
    </row>
    <row r="133" s="11" customFormat="1">
      <c r="B133" s="235"/>
      <c r="C133" s="236"/>
      <c r="D133" s="231" t="s">
        <v>149</v>
      </c>
      <c r="E133" s="237" t="s">
        <v>21</v>
      </c>
      <c r="F133" s="238" t="s">
        <v>1530</v>
      </c>
      <c r="G133" s="236"/>
      <c r="H133" s="239">
        <v>55</v>
      </c>
      <c r="I133" s="240"/>
      <c r="J133" s="236"/>
      <c r="K133" s="236"/>
      <c r="L133" s="241"/>
      <c r="M133" s="242"/>
      <c r="N133" s="243"/>
      <c r="O133" s="243"/>
      <c r="P133" s="243"/>
      <c r="Q133" s="243"/>
      <c r="R133" s="243"/>
      <c r="S133" s="243"/>
      <c r="T133" s="244"/>
      <c r="AT133" s="245" t="s">
        <v>149</v>
      </c>
      <c r="AU133" s="245" t="s">
        <v>81</v>
      </c>
      <c r="AV133" s="11" t="s">
        <v>81</v>
      </c>
      <c r="AW133" s="11" t="s">
        <v>35</v>
      </c>
      <c r="AX133" s="11" t="s">
        <v>71</v>
      </c>
      <c r="AY133" s="245" t="s">
        <v>136</v>
      </c>
    </row>
    <row r="134" s="11" customFormat="1">
      <c r="B134" s="235"/>
      <c r="C134" s="236"/>
      <c r="D134" s="231" t="s">
        <v>149</v>
      </c>
      <c r="E134" s="236"/>
      <c r="F134" s="238" t="s">
        <v>1531</v>
      </c>
      <c r="G134" s="236"/>
      <c r="H134" s="239">
        <v>56.100000000000001</v>
      </c>
      <c r="I134" s="240"/>
      <c r="J134" s="236"/>
      <c r="K134" s="236"/>
      <c r="L134" s="241"/>
      <c r="M134" s="242"/>
      <c r="N134" s="243"/>
      <c r="O134" s="243"/>
      <c r="P134" s="243"/>
      <c r="Q134" s="243"/>
      <c r="R134" s="243"/>
      <c r="S134" s="243"/>
      <c r="T134" s="244"/>
      <c r="AT134" s="245" t="s">
        <v>149</v>
      </c>
      <c r="AU134" s="245" t="s">
        <v>81</v>
      </c>
      <c r="AV134" s="11" t="s">
        <v>81</v>
      </c>
      <c r="AW134" s="11" t="s">
        <v>6</v>
      </c>
      <c r="AX134" s="11" t="s">
        <v>79</v>
      </c>
      <c r="AY134" s="245" t="s">
        <v>136</v>
      </c>
    </row>
    <row r="135" s="1" customFormat="1" ht="16.5" customHeight="1">
      <c r="B135" s="44"/>
      <c r="C135" s="219" t="s">
        <v>250</v>
      </c>
      <c r="D135" s="219" t="s">
        <v>138</v>
      </c>
      <c r="E135" s="220" t="s">
        <v>1532</v>
      </c>
      <c r="F135" s="221" t="s">
        <v>1533</v>
      </c>
      <c r="G135" s="222" t="s">
        <v>353</v>
      </c>
      <c r="H135" s="223">
        <v>153</v>
      </c>
      <c r="I135" s="224"/>
      <c r="J135" s="225">
        <f>ROUND(I135*H135,2)</f>
        <v>0</v>
      </c>
      <c r="K135" s="221" t="s">
        <v>142</v>
      </c>
      <c r="L135" s="70"/>
      <c r="M135" s="226" t="s">
        <v>21</v>
      </c>
      <c r="N135" s="227" t="s">
        <v>42</v>
      </c>
      <c r="O135" s="45"/>
      <c r="P135" s="228">
        <f>O135*H135</f>
        <v>0</v>
      </c>
      <c r="Q135" s="228">
        <v>0</v>
      </c>
      <c r="R135" s="228">
        <f>Q135*H135</f>
        <v>0</v>
      </c>
      <c r="S135" s="228">
        <v>0</v>
      </c>
      <c r="T135" s="229">
        <f>S135*H135</f>
        <v>0</v>
      </c>
      <c r="AR135" s="22" t="s">
        <v>250</v>
      </c>
      <c r="AT135" s="22" t="s">
        <v>138</v>
      </c>
      <c r="AU135" s="22" t="s">
        <v>81</v>
      </c>
      <c r="AY135" s="22" t="s">
        <v>136</v>
      </c>
      <c r="BE135" s="230">
        <f>IF(N135="základní",J135,0)</f>
        <v>0</v>
      </c>
      <c r="BF135" s="230">
        <f>IF(N135="snížená",J135,0)</f>
        <v>0</v>
      </c>
      <c r="BG135" s="230">
        <f>IF(N135="zákl. přenesená",J135,0)</f>
        <v>0</v>
      </c>
      <c r="BH135" s="230">
        <f>IF(N135="sníž. přenesená",J135,0)</f>
        <v>0</v>
      </c>
      <c r="BI135" s="230">
        <f>IF(N135="nulová",J135,0)</f>
        <v>0</v>
      </c>
      <c r="BJ135" s="22" t="s">
        <v>79</v>
      </c>
      <c r="BK135" s="230">
        <f>ROUND(I135*H135,2)</f>
        <v>0</v>
      </c>
      <c r="BL135" s="22" t="s">
        <v>250</v>
      </c>
      <c r="BM135" s="22" t="s">
        <v>1534</v>
      </c>
    </row>
    <row r="136" s="1" customFormat="1">
      <c r="B136" s="44"/>
      <c r="C136" s="72"/>
      <c r="D136" s="231" t="s">
        <v>145</v>
      </c>
      <c r="E136" s="72"/>
      <c r="F136" s="232" t="s">
        <v>1535</v>
      </c>
      <c r="G136" s="72"/>
      <c r="H136" s="72"/>
      <c r="I136" s="189"/>
      <c r="J136" s="72"/>
      <c r="K136" s="72"/>
      <c r="L136" s="70"/>
      <c r="M136" s="233"/>
      <c r="N136" s="45"/>
      <c r="O136" s="45"/>
      <c r="P136" s="45"/>
      <c r="Q136" s="45"/>
      <c r="R136" s="45"/>
      <c r="S136" s="45"/>
      <c r="T136" s="93"/>
      <c r="AT136" s="22" t="s">
        <v>145</v>
      </c>
      <c r="AU136" s="22" t="s">
        <v>81</v>
      </c>
    </row>
    <row r="137" s="11" customFormat="1">
      <c r="B137" s="235"/>
      <c r="C137" s="236"/>
      <c r="D137" s="231" t="s">
        <v>149</v>
      </c>
      <c r="E137" s="237" t="s">
        <v>21</v>
      </c>
      <c r="F137" s="238" t="s">
        <v>1536</v>
      </c>
      <c r="G137" s="236"/>
      <c r="H137" s="239">
        <v>153</v>
      </c>
      <c r="I137" s="240"/>
      <c r="J137" s="236"/>
      <c r="K137" s="236"/>
      <c r="L137" s="241"/>
      <c r="M137" s="242"/>
      <c r="N137" s="243"/>
      <c r="O137" s="243"/>
      <c r="P137" s="243"/>
      <c r="Q137" s="243"/>
      <c r="R137" s="243"/>
      <c r="S137" s="243"/>
      <c r="T137" s="244"/>
      <c r="AT137" s="245" t="s">
        <v>149</v>
      </c>
      <c r="AU137" s="245" t="s">
        <v>81</v>
      </c>
      <c r="AV137" s="11" t="s">
        <v>81</v>
      </c>
      <c r="AW137" s="11" t="s">
        <v>35</v>
      </c>
      <c r="AX137" s="11" t="s">
        <v>71</v>
      </c>
      <c r="AY137" s="245" t="s">
        <v>136</v>
      </c>
    </row>
    <row r="138" s="1" customFormat="1" ht="16.5" customHeight="1">
      <c r="B138" s="44"/>
      <c r="C138" s="219" t="s">
        <v>259</v>
      </c>
      <c r="D138" s="219" t="s">
        <v>138</v>
      </c>
      <c r="E138" s="220" t="s">
        <v>1537</v>
      </c>
      <c r="F138" s="221" t="s">
        <v>1538</v>
      </c>
      <c r="G138" s="222" t="s">
        <v>353</v>
      </c>
      <c r="H138" s="223">
        <v>4</v>
      </c>
      <c r="I138" s="224"/>
      <c r="J138" s="225">
        <f>ROUND(I138*H138,2)</f>
        <v>0</v>
      </c>
      <c r="K138" s="221" t="s">
        <v>142</v>
      </c>
      <c r="L138" s="70"/>
      <c r="M138" s="226" t="s">
        <v>21</v>
      </c>
      <c r="N138" s="227" t="s">
        <v>42</v>
      </c>
      <c r="O138" s="45"/>
      <c r="P138" s="228">
        <f>O138*H138</f>
        <v>0</v>
      </c>
      <c r="Q138" s="228">
        <v>0</v>
      </c>
      <c r="R138" s="228">
        <f>Q138*H138</f>
        <v>0</v>
      </c>
      <c r="S138" s="228">
        <v>0</v>
      </c>
      <c r="T138" s="229">
        <f>S138*H138</f>
        <v>0</v>
      </c>
      <c r="AR138" s="22" t="s">
        <v>250</v>
      </c>
      <c r="AT138" s="22" t="s">
        <v>138</v>
      </c>
      <c r="AU138" s="22" t="s">
        <v>81</v>
      </c>
      <c r="AY138" s="22" t="s">
        <v>136</v>
      </c>
      <c r="BE138" s="230">
        <f>IF(N138="základní",J138,0)</f>
        <v>0</v>
      </c>
      <c r="BF138" s="230">
        <f>IF(N138="snížená",J138,0)</f>
        <v>0</v>
      </c>
      <c r="BG138" s="230">
        <f>IF(N138="zákl. přenesená",J138,0)</f>
        <v>0</v>
      </c>
      <c r="BH138" s="230">
        <f>IF(N138="sníž. přenesená",J138,0)</f>
        <v>0</v>
      </c>
      <c r="BI138" s="230">
        <f>IF(N138="nulová",J138,0)</f>
        <v>0</v>
      </c>
      <c r="BJ138" s="22" t="s">
        <v>79</v>
      </c>
      <c r="BK138" s="230">
        <f>ROUND(I138*H138,2)</f>
        <v>0</v>
      </c>
      <c r="BL138" s="22" t="s">
        <v>250</v>
      </c>
      <c r="BM138" s="22" t="s">
        <v>1539</v>
      </c>
    </row>
    <row r="139" s="1" customFormat="1">
      <c r="B139" s="44"/>
      <c r="C139" s="72"/>
      <c r="D139" s="231" t="s">
        <v>145</v>
      </c>
      <c r="E139" s="72"/>
      <c r="F139" s="232" t="s">
        <v>1540</v>
      </c>
      <c r="G139" s="72"/>
      <c r="H139" s="72"/>
      <c r="I139" s="189"/>
      <c r="J139" s="72"/>
      <c r="K139" s="72"/>
      <c r="L139" s="70"/>
      <c r="M139" s="233"/>
      <c r="N139" s="45"/>
      <c r="O139" s="45"/>
      <c r="P139" s="45"/>
      <c r="Q139" s="45"/>
      <c r="R139" s="45"/>
      <c r="S139" s="45"/>
      <c r="T139" s="93"/>
      <c r="AT139" s="22" t="s">
        <v>145</v>
      </c>
      <c r="AU139" s="22" t="s">
        <v>81</v>
      </c>
    </row>
    <row r="140" s="1" customFormat="1" ht="16.5" customHeight="1">
      <c r="B140" s="44"/>
      <c r="C140" s="246" t="s">
        <v>266</v>
      </c>
      <c r="D140" s="246" t="s">
        <v>228</v>
      </c>
      <c r="E140" s="247" t="s">
        <v>1541</v>
      </c>
      <c r="F140" s="248" t="s">
        <v>1542</v>
      </c>
      <c r="G140" s="249" t="s">
        <v>353</v>
      </c>
      <c r="H140" s="250">
        <v>4</v>
      </c>
      <c r="I140" s="251"/>
      <c r="J140" s="252">
        <f>ROUND(I140*H140,2)</f>
        <v>0</v>
      </c>
      <c r="K140" s="248" t="s">
        <v>142</v>
      </c>
      <c r="L140" s="253"/>
      <c r="M140" s="254" t="s">
        <v>21</v>
      </c>
      <c r="N140" s="255" t="s">
        <v>42</v>
      </c>
      <c r="O140" s="45"/>
      <c r="P140" s="228">
        <f>O140*H140</f>
        <v>0</v>
      </c>
      <c r="Q140" s="228">
        <v>0.00032000000000000003</v>
      </c>
      <c r="R140" s="228">
        <f>Q140*H140</f>
        <v>0.0012800000000000001</v>
      </c>
      <c r="S140" s="228">
        <v>0</v>
      </c>
      <c r="T140" s="229">
        <f>S140*H140</f>
        <v>0</v>
      </c>
      <c r="AR140" s="22" t="s">
        <v>357</v>
      </c>
      <c r="AT140" s="22" t="s">
        <v>228</v>
      </c>
      <c r="AU140" s="22" t="s">
        <v>81</v>
      </c>
      <c r="AY140" s="22" t="s">
        <v>136</v>
      </c>
      <c r="BE140" s="230">
        <f>IF(N140="základní",J140,0)</f>
        <v>0</v>
      </c>
      <c r="BF140" s="230">
        <f>IF(N140="snížená",J140,0)</f>
        <v>0</v>
      </c>
      <c r="BG140" s="230">
        <f>IF(N140="zákl. přenesená",J140,0)</f>
        <v>0</v>
      </c>
      <c r="BH140" s="230">
        <f>IF(N140="sníž. přenesená",J140,0)</f>
        <v>0</v>
      </c>
      <c r="BI140" s="230">
        <f>IF(N140="nulová",J140,0)</f>
        <v>0</v>
      </c>
      <c r="BJ140" s="22" t="s">
        <v>79</v>
      </c>
      <c r="BK140" s="230">
        <f>ROUND(I140*H140,2)</f>
        <v>0</v>
      </c>
      <c r="BL140" s="22" t="s">
        <v>250</v>
      </c>
      <c r="BM140" s="22" t="s">
        <v>1543</v>
      </c>
    </row>
    <row r="141" s="1" customFormat="1">
      <c r="B141" s="44"/>
      <c r="C141" s="72"/>
      <c r="D141" s="231" t="s">
        <v>145</v>
      </c>
      <c r="E141" s="72"/>
      <c r="F141" s="232" t="s">
        <v>1542</v>
      </c>
      <c r="G141" s="72"/>
      <c r="H141" s="72"/>
      <c r="I141" s="189"/>
      <c r="J141" s="72"/>
      <c r="K141" s="72"/>
      <c r="L141" s="70"/>
      <c r="M141" s="233"/>
      <c r="N141" s="45"/>
      <c r="O141" s="45"/>
      <c r="P141" s="45"/>
      <c r="Q141" s="45"/>
      <c r="R141" s="45"/>
      <c r="S141" s="45"/>
      <c r="T141" s="93"/>
      <c r="AT141" s="22" t="s">
        <v>145</v>
      </c>
      <c r="AU141" s="22" t="s">
        <v>81</v>
      </c>
    </row>
    <row r="142" s="1" customFormat="1">
      <c r="B142" s="44"/>
      <c r="C142" s="72"/>
      <c r="D142" s="231" t="s">
        <v>224</v>
      </c>
      <c r="E142" s="72"/>
      <c r="F142" s="234" t="s">
        <v>1544</v>
      </c>
      <c r="G142" s="72"/>
      <c r="H142" s="72"/>
      <c r="I142" s="189"/>
      <c r="J142" s="72"/>
      <c r="K142" s="72"/>
      <c r="L142" s="70"/>
      <c r="M142" s="233"/>
      <c r="N142" s="45"/>
      <c r="O142" s="45"/>
      <c r="P142" s="45"/>
      <c r="Q142" s="45"/>
      <c r="R142" s="45"/>
      <c r="S142" s="45"/>
      <c r="T142" s="93"/>
      <c r="AT142" s="22" t="s">
        <v>224</v>
      </c>
      <c r="AU142" s="22" t="s">
        <v>81</v>
      </c>
    </row>
    <row r="143" s="11" customFormat="1">
      <c r="B143" s="235"/>
      <c r="C143" s="236"/>
      <c r="D143" s="231" t="s">
        <v>149</v>
      </c>
      <c r="E143" s="237" t="s">
        <v>21</v>
      </c>
      <c r="F143" s="238" t="s">
        <v>1545</v>
      </c>
      <c r="G143" s="236"/>
      <c r="H143" s="239">
        <v>4</v>
      </c>
      <c r="I143" s="240"/>
      <c r="J143" s="236"/>
      <c r="K143" s="236"/>
      <c r="L143" s="241"/>
      <c r="M143" s="242"/>
      <c r="N143" s="243"/>
      <c r="O143" s="243"/>
      <c r="P143" s="243"/>
      <c r="Q143" s="243"/>
      <c r="R143" s="243"/>
      <c r="S143" s="243"/>
      <c r="T143" s="244"/>
      <c r="AT143" s="245" t="s">
        <v>149</v>
      </c>
      <c r="AU143" s="245" t="s">
        <v>81</v>
      </c>
      <c r="AV143" s="11" t="s">
        <v>81</v>
      </c>
      <c r="AW143" s="11" t="s">
        <v>35</v>
      </c>
      <c r="AX143" s="11" t="s">
        <v>71</v>
      </c>
      <c r="AY143" s="245" t="s">
        <v>136</v>
      </c>
    </row>
    <row r="144" s="1" customFormat="1" ht="16.5" customHeight="1">
      <c r="B144" s="44"/>
      <c r="C144" s="219" t="s">
        <v>272</v>
      </c>
      <c r="D144" s="219" t="s">
        <v>138</v>
      </c>
      <c r="E144" s="220" t="s">
        <v>1546</v>
      </c>
      <c r="F144" s="221" t="s">
        <v>1547</v>
      </c>
      <c r="G144" s="222" t="s">
        <v>353</v>
      </c>
      <c r="H144" s="223">
        <v>1</v>
      </c>
      <c r="I144" s="224"/>
      <c r="J144" s="225">
        <f>ROUND(I144*H144,2)</f>
        <v>0</v>
      </c>
      <c r="K144" s="221" t="s">
        <v>142</v>
      </c>
      <c r="L144" s="70"/>
      <c r="M144" s="226" t="s">
        <v>21</v>
      </c>
      <c r="N144" s="227" t="s">
        <v>42</v>
      </c>
      <c r="O144" s="45"/>
      <c r="P144" s="228">
        <f>O144*H144</f>
        <v>0</v>
      </c>
      <c r="Q144" s="228">
        <v>0</v>
      </c>
      <c r="R144" s="228">
        <f>Q144*H144</f>
        <v>0</v>
      </c>
      <c r="S144" s="228">
        <v>0</v>
      </c>
      <c r="T144" s="229">
        <f>S144*H144</f>
        <v>0</v>
      </c>
      <c r="AR144" s="22" t="s">
        <v>250</v>
      </c>
      <c r="AT144" s="22" t="s">
        <v>138</v>
      </c>
      <c r="AU144" s="22" t="s">
        <v>81</v>
      </c>
      <c r="AY144" s="22" t="s">
        <v>136</v>
      </c>
      <c r="BE144" s="230">
        <f>IF(N144="základní",J144,0)</f>
        <v>0</v>
      </c>
      <c r="BF144" s="230">
        <f>IF(N144="snížená",J144,0)</f>
        <v>0</v>
      </c>
      <c r="BG144" s="230">
        <f>IF(N144="zákl. přenesená",J144,0)</f>
        <v>0</v>
      </c>
      <c r="BH144" s="230">
        <f>IF(N144="sníž. přenesená",J144,0)</f>
        <v>0</v>
      </c>
      <c r="BI144" s="230">
        <f>IF(N144="nulová",J144,0)</f>
        <v>0</v>
      </c>
      <c r="BJ144" s="22" t="s">
        <v>79</v>
      </c>
      <c r="BK144" s="230">
        <f>ROUND(I144*H144,2)</f>
        <v>0</v>
      </c>
      <c r="BL144" s="22" t="s">
        <v>250</v>
      </c>
      <c r="BM144" s="22" t="s">
        <v>1548</v>
      </c>
    </row>
    <row r="145" s="1" customFormat="1">
      <c r="B145" s="44"/>
      <c r="C145" s="72"/>
      <c r="D145" s="231" t="s">
        <v>145</v>
      </c>
      <c r="E145" s="72"/>
      <c r="F145" s="232" t="s">
        <v>1549</v>
      </c>
      <c r="G145" s="72"/>
      <c r="H145" s="72"/>
      <c r="I145" s="189"/>
      <c r="J145" s="72"/>
      <c r="K145" s="72"/>
      <c r="L145" s="70"/>
      <c r="M145" s="233"/>
      <c r="N145" s="45"/>
      <c r="O145" s="45"/>
      <c r="P145" s="45"/>
      <c r="Q145" s="45"/>
      <c r="R145" s="45"/>
      <c r="S145" s="45"/>
      <c r="T145" s="93"/>
      <c r="AT145" s="22" t="s">
        <v>145</v>
      </c>
      <c r="AU145" s="22" t="s">
        <v>81</v>
      </c>
    </row>
    <row r="146" s="1" customFormat="1" ht="16.5" customHeight="1">
      <c r="B146" s="44"/>
      <c r="C146" s="246" t="s">
        <v>281</v>
      </c>
      <c r="D146" s="246" t="s">
        <v>228</v>
      </c>
      <c r="E146" s="247" t="s">
        <v>1550</v>
      </c>
      <c r="F146" s="248" t="s">
        <v>1551</v>
      </c>
      <c r="G146" s="249" t="s">
        <v>353</v>
      </c>
      <c r="H146" s="250">
        <v>1</v>
      </c>
      <c r="I146" s="251"/>
      <c r="J146" s="252">
        <f>ROUND(I146*H146,2)</f>
        <v>0</v>
      </c>
      <c r="K146" s="248" t="s">
        <v>142</v>
      </c>
      <c r="L146" s="253"/>
      <c r="M146" s="254" t="s">
        <v>21</v>
      </c>
      <c r="N146" s="255" t="s">
        <v>42</v>
      </c>
      <c r="O146" s="45"/>
      <c r="P146" s="228">
        <f>O146*H146</f>
        <v>0</v>
      </c>
      <c r="Q146" s="228">
        <v>0.00040000000000000002</v>
      </c>
      <c r="R146" s="228">
        <f>Q146*H146</f>
        <v>0.00040000000000000002</v>
      </c>
      <c r="S146" s="228">
        <v>0</v>
      </c>
      <c r="T146" s="229">
        <f>S146*H146</f>
        <v>0</v>
      </c>
      <c r="AR146" s="22" t="s">
        <v>357</v>
      </c>
      <c r="AT146" s="22" t="s">
        <v>228</v>
      </c>
      <c r="AU146" s="22" t="s">
        <v>81</v>
      </c>
      <c r="AY146" s="22" t="s">
        <v>136</v>
      </c>
      <c r="BE146" s="230">
        <f>IF(N146="základní",J146,0)</f>
        <v>0</v>
      </c>
      <c r="BF146" s="230">
        <f>IF(N146="snížená",J146,0)</f>
        <v>0</v>
      </c>
      <c r="BG146" s="230">
        <f>IF(N146="zákl. přenesená",J146,0)</f>
        <v>0</v>
      </c>
      <c r="BH146" s="230">
        <f>IF(N146="sníž. přenesená",J146,0)</f>
        <v>0</v>
      </c>
      <c r="BI146" s="230">
        <f>IF(N146="nulová",J146,0)</f>
        <v>0</v>
      </c>
      <c r="BJ146" s="22" t="s">
        <v>79</v>
      </c>
      <c r="BK146" s="230">
        <f>ROUND(I146*H146,2)</f>
        <v>0</v>
      </c>
      <c r="BL146" s="22" t="s">
        <v>250</v>
      </c>
      <c r="BM146" s="22" t="s">
        <v>1552</v>
      </c>
    </row>
    <row r="147" s="1" customFormat="1">
      <c r="B147" s="44"/>
      <c r="C147" s="72"/>
      <c r="D147" s="231" t="s">
        <v>145</v>
      </c>
      <c r="E147" s="72"/>
      <c r="F147" s="232" t="s">
        <v>1553</v>
      </c>
      <c r="G147" s="72"/>
      <c r="H147" s="72"/>
      <c r="I147" s="189"/>
      <c r="J147" s="72"/>
      <c r="K147" s="72"/>
      <c r="L147" s="70"/>
      <c r="M147" s="233"/>
      <c r="N147" s="45"/>
      <c r="O147" s="45"/>
      <c r="P147" s="45"/>
      <c r="Q147" s="45"/>
      <c r="R147" s="45"/>
      <c r="S147" s="45"/>
      <c r="T147" s="93"/>
      <c r="AT147" s="22" t="s">
        <v>145</v>
      </c>
      <c r="AU147" s="22" t="s">
        <v>81</v>
      </c>
    </row>
    <row r="148" s="1" customFormat="1">
      <c r="B148" s="44"/>
      <c r="C148" s="72"/>
      <c r="D148" s="231" t="s">
        <v>224</v>
      </c>
      <c r="E148" s="72"/>
      <c r="F148" s="234" t="s">
        <v>1554</v>
      </c>
      <c r="G148" s="72"/>
      <c r="H148" s="72"/>
      <c r="I148" s="189"/>
      <c r="J148" s="72"/>
      <c r="K148" s="72"/>
      <c r="L148" s="70"/>
      <c r="M148" s="233"/>
      <c r="N148" s="45"/>
      <c r="O148" s="45"/>
      <c r="P148" s="45"/>
      <c r="Q148" s="45"/>
      <c r="R148" s="45"/>
      <c r="S148" s="45"/>
      <c r="T148" s="93"/>
      <c r="AT148" s="22" t="s">
        <v>224</v>
      </c>
      <c r="AU148" s="22" t="s">
        <v>81</v>
      </c>
    </row>
    <row r="149" s="11" customFormat="1">
      <c r="B149" s="235"/>
      <c r="C149" s="236"/>
      <c r="D149" s="231" t="s">
        <v>149</v>
      </c>
      <c r="E149" s="237" t="s">
        <v>21</v>
      </c>
      <c r="F149" s="238" t="s">
        <v>1555</v>
      </c>
      <c r="G149" s="236"/>
      <c r="H149" s="239">
        <v>1</v>
      </c>
      <c r="I149" s="240"/>
      <c r="J149" s="236"/>
      <c r="K149" s="236"/>
      <c r="L149" s="241"/>
      <c r="M149" s="242"/>
      <c r="N149" s="243"/>
      <c r="O149" s="243"/>
      <c r="P149" s="243"/>
      <c r="Q149" s="243"/>
      <c r="R149" s="243"/>
      <c r="S149" s="243"/>
      <c r="T149" s="244"/>
      <c r="AT149" s="245" t="s">
        <v>149</v>
      </c>
      <c r="AU149" s="245" t="s">
        <v>81</v>
      </c>
      <c r="AV149" s="11" t="s">
        <v>81</v>
      </c>
      <c r="AW149" s="11" t="s">
        <v>35</v>
      </c>
      <c r="AX149" s="11" t="s">
        <v>71</v>
      </c>
      <c r="AY149" s="245" t="s">
        <v>136</v>
      </c>
    </row>
    <row r="150" s="1" customFormat="1" ht="25.5" customHeight="1">
      <c r="B150" s="44"/>
      <c r="C150" s="219" t="s">
        <v>9</v>
      </c>
      <c r="D150" s="219" t="s">
        <v>138</v>
      </c>
      <c r="E150" s="220" t="s">
        <v>1556</v>
      </c>
      <c r="F150" s="221" t="s">
        <v>1557</v>
      </c>
      <c r="G150" s="222" t="s">
        <v>159</v>
      </c>
      <c r="H150" s="223">
        <v>75</v>
      </c>
      <c r="I150" s="224"/>
      <c r="J150" s="225">
        <f>ROUND(I150*H150,2)</f>
        <v>0</v>
      </c>
      <c r="K150" s="221" t="s">
        <v>142</v>
      </c>
      <c r="L150" s="70"/>
      <c r="M150" s="226" t="s">
        <v>21</v>
      </c>
      <c r="N150" s="227" t="s">
        <v>42</v>
      </c>
      <c r="O150" s="45"/>
      <c r="P150" s="228">
        <f>O150*H150</f>
        <v>0</v>
      </c>
      <c r="Q150" s="228">
        <v>0</v>
      </c>
      <c r="R150" s="228">
        <f>Q150*H150</f>
        <v>0</v>
      </c>
      <c r="S150" s="228">
        <v>0</v>
      </c>
      <c r="T150" s="229">
        <f>S150*H150</f>
        <v>0</v>
      </c>
      <c r="AR150" s="22" t="s">
        <v>250</v>
      </c>
      <c r="AT150" s="22" t="s">
        <v>138</v>
      </c>
      <c r="AU150" s="22" t="s">
        <v>81</v>
      </c>
      <c r="AY150" s="22" t="s">
        <v>136</v>
      </c>
      <c r="BE150" s="230">
        <f>IF(N150="základní",J150,0)</f>
        <v>0</v>
      </c>
      <c r="BF150" s="230">
        <f>IF(N150="snížená",J150,0)</f>
        <v>0</v>
      </c>
      <c r="BG150" s="230">
        <f>IF(N150="zákl. přenesená",J150,0)</f>
        <v>0</v>
      </c>
      <c r="BH150" s="230">
        <f>IF(N150="sníž. přenesená",J150,0)</f>
        <v>0</v>
      </c>
      <c r="BI150" s="230">
        <f>IF(N150="nulová",J150,0)</f>
        <v>0</v>
      </c>
      <c r="BJ150" s="22" t="s">
        <v>79</v>
      </c>
      <c r="BK150" s="230">
        <f>ROUND(I150*H150,2)</f>
        <v>0</v>
      </c>
      <c r="BL150" s="22" t="s">
        <v>250</v>
      </c>
      <c r="BM150" s="22" t="s">
        <v>1558</v>
      </c>
    </row>
    <row r="151" s="1" customFormat="1">
      <c r="B151" s="44"/>
      <c r="C151" s="72"/>
      <c r="D151" s="231" t="s">
        <v>145</v>
      </c>
      <c r="E151" s="72"/>
      <c r="F151" s="232" t="s">
        <v>1559</v>
      </c>
      <c r="G151" s="72"/>
      <c r="H151" s="72"/>
      <c r="I151" s="189"/>
      <c r="J151" s="72"/>
      <c r="K151" s="72"/>
      <c r="L151" s="70"/>
      <c r="M151" s="233"/>
      <c r="N151" s="45"/>
      <c r="O151" s="45"/>
      <c r="P151" s="45"/>
      <c r="Q151" s="45"/>
      <c r="R151" s="45"/>
      <c r="S151" s="45"/>
      <c r="T151" s="93"/>
      <c r="AT151" s="22" t="s">
        <v>145</v>
      </c>
      <c r="AU151" s="22" t="s">
        <v>81</v>
      </c>
    </row>
    <row r="152" s="11" customFormat="1">
      <c r="B152" s="235"/>
      <c r="C152" s="236"/>
      <c r="D152" s="231" t="s">
        <v>149</v>
      </c>
      <c r="E152" s="237" t="s">
        <v>21</v>
      </c>
      <c r="F152" s="238" t="s">
        <v>1560</v>
      </c>
      <c r="G152" s="236"/>
      <c r="H152" s="239">
        <v>75</v>
      </c>
      <c r="I152" s="240"/>
      <c r="J152" s="236"/>
      <c r="K152" s="236"/>
      <c r="L152" s="241"/>
      <c r="M152" s="242"/>
      <c r="N152" s="243"/>
      <c r="O152" s="243"/>
      <c r="P152" s="243"/>
      <c r="Q152" s="243"/>
      <c r="R152" s="243"/>
      <c r="S152" s="243"/>
      <c r="T152" s="244"/>
      <c r="AT152" s="245" t="s">
        <v>149</v>
      </c>
      <c r="AU152" s="245" t="s">
        <v>81</v>
      </c>
      <c r="AV152" s="11" t="s">
        <v>81</v>
      </c>
      <c r="AW152" s="11" t="s">
        <v>35</v>
      </c>
      <c r="AX152" s="11" t="s">
        <v>71</v>
      </c>
      <c r="AY152" s="245" t="s">
        <v>136</v>
      </c>
    </row>
    <row r="153" s="1" customFormat="1" ht="16.5" customHeight="1">
      <c r="B153" s="44"/>
      <c r="C153" s="246" t="s">
        <v>294</v>
      </c>
      <c r="D153" s="246" t="s">
        <v>228</v>
      </c>
      <c r="E153" s="247" t="s">
        <v>1561</v>
      </c>
      <c r="F153" s="248" t="s">
        <v>1562</v>
      </c>
      <c r="G153" s="249" t="s">
        <v>1563</v>
      </c>
      <c r="H153" s="250">
        <v>71.25</v>
      </c>
      <c r="I153" s="251"/>
      <c r="J153" s="252">
        <f>ROUND(I153*H153,2)</f>
        <v>0</v>
      </c>
      <c r="K153" s="248" t="s">
        <v>142</v>
      </c>
      <c r="L153" s="253"/>
      <c r="M153" s="254" t="s">
        <v>21</v>
      </c>
      <c r="N153" s="255" t="s">
        <v>42</v>
      </c>
      <c r="O153" s="45"/>
      <c r="P153" s="228">
        <f>O153*H153</f>
        <v>0</v>
      </c>
      <c r="Q153" s="228">
        <v>0.001</v>
      </c>
      <c r="R153" s="228">
        <f>Q153*H153</f>
        <v>0.071250000000000008</v>
      </c>
      <c r="S153" s="228">
        <v>0</v>
      </c>
      <c r="T153" s="229">
        <f>S153*H153</f>
        <v>0</v>
      </c>
      <c r="AR153" s="22" t="s">
        <v>357</v>
      </c>
      <c r="AT153" s="22" t="s">
        <v>228</v>
      </c>
      <c r="AU153" s="22" t="s">
        <v>81</v>
      </c>
      <c r="AY153" s="22" t="s">
        <v>136</v>
      </c>
      <c r="BE153" s="230">
        <f>IF(N153="základní",J153,0)</f>
        <v>0</v>
      </c>
      <c r="BF153" s="230">
        <f>IF(N153="snížená",J153,0)</f>
        <v>0</v>
      </c>
      <c r="BG153" s="230">
        <f>IF(N153="zákl. přenesená",J153,0)</f>
        <v>0</v>
      </c>
      <c r="BH153" s="230">
        <f>IF(N153="sníž. přenesená",J153,0)</f>
        <v>0</v>
      </c>
      <c r="BI153" s="230">
        <f>IF(N153="nulová",J153,0)</f>
        <v>0</v>
      </c>
      <c r="BJ153" s="22" t="s">
        <v>79</v>
      </c>
      <c r="BK153" s="230">
        <f>ROUND(I153*H153,2)</f>
        <v>0</v>
      </c>
      <c r="BL153" s="22" t="s">
        <v>250</v>
      </c>
      <c r="BM153" s="22" t="s">
        <v>1564</v>
      </c>
    </row>
    <row r="154" s="1" customFormat="1">
      <c r="B154" s="44"/>
      <c r="C154" s="72"/>
      <c r="D154" s="231" t="s">
        <v>145</v>
      </c>
      <c r="E154" s="72"/>
      <c r="F154" s="232" t="s">
        <v>1562</v>
      </c>
      <c r="G154" s="72"/>
      <c r="H154" s="72"/>
      <c r="I154" s="189"/>
      <c r="J154" s="72"/>
      <c r="K154" s="72"/>
      <c r="L154" s="70"/>
      <c r="M154" s="233"/>
      <c r="N154" s="45"/>
      <c r="O154" s="45"/>
      <c r="P154" s="45"/>
      <c r="Q154" s="45"/>
      <c r="R154" s="45"/>
      <c r="S154" s="45"/>
      <c r="T154" s="93"/>
      <c r="AT154" s="22" t="s">
        <v>145</v>
      </c>
      <c r="AU154" s="22" t="s">
        <v>81</v>
      </c>
    </row>
    <row r="155" s="11" customFormat="1">
      <c r="B155" s="235"/>
      <c r="C155" s="236"/>
      <c r="D155" s="231" t="s">
        <v>149</v>
      </c>
      <c r="E155" s="236"/>
      <c r="F155" s="238" t="s">
        <v>1565</v>
      </c>
      <c r="G155" s="236"/>
      <c r="H155" s="239">
        <v>71.25</v>
      </c>
      <c r="I155" s="240"/>
      <c r="J155" s="236"/>
      <c r="K155" s="236"/>
      <c r="L155" s="241"/>
      <c r="M155" s="242"/>
      <c r="N155" s="243"/>
      <c r="O155" s="243"/>
      <c r="P155" s="243"/>
      <c r="Q155" s="243"/>
      <c r="R155" s="243"/>
      <c r="S155" s="243"/>
      <c r="T155" s="244"/>
      <c r="AT155" s="245" t="s">
        <v>149</v>
      </c>
      <c r="AU155" s="245" t="s">
        <v>81</v>
      </c>
      <c r="AV155" s="11" t="s">
        <v>81</v>
      </c>
      <c r="AW155" s="11" t="s">
        <v>6</v>
      </c>
      <c r="AX155" s="11" t="s">
        <v>79</v>
      </c>
      <c r="AY155" s="245" t="s">
        <v>136</v>
      </c>
    </row>
    <row r="156" s="1" customFormat="1" ht="16.5" customHeight="1">
      <c r="B156" s="44"/>
      <c r="C156" s="219" t="s">
        <v>299</v>
      </c>
      <c r="D156" s="219" t="s">
        <v>138</v>
      </c>
      <c r="E156" s="220" t="s">
        <v>1566</v>
      </c>
      <c r="F156" s="221" t="s">
        <v>1567</v>
      </c>
      <c r="G156" s="222" t="s">
        <v>159</v>
      </c>
      <c r="H156" s="223">
        <v>110</v>
      </c>
      <c r="I156" s="224"/>
      <c r="J156" s="225">
        <f>ROUND(I156*H156,2)</f>
        <v>0</v>
      </c>
      <c r="K156" s="221" t="s">
        <v>142</v>
      </c>
      <c r="L156" s="70"/>
      <c r="M156" s="226" t="s">
        <v>21</v>
      </c>
      <c r="N156" s="227" t="s">
        <v>42</v>
      </c>
      <c r="O156" s="45"/>
      <c r="P156" s="228">
        <f>O156*H156</f>
        <v>0</v>
      </c>
      <c r="Q156" s="228">
        <v>0</v>
      </c>
      <c r="R156" s="228">
        <f>Q156*H156</f>
        <v>0</v>
      </c>
      <c r="S156" s="228">
        <v>0</v>
      </c>
      <c r="T156" s="229">
        <f>S156*H156</f>
        <v>0</v>
      </c>
      <c r="AR156" s="22" t="s">
        <v>250</v>
      </c>
      <c r="AT156" s="22" t="s">
        <v>138</v>
      </c>
      <c r="AU156" s="22" t="s">
        <v>81</v>
      </c>
      <c r="AY156" s="22" t="s">
        <v>136</v>
      </c>
      <c r="BE156" s="230">
        <f>IF(N156="základní",J156,0)</f>
        <v>0</v>
      </c>
      <c r="BF156" s="230">
        <f>IF(N156="snížená",J156,0)</f>
        <v>0</v>
      </c>
      <c r="BG156" s="230">
        <f>IF(N156="zákl. přenesená",J156,0)</f>
        <v>0</v>
      </c>
      <c r="BH156" s="230">
        <f>IF(N156="sníž. přenesená",J156,0)</f>
        <v>0</v>
      </c>
      <c r="BI156" s="230">
        <f>IF(N156="nulová",J156,0)</f>
        <v>0</v>
      </c>
      <c r="BJ156" s="22" t="s">
        <v>79</v>
      </c>
      <c r="BK156" s="230">
        <f>ROUND(I156*H156,2)</f>
        <v>0</v>
      </c>
      <c r="BL156" s="22" t="s">
        <v>250</v>
      </c>
      <c r="BM156" s="22" t="s">
        <v>1568</v>
      </c>
    </row>
    <row r="157" s="1" customFormat="1">
      <c r="B157" s="44"/>
      <c r="C157" s="72"/>
      <c r="D157" s="231" t="s">
        <v>145</v>
      </c>
      <c r="E157" s="72"/>
      <c r="F157" s="232" t="s">
        <v>1569</v>
      </c>
      <c r="G157" s="72"/>
      <c r="H157" s="72"/>
      <c r="I157" s="189"/>
      <c r="J157" s="72"/>
      <c r="K157" s="72"/>
      <c r="L157" s="70"/>
      <c r="M157" s="233"/>
      <c r="N157" s="45"/>
      <c r="O157" s="45"/>
      <c r="P157" s="45"/>
      <c r="Q157" s="45"/>
      <c r="R157" s="45"/>
      <c r="S157" s="45"/>
      <c r="T157" s="93"/>
      <c r="AT157" s="22" t="s">
        <v>145</v>
      </c>
      <c r="AU157" s="22" t="s">
        <v>81</v>
      </c>
    </row>
    <row r="158" s="11" customFormat="1">
      <c r="B158" s="235"/>
      <c r="C158" s="236"/>
      <c r="D158" s="231" t="s">
        <v>149</v>
      </c>
      <c r="E158" s="237" t="s">
        <v>21</v>
      </c>
      <c r="F158" s="238" t="s">
        <v>1570</v>
      </c>
      <c r="G158" s="236"/>
      <c r="H158" s="239">
        <v>110</v>
      </c>
      <c r="I158" s="240"/>
      <c r="J158" s="236"/>
      <c r="K158" s="236"/>
      <c r="L158" s="241"/>
      <c r="M158" s="242"/>
      <c r="N158" s="243"/>
      <c r="O158" s="243"/>
      <c r="P158" s="243"/>
      <c r="Q158" s="243"/>
      <c r="R158" s="243"/>
      <c r="S158" s="243"/>
      <c r="T158" s="244"/>
      <c r="AT158" s="245" t="s">
        <v>149</v>
      </c>
      <c r="AU158" s="245" t="s">
        <v>81</v>
      </c>
      <c r="AV158" s="11" t="s">
        <v>81</v>
      </c>
      <c r="AW158" s="11" t="s">
        <v>35</v>
      </c>
      <c r="AX158" s="11" t="s">
        <v>71</v>
      </c>
      <c r="AY158" s="245" t="s">
        <v>136</v>
      </c>
    </row>
    <row r="159" s="1" customFormat="1" ht="16.5" customHeight="1">
      <c r="B159" s="44"/>
      <c r="C159" s="246" t="s">
        <v>306</v>
      </c>
      <c r="D159" s="246" t="s">
        <v>228</v>
      </c>
      <c r="E159" s="247" t="s">
        <v>1571</v>
      </c>
      <c r="F159" s="248" t="s">
        <v>1572</v>
      </c>
      <c r="G159" s="249" t="s">
        <v>1563</v>
      </c>
      <c r="H159" s="250">
        <v>48.610999999999997</v>
      </c>
      <c r="I159" s="251"/>
      <c r="J159" s="252">
        <f>ROUND(I159*H159,2)</f>
        <v>0</v>
      </c>
      <c r="K159" s="248" t="s">
        <v>142</v>
      </c>
      <c r="L159" s="253"/>
      <c r="M159" s="254" t="s">
        <v>21</v>
      </c>
      <c r="N159" s="255" t="s">
        <v>42</v>
      </c>
      <c r="O159" s="45"/>
      <c r="P159" s="228">
        <f>O159*H159</f>
        <v>0</v>
      </c>
      <c r="Q159" s="228">
        <v>0.001</v>
      </c>
      <c r="R159" s="228">
        <f>Q159*H159</f>
        <v>0.048611000000000001</v>
      </c>
      <c r="S159" s="228">
        <v>0</v>
      </c>
      <c r="T159" s="229">
        <f>S159*H159</f>
        <v>0</v>
      </c>
      <c r="AR159" s="22" t="s">
        <v>357</v>
      </c>
      <c r="AT159" s="22" t="s">
        <v>228</v>
      </c>
      <c r="AU159" s="22" t="s">
        <v>81</v>
      </c>
      <c r="AY159" s="22" t="s">
        <v>136</v>
      </c>
      <c r="BE159" s="230">
        <f>IF(N159="základní",J159,0)</f>
        <v>0</v>
      </c>
      <c r="BF159" s="230">
        <f>IF(N159="snížená",J159,0)</f>
        <v>0</v>
      </c>
      <c r="BG159" s="230">
        <f>IF(N159="zákl. přenesená",J159,0)</f>
        <v>0</v>
      </c>
      <c r="BH159" s="230">
        <f>IF(N159="sníž. přenesená",J159,0)</f>
        <v>0</v>
      </c>
      <c r="BI159" s="230">
        <f>IF(N159="nulová",J159,0)</f>
        <v>0</v>
      </c>
      <c r="BJ159" s="22" t="s">
        <v>79</v>
      </c>
      <c r="BK159" s="230">
        <f>ROUND(I159*H159,2)</f>
        <v>0</v>
      </c>
      <c r="BL159" s="22" t="s">
        <v>250</v>
      </c>
      <c r="BM159" s="22" t="s">
        <v>1573</v>
      </c>
    </row>
    <row r="160" s="1" customFormat="1">
      <c r="B160" s="44"/>
      <c r="C160" s="72"/>
      <c r="D160" s="231" t="s">
        <v>145</v>
      </c>
      <c r="E160" s="72"/>
      <c r="F160" s="232" t="s">
        <v>1572</v>
      </c>
      <c r="G160" s="72"/>
      <c r="H160" s="72"/>
      <c r="I160" s="189"/>
      <c r="J160" s="72"/>
      <c r="K160" s="72"/>
      <c r="L160" s="70"/>
      <c r="M160" s="233"/>
      <c r="N160" s="45"/>
      <c r="O160" s="45"/>
      <c r="P160" s="45"/>
      <c r="Q160" s="45"/>
      <c r="R160" s="45"/>
      <c r="S160" s="45"/>
      <c r="T160" s="93"/>
      <c r="AT160" s="22" t="s">
        <v>145</v>
      </c>
      <c r="AU160" s="22" t="s">
        <v>81</v>
      </c>
    </row>
    <row r="161" s="1" customFormat="1">
      <c r="B161" s="44"/>
      <c r="C161" s="72"/>
      <c r="D161" s="231" t="s">
        <v>224</v>
      </c>
      <c r="E161" s="72"/>
      <c r="F161" s="234" t="s">
        <v>1574</v>
      </c>
      <c r="G161" s="72"/>
      <c r="H161" s="72"/>
      <c r="I161" s="189"/>
      <c r="J161" s="72"/>
      <c r="K161" s="72"/>
      <c r="L161" s="70"/>
      <c r="M161" s="233"/>
      <c r="N161" s="45"/>
      <c r="O161" s="45"/>
      <c r="P161" s="45"/>
      <c r="Q161" s="45"/>
      <c r="R161" s="45"/>
      <c r="S161" s="45"/>
      <c r="T161" s="93"/>
      <c r="AT161" s="22" t="s">
        <v>224</v>
      </c>
      <c r="AU161" s="22" t="s">
        <v>81</v>
      </c>
    </row>
    <row r="162" s="11" customFormat="1">
      <c r="B162" s="235"/>
      <c r="C162" s="236"/>
      <c r="D162" s="231" t="s">
        <v>149</v>
      </c>
      <c r="E162" s="237" t="s">
        <v>21</v>
      </c>
      <c r="F162" s="238" t="s">
        <v>1575</v>
      </c>
      <c r="G162" s="236"/>
      <c r="H162" s="239">
        <v>48.610999999999997</v>
      </c>
      <c r="I162" s="240"/>
      <c r="J162" s="236"/>
      <c r="K162" s="236"/>
      <c r="L162" s="241"/>
      <c r="M162" s="242"/>
      <c r="N162" s="243"/>
      <c r="O162" s="243"/>
      <c r="P162" s="243"/>
      <c r="Q162" s="243"/>
      <c r="R162" s="243"/>
      <c r="S162" s="243"/>
      <c r="T162" s="244"/>
      <c r="AT162" s="245" t="s">
        <v>149</v>
      </c>
      <c r="AU162" s="245" t="s">
        <v>81</v>
      </c>
      <c r="AV162" s="11" t="s">
        <v>81</v>
      </c>
      <c r="AW162" s="11" t="s">
        <v>35</v>
      </c>
      <c r="AX162" s="11" t="s">
        <v>71</v>
      </c>
      <c r="AY162" s="245" t="s">
        <v>136</v>
      </c>
    </row>
    <row r="163" s="1" customFormat="1" ht="16.5" customHeight="1">
      <c r="B163" s="44"/>
      <c r="C163" s="246" t="s">
        <v>313</v>
      </c>
      <c r="D163" s="246" t="s">
        <v>228</v>
      </c>
      <c r="E163" s="247" t="s">
        <v>1576</v>
      </c>
      <c r="F163" s="248" t="s">
        <v>1577</v>
      </c>
      <c r="G163" s="249" t="s">
        <v>1563</v>
      </c>
      <c r="H163" s="250">
        <v>27.777999999999999</v>
      </c>
      <c r="I163" s="251"/>
      <c r="J163" s="252">
        <f>ROUND(I163*H163,2)</f>
        <v>0</v>
      </c>
      <c r="K163" s="248" t="s">
        <v>21</v>
      </c>
      <c r="L163" s="253"/>
      <c r="M163" s="254" t="s">
        <v>21</v>
      </c>
      <c r="N163" s="255" t="s">
        <v>42</v>
      </c>
      <c r="O163" s="45"/>
      <c r="P163" s="228">
        <f>O163*H163</f>
        <v>0</v>
      </c>
      <c r="Q163" s="228">
        <v>0.001</v>
      </c>
      <c r="R163" s="228">
        <f>Q163*H163</f>
        <v>0.027778000000000001</v>
      </c>
      <c r="S163" s="228">
        <v>0</v>
      </c>
      <c r="T163" s="229">
        <f>S163*H163</f>
        <v>0</v>
      </c>
      <c r="AR163" s="22" t="s">
        <v>357</v>
      </c>
      <c r="AT163" s="22" t="s">
        <v>228</v>
      </c>
      <c r="AU163" s="22" t="s">
        <v>81</v>
      </c>
      <c r="AY163" s="22" t="s">
        <v>136</v>
      </c>
      <c r="BE163" s="230">
        <f>IF(N163="základní",J163,0)</f>
        <v>0</v>
      </c>
      <c r="BF163" s="230">
        <f>IF(N163="snížená",J163,0)</f>
        <v>0</v>
      </c>
      <c r="BG163" s="230">
        <f>IF(N163="zákl. přenesená",J163,0)</f>
        <v>0</v>
      </c>
      <c r="BH163" s="230">
        <f>IF(N163="sníž. přenesená",J163,0)</f>
        <v>0</v>
      </c>
      <c r="BI163" s="230">
        <f>IF(N163="nulová",J163,0)</f>
        <v>0</v>
      </c>
      <c r="BJ163" s="22" t="s">
        <v>79</v>
      </c>
      <c r="BK163" s="230">
        <f>ROUND(I163*H163,2)</f>
        <v>0</v>
      </c>
      <c r="BL163" s="22" t="s">
        <v>250</v>
      </c>
      <c r="BM163" s="22" t="s">
        <v>1578</v>
      </c>
    </row>
    <row r="164" s="1" customFormat="1">
      <c r="B164" s="44"/>
      <c r="C164" s="72"/>
      <c r="D164" s="231" t="s">
        <v>145</v>
      </c>
      <c r="E164" s="72"/>
      <c r="F164" s="232" t="s">
        <v>1572</v>
      </c>
      <c r="G164" s="72"/>
      <c r="H164" s="72"/>
      <c r="I164" s="189"/>
      <c r="J164" s="72"/>
      <c r="K164" s="72"/>
      <c r="L164" s="70"/>
      <c r="M164" s="233"/>
      <c r="N164" s="45"/>
      <c r="O164" s="45"/>
      <c r="P164" s="45"/>
      <c r="Q164" s="45"/>
      <c r="R164" s="45"/>
      <c r="S164" s="45"/>
      <c r="T164" s="93"/>
      <c r="AT164" s="22" t="s">
        <v>145</v>
      </c>
      <c r="AU164" s="22" t="s">
        <v>81</v>
      </c>
    </row>
    <row r="165" s="1" customFormat="1">
      <c r="B165" s="44"/>
      <c r="C165" s="72"/>
      <c r="D165" s="231" t="s">
        <v>224</v>
      </c>
      <c r="E165" s="72"/>
      <c r="F165" s="234" t="s">
        <v>1574</v>
      </c>
      <c r="G165" s="72"/>
      <c r="H165" s="72"/>
      <c r="I165" s="189"/>
      <c r="J165" s="72"/>
      <c r="K165" s="72"/>
      <c r="L165" s="70"/>
      <c r="M165" s="233"/>
      <c r="N165" s="45"/>
      <c r="O165" s="45"/>
      <c r="P165" s="45"/>
      <c r="Q165" s="45"/>
      <c r="R165" s="45"/>
      <c r="S165" s="45"/>
      <c r="T165" s="93"/>
      <c r="AT165" s="22" t="s">
        <v>224</v>
      </c>
      <c r="AU165" s="22" t="s">
        <v>81</v>
      </c>
    </row>
    <row r="166" s="11" customFormat="1">
      <c r="B166" s="235"/>
      <c r="C166" s="236"/>
      <c r="D166" s="231" t="s">
        <v>149</v>
      </c>
      <c r="E166" s="237" t="s">
        <v>21</v>
      </c>
      <c r="F166" s="238" t="s">
        <v>1579</v>
      </c>
      <c r="G166" s="236"/>
      <c r="H166" s="239">
        <v>27.777999999999999</v>
      </c>
      <c r="I166" s="240"/>
      <c r="J166" s="236"/>
      <c r="K166" s="236"/>
      <c r="L166" s="241"/>
      <c r="M166" s="242"/>
      <c r="N166" s="243"/>
      <c r="O166" s="243"/>
      <c r="P166" s="243"/>
      <c r="Q166" s="243"/>
      <c r="R166" s="243"/>
      <c r="S166" s="243"/>
      <c r="T166" s="244"/>
      <c r="AT166" s="245" t="s">
        <v>149</v>
      </c>
      <c r="AU166" s="245" t="s">
        <v>81</v>
      </c>
      <c r="AV166" s="11" t="s">
        <v>81</v>
      </c>
      <c r="AW166" s="11" t="s">
        <v>35</v>
      </c>
      <c r="AX166" s="11" t="s">
        <v>71</v>
      </c>
      <c r="AY166" s="245" t="s">
        <v>136</v>
      </c>
    </row>
    <row r="167" s="1" customFormat="1" ht="25.5" customHeight="1">
      <c r="B167" s="44"/>
      <c r="C167" s="219" t="s">
        <v>319</v>
      </c>
      <c r="D167" s="219" t="s">
        <v>138</v>
      </c>
      <c r="E167" s="220" t="s">
        <v>1580</v>
      </c>
      <c r="F167" s="221" t="s">
        <v>1581</v>
      </c>
      <c r="G167" s="222" t="s">
        <v>159</v>
      </c>
      <c r="H167" s="223">
        <v>55</v>
      </c>
      <c r="I167" s="224"/>
      <c r="J167" s="225">
        <f>ROUND(I167*H167,2)</f>
        <v>0</v>
      </c>
      <c r="K167" s="221" t="s">
        <v>142</v>
      </c>
      <c r="L167" s="70"/>
      <c r="M167" s="226" t="s">
        <v>21</v>
      </c>
      <c r="N167" s="227" t="s">
        <v>42</v>
      </c>
      <c r="O167" s="45"/>
      <c r="P167" s="228">
        <f>O167*H167</f>
        <v>0</v>
      </c>
      <c r="Q167" s="228">
        <v>0</v>
      </c>
      <c r="R167" s="228">
        <f>Q167*H167</f>
        <v>0</v>
      </c>
      <c r="S167" s="228">
        <v>0</v>
      </c>
      <c r="T167" s="229">
        <f>S167*H167</f>
        <v>0</v>
      </c>
      <c r="AR167" s="22" t="s">
        <v>250</v>
      </c>
      <c r="AT167" s="22" t="s">
        <v>138</v>
      </c>
      <c r="AU167" s="22" t="s">
        <v>81</v>
      </c>
      <c r="AY167" s="22" t="s">
        <v>136</v>
      </c>
      <c r="BE167" s="230">
        <f>IF(N167="základní",J167,0)</f>
        <v>0</v>
      </c>
      <c r="BF167" s="230">
        <f>IF(N167="snížená",J167,0)</f>
        <v>0</v>
      </c>
      <c r="BG167" s="230">
        <f>IF(N167="zákl. přenesená",J167,0)</f>
        <v>0</v>
      </c>
      <c r="BH167" s="230">
        <f>IF(N167="sníž. přenesená",J167,0)</f>
        <v>0</v>
      </c>
      <c r="BI167" s="230">
        <f>IF(N167="nulová",J167,0)</f>
        <v>0</v>
      </c>
      <c r="BJ167" s="22" t="s">
        <v>79</v>
      </c>
      <c r="BK167" s="230">
        <f>ROUND(I167*H167,2)</f>
        <v>0</v>
      </c>
      <c r="BL167" s="22" t="s">
        <v>250</v>
      </c>
      <c r="BM167" s="22" t="s">
        <v>1582</v>
      </c>
    </row>
    <row r="168" s="1" customFormat="1">
      <c r="B168" s="44"/>
      <c r="C168" s="72"/>
      <c r="D168" s="231" t="s">
        <v>145</v>
      </c>
      <c r="E168" s="72"/>
      <c r="F168" s="232" t="s">
        <v>1583</v>
      </c>
      <c r="G168" s="72"/>
      <c r="H168" s="72"/>
      <c r="I168" s="189"/>
      <c r="J168" s="72"/>
      <c r="K168" s="72"/>
      <c r="L168" s="70"/>
      <c r="M168" s="233"/>
      <c r="N168" s="45"/>
      <c r="O168" s="45"/>
      <c r="P168" s="45"/>
      <c r="Q168" s="45"/>
      <c r="R168" s="45"/>
      <c r="S168" s="45"/>
      <c r="T168" s="93"/>
      <c r="AT168" s="22" t="s">
        <v>145</v>
      </c>
      <c r="AU168" s="22" t="s">
        <v>81</v>
      </c>
    </row>
    <row r="169" s="11" customFormat="1">
      <c r="B169" s="235"/>
      <c r="C169" s="236"/>
      <c r="D169" s="231" t="s">
        <v>149</v>
      </c>
      <c r="E169" s="237" t="s">
        <v>21</v>
      </c>
      <c r="F169" s="238" t="s">
        <v>1530</v>
      </c>
      <c r="G169" s="236"/>
      <c r="H169" s="239">
        <v>55</v>
      </c>
      <c r="I169" s="240"/>
      <c r="J169" s="236"/>
      <c r="K169" s="236"/>
      <c r="L169" s="241"/>
      <c r="M169" s="242"/>
      <c r="N169" s="243"/>
      <c r="O169" s="243"/>
      <c r="P169" s="243"/>
      <c r="Q169" s="243"/>
      <c r="R169" s="243"/>
      <c r="S169" s="243"/>
      <c r="T169" s="244"/>
      <c r="AT169" s="245" t="s">
        <v>149</v>
      </c>
      <c r="AU169" s="245" t="s">
        <v>81</v>
      </c>
      <c r="AV169" s="11" t="s">
        <v>81</v>
      </c>
      <c r="AW169" s="11" t="s">
        <v>35</v>
      </c>
      <c r="AX169" s="11" t="s">
        <v>71</v>
      </c>
      <c r="AY169" s="245" t="s">
        <v>136</v>
      </c>
    </row>
    <row r="170" s="1" customFormat="1" ht="16.5" customHeight="1">
      <c r="B170" s="44"/>
      <c r="C170" s="219" t="s">
        <v>324</v>
      </c>
      <c r="D170" s="219" t="s">
        <v>138</v>
      </c>
      <c r="E170" s="220" t="s">
        <v>1584</v>
      </c>
      <c r="F170" s="221" t="s">
        <v>1585</v>
      </c>
      <c r="G170" s="222" t="s">
        <v>353</v>
      </c>
      <c r="H170" s="223">
        <v>38</v>
      </c>
      <c r="I170" s="224"/>
      <c r="J170" s="225">
        <f>ROUND(I170*H170,2)</f>
        <v>0</v>
      </c>
      <c r="K170" s="221" t="s">
        <v>142</v>
      </c>
      <c r="L170" s="70"/>
      <c r="M170" s="226" t="s">
        <v>21</v>
      </c>
      <c r="N170" s="227" t="s">
        <v>42</v>
      </c>
      <c r="O170" s="45"/>
      <c r="P170" s="228">
        <f>O170*H170</f>
        <v>0</v>
      </c>
      <c r="Q170" s="228">
        <v>0</v>
      </c>
      <c r="R170" s="228">
        <f>Q170*H170</f>
        <v>0</v>
      </c>
      <c r="S170" s="228">
        <v>0</v>
      </c>
      <c r="T170" s="229">
        <f>S170*H170</f>
        <v>0</v>
      </c>
      <c r="AR170" s="22" t="s">
        <v>250</v>
      </c>
      <c r="AT170" s="22" t="s">
        <v>138</v>
      </c>
      <c r="AU170" s="22" t="s">
        <v>81</v>
      </c>
      <c r="AY170" s="22" t="s">
        <v>136</v>
      </c>
      <c r="BE170" s="230">
        <f>IF(N170="základní",J170,0)</f>
        <v>0</v>
      </c>
      <c r="BF170" s="230">
        <f>IF(N170="snížená",J170,0)</f>
        <v>0</v>
      </c>
      <c r="BG170" s="230">
        <f>IF(N170="zákl. přenesená",J170,0)</f>
        <v>0</v>
      </c>
      <c r="BH170" s="230">
        <f>IF(N170="sníž. přenesená",J170,0)</f>
        <v>0</v>
      </c>
      <c r="BI170" s="230">
        <f>IF(N170="nulová",J170,0)</f>
        <v>0</v>
      </c>
      <c r="BJ170" s="22" t="s">
        <v>79</v>
      </c>
      <c r="BK170" s="230">
        <f>ROUND(I170*H170,2)</f>
        <v>0</v>
      </c>
      <c r="BL170" s="22" t="s">
        <v>250</v>
      </c>
      <c r="BM170" s="22" t="s">
        <v>1586</v>
      </c>
    </row>
    <row r="171" s="1" customFormat="1">
      <c r="B171" s="44"/>
      <c r="C171" s="72"/>
      <c r="D171" s="231" t="s">
        <v>145</v>
      </c>
      <c r="E171" s="72"/>
      <c r="F171" s="232" t="s">
        <v>1587</v>
      </c>
      <c r="G171" s="72"/>
      <c r="H171" s="72"/>
      <c r="I171" s="189"/>
      <c r="J171" s="72"/>
      <c r="K171" s="72"/>
      <c r="L171" s="70"/>
      <c r="M171" s="233"/>
      <c r="N171" s="45"/>
      <c r="O171" s="45"/>
      <c r="P171" s="45"/>
      <c r="Q171" s="45"/>
      <c r="R171" s="45"/>
      <c r="S171" s="45"/>
      <c r="T171" s="93"/>
      <c r="AT171" s="22" t="s">
        <v>145</v>
      </c>
      <c r="AU171" s="22" t="s">
        <v>81</v>
      </c>
    </row>
    <row r="172" s="1" customFormat="1">
      <c r="B172" s="44"/>
      <c r="C172" s="72"/>
      <c r="D172" s="231" t="s">
        <v>147</v>
      </c>
      <c r="E172" s="72"/>
      <c r="F172" s="234" t="s">
        <v>1588</v>
      </c>
      <c r="G172" s="72"/>
      <c r="H172" s="72"/>
      <c r="I172" s="189"/>
      <c r="J172" s="72"/>
      <c r="K172" s="72"/>
      <c r="L172" s="70"/>
      <c r="M172" s="233"/>
      <c r="N172" s="45"/>
      <c r="O172" s="45"/>
      <c r="P172" s="45"/>
      <c r="Q172" s="45"/>
      <c r="R172" s="45"/>
      <c r="S172" s="45"/>
      <c r="T172" s="93"/>
      <c r="AT172" s="22" t="s">
        <v>147</v>
      </c>
      <c r="AU172" s="22" t="s">
        <v>81</v>
      </c>
    </row>
    <row r="173" s="1" customFormat="1" ht="25.5" customHeight="1">
      <c r="B173" s="44"/>
      <c r="C173" s="246" t="s">
        <v>332</v>
      </c>
      <c r="D173" s="246" t="s">
        <v>228</v>
      </c>
      <c r="E173" s="247" t="s">
        <v>1589</v>
      </c>
      <c r="F173" s="248" t="s">
        <v>1590</v>
      </c>
      <c r="G173" s="249" t="s">
        <v>353</v>
      </c>
      <c r="H173" s="250">
        <v>21</v>
      </c>
      <c r="I173" s="251"/>
      <c r="J173" s="252">
        <f>ROUND(I173*H173,2)</f>
        <v>0</v>
      </c>
      <c r="K173" s="248" t="s">
        <v>142</v>
      </c>
      <c r="L173" s="253"/>
      <c r="M173" s="254" t="s">
        <v>21</v>
      </c>
      <c r="N173" s="255" t="s">
        <v>42</v>
      </c>
      <c r="O173" s="45"/>
      <c r="P173" s="228">
        <f>O173*H173</f>
        <v>0</v>
      </c>
      <c r="Q173" s="228">
        <v>0.00069999999999999999</v>
      </c>
      <c r="R173" s="228">
        <f>Q173*H173</f>
        <v>0.0147</v>
      </c>
      <c r="S173" s="228">
        <v>0</v>
      </c>
      <c r="T173" s="229">
        <f>S173*H173</f>
        <v>0</v>
      </c>
      <c r="AR173" s="22" t="s">
        <v>357</v>
      </c>
      <c r="AT173" s="22" t="s">
        <v>228</v>
      </c>
      <c r="AU173" s="22" t="s">
        <v>81</v>
      </c>
      <c r="AY173" s="22" t="s">
        <v>136</v>
      </c>
      <c r="BE173" s="230">
        <f>IF(N173="základní",J173,0)</f>
        <v>0</v>
      </c>
      <c r="BF173" s="230">
        <f>IF(N173="snížená",J173,0)</f>
        <v>0</v>
      </c>
      <c r="BG173" s="230">
        <f>IF(N173="zákl. přenesená",J173,0)</f>
        <v>0</v>
      </c>
      <c r="BH173" s="230">
        <f>IF(N173="sníž. přenesená",J173,0)</f>
        <v>0</v>
      </c>
      <c r="BI173" s="230">
        <f>IF(N173="nulová",J173,0)</f>
        <v>0</v>
      </c>
      <c r="BJ173" s="22" t="s">
        <v>79</v>
      </c>
      <c r="BK173" s="230">
        <f>ROUND(I173*H173,2)</f>
        <v>0</v>
      </c>
      <c r="BL173" s="22" t="s">
        <v>250</v>
      </c>
      <c r="BM173" s="22" t="s">
        <v>1591</v>
      </c>
    </row>
    <row r="174" s="1" customFormat="1">
      <c r="B174" s="44"/>
      <c r="C174" s="72"/>
      <c r="D174" s="231" t="s">
        <v>145</v>
      </c>
      <c r="E174" s="72"/>
      <c r="F174" s="232" t="s">
        <v>1592</v>
      </c>
      <c r="G174" s="72"/>
      <c r="H174" s="72"/>
      <c r="I174" s="189"/>
      <c r="J174" s="72"/>
      <c r="K174" s="72"/>
      <c r="L174" s="70"/>
      <c r="M174" s="233"/>
      <c r="N174" s="45"/>
      <c r="O174" s="45"/>
      <c r="P174" s="45"/>
      <c r="Q174" s="45"/>
      <c r="R174" s="45"/>
      <c r="S174" s="45"/>
      <c r="T174" s="93"/>
      <c r="AT174" s="22" t="s">
        <v>145</v>
      </c>
      <c r="AU174" s="22" t="s">
        <v>81</v>
      </c>
    </row>
    <row r="175" s="11" customFormat="1">
      <c r="B175" s="235"/>
      <c r="C175" s="236"/>
      <c r="D175" s="231" t="s">
        <v>149</v>
      </c>
      <c r="E175" s="237" t="s">
        <v>21</v>
      </c>
      <c r="F175" s="238" t="s">
        <v>1593</v>
      </c>
      <c r="G175" s="236"/>
      <c r="H175" s="239">
        <v>21</v>
      </c>
      <c r="I175" s="240"/>
      <c r="J175" s="236"/>
      <c r="K175" s="236"/>
      <c r="L175" s="241"/>
      <c r="M175" s="242"/>
      <c r="N175" s="243"/>
      <c r="O175" s="243"/>
      <c r="P175" s="243"/>
      <c r="Q175" s="243"/>
      <c r="R175" s="243"/>
      <c r="S175" s="243"/>
      <c r="T175" s="244"/>
      <c r="AT175" s="245" t="s">
        <v>149</v>
      </c>
      <c r="AU175" s="245" t="s">
        <v>81</v>
      </c>
      <c r="AV175" s="11" t="s">
        <v>81</v>
      </c>
      <c r="AW175" s="11" t="s">
        <v>35</v>
      </c>
      <c r="AX175" s="11" t="s">
        <v>71</v>
      </c>
      <c r="AY175" s="245" t="s">
        <v>136</v>
      </c>
    </row>
    <row r="176" s="1" customFormat="1" ht="16.5" customHeight="1">
      <c r="B176" s="44"/>
      <c r="C176" s="246" t="s">
        <v>338</v>
      </c>
      <c r="D176" s="246" t="s">
        <v>228</v>
      </c>
      <c r="E176" s="247" t="s">
        <v>1594</v>
      </c>
      <c r="F176" s="248" t="s">
        <v>1595</v>
      </c>
      <c r="G176" s="249" t="s">
        <v>353</v>
      </c>
      <c r="H176" s="250">
        <v>17</v>
      </c>
      <c r="I176" s="251"/>
      <c r="J176" s="252">
        <f>ROUND(I176*H176,2)</f>
        <v>0</v>
      </c>
      <c r="K176" s="248" t="s">
        <v>142</v>
      </c>
      <c r="L176" s="253"/>
      <c r="M176" s="254" t="s">
        <v>21</v>
      </c>
      <c r="N176" s="255" t="s">
        <v>42</v>
      </c>
      <c r="O176" s="45"/>
      <c r="P176" s="228">
        <f>O176*H176</f>
        <v>0</v>
      </c>
      <c r="Q176" s="228">
        <v>0.00013999999999999999</v>
      </c>
      <c r="R176" s="228">
        <f>Q176*H176</f>
        <v>0.0023799999999999997</v>
      </c>
      <c r="S176" s="228">
        <v>0</v>
      </c>
      <c r="T176" s="229">
        <f>S176*H176</f>
        <v>0</v>
      </c>
      <c r="AR176" s="22" t="s">
        <v>357</v>
      </c>
      <c r="AT176" s="22" t="s">
        <v>228</v>
      </c>
      <c r="AU176" s="22" t="s">
        <v>81</v>
      </c>
      <c r="AY176" s="22" t="s">
        <v>136</v>
      </c>
      <c r="BE176" s="230">
        <f>IF(N176="základní",J176,0)</f>
        <v>0</v>
      </c>
      <c r="BF176" s="230">
        <f>IF(N176="snížená",J176,0)</f>
        <v>0</v>
      </c>
      <c r="BG176" s="230">
        <f>IF(N176="zákl. přenesená",J176,0)</f>
        <v>0</v>
      </c>
      <c r="BH176" s="230">
        <f>IF(N176="sníž. přenesená",J176,0)</f>
        <v>0</v>
      </c>
      <c r="BI176" s="230">
        <f>IF(N176="nulová",J176,0)</f>
        <v>0</v>
      </c>
      <c r="BJ176" s="22" t="s">
        <v>79</v>
      </c>
      <c r="BK176" s="230">
        <f>ROUND(I176*H176,2)</f>
        <v>0</v>
      </c>
      <c r="BL176" s="22" t="s">
        <v>250</v>
      </c>
      <c r="BM176" s="22" t="s">
        <v>1596</v>
      </c>
    </row>
    <row r="177" s="1" customFormat="1">
      <c r="B177" s="44"/>
      <c r="C177" s="72"/>
      <c r="D177" s="231" t="s">
        <v>145</v>
      </c>
      <c r="E177" s="72"/>
      <c r="F177" s="232" t="s">
        <v>1597</v>
      </c>
      <c r="G177" s="72"/>
      <c r="H177" s="72"/>
      <c r="I177" s="189"/>
      <c r="J177" s="72"/>
      <c r="K177" s="72"/>
      <c r="L177" s="70"/>
      <c r="M177" s="233"/>
      <c r="N177" s="45"/>
      <c r="O177" s="45"/>
      <c r="P177" s="45"/>
      <c r="Q177" s="45"/>
      <c r="R177" s="45"/>
      <c r="S177" s="45"/>
      <c r="T177" s="93"/>
      <c r="AT177" s="22" t="s">
        <v>145</v>
      </c>
      <c r="AU177" s="22" t="s">
        <v>81</v>
      </c>
    </row>
    <row r="178" s="11" customFormat="1">
      <c r="B178" s="235"/>
      <c r="C178" s="236"/>
      <c r="D178" s="231" t="s">
        <v>149</v>
      </c>
      <c r="E178" s="237" t="s">
        <v>21</v>
      </c>
      <c r="F178" s="238" t="s">
        <v>1598</v>
      </c>
      <c r="G178" s="236"/>
      <c r="H178" s="239">
        <v>17</v>
      </c>
      <c r="I178" s="240"/>
      <c r="J178" s="236"/>
      <c r="K178" s="236"/>
      <c r="L178" s="241"/>
      <c r="M178" s="242"/>
      <c r="N178" s="243"/>
      <c r="O178" s="243"/>
      <c r="P178" s="243"/>
      <c r="Q178" s="243"/>
      <c r="R178" s="243"/>
      <c r="S178" s="243"/>
      <c r="T178" s="244"/>
      <c r="AT178" s="245" t="s">
        <v>149</v>
      </c>
      <c r="AU178" s="245" t="s">
        <v>81</v>
      </c>
      <c r="AV178" s="11" t="s">
        <v>81</v>
      </c>
      <c r="AW178" s="11" t="s">
        <v>35</v>
      </c>
      <c r="AX178" s="11" t="s">
        <v>71</v>
      </c>
      <c r="AY178" s="245" t="s">
        <v>136</v>
      </c>
    </row>
    <row r="179" s="1" customFormat="1" ht="16.5" customHeight="1">
      <c r="B179" s="44"/>
      <c r="C179" s="219" t="s">
        <v>344</v>
      </c>
      <c r="D179" s="219" t="s">
        <v>138</v>
      </c>
      <c r="E179" s="220" t="s">
        <v>1599</v>
      </c>
      <c r="F179" s="221" t="s">
        <v>1600</v>
      </c>
      <c r="G179" s="222" t="s">
        <v>353</v>
      </c>
      <c r="H179" s="223">
        <v>10</v>
      </c>
      <c r="I179" s="224"/>
      <c r="J179" s="225">
        <f>ROUND(I179*H179,2)</f>
        <v>0</v>
      </c>
      <c r="K179" s="221" t="s">
        <v>142</v>
      </c>
      <c r="L179" s="70"/>
      <c r="M179" s="226" t="s">
        <v>21</v>
      </c>
      <c r="N179" s="227" t="s">
        <v>42</v>
      </c>
      <c r="O179" s="45"/>
      <c r="P179" s="228">
        <f>O179*H179</f>
        <v>0</v>
      </c>
      <c r="Q179" s="228">
        <v>0</v>
      </c>
      <c r="R179" s="228">
        <f>Q179*H179</f>
        <v>0</v>
      </c>
      <c r="S179" s="228">
        <v>0</v>
      </c>
      <c r="T179" s="229">
        <f>S179*H179</f>
        <v>0</v>
      </c>
      <c r="AR179" s="22" t="s">
        <v>250</v>
      </c>
      <c r="AT179" s="22" t="s">
        <v>138</v>
      </c>
      <c r="AU179" s="22" t="s">
        <v>81</v>
      </c>
      <c r="AY179" s="22" t="s">
        <v>136</v>
      </c>
      <c r="BE179" s="230">
        <f>IF(N179="základní",J179,0)</f>
        <v>0</v>
      </c>
      <c r="BF179" s="230">
        <f>IF(N179="snížená",J179,0)</f>
        <v>0</v>
      </c>
      <c r="BG179" s="230">
        <f>IF(N179="zákl. přenesená",J179,0)</f>
        <v>0</v>
      </c>
      <c r="BH179" s="230">
        <f>IF(N179="sníž. přenesená",J179,0)</f>
        <v>0</v>
      </c>
      <c r="BI179" s="230">
        <f>IF(N179="nulová",J179,0)</f>
        <v>0</v>
      </c>
      <c r="BJ179" s="22" t="s">
        <v>79</v>
      </c>
      <c r="BK179" s="230">
        <f>ROUND(I179*H179,2)</f>
        <v>0</v>
      </c>
      <c r="BL179" s="22" t="s">
        <v>250</v>
      </c>
      <c r="BM179" s="22" t="s">
        <v>1601</v>
      </c>
    </row>
    <row r="180" s="1" customFormat="1">
      <c r="B180" s="44"/>
      <c r="C180" s="72"/>
      <c r="D180" s="231" t="s">
        <v>145</v>
      </c>
      <c r="E180" s="72"/>
      <c r="F180" s="232" t="s">
        <v>1602</v>
      </c>
      <c r="G180" s="72"/>
      <c r="H180" s="72"/>
      <c r="I180" s="189"/>
      <c r="J180" s="72"/>
      <c r="K180" s="72"/>
      <c r="L180" s="70"/>
      <c r="M180" s="233"/>
      <c r="N180" s="45"/>
      <c r="O180" s="45"/>
      <c r="P180" s="45"/>
      <c r="Q180" s="45"/>
      <c r="R180" s="45"/>
      <c r="S180" s="45"/>
      <c r="T180" s="93"/>
      <c r="AT180" s="22" t="s">
        <v>145</v>
      </c>
      <c r="AU180" s="22" t="s">
        <v>81</v>
      </c>
    </row>
    <row r="181" s="1" customFormat="1">
      <c r="B181" s="44"/>
      <c r="C181" s="72"/>
      <c r="D181" s="231" t="s">
        <v>147</v>
      </c>
      <c r="E181" s="72"/>
      <c r="F181" s="234" t="s">
        <v>1588</v>
      </c>
      <c r="G181" s="72"/>
      <c r="H181" s="72"/>
      <c r="I181" s="189"/>
      <c r="J181" s="72"/>
      <c r="K181" s="72"/>
      <c r="L181" s="70"/>
      <c r="M181" s="233"/>
      <c r="N181" s="45"/>
      <c r="O181" s="45"/>
      <c r="P181" s="45"/>
      <c r="Q181" s="45"/>
      <c r="R181" s="45"/>
      <c r="S181" s="45"/>
      <c r="T181" s="93"/>
      <c r="AT181" s="22" t="s">
        <v>147</v>
      </c>
      <c r="AU181" s="22" t="s">
        <v>81</v>
      </c>
    </row>
    <row r="182" s="1" customFormat="1" ht="16.5" customHeight="1">
      <c r="B182" s="44"/>
      <c r="C182" s="246" t="s">
        <v>350</v>
      </c>
      <c r="D182" s="246" t="s">
        <v>228</v>
      </c>
      <c r="E182" s="247" t="s">
        <v>1603</v>
      </c>
      <c r="F182" s="248" t="s">
        <v>1604</v>
      </c>
      <c r="G182" s="249" t="s">
        <v>353</v>
      </c>
      <c r="H182" s="250">
        <v>6</v>
      </c>
      <c r="I182" s="251"/>
      <c r="J182" s="252">
        <f>ROUND(I182*H182,2)</f>
        <v>0</v>
      </c>
      <c r="K182" s="248" t="s">
        <v>142</v>
      </c>
      <c r="L182" s="253"/>
      <c r="M182" s="254" t="s">
        <v>21</v>
      </c>
      <c r="N182" s="255" t="s">
        <v>42</v>
      </c>
      <c r="O182" s="45"/>
      <c r="P182" s="228">
        <f>O182*H182</f>
        <v>0</v>
      </c>
      <c r="Q182" s="228">
        <v>0.00042999999999999999</v>
      </c>
      <c r="R182" s="228">
        <f>Q182*H182</f>
        <v>0.0025799999999999998</v>
      </c>
      <c r="S182" s="228">
        <v>0</v>
      </c>
      <c r="T182" s="229">
        <f>S182*H182</f>
        <v>0</v>
      </c>
      <c r="AR182" s="22" t="s">
        <v>357</v>
      </c>
      <c r="AT182" s="22" t="s">
        <v>228</v>
      </c>
      <c r="AU182" s="22" t="s">
        <v>81</v>
      </c>
      <c r="AY182" s="22" t="s">
        <v>136</v>
      </c>
      <c r="BE182" s="230">
        <f>IF(N182="základní",J182,0)</f>
        <v>0</v>
      </c>
      <c r="BF182" s="230">
        <f>IF(N182="snížená",J182,0)</f>
        <v>0</v>
      </c>
      <c r="BG182" s="230">
        <f>IF(N182="zákl. přenesená",J182,0)</f>
        <v>0</v>
      </c>
      <c r="BH182" s="230">
        <f>IF(N182="sníž. přenesená",J182,0)</f>
        <v>0</v>
      </c>
      <c r="BI182" s="230">
        <f>IF(N182="nulová",J182,0)</f>
        <v>0</v>
      </c>
      <c r="BJ182" s="22" t="s">
        <v>79</v>
      </c>
      <c r="BK182" s="230">
        <f>ROUND(I182*H182,2)</f>
        <v>0</v>
      </c>
      <c r="BL182" s="22" t="s">
        <v>250</v>
      </c>
      <c r="BM182" s="22" t="s">
        <v>1605</v>
      </c>
    </row>
    <row r="183" s="1" customFormat="1">
      <c r="B183" s="44"/>
      <c r="C183" s="72"/>
      <c r="D183" s="231" t="s">
        <v>145</v>
      </c>
      <c r="E183" s="72"/>
      <c r="F183" s="232" t="s">
        <v>1606</v>
      </c>
      <c r="G183" s="72"/>
      <c r="H183" s="72"/>
      <c r="I183" s="189"/>
      <c r="J183" s="72"/>
      <c r="K183" s="72"/>
      <c r="L183" s="70"/>
      <c r="M183" s="233"/>
      <c r="N183" s="45"/>
      <c r="O183" s="45"/>
      <c r="P183" s="45"/>
      <c r="Q183" s="45"/>
      <c r="R183" s="45"/>
      <c r="S183" s="45"/>
      <c r="T183" s="93"/>
      <c r="AT183" s="22" t="s">
        <v>145</v>
      </c>
      <c r="AU183" s="22" t="s">
        <v>81</v>
      </c>
    </row>
    <row r="184" s="11" customFormat="1">
      <c r="B184" s="235"/>
      <c r="C184" s="236"/>
      <c r="D184" s="231" t="s">
        <v>149</v>
      </c>
      <c r="E184" s="237" t="s">
        <v>21</v>
      </c>
      <c r="F184" s="238" t="s">
        <v>1607</v>
      </c>
      <c r="G184" s="236"/>
      <c r="H184" s="239">
        <v>6</v>
      </c>
      <c r="I184" s="240"/>
      <c r="J184" s="236"/>
      <c r="K184" s="236"/>
      <c r="L184" s="241"/>
      <c r="M184" s="242"/>
      <c r="N184" s="243"/>
      <c r="O184" s="243"/>
      <c r="P184" s="243"/>
      <c r="Q184" s="243"/>
      <c r="R184" s="243"/>
      <c r="S184" s="243"/>
      <c r="T184" s="244"/>
      <c r="AT184" s="245" t="s">
        <v>149</v>
      </c>
      <c r="AU184" s="245" t="s">
        <v>81</v>
      </c>
      <c r="AV184" s="11" t="s">
        <v>81</v>
      </c>
      <c r="AW184" s="11" t="s">
        <v>35</v>
      </c>
      <c r="AX184" s="11" t="s">
        <v>71</v>
      </c>
      <c r="AY184" s="245" t="s">
        <v>136</v>
      </c>
    </row>
    <row r="185" s="1" customFormat="1" ht="16.5" customHeight="1">
      <c r="B185" s="44"/>
      <c r="C185" s="246" t="s">
        <v>357</v>
      </c>
      <c r="D185" s="246" t="s">
        <v>228</v>
      </c>
      <c r="E185" s="247" t="s">
        <v>1608</v>
      </c>
      <c r="F185" s="248" t="s">
        <v>1609</v>
      </c>
      <c r="G185" s="249" t="s">
        <v>353</v>
      </c>
      <c r="H185" s="250">
        <v>2</v>
      </c>
      <c r="I185" s="251"/>
      <c r="J185" s="252">
        <f>ROUND(I185*H185,2)</f>
        <v>0</v>
      </c>
      <c r="K185" s="248" t="s">
        <v>142</v>
      </c>
      <c r="L185" s="253"/>
      <c r="M185" s="254" t="s">
        <v>21</v>
      </c>
      <c r="N185" s="255" t="s">
        <v>42</v>
      </c>
      <c r="O185" s="45"/>
      <c r="P185" s="228">
        <f>O185*H185</f>
        <v>0</v>
      </c>
      <c r="Q185" s="228">
        <v>0.00044999999999999999</v>
      </c>
      <c r="R185" s="228">
        <f>Q185*H185</f>
        <v>0.00089999999999999998</v>
      </c>
      <c r="S185" s="228">
        <v>0</v>
      </c>
      <c r="T185" s="229">
        <f>S185*H185</f>
        <v>0</v>
      </c>
      <c r="AR185" s="22" t="s">
        <v>357</v>
      </c>
      <c r="AT185" s="22" t="s">
        <v>228</v>
      </c>
      <c r="AU185" s="22" t="s">
        <v>81</v>
      </c>
      <c r="AY185" s="22" t="s">
        <v>136</v>
      </c>
      <c r="BE185" s="230">
        <f>IF(N185="základní",J185,0)</f>
        <v>0</v>
      </c>
      <c r="BF185" s="230">
        <f>IF(N185="snížená",J185,0)</f>
        <v>0</v>
      </c>
      <c r="BG185" s="230">
        <f>IF(N185="zákl. přenesená",J185,0)</f>
        <v>0</v>
      </c>
      <c r="BH185" s="230">
        <f>IF(N185="sníž. přenesená",J185,0)</f>
        <v>0</v>
      </c>
      <c r="BI185" s="230">
        <f>IF(N185="nulová",J185,0)</f>
        <v>0</v>
      </c>
      <c r="BJ185" s="22" t="s">
        <v>79</v>
      </c>
      <c r="BK185" s="230">
        <f>ROUND(I185*H185,2)</f>
        <v>0</v>
      </c>
      <c r="BL185" s="22" t="s">
        <v>250</v>
      </c>
      <c r="BM185" s="22" t="s">
        <v>1610</v>
      </c>
    </row>
    <row r="186" s="1" customFormat="1">
      <c r="B186" s="44"/>
      <c r="C186" s="72"/>
      <c r="D186" s="231" t="s">
        <v>145</v>
      </c>
      <c r="E186" s="72"/>
      <c r="F186" s="232" t="s">
        <v>1611</v>
      </c>
      <c r="G186" s="72"/>
      <c r="H186" s="72"/>
      <c r="I186" s="189"/>
      <c r="J186" s="72"/>
      <c r="K186" s="72"/>
      <c r="L186" s="70"/>
      <c r="M186" s="233"/>
      <c r="N186" s="45"/>
      <c r="O186" s="45"/>
      <c r="P186" s="45"/>
      <c r="Q186" s="45"/>
      <c r="R186" s="45"/>
      <c r="S186" s="45"/>
      <c r="T186" s="93"/>
      <c r="AT186" s="22" t="s">
        <v>145</v>
      </c>
      <c r="AU186" s="22" t="s">
        <v>81</v>
      </c>
    </row>
    <row r="187" s="11" customFormat="1">
      <c r="B187" s="235"/>
      <c r="C187" s="236"/>
      <c r="D187" s="231" t="s">
        <v>149</v>
      </c>
      <c r="E187" s="237" t="s">
        <v>21</v>
      </c>
      <c r="F187" s="238" t="s">
        <v>1612</v>
      </c>
      <c r="G187" s="236"/>
      <c r="H187" s="239">
        <v>2</v>
      </c>
      <c r="I187" s="240"/>
      <c r="J187" s="236"/>
      <c r="K187" s="236"/>
      <c r="L187" s="241"/>
      <c r="M187" s="242"/>
      <c r="N187" s="243"/>
      <c r="O187" s="243"/>
      <c r="P187" s="243"/>
      <c r="Q187" s="243"/>
      <c r="R187" s="243"/>
      <c r="S187" s="243"/>
      <c r="T187" s="244"/>
      <c r="AT187" s="245" t="s">
        <v>149</v>
      </c>
      <c r="AU187" s="245" t="s">
        <v>81</v>
      </c>
      <c r="AV187" s="11" t="s">
        <v>81</v>
      </c>
      <c r="AW187" s="11" t="s">
        <v>35</v>
      </c>
      <c r="AX187" s="11" t="s">
        <v>71</v>
      </c>
      <c r="AY187" s="245" t="s">
        <v>136</v>
      </c>
    </row>
    <row r="188" s="1" customFormat="1" ht="16.5" customHeight="1">
      <c r="B188" s="44"/>
      <c r="C188" s="246" t="s">
        <v>363</v>
      </c>
      <c r="D188" s="246" t="s">
        <v>228</v>
      </c>
      <c r="E188" s="247" t="s">
        <v>1613</v>
      </c>
      <c r="F188" s="248" t="s">
        <v>1614</v>
      </c>
      <c r="G188" s="249" t="s">
        <v>353</v>
      </c>
      <c r="H188" s="250">
        <v>2</v>
      </c>
      <c r="I188" s="251"/>
      <c r="J188" s="252">
        <f>ROUND(I188*H188,2)</f>
        <v>0</v>
      </c>
      <c r="K188" s="248" t="s">
        <v>142</v>
      </c>
      <c r="L188" s="253"/>
      <c r="M188" s="254" t="s">
        <v>21</v>
      </c>
      <c r="N188" s="255" t="s">
        <v>42</v>
      </c>
      <c r="O188" s="45"/>
      <c r="P188" s="228">
        <f>O188*H188</f>
        <v>0</v>
      </c>
      <c r="Q188" s="228">
        <v>0.00025999999999999998</v>
      </c>
      <c r="R188" s="228">
        <f>Q188*H188</f>
        <v>0.00051999999999999995</v>
      </c>
      <c r="S188" s="228">
        <v>0</v>
      </c>
      <c r="T188" s="229">
        <f>S188*H188</f>
        <v>0</v>
      </c>
      <c r="AR188" s="22" t="s">
        <v>357</v>
      </c>
      <c r="AT188" s="22" t="s">
        <v>228</v>
      </c>
      <c r="AU188" s="22" t="s">
        <v>81</v>
      </c>
      <c r="AY188" s="22" t="s">
        <v>136</v>
      </c>
      <c r="BE188" s="230">
        <f>IF(N188="základní",J188,0)</f>
        <v>0</v>
      </c>
      <c r="BF188" s="230">
        <f>IF(N188="snížená",J188,0)</f>
        <v>0</v>
      </c>
      <c r="BG188" s="230">
        <f>IF(N188="zákl. přenesená",J188,0)</f>
        <v>0</v>
      </c>
      <c r="BH188" s="230">
        <f>IF(N188="sníž. přenesená",J188,0)</f>
        <v>0</v>
      </c>
      <c r="BI188" s="230">
        <f>IF(N188="nulová",J188,0)</f>
        <v>0</v>
      </c>
      <c r="BJ188" s="22" t="s">
        <v>79</v>
      </c>
      <c r="BK188" s="230">
        <f>ROUND(I188*H188,2)</f>
        <v>0</v>
      </c>
      <c r="BL188" s="22" t="s">
        <v>250</v>
      </c>
      <c r="BM188" s="22" t="s">
        <v>1615</v>
      </c>
    </row>
    <row r="189" s="1" customFormat="1">
      <c r="B189" s="44"/>
      <c r="C189" s="72"/>
      <c r="D189" s="231" t="s">
        <v>145</v>
      </c>
      <c r="E189" s="72"/>
      <c r="F189" s="232" t="s">
        <v>1616</v>
      </c>
      <c r="G189" s="72"/>
      <c r="H189" s="72"/>
      <c r="I189" s="189"/>
      <c r="J189" s="72"/>
      <c r="K189" s="72"/>
      <c r="L189" s="70"/>
      <c r="M189" s="233"/>
      <c r="N189" s="45"/>
      <c r="O189" s="45"/>
      <c r="P189" s="45"/>
      <c r="Q189" s="45"/>
      <c r="R189" s="45"/>
      <c r="S189" s="45"/>
      <c r="T189" s="93"/>
      <c r="AT189" s="22" t="s">
        <v>145</v>
      </c>
      <c r="AU189" s="22" t="s">
        <v>81</v>
      </c>
    </row>
    <row r="190" s="11" customFormat="1">
      <c r="B190" s="235"/>
      <c r="C190" s="236"/>
      <c r="D190" s="231" t="s">
        <v>149</v>
      </c>
      <c r="E190" s="237" t="s">
        <v>21</v>
      </c>
      <c r="F190" s="238" t="s">
        <v>1612</v>
      </c>
      <c r="G190" s="236"/>
      <c r="H190" s="239">
        <v>2</v>
      </c>
      <c r="I190" s="240"/>
      <c r="J190" s="236"/>
      <c r="K190" s="236"/>
      <c r="L190" s="241"/>
      <c r="M190" s="242"/>
      <c r="N190" s="243"/>
      <c r="O190" s="243"/>
      <c r="P190" s="243"/>
      <c r="Q190" s="243"/>
      <c r="R190" s="243"/>
      <c r="S190" s="243"/>
      <c r="T190" s="244"/>
      <c r="AT190" s="245" t="s">
        <v>149</v>
      </c>
      <c r="AU190" s="245" t="s">
        <v>81</v>
      </c>
      <c r="AV190" s="11" t="s">
        <v>81</v>
      </c>
      <c r="AW190" s="11" t="s">
        <v>35</v>
      </c>
      <c r="AX190" s="11" t="s">
        <v>71</v>
      </c>
      <c r="AY190" s="245" t="s">
        <v>136</v>
      </c>
    </row>
    <row r="191" s="1" customFormat="1" ht="16.5" customHeight="1">
      <c r="B191" s="44"/>
      <c r="C191" s="219" t="s">
        <v>368</v>
      </c>
      <c r="D191" s="219" t="s">
        <v>138</v>
      </c>
      <c r="E191" s="220" t="s">
        <v>1617</v>
      </c>
      <c r="F191" s="221" t="s">
        <v>1618</v>
      </c>
      <c r="G191" s="222" t="s">
        <v>353</v>
      </c>
      <c r="H191" s="223">
        <v>6</v>
      </c>
      <c r="I191" s="224"/>
      <c r="J191" s="225">
        <f>ROUND(I191*H191,2)</f>
        <v>0</v>
      </c>
      <c r="K191" s="221" t="s">
        <v>142</v>
      </c>
      <c r="L191" s="70"/>
      <c r="M191" s="226" t="s">
        <v>21</v>
      </c>
      <c r="N191" s="227" t="s">
        <v>42</v>
      </c>
      <c r="O191" s="45"/>
      <c r="P191" s="228">
        <f>O191*H191</f>
        <v>0</v>
      </c>
      <c r="Q191" s="228">
        <v>0</v>
      </c>
      <c r="R191" s="228">
        <f>Q191*H191</f>
        <v>0</v>
      </c>
      <c r="S191" s="228">
        <v>0</v>
      </c>
      <c r="T191" s="229">
        <f>S191*H191</f>
        <v>0</v>
      </c>
      <c r="AR191" s="22" t="s">
        <v>250</v>
      </c>
      <c r="AT191" s="22" t="s">
        <v>138</v>
      </c>
      <c r="AU191" s="22" t="s">
        <v>81</v>
      </c>
      <c r="AY191" s="22" t="s">
        <v>136</v>
      </c>
      <c r="BE191" s="230">
        <f>IF(N191="základní",J191,0)</f>
        <v>0</v>
      </c>
      <c r="BF191" s="230">
        <f>IF(N191="snížená",J191,0)</f>
        <v>0</v>
      </c>
      <c r="BG191" s="230">
        <f>IF(N191="zákl. přenesená",J191,0)</f>
        <v>0</v>
      </c>
      <c r="BH191" s="230">
        <f>IF(N191="sníž. přenesená",J191,0)</f>
        <v>0</v>
      </c>
      <c r="BI191" s="230">
        <f>IF(N191="nulová",J191,0)</f>
        <v>0</v>
      </c>
      <c r="BJ191" s="22" t="s">
        <v>79</v>
      </c>
      <c r="BK191" s="230">
        <f>ROUND(I191*H191,2)</f>
        <v>0</v>
      </c>
      <c r="BL191" s="22" t="s">
        <v>250</v>
      </c>
      <c r="BM191" s="22" t="s">
        <v>1619</v>
      </c>
    </row>
    <row r="192" s="1" customFormat="1">
      <c r="B192" s="44"/>
      <c r="C192" s="72"/>
      <c r="D192" s="231" t="s">
        <v>145</v>
      </c>
      <c r="E192" s="72"/>
      <c r="F192" s="232" t="s">
        <v>1620</v>
      </c>
      <c r="G192" s="72"/>
      <c r="H192" s="72"/>
      <c r="I192" s="189"/>
      <c r="J192" s="72"/>
      <c r="K192" s="72"/>
      <c r="L192" s="70"/>
      <c r="M192" s="233"/>
      <c r="N192" s="45"/>
      <c r="O192" s="45"/>
      <c r="P192" s="45"/>
      <c r="Q192" s="45"/>
      <c r="R192" s="45"/>
      <c r="S192" s="45"/>
      <c r="T192" s="93"/>
      <c r="AT192" s="22" t="s">
        <v>145</v>
      </c>
      <c r="AU192" s="22" t="s">
        <v>81</v>
      </c>
    </row>
    <row r="193" s="1" customFormat="1" ht="16.5" customHeight="1">
      <c r="B193" s="44"/>
      <c r="C193" s="246" t="s">
        <v>374</v>
      </c>
      <c r="D193" s="246" t="s">
        <v>228</v>
      </c>
      <c r="E193" s="247" t="s">
        <v>1621</v>
      </c>
      <c r="F193" s="248" t="s">
        <v>1622</v>
      </c>
      <c r="G193" s="249" t="s">
        <v>353</v>
      </c>
      <c r="H193" s="250">
        <v>6</v>
      </c>
      <c r="I193" s="251"/>
      <c r="J193" s="252">
        <f>ROUND(I193*H193,2)</f>
        <v>0</v>
      </c>
      <c r="K193" s="248" t="s">
        <v>142</v>
      </c>
      <c r="L193" s="253"/>
      <c r="M193" s="254" t="s">
        <v>21</v>
      </c>
      <c r="N193" s="255" t="s">
        <v>42</v>
      </c>
      <c r="O193" s="45"/>
      <c r="P193" s="228">
        <f>O193*H193</f>
        <v>0</v>
      </c>
      <c r="Q193" s="228">
        <v>0.0045500000000000002</v>
      </c>
      <c r="R193" s="228">
        <f>Q193*H193</f>
        <v>0.027300000000000001</v>
      </c>
      <c r="S193" s="228">
        <v>0</v>
      </c>
      <c r="T193" s="229">
        <f>S193*H193</f>
        <v>0</v>
      </c>
      <c r="AR193" s="22" t="s">
        <v>357</v>
      </c>
      <c r="AT193" s="22" t="s">
        <v>228</v>
      </c>
      <c r="AU193" s="22" t="s">
        <v>81</v>
      </c>
      <c r="AY193" s="22" t="s">
        <v>136</v>
      </c>
      <c r="BE193" s="230">
        <f>IF(N193="základní",J193,0)</f>
        <v>0</v>
      </c>
      <c r="BF193" s="230">
        <f>IF(N193="snížená",J193,0)</f>
        <v>0</v>
      </c>
      <c r="BG193" s="230">
        <f>IF(N193="zákl. přenesená",J193,0)</f>
        <v>0</v>
      </c>
      <c r="BH193" s="230">
        <f>IF(N193="sníž. přenesená",J193,0)</f>
        <v>0</v>
      </c>
      <c r="BI193" s="230">
        <f>IF(N193="nulová",J193,0)</f>
        <v>0</v>
      </c>
      <c r="BJ193" s="22" t="s">
        <v>79</v>
      </c>
      <c r="BK193" s="230">
        <f>ROUND(I193*H193,2)</f>
        <v>0</v>
      </c>
      <c r="BL193" s="22" t="s">
        <v>250</v>
      </c>
      <c r="BM193" s="22" t="s">
        <v>1623</v>
      </c>
    </row>
    <row r="194" s="1" customFormat="1">
      <c r="B194" s="44"/>
      <c r="C194" s="72"/>
      <c r="D194" s="231" t="s">
        <v>145</v>
      </c>
      <c r="E194" s="72"/>
      <c r="F194" s="232" t="s">
        <v>1624</v>
      </c>
      <c r="G194" s="72"/>
      <c r="H194" s="72"/>
      <c r="I194" s="189"/>
      <c r="J194" s="72"/>
      <c r="K194" s="72"/>
      <c r="L194" s="70"/>
      <c r="M194" s="233"/>
      <c r="N194" s="45"/>
      <c r="O194" s="45"/>
      <c r="P194" s="45"/>
      <c r="Q194" s="45"/>
      <c r="R194" s="45"/>
      <c r="S194" s="45"/>
      <c r="T194" s="93"/>
      <c r="AT194" s="22" t="s">
        <v>145</v>
      </c>
      <c r="AU194" s="22" t="s">
        <v>81</v>
      </c>
    </row>
    <row r="195" s="11" customFormat="1">
      <c r="B195" s="235"/>
      <c r="C195" s="236"/>
      <c r="D195" s="231" t="s">
        <v>149</v>
      </c>
      <c r="E195" s="237" t="s">
        <v>21</v>
      </c>
      <c r="F195" s="238" t="s">
        <v>1607</v>
      </c>
      <c r="G195" s="236"/>
      <c r="H195" s="239">
        <v>6</v>
      </c>
      <c r="I195" s="240"/>
      <c r="J195" s="236"/>
      <c r="K195" s="236"/>
      <c r="L195" s="241"/>
      <c r="M195" s="242"/>
      <c r="N195" s="243"/>
      <c r="O195" s="243"/>
      <c r="P195" s="243"/>
      <c r="Q195" s="243"/>
      <c r="R195" s="243"/>
      <c r="S195" s="243"/>
      <c r="T195" s="244"/>
      <c r="AT195" s="245" t="s">
        <v>149</v>
      </c>
      <c r="AU195" s="245" t="s">
        <v>81</v>
      </c>
      <c r="AV195" s="11" t="s">
        <v>81</v>
      </c>
      <c r="AW195" s="11" t="s">
        <v>35</v>
      </c>
      <c r="AX195" s="11" t="s">
        <v>71</v>
      </c>
      <c r="AY195" s="245" t="s">
        <v>136</v>
      </c>
    </row>
    <row r="196" s="1" customFormat="1" ht="16.5" customHeight="1">
      <c r="B196" s="44"/>
      <c r="C196" s="219" t="s">
        <v>380</v>
      </c>
      <c r="D196" s="219" t="s">
        <v>138</v>
      </c>
      <c r="E196" s="220" t="s">
        <v>1625</v>
      </c>
      <c r="F196" s="221" t="s">
        <v>1626</v>
      </c>
      <c r="G196" s="222" t="s">
        <v>353</v>
      </c>
      <c r="H196" s="223">
        <v>2</v>
      </c>
      <c r="I196" s="224"/>
      <c r="J196" s="225">
        <f>ROUND(I196*H196,2)</f>
        <v>0</v>
      </c>
      <c r="K196" s="221" t="s">
        <v>142</v>
      </c>
      <c r="L196" s="70"/>
      <c r="M196" s="226" t="s">
        <v>21</v>
      </c>
      <c r="N196" s="227" t="s">
        <v>42</v>
      </c>
      <c r="O196" s="45"/>
      <c r="P196" s="228">
        <f>O196*H196</f>
        <v>0</v>
      </c>
      <c r="Q196" s="228">
        <v>0</v>
      </c>
      <c r="R196" s="228">
        <f>Q196*H196</f>
        <v>0</v>
      </c>
      <c r="S196" s="228">
        <v>0</v>
      </c>
      <c r="T196" s="229">
        <f>S196*H196</f>
        <v>0</v>
      </c>
      <c r="AR196" s="22" t="s">
        <v>250</v>
      </c>
      <c r="AT196" s="22" t="s">
        <v>138</v>
      </c>
      <c r="AU196" s="22" t="s">
        <v>81</v>
      </c>
      <c r="AY196" s="22" t="s">
        <v>136</v>
      </c>
      <c r="BE196" s="230">
        <f>IF(N196="základní",J196,0)</f>
        <v>0</v>
      </c>
      <c r="BF196" s="230">
        <f>IF(N196="snížená",J196,0)</f>
        <v>0</v>
      </c>
      <c r="BG196" s="230">
        <f>IF(N196="zákl. přenesená",J196,0)</f>
        <v>0</v>
      </c>
      <c r="BH196" s="230">
        <f>IF(N196="sníž. přenesená",J196,0)</f>
        <v>0</v>
      </c>
      <c r="BI196" s="230">
        <f>IF(N196="nulová",J196,0)</f>
        <v>0</v>
      </c>
      <c r="BJ196" s="22" t="s">
        <v>79</v>
      </c>
      <c r="BK196" s="230">
        <f>ROUND(I196*H196,2)</f>
        <v>0</v>
      </c>
      <c r="BL196" s="22" t="s">
        <v>250</v>
      </c>
      <c r="BM196" s="22" t="s">
        <v>1627</v>
      </c>
    </row>
    <row r="197" s="1" customFormat="1">
      <c r="B197" s="44"/>
      <c r="C197" s="72"/>
      <c r="D197" s="231" t="s">
        <v>145</v>
      </c>
      <c r="E197" s="72"/>
      <c r="F197" s="232" t="s">
        <v>1628</v>
      </c>
      <c r="G197" s="72"/>
      <c r="H197" s="72"/>
      <c r="I197" s="189"/>
      <c r="J197" s="72"/>
      <c r="K197" s="72"/>
      <c r="L197" s="70"/>
      <c r="M197" s="233"/>
      <c r="N197" s="45"/>
      <c r="O197" s="45"/>
      <c r="P197" s="45"/>
      <c r="Q197" s="45"/>
      <c r="R197" s="45"/>
      <c r="S197" s="45"/>
      <c r="T197" s="93"/>
      <c r="AT197" s="22" t="s">
        <v>145</v>
      </c>
      <c r="AU197" s="22" t="s">
        <v>81</v>
      </c>
    </row>
    <row r="198" s="1" customFormat="1" ht="16.5" customHeight="1">
      <c r="B198" s="44"/>
      <c r="C198" s="246" t="s">
        <v>387</v>
      </c>
      <c r="D198" s="246" t="s">
        <v>228</v>
      </c>
      <c r="E198" s="247" t="s">
        <v>1629</v>
      </c>
      <c r="F198" s="248" t="s">
        <v>1630</v>
      </c>
      <c r="G198" s="249" t="s">
        <v>353</v>
      </c>
      <c r="H198" s="250">
        <v>2</v>
      </c>
      <c r="I198" s="251"/>
      <c r="J198" s="252">
        <f>ROUND(I198*H198,2)</f>
        <v>0</v>
      </c>
      <c r="K198" s="248" t="s">
        <v>142</v>
      </c>
      <c r="L198" s="253"/>
      <c r="M198" s="254" t="s">
        <v>21</v>
      </c>
      <c r="N198" s="255" t="s">
        <v>42</v>
      </c>
      <c r="O198" s="45"/>
      <c r="P198" s="228">
        <f>O198*H198</f>
        <v>0</v>
      </c>
      <c r="Q198" s="228">
        <v>0.00958</v>
      </c>
      <c r="R198" s="228">
        <f>Q198*H198</f>
        <v>0.01916</v>
      </c>
      <c r="S198" s="228">
        <v>0</v>
      </c>
      <c r="T198" s="229">
        <f>S198*H198</f>
        <v>0</v>
      </c>
      <c r="AR198" s="22" t="s">
        <v>357</v>
      </c>
      <c r="AT198" s="22" t="s">
        <v>228</v>
      </c>
      <c r="AU198" s="22" t="s">
        <v>81</v>
      </c>
      <c r="AY198" s="22" t="s">
        <v>136</v>
      </c>
      <c r="BE198" s="230">
        <f>IF(N198="základní",J198,0)</f>
        <v>0</v>
      </c>
      <c r="BF198" s="230">
        <f>IF(N198="snížená",J198,0)</f>
        <v>0</v>
      </c>
      <c r="BG198" s="230">
        <f>IF(N198="zákl. přenesená",J198,0)</f>
        <v>0</v>
      </c>
      <c r="BH198" s="230">
        <f>IF(N198="sníž. přenesená",J198,0)</f>
        <v>0</v>
      </c>
      <c r="BI198" s="230">
        <f>IF(N198="nulová",J198,0)</f>
        <v>0</v>
      </c>
      <c r="BJ198" s="22" t="s">
        <v>79</v>
      </c>
      <c r="BK198" s="230">
        <f>ROUND(I198*H198,2)</f>
        <v>0</v>
      </c>
      <c r="BL198" s="22" t="s">
        <v>250</v>
      </c>
      <c r="BM198" s="22" t="s">
        <v>1631</v>
      </c>
    </row>
    <row r="199" s="1" customFormat="1">
      <c r="B199" s="44"/>
      <c r="C199" s="72"/>
      <c r="D199" s="231" t="s">
        <v>145</v>
      </c>
      <c r="E199" s="72"/>
      <c r="F199" s="232" t="s">
        <v>1632</v>
      </c>
      <c r="G199" s="72"/>
      <c r="H199" s="72"/>
      <c r="I199" s="189"/>
      <c r="J199" s="72"/>
      <c r="K199" s="72"/>
      <c r="L199" s="70"/>
      <c r="M199" s="233"/>
      <c r="N199" s="45"/>
      <c r="O199" s="45"/>
      <c r="P199" s="45"/>
      <c r="Q199" s="45"/>
      <c r="R199" s="45"/>
      <c r="S199" s="45"/>
      <c r="T199" s="93"/>
      <c r="AT199" s="22" t="s">
        <v>145</v>
      </c>
      <c r="AU199" s="22" t="s">
        <v>81</v>
      </c>
    </row>
    <row r="200" s="11" customFormat="1">
      <c r="B200" s="235"/>
      <c r="C200" s="236"/>
      <c r="D200" s="231" t="s">
        <v>149</v>
      </c>
      <c r="E200" s="237" t="s">
        <v>21</v>
      </c>
      <c r="F200" s="238" t="s">
        <v>1612</v>
      </c>
      <c r="G200" s="236"/>
      <c r="H200" s="239">
        <v>2</v>
      </c>
      <c r="I200" s="240"/>
      <c r="J200" s="236"/>
      <c r="K200" s="236"/>
      <c r="L200" s="241"/>
      <c r="M200" s="242"/>
      <c r="N200" s="243"/>
      <c r="O200" s="243"/>
      <c r="P200" s="243"/>
      <c r="Q200" s="243"/>
      <c r="R200" s="243"/>
      <c r="S200" s="243"/>
      <c r="T200" s="244"/>
      <c r="AT200" s="245" t="s">
        <v>149</v>
      </c>
      <c r="AU200" s="245" t="s">
        <v>81</v>
      </c>
      <c r="AV200" s="11" t="s">
        <v>81</v>
      </c>
      <c r="AW200" s="11" t="s">
        <v>35</v>
      </c>
      <c r="AX200" s="11" t="s">
        <v>71</v>
      </c>
      <c r="AY200" s="245" t="s">
        <v>136</v>
      </c>
    </row>
    <row r="201" s="1" customFormat="1" ht="16.5" customHeight="1">
      <c r="B201" s="44"/>
      <c r="C201" s="219" t="s">
        <v>393</v>
      </c>
      <c r="D201" s="219" t="s">
        <v>138</v>
      </c>
      <c r="E201" s="220" t="s">
        <v>1633</v>
      </c>
      <c r="F201" s="221" t="s">
        <v>1634</v>
      </c>
      <c r="G201" s="222" t="s">
        <v>353</v>
      </c>
      <c r="H201" s="223">
        <v>1</v>
      </c>
      <c r="I201" s="224"/>
      <c r="J201" s="225">
        <f>ROUND(I201*H201,2)</f>
        <v>0</v>
      </c>
      <c r="K201" s="221" t="s">
        <v>142</v>
      </c>
      <c r="L201" s="70"/>
      <c r="M201" s="226" t="s">
        <v>21</v>
      </c>
      <c r="N201" s="227" t="s">
        <v>42</v>
      </c>
      <c r="O201" s="45"/>
      <c r="P201" s="228">
        <f>O201*H201</f>
        <v>0</v>
      </c>
      <c r="Q201" s="228">
        <v>0</v>
      </c>
      <c r="R201" s="228">
        <f>Q201*H201</f>
        <v>0</v>
      </c>
      <c r="S201" s="228">
        <v>0</v>
      </c>
      <c r="T201" s="229">
        <f>S201*H201</f>
        <v>0</v>
      </c>
      <c r="AR201" s="22" t="s">
        <v>250</v>
      </c>
      <c r="AT201" s="22" t="s">
        <v>138</v>
      </c>
      <c r="AU201" s="22" t="s">
        <v>81</v>
      </c>
      <c r="AY201" s="22" t="s">
        <v>136</v>
      </c>
      <c r="BE201" s="230">
        <f>IF(N201="základní",J201,0)</f>
        <v>0</v>
      </c>
      <c r="BF201" s="230">
        <f>IF(N201="snížená",J201,0)</f>
        <v>0</v>
      </c>
      <c r="BG201" s="230">
        <f>IF(N201="zákl. přenesená",J201,0)</f>
        <v>0</v>
      </c>
      <c r="BH201" s="230">
        <f>IF(N201="sníž. přenesená",J201,0)</f>
        <v>0</v>
      </c>
      <c r="BI201" s="230">
        <f>IF(N201="nulová",J201,0)</f>
        <v>0</v>
      </c>
      <c r="BJ201" s="22" t="s">
        <v>79</v>
      </c>
      <c r="BK201" s="230">
        <f>ROUND(I201*H201,2)</f>
        <v>0</v>
      </c>
      <c r="BL201" s="22" t="s">
        <v>250</v>
      </c>
      <c r="BM201" s="22" t="s">
        <v>1635</v>
      </c>
    </row>
    <row r="202" s="1" customFormat="1">
      <c r="B202" s="44"/>
      <c r="C202" s="72"/>
      <c r="D202" s="231" t="s">
        <v>145</v>
      </c>
      <c r="E202" s="72"/>
      <c r="F202" s="232" t="s">
        <v>1636</v>
      </c>
      <c r="G202" s="72"/>
      <c r="H202" s="72"/>
      <c r="I202" s="189"/>
      <c r="J202" s="72"/>
      <c r="K202" s="72"/>
      <c r="L202" s="70"/>
      <c r="M202" s="233"/>
      <c r="N202" s="45"/>
      <c r="O202" s="45"/>
      <c r="P202" s="45"/>
      <c r="Q202" s="45"/>
      <c r="R202" s="45"/>
      <c r="S202" s="45"/>
      <c r="T202" s="93"/>
      <c r="AT202" s="22" t="s">
        <v>145</v>
      </c>
      <c r="AU202" s="22" t="s">
        <v>81</v>
      </c>
    </row>
    <row r="203" s="1" customFormat="1">
      <c r="B203" s="44"/>
      <c r="C203" s="72"/>
      <c r="D203" s="231" t="s">
        <v>147</v>
      </c>
      <c r="E203" s="72"/>
      <c r="F203" s="234" t="s">
        <v>1637</v>
      </c>
      <c r="G203" s="72"/>
      <c r="H203" s="72"/>
      <c r="I203" s="189"/>
      <c r="J203" s="72"/>
      <c r="K203" s="72"/>
      <c r="L203" s="70"/>
      <c r="M203" s="233"/>
      <c r="N203" s="45"/>
      <c r="O203" s="45"/>
      <c r="P203" s="45"/>
      <c r="Q203" s="45"/>
      <c r="R203" s="45"/>
      <c r="S203" s="45"/>
      <c r="T203" s="93"/>
      <c r="AT203" s="22" t="s">
        <v>147</v>
      </c>
      <c r="AU203" s="22" t="s">
        <v>81</v>
      </c>
    </row>
    <row r="204" s="1" customFormat="1" ht="16.5" customHeight="1">
      <c r="B204" s="44"/>
      <c r="C204" s="219" t="s">
        <v>404</v>
      </c>
      <c r="D204" s="219" t="s">
        <v>138</v>
      </c>
      <c r="E204" s="220" t="s">
        <v>1638</v>
      </c>
      <c r="F204" s="221" t="s">
        <v>1639</v>
      </c>
      <c r="G204" s="222" t="s">
        <v>491</v>
      </c>
      <c r="H204" s="259"/>
      <c r="I204" s="224"/>
      <c r="J204" s="225">
        <f>ROUND(I204*H204,2)</f>
        <v>0</v>
      </c>
      <c r="K204" s="221" t="s">
        <v>142</v>
      </c>
      <c r="L204" s="70"/>
      <c r="M204" s="226" t="s">
        <v>21</v>
      </c>
      <c r="N204" s="227" t="s">
        <v>42</v>
      </c>
      <c r="O204" s="45"/>
      <c r="P204" s="228">
        <f>O204*H204</f>
        <v>0</v>
      </c>
      <c r="Q204" s="228">
        <v>0</v>
      </c>
      <c r="R204" s="228">
        <f>Q204*H204</f>
        <v>0</v>
      </c>
      <c r="S204" s="228">
        <v>0</v>
      </c>
      <c r="T204" s="229">
        <f>S204*H204</f>
        <v>0</v>
      </c>
      <c r="AR204" s="22" t="s">
        <v>250</v>
      </c>
      <c r="AT204" s="22" t="s">
        <v>138</v>
      </c>
      <c r="AU204" s="22" t="s">
        <v>81</v>
      </c>
      <c r="AY204" s="22" t="s">
        <v>136</v>
      </c>
      <c r="BE204" s="230">
        <f>IF(N204="základní",J204,0)</f>
        <v>0</v>
      </c>
      <c r="BF204" s="230">
        <f>IF(N204="snížená",J204,0)</f>
        <v>0</v>
      </c>
      <c r="BG204" s="230">
        <f>IF(N204="zákl. přenesená",J204,0)</f>
        <v>0</v>
      </c>
      <c r="BH204" s="230">
        <f>IF(N204="sníž. přenesená",J204,0)</f>
        <v>0</v>
      </c>
      <c r="BI204" s="230">
        <f>IF(N204="nulová",J204,0)</f>
        <v>0</v>
      </c>
      <c r="BJ204" s="22" t="s">
        <v>79</v>
      </c>
      <c r="BK204" s="230">
        <f>ROUND(I204*H204,2)</f>
        <v>0</v>
      </c>
      <c r="BL204" s="22" t="s">
        <v>250</v>
      </c>
      <c r="BM204" s="22" t="s">
        <v>1640</v>
      </c>
    </row>
    <row r="205" s="1" customFormat="1">
      <c r="B205" s="44"/>
      <c r="C205" s="72"/>
      <c r="D205" s="231" t="s">
        <v>145</v>
      </c>
      <c r="E205" s="72"/>
      <c r="F205" s="232" t="s">
        <v>1641</v>
      </c>
      <c r="G205" s="72"/>
      <c r="H205" s="72"/>
      <c r="I205" s="189"/>
      <c r="J205" s="72"/>
      <c r="K205" s="72"/>
      <c r="L205" s="70"/>
      <c r="M205" s="233"/>
      <c r="N205" s="45"/>
      <c r="O205" s="45"/>
      <c r="P205" s="45"/>
      <c r="Q205" s="45"/>
      <c r="R205" s="45"/>
      <c r="S205" s="45"/>
      <c r="T205" s="93"/>
      <c r="AT205" s="22" t="s">
        <v>145</v>
      </c>
      <c r="AU205" s="22" t="s">
        <v>81</v>
      </c>
    </row>
    <row r="206" s="1" customFormat="1">
      <c r="B206" s="44"/>
      <c r="C206" s="72"/>
      <c r="D206" s="231" t="s">
        <v>147</v>
      </c>
      <c r="E206" s="72"/>
      <c r="F206" s="234" t="s">
        <v>494</v>
      </c>
      <c r="G206" s="72"/>
      <c r="H206" s="72"/>
      <c r="I206" s="189"/>
      <c r="J206" s="72"/>
      <c r="K206" s="72"/>
      <c r="L206" s="70"/>
      <c r="M206" s="233"/>
      <c r="N206" s="45"/>
      <c r="O206" s="45"/>
      <c r="P206" s="45"/>
      <c r="Q206" s="45"/>
      <c r="R206" s="45"/>
      <c r="S206" s="45"/>
      <c r="T206" s="93"/>
      <c r="AT206" s="22" t="s">
        <v>147</v>
      </c>
      <c r="AU206" s="22" t="s">
        <v>81</v>
      </c>
    </row>
    <row r="207" s="10" customFormat="1" ht="29.88" customHeight="1">
      <c r="B207" s="203"/>
      <c r="C207" s="204"/>
      <c r="D207" s="205" t="s">
        <v>70</v>
      </c>
      <c r="E207" s="217" t="s">
        <v>1642</v>
      </c>
      <c r="F207" s="217" t="s">
        <v>1643</v>
      </c>
      <c r="G207" s="204"/>
      <c r="H207" s="204"/>
      <c r="I207" s="207"/>
      <c r="J207" s="218">
        <f>BK207</f>
        <v>0</v>
      </c>
      <c r="K207" s="204"/>
      <c r="L207" s="209"/>
      <c r="M207" s="210"/>
      <c r="N207" s="211"/>
      <c r="O207" s="211"/>
      <c r="P207" s="212">
        <f>SUM(P208:P215)</f>
        <v>0</v>
      </c>
      <c r="Q207" s="211"/>
      <c r="R207" s="212">
        <f>SUM(R208:R215)</f>
        <v>0</v>
      </c>
      <c r="S207" s="211"/>
      <c r="T207" s="213">
        <f>SUM(T208:T215)</f>
        <v>0</v>
      </c>
      <c r="AR207" s="214" t="s">
        <v>81</v>
      </c>
      <c r="AT207" s="215" t="s">
        <v>70</v>
      </c>
      <c r="AU207" s="215" t="s">
        <v>79</v>
      </c>
      <c r="AY207" s="214" t="s">
        <v>136</v>
      </c>
      <c r="BK207" s="216">
        <f>SUM(BK208:BK215)</f>
        <v>0</v>
      </c>
    </row>
    <row r="208" s="1" customFormat="1" ht="16.5" customHeight="1">
      <c r="B208" s="44"/>
      <c r="C208" s="219" t="s">
        <v>410</v>
      </c>
      <c r="D208" s="219" t="s">
        <v>138</v>
      </c>
      <c r="E208" s="220" t="s">
        <v>1644</v>
      </c>
      <c r="F208" s="221" t="s">
        <v>1645</v>
      </c>
      <c r="G208" s="222" t="s">
        <v>159</v>
      </c>
      <c r="H208" s="223">
        <v>40</v>
      </c>
      <c r="I208" s="224"/>
      <c r="J208" s="225">
        <f>ROUND(I208*H208,2)</f>
        <v>0</v>
      </c>
      <c r="K208" s="221" t="s">
        <v>142</v>
      </c>
      <c r="L208" s="70"/>
      <c r="M208" s="226" t="s">
        <v>21</v>
      </c>
      <c r="N208" s="227" t="s">
        <v>42</v>
      </c>
      <c r="O208" s="45"/>
      <c r="P208" s="228">
        <f>O208*H208</f>
        <v>0</v>
      </c>
      <c r="Q208" s="228">
        <v>0</v>
      </c>
      <c r="R208" s="228">
        <f>Q208*H208</f>
        <v>0</v>
      </c>
      <c r="S208" s="228">
        <v>0</v>
      </c>
      <c r="T208" s="229">
        <f>S208*H208</f>
        <v>0</v>
      </c>
      <c r="AR208" s="22" t="s">
        <v>250</v>
      </c>
      <c r="AT208" s="22" t="s">
        <v>138</v>
      </c>
      <c r="AU208" s="22" t="s">
        <v>81</v>
      </c>
      <c r="AY208" s="22" t="s">
        <v>136</v>
      </c>
      <c r="BE208" s="230">
        <f>IF(N208="základní",J208,0)</f>
        <v>0</v>
      </c>
      <c r="BF208" s="230">
        <f>IF(N208="snížená",J208,0)</f>
        <v>0</v>
      </c>
      <c r="BG208" s="230">
        <f>IF(N208="zákl. přenesená",J208,0)</f>
        <v>0</v>
      </c>
      <c r="BH208" s="230">
        <f>IF(N208="sníž. přenesená",J208,0)</f>
        <v>0</v>
      </c>
      <c r="BI208" s="230">
        <f>IF(N208="nulová",J208,0)</f>
        <v>0</v>
      </c>
      <c r="BJ208" s="22" t="s">
        <v>79</v>
      </c>
      <c r="BK208" s="230">
        <f>ROUND(I208*H208,2)</f>
        <v>0</v>
      </c>
      <c r="BL208" s="22" t="s">
        <v>250</v>
      </c>
      <c r="BM208" s="22" t="s">
        <v>1646</v>
      </c>
    </row>
    <row r="209" s="1" customFormat="1">
      <c r="B209" s="44"/>
      <c r="C209" s="72"/>
      <c r="D209" s="231" t="s">
        <v>145</v>
      </c>
      <c r="E209" s="72"/>
      <c r="F209" s="232" t="s">
        <v>1647</v>
      </c>
      <c r="G209" s="72"/>
      <c r="H209" s="72"/>
      <c r="I209" s="189"/>
      <c r="J209" s="72"/>
      <c r="K209" s="72"/>
      <c r="L209" s="70"/>
      <c r="M209" s="233"/>
      <c r="N209" s="45"/>
      <c r="O209" s="45"/>
      <c r="P209" s="45"/>
      <c r="Q209" s="45"/>
      <c r="R209" s="45"/>
      <c r="S209" s="45"/>
      <c r="T209" s="93"/>
      <c r="AT209" s="22" t="s">
        <v>145</v>
      </c>
      <c r="AU209" s="22" t="s">
        <v>81</v>
      </c>
    </row>
    <row r="210" s="11" customFormat="1">
      <c r="B210" s="235"/>
      <c r="C210" s="236"/>
      <c r="D210" s="231" t="s">
        <v>149</v>
      </c>
      <c r="E210" s="237" t="s">
        <v>21</v>
      </c>
      <c r="F210" s="238" t="s">
        <v>1492</v>
      </c>
      <c r="G210" s="236"/>
      <c r="H210" s="239">
        <v>40</v>
      </c>
      <c r="I210" s="240"/>
      <c r="J210" s="236"/>
      <c r="K210" s="236"/>
      <c r="L210" s="241"/>
      <c r="M210" s="242"/>
      <c r="N210" s="243"/>
      <c r="O210" s="243"/>
      <c r="P210" s="243"/>
      <c r="Q210" s="243"/>
      <c r="R210" s="243"/>
      <c r="S210" s="243"/>
      <c r="T210" s="244"/>
      <c r="AT210" s="245" t="s">
        <v>149</v>
      </c>
      <c r="AU210" s="245" t="s">
        <v>81</v>
      </c>
      <c r="AV210" s="11" t="s">
        <v>81</v>
      </c>
      <c r="AW210" s="11" t="s">
        <v>35</v>
      </c>
      <c r="AX210" s="11" t="s">
        <v>71</v>
      </c>
      <c r="AY210" s="245" t="s">
        <v>136</v>
      </c>
    </row>
    <row r="211" s="1" customFormat="1" ht="16.5" customHeight="1">
      <c r="B211" s="44"/>
      <c r="C211" s="246" t="s">
        <v>416</v>
      </c>
      <c r="D211" s="246" t="s">
        <v>228</v>
      </c>
      <c r="E211" s="247" t="s">
        <v>1648</v>
      </c>
      <c r="F211" s="248" t="s">
        <v>1649</v>
      </c>
      <c r="G211" s="249" t="s">
        <v>159</v>
      </c>
      <c r="H211" s="250">
        <v>40</v>
      </c>
      <c r="I211" s="251"/>
      <c r="J211" s="252">
        <f>ROUND(I211*H211,2)</f>
        <v>0</v>
      </c>
      <c r="K211" s="248" t="s">
        <v>21</v>
      </c>
      <c r="L211" s="253"/>
      <c r="M211" s="254" t="s">
        <v>21</v>
      </c>
      <c r="N211" s="255" t="s">
        <v>42</v>
      </c>
      <c r="O211" s="45"/>
      <c r="P211" s="228">
        <f>O211*H211</f>
        <v>0</v>
      </c>
      <c r="Q211" s="228">
        <v>0</v>
      </c>
      <c r="R211" s="228">
        <f>Q211*H211</f>
        <v>0</v>
      </c>
      <c r="S211" s="228">
        <v>0</v>
      </c>
      <c r="T211" s="229">
        <f>S211*H211</f>
        <v>0</v>
      </c>
      <c r="AR211" s="22" t="s">
        <v>357</v>
      </c>
      <c r="AT211" s="22" t="s">
        <v>228</v>
      </c>
      <c r="AU211" s="22" t="s">
        <v>81</v>
      </c>
      <c r="AY211" s="22" t="s">
        <v>136</v>
      </c>
      <c r="BE211" s="230">
        <f>IF(N211="základní",J211,0)</f>
        <v>0</v>
      </c>
      <c r="BF211" s="230">
        <f>IF(N211="snížená",J211,0)</f>
        <v>0</v>
      </c>
      <c r="BG211" s="230">
        <f>IF(N211="zákl. přenesená",J211,0)</f>
        <v>0</v>
      </c>
      <c r="BH211" s="230">
        <f>IF(N211="sníž. přenesená",J211,0)</f>
        <v>0</v>
      </c>
      <c r="BI211" s="230">
        <f>IF(N211="nulová",J211,0)</f>
        <v>0</v>
      </c>
      <c r="BJ211" s="22" t="s">
        <v>79</v>
      </c>
      <c r="BK211" s="230">
        <f>ROUND(I211*H211,2)</f>
        <v>0</v>
      </c>
      <c r="BL211" s="22" t="s">
        <v>250</v>
      </c>
      <c r="BM211" s="22" t="s">
        <v>1650</v>
      </c>
    </row>
    <row r="212" s="1" customFormat="1">
      <c r="B212" s="44"/>
      <c r="C212" s="72"/>
      <c r="D212" s="231" t="s">
        <v>145</v>
      </c>
      <c r="E212" s="72"/>
      <c r="F212" s="232" t="s">
        <v>1649</v>
      </c>
      <c r="G212" s="72"/>
      <c r="H212" s="72"/>
      <c r="I212" s="189"/>
      <c r="J212" s="72"/>
      <c r="K212" s="72"/>
      <c r="L212" s="70"/>
      <c r="M212" s="233"/>
      <c r="N212" s="45"/>
      <c r="O212" s="45"/>
      <c r="P212" s="45"/>
      <c r="Q212" s="45"/>
      <c r="R212" s="45"/>
      <c r="S212" s="45"/>
      <c r="T212" s="93"/>
      <c r="AT212" s="22" t="s">
        <v>145</v>
      </c>
      <c r="AU212" s="22" t="s">
        <v>81</v>
      </c>
    </row>
    <row r="213" s="1" customFormat="1" ht="16.5" customHeight="1">
      <c r="B213" s="44"/>
      <c r="C213" s="219" t="s">
        <v>629</v>
      </c>
      <c r="D213" s="219" t="s">
        <v>138</v>
      </c>
      <c r="E213" s="220" t="s">
        <v>1651</v>
      </c>
      <c r="F213" s="221" t="s">
        <v>1652</v>
      </c>
      <c r="G213" s="222" t="s">
        <v>491</v>
      </c>
      <c r="H213" s="259"/>
      <c r="I213" s="224"/>
      <c r="J213" s="225">
        <f>ROUND(I213*H213,2)</f>
        <v>0</v>
      </c>
      <c r="K213" s="221" t="s">
        <v>142</v>
      </c>
      <c r="L213" s="70"/>
      <c r="M213" s="226" t="s">
        <v>21</v>
      </c>
      <c r="N213" s="227" t="s">
        <v>42</v>
      </c>
      <c r="O213" s="45"/>
      <c r="P213" s="228">
        <f>O213*H213</f>
        <v>0</v>
      </c>
      <c r="Q213" s="228">
        <v>0</v>
      </c>
      <c r="R213" s="228">
        <f>Q213*H213</f>
        <v>0</v>
      </c>
      <c r="S213" s="228">
        <v>0</v>
      </c>
      <c r="T213" s="229">
        <f>S213*H213</f>
        <v>0</v>
      </c>
      <c r="AR213" s="22" t="s">
        <v>250</v>
      </c>
      <c r="AT213" s="22" t="s">
        <v>138</v>
      </c>
      <c r="AU213" s="22" t="s">
        <v>81</v>
      </c>
      <c r="AY213" s="22" t="s">
        <v>136</v>
      </c>
      <c r="BE213" s="230">
        <f>IF(N213="základní",J213,0)</f>
        <v>0</v>
      </c>
      <c r="BF213" s="230">
        <f>IF(N213="snížená",J213,0)</f>
        <v>0</v>
      </c>
      <c r="BG213" s="230">
        <f>IF(N213="zákl. přenesená",J213,0)</f>
        <v>0</v>
      </c>
      <c r="BH213" s="230">
        <f>IF(N213="sníž. přenesená",J213,0)</f>
        <v>0</v>
      </c>
      <c r="BI213" s="230">
        <f>IF(N213="nulová",J213,0)</f>
        <v>0</v>
      </c>
      <c r="BJ213" s="22" t="s">
        <v>79</v>
      </c>
      <c r="BK213" s="230">
        <f>ROUND(I213*H213,2)</f>
        <v>0</v>
      </c>
      <c r="BL213" s="22" t="s">
        <v>250</v>
      </c>
      <c r="BM213" s="22" t="s">
        <v>1653</v>
      </c>
    </row>
    <row r="214" s="1" customFormat="1">
      <c r="B214" s="44"/>
      <c r="C214" s="72"/>
      <c r="D214" s="231" t="s">
        <v>145</v>
      </c>
      <c r="E214" s="72"/>
      <c r="F214" s="232" t="s">
        <v>1654</v>
      </c>
      <c r="G214" s="72"/>
      <c r="H214" s="72"/>
      <c r="I214" s="189"/>
      <c r="J214" s="72"/>
      <c r="K214" s="72"/>
      <c r="L214" s="70"/>
      <c r="M214" s="233"/>
      <c r="N214" s="45"/>
      <c r="O214" s="45"/>
      <c r="P214" s="45"/>
      <c r="Q214" s="45"/>
      <c r="R214" s="45"/>
      <c r="S214" s="45"/>
      <c r="T214" s="93"/>
      <c r="AT214" s="22" t="s">
        <v>145</v>
      </c>
      <c r="AU214" s="22" t="s">
        <v>81</v>
      </c>
    </row>
    <row r="215" s="1" customFormat="1">
      <c r="B215" s="44"/>
      <c r="C215" s="72"/>
      <c r="D215" s="231" t="s">
        <v>147</v>
      </c>
      <c r="E215" s="72"/>
      <c r="F215" s="234" t="s">
        <v>763</v>
      </c>
      <c r="G215" s="72"/>
      <c r="H215" s="72"/>
      <c r="I215" s="189"/>
      <c r="J215" s="72"/>
      <c r="K215" s="72"/>
      <c r="L215" s="70"/>
      <c r="M215" s="233"/>
      <c r="N215" s="45"/>
      <c r="O215" s="45"/>
      <c r="P215" s="45"/>
      <c r="Q215" s="45"/>
      <c r="R215" s="45"/>
      <c r="S215" s="45"/>
      <c r="T215" s="93"/>
      <c r="AT215" s="22" t="s">
        <v>147</v>
      </c>
      <c r="AU215" s="22" t="s">
        <v>81</v>
      </c>
    </row>
    <row r="216" s="10" customFormat="1" ht="29.88" customHeight="1">
      <c r="B216" s="203"/>
      <c r="C216" s="204"/>
      <c r="D216" s="205" t="s">
        <v>70</v>
      </c>
      <c r="E216" s="217" t="s">
        <v>1655</v>
      </c>
      <c r="F216" s="217" t="s">
        <v>1656</v>
      </c>
      <c r="G216" s="204"/>
      <c r="H216" s="204"/>
      <c r="I216" s="207"/>
      <c r="J216" s="218">
        <f>BK216</f>
        <v>0</v>
      </c>
      <c r="K216" s="204"/>
      <c r="L216" s="209"/>
      <c r="M216" s="210"/>
      <c r="N216" s="211"/>
      <c r="O216" s="211"/>
      <c r="P216" s="212">
        <f>SUM(P217:P225)</f>
        <v>0</v>
      </c>
      <c r="Q216" s="211"/>
      <c r="R216" s="212">
        <f>SUM(R217:R225)</f>
        <v>0.0022000000000000001</v>
      </c>
      <c r="S216" s="211"/>
      <c r="T216" s="213">
        <f>SUM(T217:T225)</f>
        <v>0</v>
      </c>
      <c r="AR216" s="214" t="s">
        <v>81</v>
      </c>
      <c r="AT216" s="215" t="s">
        <v>70</v>
      </c>
      <c r="AU216" s="215" t="s">
        <v>79</v>
      </c>
      <c r="AY216" s="214" t="s">
        <v>136</v>
      </c>
      <c r="BK216" s="216">
        <f>SUM(BK217:BK225)</f>
        <v>0</v>
      </c>
    </row>
    <row r="217" s="1" customFormat="1" ht="25.5" customHeight="1">
      <c r="B217" s="44"/>
      <c r="C217" s="219" t="s">
        <v>634</v>
      </c>
      <c r="D217" s="219" t="s">
        <v>138</v>
      </c>
      <c r="E217" s="220" t="s">
        <v>1657</v>
      </c>
      <c r="F217" s="221" t="s">
        <v>1658</v>
      </c>
      <c r="G217" s="222" t="s">
        <v>1563</v>
      </c>
      <c r="H217" s="223">
        <v>20</v>
      </c>
      <c r="I217" s="224"/>
      <c r="J217" s="225">
        <f>ROUND(I217*H217,2)</f>
        <v>0</v>
      </c>
      <c r="K217" s="221" t="s">
        <v>142</v>
      </c>
      <c r="L217" s="70"/>
      <c r="M217" s="226" t="s">
        <v>21</v>
      </c>
      <c r="N217" s="227" t="s">
        <v>42</v>
      </c>
      <c r="O217" s="45"/>
      <c r="P217" s="228">
        <f>O217*H217</f>
        <v>0</v>
      </c>
      <c r="Q217" s="228">
        <v>0.00011</v>
      </c>
      <c r="R217" s="228">
        <f>Q217*H217</f>
        <v>0.0022000000000000001</v>
      </c>
      <c r="S217" s="228">
        <v>0</v>
      </c>
      <c r="T217" s="229">
        <f>S217*H217</f>
        <v>0</v>
      </c>
      <c r="AR217" s="22" t="s">
        <v>250</v>
      </c>
      <c r="AT217" s="22" t="s">
        <v>138</v>
      </c>
      <c r="AU217" s="22" t="s">
        <v>81</v>
      </c>
      <c r="AY217" s="22" t="s">
        <v>136</v>
      </c>
      <c r="BE217" s="230">
        <f>IF(N217="základní",J217,0)</f>
        <v>0</v>
      </c>
      <c r="BF217" s="230">
        <f>IF(N217="snížená",J217,0)</f>
        <v>0</v>
      </c>
      <c r="BG217" s="230">
        <f>IF(N217="zákl. přenesená",J217,0)</f>
        <v>0</v>
      </c>
      <c r="BH217" s="230">
        <f>IF(N217="sníž. přenesená",J217,0)</f>
        <v>0</v>
      </c>
      <c r="BI217" s="230">
        <f>IF(N217="nulová",J217,0)</f>
        <v>0</v>
      </c>
      <c r="BJ217" s="22" t="s">
        <v>79</v>
      </c>
      <c r="BK217" s="230">
        <f>ROUND(I217*H217,2)</f>
        <v>0</v>
      </c>
      <c r="BL217" s="22" t="s">
        <v>250</v>
      </c>
      <c r="BM217" s="22" t="s">
        <v>1659</v>
      </c>
    </row>
    <row r="218" s="1" customFormat="1">
      <c r="B218" s="44"/>
      <c r="C218" s="72"/>
      <c r="D218" s="231" t="s">
        <v>145</v>
      </c>
      <c r="E218" s="72"/>
      <c r="F218" s="232" t="s">
        <v>1660</v>
      </c>
      <c r="G218" s="72"/>
      <c r="H218" s="72"/>
      <c r="I218" s="189"/>
      <c r="J218" s="72"/>
      <c r="K218" s="72"/>
      <c r="L218" s="70"/>
      <c r="M218" s="233"/>
      <c r="N218" s="45"/>
      <c r="O218" s="45"/>
      <c r="P218" s="45"/>
      <c r="Q218" s="45"/>
      <c r="R218" s="45"/>
      <c r="S218" s="45"/>
      <c r="T218" s="93"/>
      <c r="AT218" s="22" t="s">
        <v>145</v>
      </c>
      <c r="AU218" s="22" t="s">
        <v>81</v>
      </c>
    </row>
    <row r="219" s="1" customFormat="1">
      <c r="B219" s="44"/>
      <c r="C219" s="72"/>
      <c r="D219" s="231" t="s">
        <v>147</v>
      </c>
      <c r="E219" s="72"/>
      <c r="F219" s="234" t="s">
        <v>1661</v>
      </c>
      <c r="G219" s="72"/>
      <c r="H219" s="72"/>
      <c r="I219" s="189"/>
      <c r="J219" s="72"/>
      <c r="K219" s="72"/>
      <c r="L219" s="70"/>
      <c r="M219" s="233"/>
      <c r="N219" s="45"/>
      <c r="O219" s="45"/>
      <c r="P219" s="45"/>
      <c r="Q219" s="45"/>
      <c r="R219" s="45"/>
      <c r="S219" s="45"/>
      <c r="T219" s="93"/>
      <c r="AT219" s="22" t="s">
        <v>147</v>
      </c>
      <c r="AU219" s="22" t="s">
        <v>81</v>
      </c>
    </row>
    <row r="220" s="11" customFormat="1">
      <c r="B220" s="235"/>
      <c r="C220" s="236"/>
      <c r="D220" s="231" t="s">
        <v>149</v>
      </c>
      <c r="E220" s="237" t="s">
        <v>21</v>
      </c>
      <c r="F220" s="238" t="s">
        <v>1662</v>
      </c>
      <c r="G220" s="236"/>
      <c r="H220" s="239">
        <v>20</v>
      </c>
      <c r="I220" s="240"/>
      <c r="J220" s="236"/>
      <c r="K220" s="236"/>
      <c r="L220" s="241"/>
      <c r="M220" s="242"/>
      <c r="N220" s="243"/>
      <c r="O220" s="243"/>
      <c r="P220" s="243"/>
      <c r="Q220" s="243"/>
      <c r="R220" s="243"/>
      <c r="S220" s="243"/>
      <c r="T220" s="244"/>
      <c r="AT220" s="245" t="s">
        <v>149</v>
      </c>
      <c r="AU220" s="245" t="s">
        <v>81</v>
      </c>
      <c r="AV220" s="11" t="s">
        <v>81</v>
      </c>
      <c r="AW220" s="11" t="s">
        <v>35</v>
      </c>
      <c r="AX220" s="11" t="s">
        <v>71</v>
      </c>
      <c r="AY220" s="245" t="s">
        <v>136</v>
      </c>
    </row>
    <row r="221" s="1" customFormat="1" ht="16.5" customHeight="1">
      <c r="B221" s="44"/>
      <c r="C221" s="246" t="s">
        <v>639</v>
      </c>
      <c r="D221" s="246" t="s">
        <v>228</v>
      </c>
      <c r="E221" s="247" t="s">
        <v>1663</v>
      </c>
      <c r="F221" s="248" t="s">
        <v>1664</v>
      </c>
      <c r="G221" s="249" t="s">
        <v>1563</v>
      </c>
      <c r="H221" s="250">
        <v>20</v>
      </c>
      <c r="I221" s="251"/>
      <c r="J221" s="252">
        <f>ROUND(I221*H221,2)</f>
        <v>0</v>
      </c>
      <c r="K221" s="248" t="s">
        <v>21</v>
      </c>
      <c r="L221" s="253"/>
      <c r="M221" s="254" t="s">
        <v>21</v>
      </c>
      <c r="N221" s="255" t="s">
        <v>42</v>
      </c>
      <c r="O221" s="45"/>
      <c r="P221" s="228">
        <f>O221*H221</f>
        <v>0</v>
      </c>
      <c r="Q221" s="228">
        <v>0</v>
      </c>
      <c r="R221" s="228">
        <f>Q221*H221</f>
        <v>0</v>
      </c>
      <c r="S221" s="228">
        <v>0</v>
      </c>
      <c r="T221" s="229">
        <f>S221*H221</f>
        <v>0</v>
      </c>
      <c r="AR221" s="22" t="s">
        <v>357</v>
      </c>
      <c r="AT221" s="22" t="s">
        <v>228</v>
      </c>
      <c r="AU221" s="22" t="s">
        <v>81</v>
      </c>
      <c r="AY221" s="22" t="s">
        <v>136</v>
      </c>
      <c r="BE221" s="230">
        <f>IF(N221="základní",J221,0)</f>
        <v>0</v>
      </c>
      <c r="BF221" s="230">
        <f>IF(N221="snížená",J221,0)</f>
        <v>0</v>
      </c>
      <c r="BG221" s="230">
        <f>IF(N221="zákl. přenesená",J221,0)</f>
        <v>0</v>
      </c>
      <c r="BH221" s="230">
        <f>IF(N221="sníž. přenesená",J221,0)</f>
        <v>0</v>
      </c>
      <c r="BI221" s="230">
        <f>IF(N221="nulová",J221,0)</f>
        <v>0</v>
      </c>
      <c r="BJ221" s="22" t="s">
        <v>79</v>
      </c>
      <c r="BK221" s="230">
        <f>ROUND(I221*H221,2)</f>
        <v>0</v>
      </c>
      <c r="BL221" s="22" t="s">
        <v>250</v>
      </c>
      <c r="BM221" s="22" t="s">
        <v>1665</v>
      </c>
    </row>
    <row r="222" s="1" customFormat="1">
      <c r="B222" s="44"/>
      <c r="C222" s="72"/>
      <c r="D222" s="231" t="s">
        <v>145</v>
      </c>
      <c r="E222" s="72"/>
      <c r="F222" s="232" t="s">
        <v>1664</v>
      </c>
      <c r="G222" s="72"/>
      <c r="H222" s="72"/>
      <c r="I222" s="189"/>
      <c r="J222" s="72"/>
      <c r="K222" s="72"/>
      <c r="L222" s="70"/>
      <c r="M222" s="233"/>
      <c r="N222" s="45"/>
      <c r="O222" s="45"/>
      <c r="P222" s="45"/>
      <c r="Q222" s="45"/>
      <c r="R222" s="45"/>
      <c r="S222" s="45"/>
      <c r="T222" s="93"/>
      <c r="AT222" s="22" t="s">
        <v>145</v>
      </c>
      <c r="AU222" s="22" t="s">
        <v>81</v>
      </c>
    </row>
    <row r="223" s="1" customFormat="1" ht="16.5" customHeight="1">
      <c r="B223" s="44"/>
      <c r="C223" s="219" t="s">
        <v>644</v>
      </c>
      <c r="D223" s="219" t="s">
        <v>138</v>
      </c>
      <c r="E223" s="220" t="s">
        <v>1666</v>
      </c>
      <c r="F223" s="221" t="s">
        <v>1667</v>
      </c>
      <c r="G223" s="222" t="s">
        <v>491</v>
      </c>
      <c r="H223" s="259"/>
      <c r="I223" s="224"/>
      <c r="J223" s="225">
        <f>ROUND(I223*H223,2)</f>
        <v>0</v>
      </c>
      <c r="K223" s="221" t="s">
        <v>142</v>
      </c>
      <c r="L223" s="70"/>
      <c r="M223" s="226" t="s">
        <v>21</v>
      </c>
      <c r="N223" s="227" t="s">
        <v>42</v>
      </c>
      <c r="O223" s="45"/>
      <c r="P223" s="228">
        <f>O223*H223</f>
        <v>0</v>
      </c>
      <c r="Q223" s="228">
        <v>0</v>
      </c>
      <c r="R223" s="228">
        <f>Q223*H223</f>
        <v>0</v>
      </c>
      <c r="S223" s="228">
        <v>0</v>
      </c>
      <c r="T223" s="229">
        <f>S223*H223</f>
        <v>0</v>
      </c>
      <c r="AR223" s="22" t="s">
        <v>250</v>
      </c>
      <c r="AT223" s="22" t="s">
        <v>138</v>
      </c>
      <c r="AU223" s="22" t="s">
        <v>81</v>
      </c>
      <c r="AY223" s="22" t="s">
        <v>136</v>
      </c>
      <c r="BE223" s="230">
        <f>IF(N223="základní",J223,0)</f>
        <v>0</v>
      </c>
      <c r="BF223" s="230">
        <f>IF(N223="snížená",J223,0)</f>
        <v>0</v>
      </c>
      <c r="BG223" s="230">
        <f>IF(N223="zákl. přenesená",J223,0)</f>
        <v>0</v>
      </c>
      <c r="BH223" s="230">
        <f>IF(N223="sníž. přenesená",J223,0)</f>
        <v>0</v>
      </c>
      <c r="BI223" s="230">
        <f>IF(N223="nulová",J223,0)</f>
        <v>0</v>
      </c>
      <c r="BJ223" s="22" t="s">
        <v>79</v>
      </c>
      <c r="BK223" s="230">
        <f>ROUND(I223*H223,2)</f>
        <v>0</v>
      </c>
      <c r="BL223" s="22" t="s">
        <v>250</v>
      </c>
      <c r="BM223" s="22" t="s">
        <v>1668</v>
      </c>
    </row>
    <row r="224" s="1" customFormat="1">
      <c r="B224" s="44"/>
      <c r="C224" s="72"/>
      <c r="D224" s="231" t="s">
        <v>145</v>
      </c>
      <c r="E224" s="72"/>
      <c r="F224" s="232" t="s">
        <v>1669</v>
      </c>
      <c r="G224" s="72"/>
      <c r="H224" s="72"/>
      <c r="I224" s="189"/>
      <c r="J224" s="72"/>
      <c r="K224" s="72"/>
      <c r="L224" s="70"/>
      <c r="M224" s="233"/>
      <c r="N224" s="45"/>
      <c r="O224" s="45"/>
      <c r="P224" s="45"/>
      <c r="Q224" s="45"/>
      <c r="R224" s="45"/>
      <c r="S224" s="45"/>
      <c r="T224" s="93"/>
      <c r="AT224" s="22" t="s">
        <v>145</v>
      </c>
      <c r="AU224" s="22" t="s">
        <v>81</v>
      </c>
    </row>
    <row r="225" s="1" customFormat="1">
      <c r="B225" s="44"/>
      <c r="C225" s="72"/>
      <c r="D225" s="231" t="s">
        <v>147</v>
      </c>
      <c r="E225" s="72"/>
      <c r="F225" s="234" t="s">
        <v>1670</v>
      </c>
      <c r="G225" s="72"/>
      <c r="H225" s="72"/>
      <c r="I225" s="189"/>
      <c r="J225" s="72"/>
      <c r="K225" s="72"/>
      <c r="L225" s="70"/>
      <c r="M225" s="233"/>
      <c r="N225" s="45"/>
      <c r="O225" s="45"/>
      <c r="P225" s="45"/>
      <c r="Q225" s="45"/>
      <c r="R225" s="45"/>
      <c r="S225" s="45"/>
      <c r="T225" s="93"/>
      <c r="AT225" s="22" t="s">
        <v>147</v>
      </c>
      <c r="AU225" s="22" t="s">
        <v>81</v>
      </c>
    </row>
    <row r="226" s="10" customFormat="1" ht="37.44" customHeight="1">
      <c r="B226" s="203"/>
      <c r="C226" s="204"/>
      <c r="D226" s="205" t="s">
        <v>70</v>
      </c>
      <c r="E226" s="206" t="s">
        <v>228</v>
      </c>
      <c r="F226" s="206" t="s">
        <v>1310</v>
      </c>
      <c r="G226" s="204"/>
      <c r="H226" s="204"/>
      <c r="I226" s="207"/>
      <c r="J226" s="208">
        <f>BK226</f>
        <v>0</v>
      </c>
      <c r="K226" s="204"/>
      <c r="L226" s="209"/>
      <c r="M226" s="210"/>
      <c r="N226" s="211"/>
      <c r="O226" s="211"/>
      <c r="P226" s="212">
        <f>P227</f>
        <v>0</v>
      </c>
      <c r="Q226" s="211"/>
      <c r="R226" s="212">
        <f>R227</f>
        <v>20.436</v>
      </c>
      <c r="S226" s="211"/>
      <c r="T226" s="213">
        <f>T227</f>
        <v>0</v>
      </c>
      <c r="AR226" s="214" t="s">
        <v>156</v>
      </c>
      <c r="AT226" s="215" t="s">
        <v>70</v>
      </c>
      <c r="AU226" s="215" t="s">
        <v>71</v>
      </c>
      <c r="AY226" s="214" t="s">
        <v>136</v>
      </c>
      <c r="BK226" s="216">
        <f>BK227</f>
        <v>0</v>
      </c>
    </row>
    <row r="227" s="10" customFormat="1" ht="19.92" customHeight="1">
      <c r="B227" s="203"/>
      <c r="C227" s="204"/>
      <c r="D227" s="205" t="s">
        <v>70</v>
      </c>
      <c r="E227" s="217" t="s">
        <v>1671</v>
      </c>
      <c r="F227" s="217" t="s">
        <v>1672</v>
      </c>
      <c r="G227" s="204"/>
      <c r="H227" s="204"/>
      <c r="I227" s="207"/>
      <c r="J227" s="218">
        <f>BK227</f>
        <v>0</v>
      </c>
      <c r="K227" s="204"/>
      <c r="L227" s="209"/>
      <c r="M227" s="210"/>
      <c r="N227" s="211"/>
      <c r="O227" s="211"/>
      <c r="P227" s="212">
        <f>SUM(P228:P256)</f>
        <v>0</v>
      </c>
      <c r="Q227" s="211"/>
      <c r="R227" s="212">
        <f>SUM(R228:R256)</f>
        <v>20.436</v>
      </c>
      <c r="S227" s="211"/>
      <c r="T227" s="213">
        <f>SUM(T228:T256)</f>
        <v>0</v>
      </c>
      <c r="AR227" s="214" t="s">
        <v>156</v>
      </c>
      <c r="AT227" s="215" t="s">
        <v>70</v>
      </c>
      <c r="AU227" s="215" t="s">
        <v>79</v>
      </c>
      <c r="AY227" s="214" t="s">
        <v>136</v>
      </c>
      <c r="BK227" s="216">
        <f>SUM(BK228:BK256)</f>
        <v>0</v>
      </c>
    </row>
    <row r="228" s="1" customFormat="1" ht="25.5" customHeight="1">
      <c r="B228" s="44"/>
      <c r="C228" s="219" t="s">
        <v>648</v>
      </c>
      <c r="D228" s="219" t="s">
        <v>138</v>
      </c>
      <c r="E228" s="220" t="s">
        <v>1673</v>
      </c>
      <c r="F228" s="221" t="s">
        <v>1674</v>
      </c>
      <c r="G228" s="222" t="s">
        <v>159</v>
      </c>
      <c r="H228" s="223">
        <v>75</v>
      </c>
      <c r="I228" s="224"/>
      <c r="J228" s="225">
        <f>ROUND(I228*H228,2)</f>
        <v>0</v>
      </c>
      <c r="K228" s="221" t="s">
        <v>142</v>
      </c>
      <c r="L228" s="70"/>
      <c r="M228" s="226" t="s">
        <v>21</v>
      </c>
      <c r="N228" s="227" t="s">
        <v>42</v>
      </c>
      <c r="O228" s="45"/>
      <c r="P228" s="228">
        <f>O228*H228</f>
        <v>0</v>
      </c>
      <c r="Q228" s="228">
        <v>0</v>
      </c>
      <c r="R228" s="228">
        <f>Q228*H228</f>
        <v>0</v>
      </c>
      <c r="S228" s="228">
        <v>0</v>
      </c>
      <c r="T228" s="229">
        <f>S228*H228</f>
        <v>0</v>
      </c>
      <c r="AR228" s="22" t="s">
        <v>737</v>
      </c>
      <c r="AT228" s="22" t="s">
        <v>138</v>
      </c>
      <c r="AU228" s="22" t="s">
        <v>81</v>
      </c>
      <c r="AY228" s="22" t="s">
        <v>136</v>
      </c>
      <c r="BE228" s="230">
        <f>IF(N228="základní",J228,0)</f>
        <v>0</v>
      </c>
      <c r="BF228" s="230">
        <f>IF(N228="snížená",J228,0)</f>
        <v>0</v>
      </c>
      <c r="BG228" s="230">
        <f>IF(N228="zákl. přenesená",J228,0)</f>
        <v>0</v>
      </c>
      <c r="BH228" s="230">
        <f>IF(N228="sníž. přenesená",J228,0)</f>
        <v>0</v>
      </c>
      <c r="BI228" s="230">
        <f>IF(N228="nulová",J228,0)</f>
        <v>0</v>
      </c>
      <c r="BJ228" s="22" t="s">
        <v>79</v>
      </c>
      <c r="BK228" s="230">
        <f>ROUND(I228*H228,2)</f>
        <v>0</v>
      </c>
      <c r="BL228" s="22" t="s">
        <v>737</v>
      </c>
      <c r="BM228" s="22" t="s">
        <v>1675</v>
      </c>
    </row>
    <row r="229" s="1" customFormat="1">
      <c r="B229" s="44"/>
      <c r="C229" s="72"/>
      <c r="D229" s="231" t="s">
        <v>145</v>
      </c>
      <c r="E229" s="72"/>
      <c r="F229" s="232" t="s">
        <v>1676</v>
      </c>
      <c r="G229" s="72"/>
      <c r="H229" s="72"/>
      <c r="I229" s="189"/>
      <c r="J229" s="72"/>
      <c r="K229" s="72"/>
      <c r="L229" s="70"/>
      <c r="M229" s="233"/>
      <c r="N229" s="45"/>
      <c r="O229" s="45"/>
      <c r="P229" s="45"/>
      <c r="Q229" s="45"/>
      <c r="R229" s="45"/>
      <c r="S229" s="45"/>
      <c r="T229" s="93"/>
      <c r="AT229" s="22" t="s">
        <v>145</v>
      </c>
      <c r="AU229" s="22" t="s">
        <v>81</v>
      </c>
    </row>
    <row r="230" s="1" customFormat="1">
      <c r="B230" s="44"/>
      <c r="C230" s="72"/>
      <c r="D230" s="231" t="s">
        <v>147</v>
      </c>
      <c r="E230" s="72"/>
      <c r="F230" s="234" t="s">
        <v>1677</v>
      </c>
      <c r="G230" s="72"/>
      <c r="H230" s="72"/>
      <c r="I230" s="189"/>
      <c r="J230" s="72"/>
      <c r="K230" s="72"/>
      <c r="L230" s="70"/>
      <c r="M230" s="233"/>
      <c r="N230" s="45"/>
      <c r="O230" s="45"/>
      <c r="P230" s="45"/>
      <c r="Q230" s="45"/>
      <c r="R230" s="45"/>
      <c r="S230" s="45"/>
      <c r="T230" s="93"/>
      <c r="AT230" s="22" t="s">
        <v>147</v>
      </c>
      <c r="AU230" s="22" t="s">
        <v>81</v>
      </c>
    </row>
    <row r="231" s="11" customFormat="1">
      <c r="B231" s="235"/>
      <c r="C231" s="236"/>
      <c r="D231" s="231" t="s">
        <v>149</v>
      </c>
      <c r="E231" s="237" t="s">
        <v>21</v>
      </c>
      <c r="F231" s="238" t="s">
        <v>1560</v>
      </c>
      <c r="G231" s="236"/>
      <c r="H231" s="239">
        <v>75</v>
      </c>
      <c r="I231" s="240"/>
      <c r="J231" s="236"/>
      <c r="K231" s="236"/>
      <c r="L231" s="241"/>
      <c r="M231" s="242"/>
      <c r="N231" s="243"/>
      <c r="O231" s="243"/>
      <c r="P231" s="243"/>
      <c r="Q231" s="243"/>
      <c r="R231" s="243"/>
      <c r="S231" s="243"/>
      <c r="T231" s="244"/>
      <c r="AT231" s="245" t="s">
        <v>149</v>
      </c>
      <c r="AU231" s="245" t="s">
        <v>81</v>
      </c>
      <c r="AV231" s="11" t="s">
        <v>81</v>
      </c>
      <c r="AW231" s="11" t="s">
        <v>35</v>
      </c>
      <c r="AX231" s="11" t="s">
        <v>71</v>
      </c>
      <c r="AY231" s="245" t="s">
        <v>136</v>
      </c>
    </row>
    <row r="232" s="1" customFormat="1" ht="25.5" customHeight="1">
      <c r="B232" s="44"/>
      <c r="C232" s="219" t="s">
        <v>653</v>
      </c>
      <c r="D232" s="219" t="s">
        <v>138</v>
      </c>
      <c r="E232" s="220" t="s">
        <v>1678</v>
      </c>
      <c r="F232" s="221" t="s">
        <v>1679</v>
      </c>
      <c r="G232" s="222" t="s">
        <v>159</v>
      </c>
      <c r="H232" s="223">
        <v>60</v>
      </c>
      <c r="I232" s="224"/>
      <c r="J232" s="225">
        <f>ROUND(I232*H232,2)</f>
        <v>0</v>
      </c>
      <c r="K232" s="221" t="s">
        <v>142</v>
      </c>
      <c r="L232" s="70"/>
      <c r="M232" s="226" t="s">
        <v>21</v>
      </c>
      <c r="N232" s="227" t="s">
        <v>42</v>
      </c>
      <c r="O232" s="45"/>
      <c r="P232" s="228">
        <f>O232*H232</f>
        <v>0</v>
      </c>
      <c r="Q232" s="228">
        <v>0</v>
      </c>
      <c r="R232" s="228">
        <f>Q232*H232</f>
        <v>0</v>
      </c>
      <c r="S232" s="228">
        <v>0</v>
      </c>
      <c r="T232" s="229">
        <f>S232*H232</f>
        <v>0</v>
      </c>
      <c r="AR232" s="22" t="s">
        <v>737</v>
      </c>
      <c r="AT232" s="22" t="s">
        <v>138</v>
      </c>
      <c r="AU232" s="22" t="s">
        <v>81</v>
      </c>
      <c r="AY232" s="22" t="s">
        <v>136</v>
      </c>
      <c r="BE232" s="230">
        <f>IF(N232="základní",J232,0)</f>
        <v>0</v>
      </c>
      <c r="BF232" s="230">
        <f>IF(N232="snížená",J232,0)</f>
        <v>0</v>
      </c>
      <c r="BG232" s="230">
        <f>IF(N232="zákl. přenesená",J232,0)</f>
        <v>0</v>
      </c>
      <c r="BH232" s="230">
        <f>IF(N232="sníž. přenesená",J232,0)</f>
        <v>0</v>
      </c>
      <c r="BI232" s="230">
        <f>IF(N232="nulová",J232,0)</f>
        <v>0</v>
      </c>
      <c r="BJ232" s="22" t="s">
        <v>79</v>
      </c>
      <c r="BK232" s="230">
        <f>ROUND(I232*H232,2)</f>
        <v>0</v>
      </c>
      <c r="BL232" s="22" t="s">
        <v>737</v>
      </c>
      <c r="BM232" s="22" t="s">
        <v>1680</v>
      </c>
    </row>
    <row r="233" s="1" customFormat="1">
      <c r="B233" s="44"/>
      <c r="C233" s="72"/>
      <c r="D233" s="231" t="s">
        <v>145</v>
      </c>
      <c r="E233" s="72"/>
      <c r="F233" s="232" t="s">
        <v>1681</v>
      </c>
      <c r="G233" s="72"/>
      <c r="H233" s="72"/>
      <c r="I233" s="189"/>
      <c r="J233" s="72"/>
      <c r="K233" s="72"/>
      <c r="L233" s="70"/>
      <c r="M233" s="233"/>
      <c r="N233" s="45"/>
      <c r="O233" s="45"/>
      <c r="P233" s="45"/>
      <c r="Q233" s="45"/>
      <c r="R233" s="45"/>
      <c r="S233" s="45"/>
      <c r="T233" s="93"/>
      <c r="AT233" s="22" t="s">
        <v>145</v>
      </c>
      <c r="AU233" s="22" t="s">
        <v>81</v>
      </c>
    </row>
    <row r="234" s="1" customFormat="1">
      <c r="B234" s="44"/>
      <c r="C234" s="72"/>
      <c r="D234" s="231" t="s">
        <v>147</v>
      </c>
      <c r="E234" s="72"/>
      <c r="F234" s="234" t="s">
        <v>1677</v>
      </c>
      <c r="G234" s="72"/>
      <c r="H234" s="72"/>
      <c r="I234" s="189"/>
      <c r="J234" s="72"/>
      <c r="K234" s="72"/>
      <c r="L234" s="70"/>
      <c r="M234" s="233"/>
      <c r="N234" s="45"/>
      <c r="O234" s="45"/>
      <c r="P234" s="45"/>
      <c r="Q234" s="45"/>
      <c r="R234" s="45"/>
      <c r="S234" s="45"/>
      <c r="T234" s="93"/>
      <c r="AT234" s="22" t="s">
        <v>147</v>
      </c>
      <c r="AU234" s="22" t="s">
        <v>81</v>
      </c>
    </row>
    <row r="235" s="11" customFormat="1">
      <c r="B235" s="235"/>
      <c r="C235" s="236"/>
      <c r="D235" s="231" t="s">
        <v>149</v>
      </c>
      <c r="E235" s="237" t="s">
        <v>21</v>
      </c>
      <c r="F235" s="238" t="s">
        <v>1512</v>
      </c>
      <c r="G235" s="236"/>
      <c r="H235" s="239">
        <v>60</v>
      </c>
      <c r="I235" s="240"/>
      <c r="J235" s="236"/>
      <c r="K235" s="236"/>
      <c r="L235" s="241"/>
      <c r="M235" s="242"/>
      <c r="N235" s="243"/>
      <c r="O235" s="243"/>
      <c r="P235" s="243"/>
      <c r="Q235" s="243"/>
      <c r="R235" s="243"/>
      <c r="S235" s="243"/>
      <c r="T235" s="244"/>
      <c r="AT235" s="245" t="s">
        <v>149</v>
      </c>
      <c r="AU235" s="245" t="s">
        <v>81</v>
      </c>
      <c r="AV235" s="11" t="s">
        <v>81</v>
      </c>
      <c r="AW235" s="11" t="s">
        <v>35</v>
      </c>
      <c r="AX235" s="11" t="s">
        <v>71</v>
      </c>
      <c r="AY235" s="245" t="s">
        <v>136</v>
      </c>
    </row>
    <row r="236" s="1" customFormat="1" ht="25.5" customHeight="1">
      <c r="B236" s="44"/>
      <c r="C236" s="219" t="s">
        <v>658</v>
      </c>
      <c r="D236" s="219" t="s">
        <v>138</v>
      </c>
      <c r="E236" s="220" t="s">
        <v>1682</v>
      </c>
      <c r="F236" s="221" t="s">
        <v>1683</v>
      </c>
      <c r="G236" s="222" t="s">
        <v>159</v>
      </c>
      <c r="H236" s="223">
        <v>60</v>
      </c>
      <c r="I236" s="224"/>
      <c r="J236" s="225">
        <f>ROUND(I236*H236,2)</f>
        <v>0</v>
      </c>
      <c r="K236" s="221" t="s">
        <v>142</v>
      </c>
      <c r="L236" s="70"/>
      <c r="M236" s="226" t="s">
        <v>21</v>
      </c>
      <c r="N236" s="227" t="s">
        <v>42</v>
      </c>
      <c r="O236" s="45"/>
      <c r="P236" s="228">
        <f>O236*H236</f>
        <v>0</v>
      </c>
      <c r="Q236" s="228">
        <v>0.18446000000000001</v>
      </c>
      <c r="R236" s="228">
        <f>Q236*H236</f>
        <v>11.067600000000001</v>
      </c>
      <c r="S236" s="228">
        <v>0</v>
      </c>
      <c r="T236" s="229">
        <f>S236*H236</f>
        <v>0</v>
      </c>
      <c r="AR236" s="22" t="s">
        <v>737</v>
      </c>
      <c r="AT236" s="22" t="s">
        <v>138</v>
      </c>
      <c r="AU236" s="22" t="s">
        <v>81</v>
      </c>
      <c r="AY236" s="22" t="s">
        <v>136</v>
      </c>
      <c r="BE236" s="230">
        <f>IF(N236="základní",J236,0)</f>
        <v>0</v>
      </c>
      <c r="BF236" s="230">
        <f>IF(N236="snížená",J236,0)</f>
        <v>0</v>
      </c>
      <c r="BG236" s="230">
        <f>IF(N236="zákl. přenesená",J236,0)</f>
        <v>0</v>
      </c>
      <c r="BH236" s="230">
        <f>IF(N236="sníž. přenesená",J236,0)</f>
        <v>0</v>
      </c>
      <c r="BI236" s="230">
        <f>IF(N236="nulová",J236,0)</f>
        <v>0</v>
      </c>
      <c r="BJ236" s="22" t="s">
        <v>79</v>
      </c>
      <c r="BK236" s="230">
        <f>ROUND(I236*H236,2)</f>
        <v>0</v>
      </c>
      <c r="BL236" s="22" t="s">
        <v>737</v>
      </c>
      <c r="BM236" s="22" t="s">
        <v>1684</v>
      </c>
    </row>
    <row r="237" s="1" customFormat="1">
      <c r="B237" s="44"/>
      <c r="C237" s="72"/>
      <c r="D237" s="231" t="s">
        <v>145</v>
      </c>
      <c r="E237" s="72"/>
      <c r="F237" s="232" t="s">
        <v>1685</v>
      </c>
      <c r="G237" s="72"/>
      <c r="H237" s="72"/>
      <c r="I237" s="189"/>
      <c r="J237" s="72"/>
      <c r="K237" s="72"/>
      <c r="L237" s="70"/>
      <c r="M237" s="233"/>
      <c r="N237" s="45"/>
      <c r="O237" s="45"/>
      <c r="P237" s="45"/>
      <c r="Q237" s="45"/>
      <c r="R237" s="45"/>
      <c r="S237" s="45"/>
      <c r="T237" s="93"/>
      <c r="AT237" s="22" t="s">
        <v>145</v>
      </c>
      <c r="AU237" s="22" t="s">
        <v>81</v>
      </c>
    </row>
    <row r="238" s="1" customFormat="1">
      <c r="B238" s="44"/>
      <c r="C238" s="72"/>
      <c r="D238" s="231" t="s">
        <v>147</v>
      </c>
      <c r="E238" s="72"/>
      <c r="F238" s="234" t="s">
        <v>1686</v>
      </c>
      <c r="G238" s="72"/>
      <c r="H238" s="72"/>
      <c r="I238" s="189"/>
      <c r="J238" s="72"/>
      <c r="K238" s="72"/>
      <c r="L238" s="70"/>
      <c r="M238" s="233"/>
      <c r="N238" s="45"/>
      <c r="O238" s="45"/>
      <c r="P238" s="45"/>
      <c r="Q238" s="45"/>
      <c r="R238" s="45"/>
      <c r="S238" s="45"/>
      <c r="T238" s="93"/>
      <c r="AT238" s="22" t="s">
        <v>147</v>
      </c>
      <c r="AU238" s="22" t="s">
        <v>81</v>
      </c>
    </row>
    <row r="239" s="11" customFormat="1">
      <c r="B239" s="235"/>
      <c r="C239" s="236"/>
      <c r="D239" s="231" t="s">
        <v>149</v>
      </c>
      <c r="E239" s="237" t="s">
        <v>21</v>
      </c>
      <c r="F239" s="238" t="s">
        <v>1512</v>
      </c>
      <c r="G239" s="236"/>
      <c r="H239" s="239">
        <v>60</v>
      </c>
      <c r="I239" s="240"/>
      <c r="J239" s="236"/>
      <c r="K239" s="236"/>
      <c r="L239" s="241"/>
      <c r="M239" s="242"/>
      <c r="N239" s="243"/>
      <c r="O239" s="243"/>
      <c r="P239" s="243"/>
      <c r="Q239" s="243"/>
      <c r="R239" s="243"/>
      <c r="S239" s="243"/>
      <c r="T239" s="244"/>
      <c r="AT239" s="245" t="s">
        <v>149</v>
      </c>
      <c r="AU239" s="245" t="s">
        <v>81</v>
      </c>
      <c r="AV239" s="11" t="s">
        <v>81</v>
      </c>
      <c r="AW239" s="11" t="s">
        <v>35</v>
      </c>
      <c r="AX239" s="11" t="s">
        <v>71</v>
      </c>
      <c r="AY239" s="245" t="s">
        <v>136</v>
      </c>
    </row>
    <row r="240" s="1" customFormat="1" ht="25.5" customHeight="1">
      <c r="B240" s="44"/>
      <c r="C240" s="219" t="s">
        <v>663</v>
      </c>
      <c r="D240" s="219" t="s">
        <v>138</v>
      </c>
      <c r="E240" s="220" t="s">
        <v>1687</v>
      </c>
      <c r="F240" s="221" t="s">
        <v>1688</v>
      </c>
      <c r="G240" s="222" t="s">
        <v>159</v>
      </c>
      <c r="H240" s="223">
        <v>60</v>
      </c>
      <c r="I240" s="224"/>
      <c r="J240" s="225">
        <f>ROUND(I240*H240,2)</f>
        <v>0</v>
      </c>
      <c r="K240" s="221" t="s">
        <v>142</v>
      </c>
      <c r="L240" s="70"/>
      <c r="M240" s="226" t="s">
        <v>21</v>
      </c>
      <c r="N240" s="227" t="s">
        <v>42</v>
      </c>
      <c r="O240" s="45"/>
      <c r="P240" s="228">
        <f>O240*H240</f>
        <v>0</v>
      </c>
      <c r="Q240" s="228">
        <v>0.15614</v>
      </c>
      <c r="R240" s="228">
        <f>Q240*H240</f>
        <v>9.3683999999999994</v>
      </c>
      <c r="S240" s="228">
        <v>0</v>
      </c>
      <c r="T240" s="229">
        <f>S240*H240</f>
        <v>0</v>
      </c>
      <c r="AR240" s="22" t="s">
        <v>737</v>
      </c>
      <c r="AT240" s="22" t="s">
        <v>138</v>
      </c>
      <c r="AU240" s="22" t="s">
        <v>81</v>
      </c>
      <c r="AY240" s="22" t="s">
        <v>136</v>
      </c>
      <c r="BE240" s="230">
        <f>IF(N240="základní",J240,0)</f>
        <v>0</v>
      </c>
      <c r="BF240" s="230">
        <f>IF(N240="snížená",J240,0)</f>
        <v>0</v>
      </c>
      <c r="BG240" s="230">
        <f>IF(N240="zákl. přenesená",J240,0)</f>
        <v>0</v>
      </c>
      <c r="BH240" s="230">
        <f>IF(N240="sníž. přenesená",J240,0)</f>
        <v>0</v>
      </c>
      <c r="BI240" s="230">
        <f>IF(N240="nulová",J240,0)</f>
        <v>0</v>
      </c>
      <c r="BJ240" s="22" t="s">
        <v>79</v>
      </c>
      <c r="BK240" s="230">
        <f>ROUND(I240*H240,2)</f>
        <v>0</v>
      </c>
      <c r="BL240" s="22" t="s">
        <v>737</v>
      </c>
      <c r="BM240" s="22" t="s">
        <v>1689</v>
      </c>
    </row>
    <row r="241" s="1" customFormat="1">
      <c r="B241" s="44"/>
      <c r="C241" s="72"/>
      <c r="D241" s="231" t="s">
        <v>145</v>
      </c>
      <c r="E241" s="72"/>
      <c r="F241" s="232" t="s">
        <v>1690</v>
      </c>
      <c r="G241" s="72"/>
      <c r="H241" s="72"/>
      <c r="I241" s="189"/>
      <c r="J241" s="72"/>
      <c r="K241" s="72"/>
      <c r="L241" s="70"/>
      <c r="M241" s="233"/>
      <c r="N241" s="45"/>
      <c r="O241" s="45"/>
      <c r="P241" s="45"/>
      <c r="Q241" s="45"/>
      <c r="R241" s="45"/>
      <c r="S241" s="45"/>
      <c r="T241" s="93"/>
      <c r="AT241" s="22" t="s">
        <v>145</v>
      </c>
      <c r="AU241" s="22" t="s">
        <v>81</v>
      </c>
    </row>
    <row r="242" s="1" customFormat="1">
      <c r="B242" s="44"/>
      <c r="C242" s="72"/>
      <c r="D242" s="231" t="s">
        <v>147</v>
      </c>
      <c r="E242" s="72"/>
      <c r="F242" s="234" t="s">
        <v>1686</v>
      </c>
      <c r="G242" s="72"/>
      <c r="H242" s="72"/>
      <c r="I242" s="189"/>
      <c r="J242" s="72"/>
      <c r="K242" s="72"/>
      <c r="L242" s="70"/>
      <c r="M242" s="233"/>
      <c r="N242" s="45"/>
      <c r="O242" s="45"/>
      <c r="P242" s="45"/>
      <c r="Q242" s="45"/>
      <c r="R242" s="45"/>
      <c r="S242" s="45"/>
      <c r="T242" s="93"/>
      <c r="AT242" s="22" t="s">
        <v>147</v>
      </c>
      <c r="AU242" s="22" t="s">
        <v>81</v>
      </c>
    </row>
    <row r="243" s="11" customFormat="1">
      <c r="B243" s="235"/>
      <c r="C243" s="236"/>
      <c r="D243" s="231" t="s">
        <v>149</v>
      </c>
      <c r="E243" s="237" t="s">
        <v>21</v>
      </c>
      <c r="F243" s="238" t="s">
        <v>1512</v>
      </c>
      <c r="G243" s="236"/>
      <c r="H243" s="239">
        <v>60</v>
      </c>
      <c r="I243" s="240"/>
      <c r="J243" s="236"/>
      <c r="K243" s="236"/>
      <c r="L243" s="241"/>
      <c r="M243" s="242"/>
      <c r="N243" s="243"/>
      <c r="O243" s="243"/>
      <c r="P243" s="243"/>
      <c r="Q243" s="243"/>
      <c r="R243" s="243"/>
      <c r="S243" s="243"/>
      <c r="T243" s="244"/>
      <c r="AT243" s="245" t="s">
        <v>149</v>
      </c>
      <c r="AU243" s="245" t="s">
        <v>81</v>
      </c>
      <c r="AV243" s="11" t="s">
        <v>81</v>
      </c>
      <c r="AW243" s="11" t="s">
        <v>35</v>
      </c>
      <c r="AX243" s="11" t="s">
        <v>71</v>
      </c>
      <c r="AY243" s="245" t="s">
        <v>136</v>
      </c>
    </row>
    <row r="244" s="1" customFormat="1" ht="25.5" customHeight="1">
      <c r="B244" s="44"/>
      <c r="C244" s="219" t="s">
        <v>668</v>
      </c>
      <c r="D244" s="219" t="s">
        <v>138</v>
      </c>
      <c r="E244" s="220" t="s">
        <v>1691</v>
      </c>
      <c r="F244" s="221" t="s">
        <v>1692</v>
      </c>
      <c r="G244" s="222" t="s">
        <v>159</v>
      </c>
      <c r="H244" s="223">
        <v>60</v>
      </c>
      <c r="I244" s="224"/>
      <c r="J244" s="225">
        <f>ROUND(I244*H244,2)</f>
        <v>0</v>
      </c>
      <c r="K244" s="221" t="s">
        <v>142</v>
      </c>
      <c r="L244" s="70"/>
      <c r="M244" s="226" t="s">
        <v>21</v>
      </c>
      <c r="N244" s="227" t="s">
        <v>42</v>
      </c>
      <c r="O244" s="45"/>
      <c r="P244" s="228">
        <f>O244*H244</f>
        <v>0</v>
      </c>
      <c r="Q244" s="228">
        <v>0</v>
      </c>
      <c r="R244" s="228">
        <f>Q244*H244</f>
        <v>0</v>
      </c>
      <c r="S244" s="228">
        <v>0</v>
      </c>
      <c r="T244" s="229">
        <f>S244*H244</f>
        <v>0</v>
      </c>
      <c r="AR244" s="22" t="s">
        <v>737</v>
      </c>
      <c r="AT244" s="22" t="s">
        <v>138</v>
      </c>
      <c r="AU244" s="22" t="s">
        <v>81</v>
      </c>
      <c r="AY244" s="22" t="s">
        <v>136</v>
      </c>
      <c r="BE244" s="230">
        <f>IF(N244="základní",J244,0)</f>
        <v>0</v>
      </c>
      <c r="BF244" s="230">
        <f>IF(N244="snížená",J244,0)</f>
        <v>0</v>
      </c>
      <c r="BG244" s="230">
        <f>IF(N244="zákl. přenesená",J244,0)</f>
        <v>0</v>
      </c>
      <c r="BH244" s="230">
        <f>IF(N244="sníž. přenesená",J244,0)</f>
        <v>0</v>
      </c>
      <c r="BI244" s="230">
        <f>IF(N244="nulová",J244,0)</f>
        <v>0</v>
      </c>
      <c r="BJ244" s="22" t="s">
        <v>79</v>
      </c>
      <c r="BK244" s="230">
        <f>ROUND(I244*H244,2)</f>
        <v>0</v>
      </c>
      <c r="BL244" s="22" t="s">
        <v>737</v>
      </c>
      <c r="BM244" s="22" t="s">
        <v>1693</v>
      </c>
    </row>
    <row r="245" s="1" customFormat="1">
      <c r="B245" s="44"/>
      <c r="C245" s="72"/>
      <c r="D245" s="231" t="s">
        <v>145</v>
      </c>
      <c r="E245" s="72"/>
      <c r="F245" s="232" t="s">
        <v>1694</v>
      </c>
      <c r="G245" s="72"/>
      <c r="H245" s="72"/>
      <c r="I245" s="189"/>
      <c r="J245" s="72"/>
      <c r="K245" s="72"/>
      <c r="L245" s="70"/>
      <c r="M245" s="233"/>
      <c r="N245" s="45"/>
      <c r="O245" s="45"/>
      <c r="P245" s="45"/>
      <c r="Q245" s="45"/>
      <c r="R245" s="45"/>
      <c r="S245" s="45"/>
      <c r="T245" s="93"/>
      <c r="AT245" s="22" t="s">
        <v>145</v>
      </c>
      <c r="AU245" s="22" t="s">
        <v>81</v>
      </c>
    </row>
    <row r="246" s="1" customFormat="1">
      <c r="B246" s="44"/>
      <c r="C246" s="72"/>
      <c r="D246" s="231" t="s">
        <v>147</v>
      </c>
      <c r="E246" s="72"/>
      <c r="F246" s="234" t="s">
        <v>1695</v>
      </c>
      <c r="G246" s="72"/>
      <c r="H246" s="72"/>
      <c r="I246" s="189"/>
      <c r="J246" s="72"/>
      <c r="K246" s="72"/>
      <c r="L246" s="70"/>
      <c r="M246" s="233"/>
      <c r="N246" s="45"/>
      <c r="O246" s="45"/>
      <c r="P246" s="45"/>
      <c r="Q246" s="45"/>
      <c r="R246" s="45"/>
      <c r="S246" s="45"/>
      <c r="T246" s="93"/>
      <c r="AT246" s="22" t="s">
        <v>147</v>
      </c>
      <c r="AU246" s="22" t="s">
        <v>81</v>
      </c>
    </row>
    <row r="247" s="11" customFormat="1">
      <c r="B247" s="235"/>
      <c r="C247" s="236"/>
      <c r="D247" s="231" t="s">
        <v>149</v>
      </c>
      <c r="E247" s="237" t="s">
        <v>21</v>
      </c>
      <c r="F247" s="238" t="s">
        <v>1512</v>
      </c>
      <c r="G247" s="236"/>
      <c r="H247" s="239">
        <v>60</v>
      </c>
      <c r="I247" s="240"/>
      <c r="J247" s="236"/>
      <c r="K247" s="236"/>
      <c r="L247" s="241"/>
      <c r="M247" s="242"/>
      <c r="N247" s="243"/>
      <c r="O247" s="243"/>
      <c r="P247" s="243"/>
      <c r="Q247" s="243"/>
      <c r="R247" s="243"/>
      <c r="S247" s="243"/>
      <c r="T247" s="244"/>
      <c r="AT247" s="245" t="s">
        <v>149</v>
      </c>
      <c r="AU247" s="245" t="s">
        <v>81</v>
      </c>
      <c r="AV247" s="11" t="s">
        <v>81</v>
      </c>
      <c r="AW247" s="11" t="s">
        <v>35</v>
      </c>
      <c r="AX247" s="11" t="s">
        <v>71</v>
      </c>
      <c r="AY247" s="245" t="s">
        <v>136</v>
      </c>
    </row>
    <row r="248" s="1" customFormat="1" ht="16.5" customHeight="1">
      <c r="B248" s="44"/>
      <c r="C248" s="219" t="s">
        <v>673</v>
      </c>
      <c r="D248" s="219" t="s">
        <v>138</v>
      </c>
      <c r="E248" s="220" t="s">
        <v>1696</v>
      </c>
      <c r="F248" s="221" t="s">
        <v>1697</v>
      </c>
      <c r="G248" s="222" t="s">
        <v>141</v>
      </c>
      <c r="H248" s="223">
        <v>57</v>
      </c>
      <c r="I248" s="224"/>
      <c r="J248" s="225">
        <f>ROUND(I248*H248,2)</f>
        <v>0</v>
      </c>
      <c r="K248" s="221" t="s">
        <v>142</v>
      </c>
      <c r="L248" s="70"/>
      <c r="M248" s="226" t="s">
        <v>21</v>
      </c>
      <c r="N248" s="227" t="s">
        <v>42</v>
      </c>
      <c r="O248" s="45"/>
      <c r="P248" s="228">
        <f>O248*H248</f>
        <v>0</v>
      </c>
      <c r="Q248" s="228">
        <v>0</v>
      </c>
      <c r="R248" s="228">
        <f>Q248*H248</f>
        <v>0</v>
      </c>
      <c r="S248" s="228">
        <v>0</v>
      </c>
      <c r="T248" s="229">
        <f>S248*H248</f>
        <v>0</v>
      </c>
      <c r="AR248" s="22" t="s">
        <v>737</v>
      </c>
      <c r="AT248" s="22" t="s">
        <v>138</v>
      </c>
      <c r="AU248" s="22" t="s">
        <v>81</v>
      </c>
      <c r="AY248" s="22" t="s">
        <v>136</v>
      </c>
      <c r="BE248" s="230">
        <f>IF(N248="základní",J248,0)</f>
        <v>0</v>
      </c>
      <c r="BF248" s="230">
        <f>IF(N248="snížená",J248,0)</f>
        <v>0</v>
      </c>
      <c r="BG248" s="230">
        <f>IF(N248="zákl. přenesená",J248,0)</f>
        <v>0</v>
      </c>
      <c r="BH248" s="230">
        <f>IF(N248="sníž. přenesená",J248,0)</f>
        <v>0</v>
      </c>
      <c r="BI248" s="230">
        <f>IF(N248="nulová",J248,0)</f>
        <v>0</v>
      </c>
      <c r="BJ248" s="22" t="s">
        <v>79</v>
      </c>
      <c r="BK248" s="230">
        <f>ROUND(I248*H248,2)</f>
        <v>0</v>
      </c>
      <c r="BL248" s="22" t="s">
        <v>737</v>
      </c>
      <c r="BM248" s="22" t="s">
        <v>1698</v>
      </c>
    </row>
    <row r="249" s="1" customFormat="1">
      <c r="B249" s="44"/>
      <c r="C249" s="72"/>
      <c r="D249" s="231" t="s">
        <v>145</v>
      </c>
      <c r="E249" s="72"/>
      <c r="F249" s="232" t="s">
        <v>1699</v>
      </c>
      <c r="G249" s="72"/>
      <c r="H249" s="72"/>
      <c r="I249" s="189"/>
      <c r="J249" s="72"/>
      <c r="K249" s="72"/>
      <c r="L249" s="70"/>
      <c r="M249" s="233"/>
      <c r="N249" s="45"/>
      <c r="O249" s="45"/>
      <c r="P249" s="45"/>
      <c r="Q249" s="45"/>
      <c r="R249" s="45"/>
      <c r="S249" s="45"/>
      <c r="T249" s="93"/>
      <c r="AT249" s="22" t="s">
        <v>145</v>
      </c>
      <c r="AU249" s="22" t="s">
        <v>81</v>
      </c>
    </row>
    <row r="250" s="1" customFormat="1">
      <c r="B250" s="44"/>
      <c r="C250" s="72"/>
      <c r="D250" s="231" t="s">
        <v>147</v>
      </c>
      <c r="E250" s="72"/>
      <c r="F250" s="234" t="s">
        <v>1700</v>
      </c>
      <c r="G250" s="72"/>
      <c r="H250" s="72"/>
      <c r="I250" s="189"/>
      <c r="J250" s="72"/>
      <c r="K250" s="72"/>
      <c r="L250" s="70"/>
      <c r="M250" s="233"/>
      <c r="N250" s="45"/>
      <c r="O250" s="45"/>
      <c r="P250" s="45"/>
      <c r="Q250" s="45"/>
      <c r="R250" s="45"/>
      <c r="S250" s="45"/>
      <c r="T250" s="93"/>
      <c r="AT250" s="22" t="s">
        <v>147</v>
      </c>
      <c r="AU250" s="22" t="s">
        <v>81</v>
      </c>
    </row>
    <row r="251" s="11" customFormat="1">
      <c r="B251" s="235"/>
      <c r="C251" s="236"/>
      <c r="D251" s="231" t="s">
        <v>149</v>
      </c>
      <c r="E251" s="237" t="s">
        <v>21</v>
      </c>
      <c r="F251" s="238" t="s">
        <v>1701</v>
      </c>
      <c r="G251" s="236"/>
      <c r="H251" s="239">
        <v>21</v>
      </c>
      <c r="I251" s="240"/>
      <c r="J251" s="236"/>
      <c r="K251" s="236"/>
      <c r="L251" s="241"/>
      <c r="M251" s="242"/>
      <c r="N251" s="243"/>
      <c r="O251" s="243"/>
      <c r="P251" s="243"/>
      <c r="Q251" s="243"/>
      <c r="R251" s="243"/>
      <c r="S251" s="243"/>
      <c r="T251" s="244"/>
      <c r="AT251" s="245" t="s">
        <v>149</v>
      </c>
      <c r="AU251" s="245" t="s">
        <v>81</v>
      </c>
      <c r="AV251" s="11" t="s">
        <v>81</v>
      </c>
      <c r="AW251" s="11" t="s">
        <v>35</v>
      </c>
      <c r="AX251" s="11" t="s">
        <v>71</v>
      </c>
      <c r="AY251" s="245" t="s">
        <v>136</v>
      </c>
    </row>
    <row r="252" s="11" customFormat="1">
      <c r="B252" s="235"/>
      <c r="C252" s="236"/>
      <c r="D252" s="231" t="s">
        <v>149</v>
      </c>
      <c r="E252" s="237" t="s">
        <v>21</v>
      </c>
      <c r="F252" s="238" t="s">
        <v>1702</v>
      </c>
      <c r="G252" s="236"/>
      <c r="H252" s="239">
        <v>36</v>
      </c>
      <c r="I252" s="240"/>
      <c r="J252" s="236"/>
      <c r="K252" s="236"/>
      <c r="L252" s="241"/>
      <c r="M252" s="242"/>
      <c r="N252" s="243"/>
      <c r="O252" s="243"/>
      <c r="P252" s="243"/>
      <c r="Q252" s="243"/>
      <c r="R252" s="243"/>
      <c r="S252" s="243"/>
      <c r="T252" s="244"/>
      <c r="AT252" s="245" t="s">
        <v>149</v>
      </c>
      <c r="AU252" s="245" t="s">
        <v>81</v>
      </c>
      <c r="AV252" s="11" t="s">
        <v>81</v>
      </c>
      <c r="AW252" s="11" t="s">
        <v>35</v>
      </c>
      <c r="AX252" s="11" t="s">
        <v>71</v>
      </c>
      <c r="AY252" s="245" t="s">
        <v>136</v>
      </c>
    </row>
    <row r="253" s="1" customFormat="1" ht="16.5" customHeight="1">
      <c r="B253" s="44"/>
      <c r="C253" s="219" t="s">
        <v>678</v>
      </c>
      <c r="D253" s="219" t="s">
        <v>138</v>
      </c>
      <c r="E253" s="220" t="s">
        <v>1703</v>
      </c>
      <c r="F253" s="221" t="s">
        <v>1704</v>
      </c>
      <c r="G253" s="222" t="s">
        <v>353</v>
      </c>
      <c r="H253" s="223">
        <v>1</v>
      </c>
      <c r="I253" s="224"/>
      <c r="J253" s="225">
        <f>ROUND(I253*H253,2)</f>
        <v>0</v>
      </c>
      <c r="K253" s="221" t="s">
        <v>142</v>
      </c>
      <c r="L253" s="70"/>
      <c r="M253" s="226" t="s">
        <v>21</v>
      </c>
      <c r="N253" s="227" t="s">
        <v>42</v>
      </c>
      <c r="O253" s="45"/>
      <c r="P253" s="228">
        <f>O253*H253</f>
        <v>0</v>
      </c>
      <c r="Q253" s="228">
        <v>0</v>
      </c>
      <c r="R253" s="228">
        <f>Q253*H253</f>
        <v>0</v>
      </c>
      <c r="S253" s="228">
        <v>0</v>
      </c>
      <c r="T253" s="229">
        <f>S253*H253</f>
        <v>0</v>
      </c>
      <c r="AR253" s="22" t="s">
        <v>737</v>
      </c>
      <c r="AT253" s="22" t="s">
        <v>138</v>
      </c>
      <c r="AU253" s="22" t="s">
        <v>81</v>
      </c>
      <c r="AY253" s="22" t="s">
        <v>136</v>
      </c>
      <c r="BE253" s="230">
        <f>IF(N253="základní",J253,0)</f>
        <v>0</v>
      </c>
      <c r="BF253" s="230">
        <f>IF(N253="snížená",J253,0)</f>
        <v>0</v>
      </c>
      <c r="BG253" s="230">
        <f>IF(N253="zákl. přenesená",J253,0)</f>
        <v>0</v>
      </c>
      <c r="BH253" s="230">
        <f>IF(N253="sníž. přenesená",J253,0)</f>
        <v>0</v>
      </c>
      <c r="BI253" s="230">
        <f>IF(N253="nulová",J253,0)</f>
        <v>0</v>
      </c>
      <c r="BJ253" s="22" t="s">
        <v>79</v>
      </c>
      <c r="BK253" s="230">
        <f>ROUND(I253*H253,2)</f>
        <v>0</v>
      </c>
      <c r="BL253" s="22" t="s">
        <v>737</v>
      </c>
      <c r="BM253" s="22" t="s">
        <v>1705</v>
      </c>
    </row>
    <row r="254" s="1" customFormat="1">
      <c r="B254" s="44"/>
      <c r="C254" s="72"/>
      <c r="D254" s="231" t="s">
        <v>145</v>
      </c>
      <c r="E254" s="72"/>
      <c r="F254" s="232" t="s">
        <v>1706</v>
      </c>
      <c r="G254" s="72"/>
      <c r="H254" s="72"/>
      <c r="I254" s="189"/>
      <c r="J254" s="72"/>
      <c r="K254" s="72"/>
      <c r="L254" s="70"/>
      <c r="M254" s="233"/>
      <c r="N254" s="45"/>
      <c r="O254" s="45"/>
      <c r="P254" s="45"/>
      <c r="Q254" s="45"/>
      <c r="R254" s="45"/>
      <c r="S254" s="45"/>
      <c r="T254" s="93"/>
      <c r="AT254" s="22" t="s">
        <v>145</v>
      </c>
      <c r="AU254" s="22" t="s">
        <v>81</v>
      </c>
    </row>
    <row r="255" s="1" customFormat="1">
      <c r="B255" s="44"/>
      <c r="C255" s="72"/>
      <c r="D255" s="231" t="s">
        <v>147</v>
      </c>
      <c r="E255" s="72"/>
      <c r="F255" s="234" t="s">
        <v>1707</v>
      </c>
      <c r="G255" s="72"/>
      <c r="H255" s="72"/>
      <c r="I255" s="189"/>
      <c r="J255" s="72"/>
      <c r="K255" s="72"/>
      <c r="L255" s="70"/>
      <c r="M255" s="233"/>
      <c r="N255" s="45"/>
      <c r="O255" s="45"/>
      <c r="P255" s="45"/>
      <c r="Q255" s="45"/>
      <c r="R255" s="45"/>
      <c r="S255" s="45"/>
      <c r="T255" s="93"/>
      <c r="AT255" s="22" t="s">
        <v>147</v>
      </c>
      <c r="AU255" s="22" t="s">
        <v>81</v>
      </c>
    </row>
    <row r="256" s="11" customFormat="1">
      <c r="B256" s="235"/>
      <c r="C256" s="236"/>
      <c r="D256" s="231" t="s">
        <v>149</v>
      </c>
      <c r="E256" s="237" t="s">
        <v>21</v>
      </c>
      <c r="F256" s="238" t="s">
        <v>1555</v>
      </c>
      <c r="G256" s="236"/>
      <c r="H256" s="239">
        <v>1</v>
      </c>
      <c r="I256" s="240"/>
      <c r="J256" s="236"/>
      <c r="K256" s="236"/>
      <c r="L256" s="241"/>
      <c r="M256" s="256"/>
      <c r="N256" s="257"/>
      <c r="O256" s="257"/>
      <c r="P256" s="257"/>
      <c r="Q256" s="257"/>
      <c r="R256" s="257"/>
      <c r="S256" s="257"/>
      <c r="T256" s="258"/>
      <c r="AT256" s="245" t="s">
        <v>149</v>
      </c>
      <c r="AU256" s="245" t="s">
        <v>81</v>
      </c>
      <c r="AV256" s="11" t="s">
        <v>81</v>
      </c>
      <c r="AW256" s="11" t="s">
        <v>35</v>
      </c>
      <c r="AX256" s="11" t="s">
        <v>71</v>
      </c>
      <c r="AY256" s="245" t="s">
        <v>136</v>
      </c>
    </row>
    <row r="257" s="1" customFormat="1" ht="6.96" customHeight="1">
      <c r="B257" s="65"/>
      <c r="C257" s="66"/>
      <c r="D257" s="66"/>
      <c r="E257" s="66"/>
      <c r="F257" s="66"/>
      <c r="G257" s="66"/>
      <c r="H257" s="66"/>
      <c r="I257" s="164"/>
      <c r="J257" s="66"/>
      <c r="K257" s="66"/>
      <c r="L257" s="70"/>
    </row>
  </sheetData>
  <sheetProtection sheet="1" autoFilter="0" formatColumns="0" formatRows="0" objects="1" scenarios="1" spinCount="100000" saltValue="iplRU/bkzq4YJ8r+8SThAvnexUsJrY0VELum7jSn1jkBF0ieFtd2K4sKyVSLGUsTQQnO1PyF/XtcOc3dbycO0w==" hashValue="6JUNkndovX7qNTpmMKKlWNOlXxh7CAzI+ZqMojm+e/TgKN+OAJWfvhUKF3VcFckGafwrS/EIOkILERMy9yyQKA==" algorithmName="SHA-512" password="CC35"/>
  <autoFilter ref="C81:K256"/>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100</v>
      </c>
      <c r="G1" s="137" t="s">
        <v>101</v>
      </c>
      <c r="H1" s="137"/>
      <c r="I1" s="138"/>
      <c r="J1" s="137" t="s">
        <v>102</v>
      </c>
      <c r="K1" s="136" t="s">
        <v>103</v>
      </c>
      <c r="L1" s="137" t="s">
        <v>104</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90</v>
      </c>
    </row>
    <row r="3" ht="6.96" customHeight="1">
      <c r="B3" s="23"/>
      <c r="C3" s="24"/>
      <c r="D3" s="24"/>
      <c r="E3" s="24"/>
      <c r="F3" s="24"/>
      <c r="G3" s="24"/>
      <c r="H3" s="24"/>
      <c r="I3" s="139"/>
      <c r="J3" s="24"/>
      <c r="K3" s="25"/>
      <c r="AT3" s="22" t="s">
        <v>81</v>
      </c>
    </row>
    <row r="4" ht="36.96" customHeight="1">
      <c r="B4" s="26"/>
      <c r="C4" s="27"/>
      <c r="D4" s="28" t="s">
        <v>105</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Nové Sedlo - kondenzační kotelna - zhotovení PD Drahonice</v>
      </c>
      <c r="F7" s="38"/>
      <c r="G7" s="38"/>
      <c r="H7" s="38"/>
      <c r="I7" s="140"/>
      <c r="J7" s="27"/>
      <c r="K7" s="29"/>
    </row>
    <row r="8" s="1" customFormat="1">
      <c r="B8" s="44"/>
      <c r="C8" s="45"/>
      <c r="D8" s="38" t="s">
        <v>106</v>
      </c>
      <c r="E8" s="45"/>
      <c r="F8" s="45"/>
      <c r="G8" s="45"/>
      <c r="H8" s="45"/>
      <c r="I8" s="142"/>
      <c r="J8" s="45"/>
      <c r="K8" s="49"/>
    </row>
    <row r="9" s="1" customFormat="1" ht="36.96" customHeight="1">
      <c r="B9" s="44"/>
      <c r="C9" s="45"/>
      <c r="D9" s="45"/>
      <c r="E9" s="143" t="s">
        <v>1708</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09.11.2017</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Vězeňská služby České republiky</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30</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36</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37</v>
      </c>
      <c r="E27" s="45"/>
      <c r="F27" s="45"/>
      <c r="G27" s="45"/>
      <c r="H27" s="45"/>
      <c r="I27" s="142"/>
      <c r="J27" s="153">
        <f>ROUND(J90,2)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39</v>
      </c>
      <c r="G29" s="45"/>
      <c r="H29" s="45"/>
      <c r="I29" s="154" t="s">
        <v>38</v>
      </c>
      <c r="J29" s="50" t="s">
        <v>40</v>
      </c>
      <c r="K29" s="49"/>
    </row>
    <row r="30" s="1" customFormat="1" ht="14.4" customHeight="1">
      <c r="B30" s="44"/>
      <c r="C30" s="45"/>
      <c r="D30" s="53" t="s">
        <v>41</v>
      </c>
      <c r="E30" s="53" t="s">
        <v>42</v>
      </c>
      <c r="F30" s="155">
        <f>ROUND(SUM(BE90:BE306), 2)</f>
        <v>0</v>
      </c>
      <c r="G30" s="45"/>
      <c r="H30" s="45"/>
      <c r="I30" s="156">
        <v>0.20999999999999999</v>
      </c>
      <c r="J30" s="155">
        <f>ROUND(ROUND((SUM(BE90:BE306)), 2)*I30, 2)</f>
        <v>0</v>
      </c>
      <c r="K30" s="49"/>
    </row>
    <row r="31" s="1" customFormat="1" ht="14.4" customHeight="1">
      <c r="B31" s="44"/>
      <c r="C31" s="45"/>
      <c r="D31" s="45"/>
      <c r="E31" s="53" t="s">
        <v>43</v>
      </c>
      <c r="F31" s="155">
        <f>ROUND(SUM(BF90:BF306), 2)</f>
        <v>0</v>
      </c>
      <c r="G31" s="45"/>
      <c r="H31" s="45"/>
      <c r="I31" s="156">
        <v>0.14999999999999999</v>
      </c>
      <c r="J31" s="155">
        <f>ROUND(ROUND((SUM(BF90:BF306)), 2)*I31, 2)</f>
        <v>0</v>
      </c>
      <c r="K31" s="49"/>
    </row>
    <row r="32" hidden="1" s="1" customFormat="1" ht="14.4" customHeight="1">
      <c r="B32" s="44"/>
      <c r="C32" s="45"/>
      <c r="D32" s="45"/>
      <c r="E32" s="53" t="s">
        <v>44</v>
      </c>
      <c r="F32" s="155">
        <f>ROUND(SUM(BG90:BG306), 2)</f>
        <v>0</v>
      </c>
      <c r="G32" s="45"/>
      <c r="H32" s="45"/>
      <c r="I32" s="156">
        <v>0.20999999999999999</v>
      </c>
      <c r="J32" s="155">
        <v>0</v>
      </c>
      <c r="K32" s="49"/>
    </row>
    <row r="33" hidden="1" s="1" customFormat="1" ht="14.4" customHeight="1">
      <c r="B33" s="44"/>
      <c r="C33" s="45"/>
      <c r="D33" s="45"/>
      <c r="E33" s="53" t="s">
        <v>45</v>
      </c>
      <c r="F33" s="155">
        <f>ROUND(SUM(BH90:BH306), 2)</f>
        <v>0</v>
      </c>
      <c r="G33" s="45"/>
      <c r="H33" s="45"/>
      <c r="I33" s="156">
        <v>0.14999999999999999</v>
      </c>
      <c r="J33" s="155">
        <v>0</v>
      </c>
      <c r="K33" s="49"/>
    </row>
    <row r="34" hidden="1" s="1" customFormat="1" ht="14.4" customHeight="1">
      <c r="B34" s="44"/>
      <c r="C34" s="45"/>
      <c r="D34" s="45"/>
      <c r="E34" s="53" t="s">
        <v>46</v>
      </c>
      <c r="F34" s="155">
        <f>ROUND(SUM(BI90:BI306),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47</v>
      </c>
      <c r="E36" s="96"/>
      <c r="F36" s="96"/>
      <c r="G36" s="159" t="s">
        <v>48</v>
      </c>
      <c r="H36" s="160" t="s">
        <v>49</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108</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Nové Sedlo - kondenzační kotelna - zhotovení PD Drahonice</v>
      </c>
      <c r="F45" s="38"/>
      <c r="G45" s="38"/>
      <c r="H45" s="38"/>
      <c r="I45" s="142"/>
      <c r="J45" s="45"/>
      <c r="K45" s="49"/>
    </row>
    <row r="46" s="1" customFormat="1" ht="14.4" customHeight="1">
      <c r="B46" s="44"/>
      <c r="C46" s="38" t="s">
        <v>106</v>
      </c>
      <c r="D46" s="45"/>
      <c r="E46" s="45"/>
      <c r="F46" s="45"/>
      <c r="G46" s="45"/>
      <c r="H46" s="45"/>
      <c r="I46" s="142"/>
      <c r="J46" s="45"/>
      <c r="K46" s="49"/>
    </row>
    <row r="47" s="1" customFormat="1" ht="17.25" customHeight="1">
      <c r="B47" s="44"/>
      <c r="C47" s="45"/>
      <c r="D47" s="45"/>
      <c r="E47" s="143" t="str">
        <f>E9</f>
        <v>D.2.2 - Vnější STL plynovod</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Drahonice u Lubence</v>
      </c>
      <c r="G49" s="45"/>
      <c r="H49" s="45"/>
      <c r="I49" s="144" t="s">
        <v>25</v>
      </c>
      <c r="J49" s="145" t="str">
        <f>IF(J12="","",J12)</f>
        <v>09.11.2017</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Vězeňská služby České republiky</v>
      </c>
      <c r="G51" s="45"/>
      <c r="H51" s="45"/>
      <c r="I51" s="144" t="s">
        <v>33</v>
      </c>
      <c r="J51" s="42" t="str">
        <f>E21</f>
        <v xml:space="preserve"> </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109</v>
      </c>
      <c r="D54" s="157"/>
      <c r="E54" s="157"/>
      <c r="F54" s="157"/>
      <c r="G54" s="157"/>
      <c r="H54" s="157"/>
      <c r="I54" s="171"/>
      <c r="J54" s="172" t="s">
        <v>110</v>
      </c>
      <c r="K54" s="173"/>
    </row>
    <row r="55" s="1" customFormat="1" ht="10.32" customHeight="1">
      <c r="B55" s="44"/>
      <c r="C55" s="45"/>
      <c r="D55" s="45"/>
      <c r="E55" s="45"/>
      <c r="F55" s="45"/>
      <c r="G55" s="45"/>
      <c r="H55" s="45"/>
      <c r="I55" s="142"/>
      <c r="J55" s="45"/>
      <c r="K55" s="49"/>
    </row>
    <row r="56" s="1" customFormat="1" ht="29.28" customHeight="1">
      <c r="B56" s="44"/>
      <c r="C56" s="174" t="s">
        <v>111</v>
      </c>
      <c r="D56" s="45"/>
      <c r="E56" s="45"/>
      <c r="F56" s="45"/>
      <c r="G56" s="45"/>
      <c r="H56" s="45"/>
      <c r="I56" s="142"/>
      <c r="J56" s="153">
        <f>J90</f>
        <v>0</v>
      </c>
      <c r="K56" s="49"/>
      <c r="AU56" s="22" t="s">
        <v>112</v>
      </c>
    </row>
    <row r="57" s="7" customFormat="1" ht="24.96" customHeight="1">
      <c r="B57" s="175"/>
      <c r="C57" s="176"/>
      <c r="D57" s="177" t="s">
        <v>113</v>
      </c>
      <c r="E57" s="178"/>
      <c r="F57" s="178"/>
      <c r="G57" s="178"/>
      <c r="H57" s="178"/>
      <c r="I57" s="179"/>
      <c r="J57" s="180">
        <f>J91</f>
        <v>0</v>
      </c>
      <c r="K57" s="181"/>
    </row>
    <row r="58" s="8" customFormat="1" ht="19.92" customHeight="1">
      <c r="B58" s="182"/>
      <c r="C58" s="183"/>
      <c r="D58" s="184" t="s">
        <v>114</v>
      </c>
      <c r="E58" s="185"/>
      <c r="F58" s="185"/>
      <c r="G58" s="185"/>
      <c r="H58" s="185"/>
      <c r="I58" s="186"/>
      <c r="J58" s="187">
        <f>J92</f>
        <v>0</v>
      </c>
      <c r="K58" s="188"/>
    </row>
    <row r="59" s="8" customFormat="1" ht="19.92" customHeight="1">
      <c r="B59" s="182"/>
      <c r="C59" s="183"/>
      <c r="D59" s="184" t="s">
        <v>1709</v>
      </c>
      <c r="E59" s="185"/>
      <c r="F59" s="185"/>
      <c r="G59" s="185"/>
      <c r="H59" s="185"/>
      <c r="I59" s="186"/>
      <c r="J59" s="187">
        <f>J173</f>
        <v>0</v>
      </c>
      <c r="K59" s="188"/>
    </row>
    <row r="60" s="8" customFormat="1" ht="19.92" customHeight="1">
      <c r="B60" s="182"/>
      <c r="C60" s="183"/>
      <c r="D60" s="184" t="s">
        <v>1710</v>
      </c>
      <c r="E60" s="185"/>
      <c r="F60" s="185"/>
      <c r="G60" s="185"/>
      <c r="H60" s="185"/>
      <c r="I60" s="186"/>
      <c r="J60" s="187">
        <f>J180</f>
        <v>0</v>
      </c>
      <c r="K60" s="188"/>
    </row>
    <row r="61" s="8" customFormat="1" ht="19.92" customHeight="1">
      <c r="B61" s="182"/>
      <c r="C61" s="183"/>
      <c r="D61" s="184" t="s">
        <v>1711</v>
      </c>
      <c r="E61" s="185"/>
      <c r="F61" s="185"/>
      <c r="G61" s="185"/>
      <c r="H61" s="185"/>
      <c r="I61" s="186"/>
      <c r="J61" s="187">
        <f>J195</f>
        <v>0</v>
      </c>
      <c r="K61" s="188"/>
    </row>
    <row r="62" s="8" customFormat="1" ht="19.92" customHeight="1">
      <c r="B62" s="182"/>
      <c r="C62" s="183"/>
      <c r="D62" s="184" t="s">
        <v>117</v>
      </c>
      <c r="E62" s="185"/>
      <c r="F62" s="185"/>
      <c r="G62" s="185"/>
      <c r="H62" s="185"/>
      <c r="I62" s="186"/>
      <c r="J62" s="187">
        <f>J202</f>
        <v>0</v>
      </c>
      <c r="K62" s="188"/>
    </row>
    <row r="63" s="8" customFormat="1" ht="19.92" customHeight="1">
      <c r="B63" s="182"/>
      <c r="C63" s="183"/>
      <c r="D63" s="184" t="s">
        <v>1712</v>
      </c>
      <c r="E63" s="185"/>
      <c r="F63" s="185"/>
      <c r="G63" s="185"/>
      <c r="H63" s="185"/>
      <c r="I63" s="186"/>
      <c r="J63" s="187">
        <f>J211</f>
        <v>0</v>
      </c>
      <c r="K63" s="188"/>
    </row>
    <row r="64" s="8" customFormat="1" ht="19.92" customHeight="1">
      <c r="B64" s="182"/>
      <c r="C64" s="183"/>
      <c r="D64" s="184" t="s">
        <v>1713</v>
      </c>
      <c r="E64" s="185"/>
      <c r="F64" s="185"/>
      <c r="G64" s="185"/>
      <c r="H64" s="185"/>
      <c r="I64" s="186"/>
      <c r="J64" s="187">
        <f>J224</f>
        <v>0</v>
      </c>
      <c r="K64" s="188"/>
    </row>
    <row r="65" s="7" customFormat="1" ht="24.96" customHeight="1">
      <c r="B65" s="175"/>
      <c r="C65" s="176"/>
      <c r="D65" s="177" t="s">
        <v>431</v>
      </c>
      <c r="E65" s="178"/>
      <c r="F65" s="178"/>
      <c r="G65" s="178"/>
      <c r="H65" s="178"/>
      <c r="I65" s="179"/>
      <c r="J65" s="180">
        <f>J229</f>
        <v>0</v>
      </c>
      <c r="K65" s="181"/>
    </row>
    <row r="66" s="8" customFormat="1" ht="19.92" customHeight="1">
      <c r="B66" s="182"/>
      <c r="C66" s="183"/>
      <c r="D66" s="184" t="s">
        <v>432</v>
      </c>
      <c r="E66" s="185"/>
      <c r="F66" s="185"/>
      <c r="G66" s="185"/>
      <c r="H66" s="185"/>
      <c r="I66" s="186"/>
      <c r="J66" s="187">
        <f>J230</f>
        <v>0</v>
      </c>
      <c r="K66" s="188"/>
    </row>
    <row r="67" s="7" customFormat="1" ht="24.96" customHeight="1">
      <c r="B67" s="175"/>
      <c r="C67" s="176"/>
      <c r="D67" s="177" t="s">
        <v>1714</v>
      </c>
      <c r="E67" s="178"/>
      <c r="F67" s="178"/>
      <c r="G67" s="178"/>
      <c r="H67" s="178"/>
      <c r="I67" s="179"/>
      <c r="J67" s="180">
        <f>J291</f>
        <v>0</v>
      </c>
      <c r="K67" s="181"/>
    </row>
    <row r="68" s="8" customFormat="1" ht="19.92" customHeight="1">
      <c r="B68" s="182"/>
      <c r="C68" s="183"/>
      <c r="D68" s="184" t="s">
        <v>1715</v>
      </c>
      <c r="E68" s="185"/>
      <c r="F68" s="185"/>
      <c r="G68" s="185"/>
      <c r="H68" s="185"/>
      <c r="I68" s="186"/>
      <c r="J68" s="187">
        <f>J292</f>
        <v>0</v>
      </c>
      <c r="K68" s="188"/>
    </row>
    <row r="69" s="8" customFormat="1" ht="19.92" customHeight="1">
      <c r="B69" s="182"/>
      <c r="C69" s="183"/>
      <c r="D69" s="184" t="s">
        <v>1716</v>
      </c>
      <c r="E69" s="185"/>
      <c r="F69" s="185"/>
      <c r="G69" s="185"/>
      <c r="H69" s="185"/>
      <c r="I69" s="186"/>
      <c r="J69" s="187">
        <f>J297</f>
        <v>0</v>
      </c>
      <c r="K69" s="188"/>
    </row>
    <row r="70" s="8" customFormat="1" ht="19.92" customHeight="1">
      <c r="B70" s="182"/>
      <c r="C70" s="183"/>
      <c r="D70" s="184" t="s">
        <v>1717</v>
      </c>
      <c r="E70" s="185"/>
      <c r="F70" s="185"/>
      <c r="G70" s="185"/>
      <c r="H70" s="185"/>
      <c r="I70" s="186"/>
      <c r="J70" s="187">
        <f>J300</f>
        <v>0</v>
      </c>
      <c r="K70" s="188"/>
    </row>
    <row r="71" s="1" customFormat="1" ht="21.84" customHeight="1">
      <c r="B71" s="44"/>
      <c r="C71" s="45"/>
      <c r="D71" s="45"/>
      <c r="E71" s="45"/>
      <c r="F71" s="45"/>
      <c r="G71" s="45"/>
      <c r="H71" s="45"/>
      <c r="I71" s="142"/>
      <c r="J71" s="45"/>
      <c r="K71" s="49"/>
    </row>
    <row r="72" s="1" customFormat="1" ht="6.96" customHeight="1">
      <c r="B72" s="65"/>
      <c r="C72" s="66"/>
      <c r="D72" s="66"/>
      <c r="E72" s="66"/>
      <c r="F72" s="66"/>
      <c r="G72" s="66"/>
      <c r="H72" s="66"/>
      <c r="I72" s="164"/>
      <c r="J72" s="66"/>
      <c r="K72" s="67"/>
    </row>
    <row r="76" s="1" customFormat="1" ht="6.96" customHeight="1">
      <c r="B76" s="68"/>
      <c r="C76" s="69"/>
      <c r="D76" s="69"/>
      <c r="E76" s="69"/>
      <c r="F76" s="69"/>
      <c r="G76" s="69"/>
      <c r="H76" s="69"/>
      <c r="I76" s="167"/>
      <c r="J76" s="69"/>
      <c r="K76" s="69"/>
      <c r="L76" s="70"/>
    </row>
    <row r="77" s="1" customFormat="1" ht="36.96" customHeight="1">
      <c r="B77" s="44"/>
      <c r="C77" s="71" t="s">
        <v>120</v>
      </c>
      <c r="D77" s="72"/>
      <c r="E77" s="72"/>
      <c r="F77" s="72"/>
      <c r="G77" s="72"/>
      <c r="H77" s="72"/>
      <c r="I77" s="189"/>
      <c r="J77" s="72"/>
      <c r="K77" s="72"/>
      <c r="L77" s="70"/>
    </row>
    <row r="78" s="1" customFormat="1" ht="6.96" customHeight="1">
      <c r="B78" s="44"/>
      <c r="C78" s="72"/>
      <c r="D78" s="72"/>
      <c r="E78" s="72"/>
      <c r="F78" s="72"/>
      <c r="G78" s="72"/>
      <c r="H78" s="72"/>
      <c r="I78" s="189"/>
      <c r="J78" s="72"/>
      <c r="K78" s="72"/>
      <c r="L78" s="70"/>
    </row>
    <row r="79" s="1" customFormat="1" ht="14.4" customHeight="1">
      <c r="B79" s="44"/>
      <c r="C79" s="74" t="s">
        <v>18</v>
      </c>
      <c r="D79" s="72"/>
      <c r="E79" s="72"/>
      <c r="F79" s="72"/>
      <c r="G79" s="72"/>
      <c r="H79" s="72"/>
      <c r="I79" s="189"/>
      <c r="J79" s="72"/>
      <c r="K79" s="72"/>
      <c r="L79" s="70"/>
    </row>
    <row r="80" s="1" customFormat="1" ht="16.5" customHeight="1">
      <c r="B80" s="44"/>
      <c r="C80" s="72"/>
      <c r="D80" s="72"/>
      <c r="E80" s="190" t="str">
        <f>E7</f>
        <v>Nové Sedlo - kondenzační kotelna - zhotovení PD Drahonice</v>
      </c>
      <c r="F80" s="74"/>
      <c r="G80" s="74"/>
      <c r="H80" s="74"/>
      <c r="I80" s="189"/>
      <c r="J80" s="72"/>
      <c r="K80" s="72"/>
      <c r="L80" s="70"/>
    </row>
    <row r="81" s="1" customFormat="1" ht="14.4" customHeight="1">
      <c r="B81" s="44"/>
      <c r="C81" s="74" t="s">
        <v>106</v>
      </c>
      <c r="D81" s="72"/>
      <c r="E81" s="72"/>
      <c r="F81" s="72"/>
      <c r="G81" s="72"/>
      <c r="H81" s="72"/>
      <c r="I81" s="189"/>
      <c r="J81" s="72"/>
      <c r="K81" s="72"/>
      <c r="L81" s="70"/>
    </row>
    <row r="82" s="1" customFormat="1" ht="17.25" customHeight="1">
      <c r="B82" s="44"/>
      <c r="C82" s="72"/>
      <c r="D82" s="72"/>
      <c r="E82" s="80" t="str">
        <f>E9</f>
        <v>D.2.2 - Vnější STL plynovod</v>
      </c>
      <c r="F82" s="72"/>
      <c r="G82" s="72"/>
      <c r="H82" s="72"/>
      <c r="I82" s="189"/>
      <c r="J82" s="72"/>
      <c r="K82" s="72"/>
      <c r="L82" s="70"/>
    </row>
    <row r="83" s="1" customFormat="1" ht="6.96" customHeight="1">
      <c r="B83" s="44"/>
      <c r="C83" s="72"/>
      <c r="D83" s="72"/>
      <c r="E83" s="72"/>
      <c r="F83" s="72"/>
      <c r="G83" s="72"/>
      <c r="H83" s="72"/>
      <c r="I83" s="189"/>
      <c r="J83" s="72"/>
      <c r="K83" s="72"/>
      <c r="L83" s="70"/>
    </row>
    <row r="84" s="1" customFormat="1" ht="18" customHeight="1">
      <c r="B84" s="44"/>
      <c r="C84" s="74" t="s">
        <v>23</v>
      </c>
      <c r="D84" s="72"/>
      <c r="E84" s="72"/>
      <c r="F84" s="191" t="str">
        <f>F12</f>
        <v>Drahonice u Lubence</v>
      </c>
      <c r="G84" s="72"/>
      <c r="H84" s="72"/>
      <c r="I84" s="192" t="s">
        <v>25</v>
      </c>
      <c r="J84" s="83" t="str">
        <f>IF(J12="","",J12)</f>
        <v>09.11.2017</v>
      </c>
      <c r="K84" s="72"/>
      <c r="L84" s="70"/>
    </row>
    <row r="85" s="1" customFormat="1" ht="6.96" customHeight="1">
      <c r="B85" s="44"/>
      <c r="C85" s="72"/>
      <c r="D85" s="72"/>
      <c r="E85" s="72"/>
      <c r="F85" s="72"/>
      <c r="G85" s="72"/>
      <c r="H85" s="72"/>
      <c r="I85" s="189"/>
      <c r="J85" s="72"/>
      <c r="K85" s="72"/>
      <c r="L85" s="70"/>
    </row>
    <row r="86" s="1" customFormat="1">
      <c r="B86" s="44"/>
      <c r="C86" s="74" t="s">
        <v>27</v>
      </c>
      <c r="D86" s="72"/>
      <c r="E86" s="72"/>
      <c r="F86" s="191" t="str">
        <f>E15</f>
        <v>Vězeňská služby České republiky</v>
      </c>
      <c r="G86" s="72"/>
      <c r="H86" s="72"/>
      <c r="I86" s="192" t="s">
        <v>33</v>
      </c>
      <c r="J86" s="191" t="str">
        <f>E21</f>
        <v xml:space="preserve"> </v>
      </c>
      <c r="K86" s="72"/>
      <c r="L86" s="70"/>
    </row>
    <row r="87" s="1" customFormat="1" ht="14.4" customHeight="1">
      <c r="B87" s="44"/>
      <c r="C87" s="74" t="s">
        <v>31</v>
      </c>
      <c r="D87" s="72"/>
      <c r="E87" s="72"/>
      <c r="F87" s="191" t="str">
        <f>IF(E18="","",E18)</f>
        <v/>
      </c>
      <c r="G87" s="72"/>
      <c r="H87" s="72"/>
      <c r="I87" s="189"/>
      <c r="J87" s="72"/>
      <c r="K87" s="72"/>
      <c r="L87" s="70"/>
    </row>
    <row r="88" s="1" customFormat="1" ht="10.32" customHeight="1">
      <c r="B88" s="44"/>
      <c r="C88" s="72"/>
      <c r="D88" s="72"/>
      <c r="E88" s="72"/>
      <c r="F88" s="72"/>
      <c r="G88" s="72"/>
      <c r="H88" s="72"/>
      <c r="I88" s="189"/>
      <c r="J88" s="72"/>
      <c r="K88" s="72"/>
      <c r="L88" s="70"/>
    </row>
    <row r="89" s="9" customFormat="1" ht="29.28" customHeight="1">
      <c r="B89" s="193"/>
      <c r="C89" s="194" t="s">
        <v>121</v>
      </c>
      <c r="D89" s="195" t="s">
        <v>56</v>
      </c>
      <c r="E89" s="195" t="s">
        <v>52</v>
      </c>
      <c r="F89" s="195" t="s">
        <v>122</v>
      </c>
      <c r="G89" s="195" t="s">
        <v>123</v>
      </c>
      <c r="H89" s="195" t="s">
        <v>124</v>
      </c>
      <c r="I89" s="196" t="s">
        <v>125</v>
      </c>
      <c r="J89" s="195" t="s">
        <v>110</v>
      </c>
      <c r="K89" s="197" t="s">
        <v>126</v>
      </c>
      <c r="L89" s="198"/>
      <c r="M89" s="100" t="s">
        <v>127</v>
      </c>
      <c r="N89" s="101" t="s">
        <v>41</v>
      </c>
      <c r="O89" s="101" t="s">
        <v>128</v>
      </c>
      <c r="P89" s="101" t="s">
        <v>129</v>
      </c>
      <c r="Q89" s="101" t="s">
        <v>130</v>
      </c>
      <c r="R89" s="101" t="s">
        <v>131</v>
      </c>
      <c r="S89" s="101" t="s">
        <v>132</v>
      </c>
      <c r="T89" s="102" t="s">
        <v>133</v>
      </c>
    </row>
    <row r="90" s="1" customFormat="1" ht="29.28" customHeight="1">
      <c r="B90" s="44"/>
      <c r="C90" s="106" t="s">
        <v>111</v>
      </c>
      <c r="D90" s="72"/>
      <c r="E90" s="72"/>
      <c r="F90" s="72"/>
      <c r="G90" s="72"/>
      <c r="H90" s="72"/>
      <c r="I90" s="189"/>
      <c r="J90" s="199">
        <f>BK90</f>
        <v>0</v>
      </c>
      <c r="K90" s="72"/>
      <c r="L90" s="70"/>
      <c r="M90" s="103"/>
      <c r="N90" s="104"/>
      <c r="O90" s="104"/>
      <c r="P90" s="200">
        <f>P91+P229+P291</f>
        <v>0</v>
      </c>
      <c r="Q90" s="104"/>
      <c r="R90" s="200">
        <f>R91+R229+R291</f>
        <v>0</v>
      </c>
      <c r="S90" s="104"/>
      <c r="T90" s="201">
        <f>T91+T229+T291</f>
        <v>0</v>
      </c>
      <c r="AT90" s="22" t="s">
        <v>70</v>
      </c>
      <c r="AU90" s="22" t="s">
        <v>112</v>
      </c>
      <c r="BK90" s="202">
        <f>BK91+BK229+BK291</f>
        <v>0</v>
      </c>
    </row>
    <row r="91" s="10" customFormat="1" ht="37.44" customHeight="1">
      <c r="B91" s="203"/>
      <c r="C91" s="204"/>
      <c r="D91" s="205" t="s">
        <v>70</v>
      </c>
      <c r="E91" s="206" t="s">
        <v>134</v>
      </c>
      <c r="F91" s="206" t="s">
        <v>135</v>
      </c>
      <c r="G91" s="204"/>
      <c r="H91" s="204"/>
      <c r="I91" s="207"/>
      <c r="J91" s="208">
        <f>BK91</f>
        <v>0</v>
      </c>
      <c r="K91" s="204"/>
      <c r="L91" s="209"/>
      <c r="M91" s="210"/>
      <c r="N91" s="211"/>
      <c r="O91" s="211"/>
      <c r="P91" s="212">
        <f>P92+P173+P180+P195+P202+P211+P224</f>
        <v>0</v>
      </c>
      <c r="Q91" s="211"/>
      <c r="R91" s="212">
        <f>R92+R173+R180+R195+R202+R211+R224</f>
        <v>0</v>
      </c>
      <c r="S91" s="211"/>
      <c r="T91" s="213">
        <f>T92+T173+T180+T195+T202+T211+T224</f>
        <v>0</v>
      </c>
      <c r="AR91" s="214" t="s">
        <v>79</v>
      </c>
      <c r="AT91" s="215" t="s">
        <v>70</v>
      </c>
      <c r="AU91" s="215" t="s">
        <v>71</v>
      </c>
      <c r="AY91" s="214" t="s">
        <v>136</v>
      </c>
      <c r="BK91" s="216">
        <f>BK92+BK173+BK180+BK195+BK202+BK211+BK224</f>
        <v>0</v>
      </c>
    </row>
    <row r="92" s="10" customFormat="1" ht="19.92" customHeight="1">
      <c r="B92" s="203"/>
      <c r="C92" s="204"/>
      <c r="D92" s="205" t="s">
        <v>70</v>
      </c>
      <c r="E92" s="217" t="s">
        <v>79</v>
      </c>
      <c r="F92" s="217" t="s">
        <v>137</v>
      </c>
      <c r="G92" s="204"/>
      <c r="H92" s="204"/>
      <c r="I92" s="207"/>
      <c r="J92" s="218">
        <f>BK92</f>
        <v>0</v>
      </c>
      <c r="K92" s="204"/>
      <c r="L92" s="209"/>
      <c r="M92" s="210"/>
      <c r="N92" s="211"/>
      <c r="O92" s="211"/>
      <c r="P92" s="212">
        <f>SUM(P93:P172)</f>
        <v>0</v>
      </c>
      <c r="Q92" s="211"/>
      <c r="R92" s="212">
        <f>SUM(R93:R172)</f>
        <v>0</v>
      </c>
      <c r="S92" s="211"/>
      <c r="T92" s="213">
        <f>SUM(T93:T172)</f>
        <v>0</v>
      </c>
      <c r="AR92" s="214" t="s">
        <v>79</v>
      </c>
      <c r="AT92" s="215" t="s">
        <v>70</v>
      </c>
      <c r="AU92" s="215" t="s">
        <v>79</v>
      </c>
      <c r="AY92" s="214" t="s">
        <v>136</v>
      </c>
      <c r="BK92" s="216">
        <f>SUM(BK93:BK172)</f>
        <v>0</v>
      </c>
    </row>
    <row r="93" s="1" customFormat="1" ht="16.5" customHeight="1">
      <c r="B93" s="44"/>
      <c r="C93" s="219" t="s">
        <v>79</v>
      </c>
      <c r="D93" s="219" t="s">
        <v>138</v>
      </c>
      <c r="E93" s="220" t="s">
        <v>1718</v>
      </c>
      <c r="F93" s="221" t="s">
        <v>1719</v>
      </c>
      <c r="G93" s="222" t="s">
        <v>253</v>
      </c>
      <c r="H93" s="223">
        <v>32</v>
      </c>
      <c r="I93" s="224"/>
      <c r="J93" s="225">
        <f>ROUND(I93*H93,2)</f>
        <v>0</v>
      </c>
      <c r="K93" s="221" t="s">
        <v>21</v>
      </c>
      <c r="L93" s="70"/>
      <c r="M93" s="226" t="s">
        <v>21</v>
      </c>
      <c r="N93" s="227" t="s">
        <v>42</v>
      </c>
      <c r="O93" s="45"/>
      <c r="P93" s="228">
        <f>O93*H93</f>
        <v>0</v>
      </c>
      <c r="Q93" s="228">
        <v>0</v>
      </c>
      <c r="R93" s="228">
        <f>Q93*H93</f>
        <v>0</v>
      </c>
      <c r="S93" s="228">
        <v>0</v>
      </c>
      <c r="T93" s="229">
        <f>S93*H93</f>
        <v>0</v>
      </c>
      <c r="AR93" s="22" t="s">
        <v>143</v>
      </c>
      <c r="AT93" s="22" t="s">
        <v>138</v>
      </c>
      <c r="AU93" s="22" t="s">
        <v>81</v>
      </c>
      <c r="AY93" s="22" t="s">
        <v>136</v>
      </c>
      <c r="BE93" s="230">
        <f>IF(N93="základní",J93,0)</f>
        <v>0</v>
      </c>
      <c r="BF93" s="230">
        <f>IF(N93="snížená",J93,0)</f>
        <v>0</v>
      </c>
      <c r="BG93" s="230">
        <f>IF(N93="zákl. přenesená",J93,0)</f>
        <v>0</v>
      </c>
      <c r="BH93" s="230">
        <f>IF(N93="sníž. přenesená",J93,0)</f>
        <v>0</v>
      </c>
      <c r="BI93" s="230">
        <f>IF(N93="nulová",J93,0)</f>
        <v>0</v>
      </c>
      <c r="BJ93" s="22" t="s">
        <v>79</v>
      </c>
      <c r="BK93" s="230">
        <f>ROUND(I93*H93,2)</f>
        <v>0</v>
      </c>
      <c r="BL93" s="22" t="s">
        <v>143</v>
      </c>
      <c r="BM93" s="22" t="s">
        <v>1720</v>
      </c>
    </row>
    <row r="94" s="1" customFormat="1">
      <c r="B94" s="44"/>
      <c r="C94" s="72"/>
      <c r="D94" s="231" t="s">
        <v>145</v>
      </c>
      <c r="E94" s="72"/>
      <c r="F94" s="232" t="s">
        <v>1719</v>
      </c>
      <c r="G94" s="72"/>
      <c r="H94" s="72"/>
      <c r="I94" s="189"/>
      <c r="J94" s="72"/>
      <c r="K94" s="72"/>
      <c r="L94" s="70"/>
      <c r="M94" s="233"/>
      <c r="N94" s="45"/>
      <c r="O94" s="45"/>
      <c r="P94" s="45"/>
      <c r="Q94" s="45"/>
      <c r="R94" s="45"/>
      <c r="S94" s="45"/>
      <c r="T94" s="93"/>
      <c r="AT94" s="22" t="s">
        <v>145</v>
      </c>
      <c r="AU94" s="22" t="s">
        <v>81</v>
      </c>
    </row>
    <row r="95" s="11" customFormat="1">
      <c r="B95" s="235"/>
      <c r="C95" s="236"/>
      <c r="D95" s="231" t="s">
        <v>149</v>
      </c>
      <c r="E95" s="237" t="s">
        <v>21</v>
      </c>
      <c r="F95" s="238" t="s">
        <v>1721</v>
      </c>
      <c r="G95" s="236"/>
      <c r="H95" s="239">
        <v>32</v>
      </c>
      <c r="I95" s="240"/>
      <c r="J95" s="236"/>
      <c r="K95" s="236"/>
      <c r="L95" s="241"/>
      <c r="M95" s="242"/>
      <c r="N95" s="243"/>
      <c r="O95" s="243"/>
      <c r="P95" s="243"/>
      <c r="Q95" s="243"/>
      <c r="R95" s="243"/>
      <c r="S95" s="243"/>
      <c r="T95" s="244"/>
      <c r="AT95" s="245" t="s">
        <v>149</v>
      </c>
      <c r="AU95" s="245" t="s">
        <v>81</v>
      </c>
      <c r="AV95" s="11" t="s">
        <v>81</v>
      </c>
      <c r="AW95" s="11" t="s">
        <v>35</v>
      </c>
      <c r="AX95" s="11" t="s">
        <v>71</v>
      </c>
      <c r="AY95" s="245" t="s">
        <v>136</v>
      </c>
    </row>
    <row r="96" s="12" customFormat="1">
      <c r="B96" s="260"/>
      <c r="C96" s="261"/>
      <c r="D96" s="231" t="s">
        <v>149</v>
      </c>
      <c r="E96" s="262" t="s">
        <v>21</v>
      </c>
      <c r="F96" s="263" t="s">
        <v>1722</v>
      </c>
      <c r="G96" s="261"/>
      <c r="H96" s="264">
        <v>32</v>
      </c>
      <c r="I96" s="265"/>
      <c r="J96" s="261"/>
      <c r="K96" s="261"/>
      <c r="L96" s="266"/>
      <c r="M96" s="267"/>
      <c r="N96" s="268"/>
      <c r="O96" s="268"/>
      <c r="P96" s="268"/>
      <c r="Q96" s="268"/>
      <c r="R96" s="268"/>
      <c r="S96" s="268"/>
      <c r="T96" s="269"/>
      <c r="AT96" s="270" t="s">
        <v>149</v>
      </c>
      <c r="AU96" s="270" t="s">
        <v>81</v>
      </c>
      <c r="AV96" s="12" t="s">
        <v>143</v>
      </c>
      <c r="AW96" s="12" t="s">
        <v>35</v>
      </c>
      <c r="AX96" s="12" t="s">
        <v>79</v>
      </c>
      <c r="AY96" s="270" t="s">
        <v>136</v>
      </c>
    </row>
    <row r="97" s="1" customFormat="1" ht="16.5" customHeight="1">
      <c r="B97" s="44"/>
      <c r="C97" s="219" t="s">
        <v>81</v>
      </c>
      <c r="D97" s="219" t="s">
        <v>138</v>
      </c>
      <c r="E97" s="220" t="s">
        <v>1723</v>
      </c>
      <c r="F97" s="221" t="s">
        <v>1724</v>
      </c>
      <c r="G97" s="222" t="s">
        <v>253</v>
      </c>
      <c r="H97" s="223">
        <v>32</v>
      </c>
      <c r="I97" s="224"/>
      <c r="J97" s="225">
        <f>ROUND(I97*H97,2)</f>
        <v>0</v>
      </c>
      <c r="K97" s="221" t="s">
        <v>21</v>
      </c>
      <c r="L97" s="70"/>
      <c r="M97" s="226" t="s">
        <v>21</v>
      </c>
      <c r="N97" s="227" t="s">
        <v>42</v>
      </c>
      <c r="O97" s="45"/>
      <c r="P97" s="228">
        <f>O97*H97</f>
        <v>0</v>
      </c>
      <c r="Q97" s="228">
        <v>0</v>
      </c>
      <c r="R97" s="228">
        <f>Q97*H97</f>
        <v>0</v>
      </c>
      <c r="S97" s="228">
        <v>0</v>
      </c>
      <c r="T97" s="229">
        <f>S97*H97</f>
        <v>0</v>
      </c>
      <c r="AR97" s="22" t="s">
        <v>143</v>
      </c>
      <c r="AT97" s="22" t="s">
        <v>138</v>
      </c>
      <c r="AU97" s="22" t="s">
        <v>81</v>
      </c>
      <c r="AY97" s="22" t="s">
        <v>136</v>
      </c>
      <c r="BE97" s="230">
        <f>IF(N97="základní",J97,0)</f>
        <v>0</v>
      </c>
      <c r="BF97" s="230">
        <f>IF(N97="snížená",J97,0)</f>
        <v>0</v>
      </c>
      <c r="BG97" s="230">
        <f>IF(N97="zákl. přenesená",J97,0)</f>
        <v>0</v>
      </c>
      <c r="BH97" s="230">
        <f>IF(N97="sníž. přenesená",J97,0)</f>
        <v>0</v>
      </c>
      <c r="BI97" s="230">
        <f>IF(N97="nulová",J97,0)</f>
        <v>0</v>
      </c>
      <c r="BJ97" s="22" t="s">
        <v>79</v>
      </c>
      <c r="BK97" s="230">
        <f>ROUND(I97*H97,2)</f>
        <v>0</v>
      </c>
      <c r="BL97" s="22" t="s">
        <v>143</v>
      </c>
      <c r="BM97" s="22" t="s">
        <v>1725</v>
      </c>
    </row>
    <row r="98" s="1" customFormat="1">
      <c r="B98" s="44"/>
      <c r="C98" s="72"/>
      <c r="D98" s="231" t="s">
        <v>145</v>
      </c>
      <c r="E98" s="72"/>
      <c r="F98" s="232" t="s">
        <v>1724</v>
      </c>
      <c r="G98" s="72"/>
      <c r="H98" s="72"/>
      <c r="I98" s="189"/>
      <c r="J98" s="72"/>
      <c r="K98" s="72"/>
      <c r="L98" s="70"/>
      <c r="M98" s="233"/>
      <c r="N98" s="45"/>
      <c r="O98" s="45"/>
      <c r="P98" s="45"/>
      <c r="Q98" s="45"/>
      <c r="R98" s="45"/>
      <c r="S98" s="45"/>
      <c r="T98" s="93"/>
      <c r="AT98" s="22" t="s">
        <v>145</v>
      </c>
      <c r="AU98" s="22" t="s">
        <v>81</v>
      </c>
    </row>
    <row r="99" s="11" customFormat="1">
      <c r="B99" s="235"/>
      <c r="C99" s="236"/>
      <c r="D99" s="231" t="s">
        <v>149</v>
      </c>
      <c r="E99" s="237" t="s">
        <v>21</v>
      </c>
      <c r="F99" s="238" t="s">
        <v>1721</v>
      </c>
      <c r="G99" s="236"/>
      <c r="H99" s="239">
        <v>32</v>
      </c>
      <c r="I99" s="240"/>
      <c r="J99" s="236"/>
      <c r="K99" s="236"/>
      <c r="L99" s="241"/>
      <c r="M99" s="242"/>
      <c r="N99" s="243"/>
      <c r="O99" s="243"/>
      <c r="P99" s="243"/>
      <c r="Q99" s="243"/>
      <c r="R99" s="243"/>
      <c r="S99" s="243"/>
      <c r="T99" s="244"/>
      <c r="AT99" s="245" t="s">
        <v>149</v>
      </c>
      <c r="AU99" s="245" t="s">
        <v>81</v>
      </c>
      <c r="AV99" s="11" t="s">
        <v>81</v>
      </c>
      <c r="AW99" s="11" t="s">
        <v>35</v>
      </c>
      <c r="AX99" s="11" t="s">
        <v>71</v>
      </c>
      <c r="AY99" s="245" t="s">
        <v>136</v>
      </c>
    </row>
    <row r="100" s="12" customFormat="1">
      <c r="B100" s="260"/>
      <c r="C100" s="261"/>
      <c r="D100" s="231" t="s">
        <v>149</v>
      </c>
      <c r="E100" s="262" t="s">
        <v>21</v>
      </c>
      <c r="F100" s="263" t="s">
        <v>1722</v>
      </c>
      <c r="G100" s="261"/>
      <c r="H100" s="264">
        <v>32</v>
      </c>
      <c r="I100" s="265"/>
      <c r="J100" s="261"/>
      <c r="K100" s="261"/>
      <c r="L100" s="266"/>
      <c r="M100" s="267"/>
      <c r="N100" s="268"/>
      <c r="O100" s="268"/>
      <c r="P100" s="268"/>
      <c r="Q100" s="268"/>
      <c r="R100" s="268"/>
      <c r="S100" s="268"/>
      <c r="T100" s="269"/>
      <c r="AT100" s="270" t="s">
        <v>149</v>
      </c>
      <c r="AU100" s="270" t="s">
        <v>81</v>
      </c>
      <c r="AV100" s="12" t="s">
        <v>143</v>
      </c>
      <c r="AW100" s="12" t="s">
        <v>35</v>
      </c>
      <c r="AX100" s="12" t="s">
        <v>79</v>
      </c>
      <c r="AY100" s="270" t="s">
        <v>136</v>
      </c>
    </row>
    <row r="101" s="1" customFormat="1" ht="16.5" customHeight="1">
      <c r="B101" s="44"/>
      <c r="C101" s="219" t="s">
        <v>156</v>
      </c>
      <c r="D101" s="219" t="s">
        <v>138</v>
      </c>
      <c r="E101" s="220" t="s">
        <v>1726</v>
      </c>
      <c r="F101" s="221" t="s">
        <v>1727</v>
      </c>
      <c r="G101" s="222" t="s">
        <v>253</v>
      </c>
      <c r="H101" s="223">
        <v>32</v>
      </c>
      <c r="I101" s="224"/>
      <c r="J101" s="225">
        <f>ROUND(I101*H101,2)</f>
        <v>0</v>
      </c>
      <c r="K101" s="221" t="s">
        <v>21</v>
      </c>
      <c r="L101" s="70"/>
      <c r="M101" s="226" t="s">
        <v>21</v>
      </c>
      <c r="N101" s="227" t="s">
        <v>42</v>
      </c>
      <c r="O101" s="45"/>
      <c r="P101" s="228">
        <f>O101*H101</f>
        <v>0</v>
      </c>
      <c r="Q101" s="228">
        <v>0</v>
      </c>
      <c r="R101" s="228">
        <f>Q101*H101</f>
        <v>0</v>
      </c>
      <c r="S101" s="228">
        <v>0</v>
      </c>
      <c r="T101" s="229">
        <f>S101*H101</f>
        <v>0</v>
      </c>
      <c r="AR101" s="22" t="s">
        <v>143</v>
      </c>
      <c r="AT101" s="22" t="s">
        <v>138</v>
      </c>
      <c r="AU101" s="22" t="s">
        <v>81</v>
      </c>
      <c r="AY101" s="22" t="s">
        <v>136</v>
      </c>
      <c r="BE101" s="230">
        <f>IF(N101="základní",J101,0)</f>
        <v>0</v>
      </c>
      <c r="BF101" s="230">
        <f>IF(N101="snížená",J101,0)</f>
        <v>0</v>
      </c>
      <c r="BG101" s="230">
        <f>IF(N101="zákl. přenesená",J101,0)</f>
        <v>0</v>
      </c>
      <c r="BH101" s="230">
        <f>IF(N101="sníž. přenesená",J101,0)</f>
        <v>0</v>
      </c>
      <c r="BI101" s="230">
        <f>IF(N101="nulová",J101,0)</f>
        <v>0</v>
      </c>
      <c r="BJ101" s="22" t="s">
        <v>79</v>
      </c>
      <c r="BK101" s="230">
        <f>ROUND(I101*H101,2)</f>
        <v>0</v>
      </c>
      <c r="BL101" s="22" t="s">
        <v>143</v>
      </c>
      <c r="BM101" s="22" t="s">
        <v>1728</v>
      </c>
    </row>
    <row r="102" s="1" customFormat="1">
      <c r="B102" s="44"/>
      <c r="C102" s="72"/>
      <c r="D102" s="231" t="s">
        <v>145</v>
      </c>
      <c r="E102" s="72"/>
      <c r="F102" s="232" t="s">
        <v>1727</v>
      </c>
      <c r="G102" s="72"/>
      <c r="H102" s="72"/>
      <c r="I102" s="189"/>
      <c r="J102" s="72"/>
      <c r="K102" s="72"/>
      <c r="L102" s="70"/>
      <c r="M102" s="233"/>
      <c r="N102" s="45"/>
      <c r="O102" s="45"/>
      <c r="P102" s="45"/>
      <c r="Q102" s="45"/>
      <c r="R102" s="45"/>
      <c r="S102" s="45"/>
      <c r="T102" s="93"/>
      <c r="AT102" s="22" t="s">
        <v>145</v>
      </c>
      <c r="AU102" s="22" t="s">
        <v>81</v>
      </c>
    </row>
    <row r="103" s="11" customFormat="1">
      <c r="B103" s="235"/>
      <c r="C103" s="236"/>
      <c r="D103" s="231" t="s">
        <v>149</v>
      </c>
      <c r="E103" s="237" t="s">
        <v>21</v>
      </c>
      <c r="F103" s="238" t="s">
        <v>1721</v>
      </c>
      <c r="G103" s="236"/>
      <c r="H103" s="239">
        <v>32</v>
      </c>
      <c r="I103" s="240"/>
      <c r="J103" s="236"/>
      <c r="K103" s="236"/>
      <c r="L103" s="241"/>
      <c r="M103" s="242"/>
      <c r="N103" s="243"/>
      <c r="O103" s="243"/>
      <c r="P103" s="243"/>
      <c r="Q103" s="243"/>
      <c r="R103" s="243"/>
      <c r="S103" s="243"/>
      <c r="T103" s="244"/>
      <c r="AT103" s="245" t="s">
        <v>149</v>
      </c>
      <c r="AU103" s="245" t="s">
        <v>81</v>
      </c>
      <c r="AV103" s="11" t="s">
        <v>81</v>
      </c>
      <c r="AW103" s="11" t="s">
        <v>35</v>
      </c>
      <c r="AX103" s="11" t="s">
        <v>71</v>
      </c>
      <c r="AY103" s="245" t="s">
        <v>136</v>
      </c>
    </row>
    <row r="104" s="12" customFormat="1">
      <c r="B104" s="260"/>
      <c r="C104" s="261"/>
      <c r="D104" s="231" t="s">
        <v>149</v>
      </c>
      <c r="E104" s="262" t="s">
        <v>21</v>
      </c>
      <c r="F104" s="263" t="s">
        <v>1722</v>
      </c>
      <c r="G104" s="261"/>
      <c r="H104" s="264">
        <v>32</v>
      </c>
      <c r="I104" s="265"/>
      <c r="J104" s="261"/>
      <c r="K104" s="261"/>
      <c r="L104" s="266"/>
      <c r="M104" s="267"/>
      <c r="N104" s="268"/>
      <c r="O104" s="268"/>
      <c r="P104" s="268"/>
      <c r="Q104" s="268"/>
      <c r="R104" s="268"/>
      <c r="S104" s="268"/>
      <c r="T104" s="269"/>
      <c r="AT104" s="270" t="s">
        <v>149</v>
      </c>
      <c r="AU104" s="270" t="s">
        <v>81</v>
      </c>
      <c r="AV104" s="12" t="s">
        <v>143</v>
      </c>
      <c r="AW104" s="12" t="s">
        <v>35</v>
      </c>
      <c r="AX104" s="12" t="s">
        <v>79</v>
      </c>
      <c r="AY104" s="270" t="s">
        <v>136</v>
      </c>
    </row>
    <row r="105" s="1" customFormat="1" ht="16.5" customHeight="1">
      <c r="B105" s="44"/>
      <c r="C105" s="219" t="s">
        <v>143</v>
      </c>
      <c r="D105" s="219" t="s">
        <v>138</v>
      </c>
      <c r="E105" s="220" t="s">
        <v>1729</v>
      </c>
      <c r="F105" s="221" t="s">
        <v>1730</v>
      </c>
      <c r="G105" s="222" t="s">
        <v>253</v>
      </c>
      <c r="H105" s="223">
        <v>40</v>
      </c>
      <c r="I105" s="224"/>
      <c r="J105" s="225">
        <f>ROUND(I105*H105,2)</f>
        <v>0</v>
      </c>
      <c r="K105" s="221" t="s">
        <v>21</v>
      </c>
      <c r="L105" s="70"/>
      <c r="M105" s="226" t="s">
        <v>21</v>
      </c>
      <c r="N105" s="227" t="s">
        <v>42</v>
      </c>
      <c r="O105" s="45"/>
      <c r="P105" s="228">
        <f>O105*H105</f>
        <v>0</v>
      </c>
      <c r="Q105" s="228">
        <v>0</v>
      </c>
      <c r="R105" s="228">
        <f>Q105*H105</f>
        <v>0</v>
      </c>
      <c r="S105" s="228">
        <v>0</v>
      </c>
      <c r="T105" s="229">
        <f>S105*H105</f>
        <v>0</v>
      </c>
      <c r="AR105" s="22" t="s">
        <v>143</v>
      </c>
      <c r="AT105" s="22" t="s">
        <v>138</v>
      </c>
      <c r="AU105" s="22" t="s">
        <v>81</v>
      </c>
      <c r="AY105" s="22" t="s">
        <v>136</v>
      </c>
      <c r="BE105" s="230">
        <f>IF(N105="základní",J105,0)</f>
        <v>0</v>
      </c>
      <c r="BF105" s="230">
        <f>IF(N105="snížená",J105,0)</f>
        <v>0</v>
      </c>
      <c r="BG105" s="230">
        <f>IF(N105="zákl. přenesená",J105,0)</f>
        <v>0</v>
      </c>
      <c r="BH105" s="230">
        <f>IF(N105="sníž. přenesená",J105,0)</f>
        <v>0</v>
      </c>
      <c r="BI105" s="230">
        <f>IF(N105="nulová",J105,0)</f>
        <v>0</v>
      </c>
      <c r="BJ105" s="22" t="s">
        <v>79</v>
      </c>
      <c r="BK105" s="230">
        <f>ROUND(I105*H105,2)</f>
        <v>0</v>
      </c>
      <c r="BL105" s="22" t="s">
        <v>143</v>
      </c>
      <c r="BM105" s="22" t="s">
        <v>1731</v>
      </c>
    </row>
    <row r="106" s="1" customFormat="1">
      <c r="B106" s="44"/>
      <c r="C106" s="72"/>
      <c r="D106" s="231" t="s">
        <v>145</v>
      </c>
      <c r="E106" s="72"/>
      <c r="F106" s="232" t="s">
        <v>1730</v>
      </c>
      <c r="G106" s="72"/>
      <c r="H106" s="72"/>
      <c r="I106" s="189"/>
      <c r="J106" s="72"/>
      <c r="K106" s="72"/>
      <c r="L106" s="70"/>
      <c r="M106" s="233"/>
      <c r="N106" s="45"/>
      <c r="O106" s="45"/>
      <c r="P106" s="45"/>
      <c r="Q106" s="45"/>
      <c r="R106" s="45"/>
      <c r="S106" s="45"/>
      <c r="T106" s="93"/>
      <c r="AT106" s="22" t="s">
        <v>145</v>
      </c>
      <c r="AU106" s="22" t="s">
        <v>81</v>
      </c>
    </row>
    <row r="107" s="11" customFormat="1">
      <c r="B107" s="235"/>
      <c r="C107" s="236"/>
      <c r="D107" s="231" t="s">
        <v>149</v>
      </c>
      <c r="E107" s="237" t="s">
        <v>21</v>
      </c>
      <c r="F107" s="238" t="s">
        <v>1732</v>
      </c>
      <c r="G107" s="236"/>
      <c r="H107" s="239">
        <v>40</v>
      </c>
      <c r="I107" s="240"/>
      <c r="J107" s="236"/>
      <c r="K107" s="236"/>
      <c r="L107" s="241"/>
      <c r="M107" s="242"/>
      <c r="N107" s="243"/>
      <c r="O107" s="243"/>
      <c r="P107" s="243"/>
      <c r="Q107" s="243"/>
      <c r="R107" s="243"/>
      <c r="S107" s="243"/>
      <c r="T107" s="244"/>
      <c r="AT107" s="245" t="s">
        <v>149</v>
      </c>
      <c r="AU107" s="245" t="s">
        <v>81</v>
      </c>
      <c r="AV107" s="11" t="s">
        <v>81</v>
      </c>
      <c r="AW107" s="11" t="s">
        <v>35</v>
      </c>
      <c r="AX107" s="11" t="s">
        <v>71</v>
      </c>
      <c r="AY107" s="245" t="s">
        <v>136</v>
      </c>
    </row>
    <row r="108" s="12" customFormat="1">
      <c r="B108" s="260"/>
      <c r="C108" s="261"/>
      <c r="D108" s="231" t="s">
        <v>149</v>
      </c>
      <c r="E108" s="262" t="s">
        <v>21</v>
      </c>
      <c r="F108" s="263" t="s">
        <v>1722</v>
      </c>
      <c r="G108" s="261"/>
      <c r="H108" s="264">
        <v>40</v>
      </c>
      <c r="I108" s="265"/>
      <c r="J108" s="261"/>
      <c r="K108" s="261"/>
      <c r="L108" s="266"/>
      <c r="M108" s="267"/>
      <c r="N108" s="268"/>
      <c r="O108" s="268"/>
      <c r="P108" s="268"/>
      <c r="Q108" s="268"/>
      <c r="R108" s="268"/>
      <c r="S108" s="268"/>
      <c r="T108" s="269"/>
      <c r="AT108" s="270" t="s">
        <v>149</v>
      </c>
      <c r="AU108" s="270" t="s">
        <v>81</v>
      </c>
      <c r="AV108" s="12" t="s">
        <v>143</v>
      </c>
      <c r="AW108" s="12" t="s">
        <v>35</v>
      </c>
      <c r="AX108" s="12" t="s">
        <v>79</v>
      </c>
      <c r="AY108" s="270" t="s">
        <v>136</v>
      </c>
    </row>
    <row r="109" s="1" customFormat="1" ht="16.5" customHeight="1">
      <c r="B109" s="44"/>
      <c r="C109" s="219" t="s">
        <v>171</v>
      </c>
      <c r="D109" s="219" t="s">
        <v>138</v>
      </c>
      <c r="E109" s="220" t="s">
        <v>1733</v>
      </c>
      <c r="F109" s="221" t="s">
        <v>1734</v>
      </c>
      <c r="G109" s="222" t="s">
        <v>159</v>
      </c>
      <c r="H109" s="223">
        <v>3</v>
      </c>
      <c r="I109" s="224"/>
      <c r="J109" s="225">
        <f>ROUND(I109*H109,2)</f>
        <v>0</v>
      </c>
      <c r="K109" s="221" t="s">
        <v>21</v>
      </c>
      <c r="L109" s="70"/>
      <c r="M109" s="226" t="s">
        <v>21</v>
      </c>
      <c r="N109" s="227" t="s">
        <v>42</v>
      </c>
      <c r="O109" s="45"/>
      <c r="P109" s="228">
        <f>O109*H109</f>
        <v>0</v>
      </c>
      <c r="Q109" s="228">
        <v>0</v>
      </c>
      <c r="R109" s="228">
        <f>Q109*H109</f>
        <v>0</v>
      </c>
      <c r="S109" s="228">
        <v>0</v>
      </c>
      <c r="T109" s="229">
        <f>S109*H109</f>
        <v>0</v>
      </c>
      <c r="AR109" s="22" t="s">
        <v>143</v>
      </c>
      <c r="AT109" s="22" t="s">
        <v>138</v>
      </c>
      <c r="AU109" s="22" t="s">
        <v>81</v>
      </c>
      <c r="AY109" s="22" t="s">
        <v>136</v>
      </c>
      <c r="BE109" s="230">
        <f>IF(N109="základní",J109,0)</f>
        <v>0</v>
      </c>
      <c r="BF109" s="230">
        <f>IF(N109="snížená",J109,0)</f>
        <v>0</v>
      </c>
      <c r="BG109" s="230">
        <f>IF(N109="zákl. přenesená",J109,0)</f>
        <v>0</v>
      </c>
      <c r="BH109" s="230">
        <f>IF(N109="sníž. přenesená",J109,0)</f>
        <v>0</v>
      </c>
      <c r="BI109" s="230">
        <f>IF(N109="nulová",J109,0)</f>
        <v>0</v>
      </c>
      <c r="BJ109" s="22" t="s">
        <v>79</v>
      </c>
      <c r="BK109" s="230">
        <f>ROUND(I109*H109,2)</f>
        <v>0</v>
      </c>
      <c r="BL109" s="22" t="s">
        <v>143</v>
      </c>
      <c r="BM109" s="22" t="s">
        <v>1735</v>
      </c>
    </row>
    <row r="110" s="1" customFormat="1">
      <c r="B110" s="44"/>
      <c r="C110" s="72"/>
      <c r="D110" s="231" t="s">
        <v>145</v>
      </c>
      <c r="E110" s="72"/>
      <c r="F110" s="232" t="s">
        <v>1734</v>
      </c>
      <c r="G110" s="72"/>
      <c r="H110" s="72"/>
      <c r="I110" s="189"/>
      <c r="J110" s="72"/>
      <c r="K110" s="72"/>
      <c r="L110" s="70"/>
      <c r="M110" s="233"/>
      <c r="N110" s="45"/>
      <c r="O110" s="45"/>
      <c r="P110" s="45"/>
      <c r="Q110" s="45"/>
      <c r="R110" s="45"/>
      <c r="S110" s="45"/>
      <c r="T110" s="93"/>
      <c r="AT110" s="22" t="s">
        <v>145</v>
      </c>
      <c r="AU110" s="22" t="s">
        <v>81</v>
      </c>
    </row>
    <row r="111" s="1" customFormat="1" ht="16.5" customHeight="1">
      <c r="B111" s="44"/>
      <c r="C111" s="219" t="s">
        <v>177</v>
      </c>
      <c r="D111" s="219" t="s">
        <v>138</v>
      </c>
      <c r="E111" s="220" t="s">
        <v>1736</v>
      </c>
      <c r="F111" s="221" t="s">
        <v>1737</v>
      </c>
      <c r="G111" s="222" t="s">
        <v>159</v>
      </c>
      <c r="H111" s="223">
        <v>1</v>
      </c>
      <c r="I111" s="224"/>
      <c r="J111" s="225">
        <f>ROUND(I111*H111,2)</f>
        <v>0</v>
      </c>
      <c r="K111" s="221" t="s">
        <v>21</v>
      </c>
      <c r="L111" s="70"/>
      <c r="M111" s="226" t="s">
        <v>21</v>
      </c>
      <c r="N111" s="227" t="s">
        <v>42</v>
      </c>
      <c r="O111" s="45"/>
      <c r="P111" s="228">
        <f>O111*H111</f>
        <v>0</v>
      </c>
      <c r="Q111" s="228">
        <v>0</v>
      </c>
      <c r="R111" s="228">
        <f>Q111*H111</f>
        <v>0</v>
      </c>
      <c r="S111" s="228">
        <v>0</v>
      </c>
      <c r="T111" s="229">
        <f>S111*H111</f>
        <v>0</v>
      </c>
      <c r="AR111" s="22" t="s">
        <v>143</v>
      </c>
      <c r="AT111" s="22" t="s">
        <v>138</v>
      </c>
      <c r="AU111" s="22" t="s">
        <v>81</v>
      </c>
      <c r="AY111" s="22" t="s">
        <v>136</v>
      </c>
      <c r="BE111" s="230">
        <f>IF(N111="základní",J111,0)</f>
        <v>0</v>
      </c>
      <c r="BF111" s="230">
        <f>IF(N111="snížená",J111,0)</f>
        <v>0</v>
      </c>
      <c r="BG111" s="230">
        <f>IF(N111="zákl. přenesená",J111,0)</f>
        <v>0</v>
      </c>
      <c r="BH111" s="230">
        <f>IF(N111="sníž. přenesená",J111,0)</f>
        <v>0</v>
      </c>
      <c r="BI111" s="230">
        <f>IF(N111="nulová",J111,0)</f>
        <v>0</v>
      </c>
      <c r="BJ111" s="22" t="s">
        <v>79</v>
      </c>
      <c r="BK111" s="230">
        <f>ROUND(I111*H111,2)</f>
        <v>0</v>
      </c>
      <c r="BL111" s="22" t="s">
        <v>143</v>
      </c>
      <c r="BM111" s="22" t="s">
        <v>1738</v>
      </c>
    </row>
    <row r="112" s="1" customFormat="1">
      <c r="B112" s="44"/>
      <c r="C112" s="72"/>
      <c r="D112" s="231" t="s">
        <v>145</v>
      </c>
      <c r="E112" s="72"/>
      <c r="F112" s="232" t="s">
        <v>1737</v>
      </c>
      <c r="G112" s="72"/>
      <c r="H112" s="72"/>
      <c r="I112" s="189"/>
      <c r="J112" s="72"/>
      <c r="K112" s="72"/>
      <c r="L112" s="70"/>
      <c r="M112" s="233"/>
      <c r="N112" s="45"/>
      <c r="O112" s="45"/>
      <c r="P112" s="45"/>
      <c r="Q112" s="45"/>
      <c r="R112" s="45"/>
      <c r="S112" s="45"/>
      <c r="T112" s="93"/>
      <c r="AT112" s="22" t="s">
        <v>145</v>
      </c>
      <c r="AU112" s="22" t="s">
        <v>81</v>
      </c>
    </row>
    <row r="113" s="1" customFormat="1" ht="16.5" customHeight="1">
      <c r="B113" s="44"/>
      <c r="C113" s="219" t="s">
        <v>184</v>
      </c>
      <c r="D113" s="219" t="s">
        <v>138</v>
      </c>
      <c r="E113" s="220" t="s">
        <v>1739</v>
      </c>
      <c r="F113" s="221" t="s">
        <v>1740</v>
      </c>
      <c r="G113" s="222" t="s">
        <v>141</v>
      </c>
      <c r="H113" s="223">
        <v>1.5</v>
      </c>
      <c r="I113" s="224"/>
      <c r="J113" s="225">
        <f>ROUND(I113*H113,2)</f>
        <v>0</v>
      </c>
      <c r="K113" s="221" t="s">
        <v>21</v>
      </c>
      <c r="L113" s="70"/>
      <c r="M113" s="226" t="s">
        <v>21</v>
      </c>
      <c r="N113" s="227" t="s">
        <v>42</v>
      </c>
      <c r="O113" s="45"/>
      <c r="P113" s="228">
        <f>O113*H113</f>
        <v>0</v>
      </c>
      <c r="Q113" s="228">
        <v>0</v>
      </c>
      <c r="R113" s="228">
        <f>Q113*H113</f>
        <v>0</v>
      </c>
      <c r="S113" s="228">
        <v>0</v>
      </c>
      <c r="T113" s="229">
        <f>S113*H113</f>
        <v>0</v>
      </c>
      <c r="AR113" s="22" t="s">
        <v>143</v>
      </c>
      <c r="AT113" s="22" t="s">
        <v>138</v>
      </c>
      <c r="AU113" s="22" t="s">
        <v>81</v>
      </c>
      <c r="AY113" s="22" t="s">
        <v>136</v>
      </c>
      <c r="BE113" s="230">
        <f>IF(N113="základní",J113,0)</f>
        <v>0</v>
      </c>
      <c r="BF113" s="230">
        <f>IF(N113="snížená",J113,0)</f>
        <v>0</v>
      </c>
      <c r="BG113" s="230">
        <f>IF(N113="zákl. přenesená",J113,0)</f>
        <v>0</v>
      </c>
      <c r="BH113" s="230">
        <f>IF(N113="sníž. přenesená",J113,0)</f>
        <v>0</v>
      </c>
      <c r="BI113" s="230">
        <f>IF(N113="nulová",J113,0)</f>
        <v>0</v>
      </c>
      <c r="BJ113" s="22" t="s">
        <v>79</v>
      </c>
      <c r="BK113" s="230">
        <f>ROUND(I113*H113,2)</f>
        <v>0</v>
      </c>
      <c r="BL113" s="22" t="s">
        <v>143</v>
      </c>
      <c r="BM113" s="22" t="s">
        <v>1741</v>
      </c>
    </row>
    <row r="114" s="1" customFormat="1">
      <c r="B114" s="44"/>
      <c r="C114" s="72"/>
      <c r="D114" s="231" t="s">
        <v>145</v>
      </c>
      <c r="E114" s="72"/>
      <c r="F114" s="232" t="s">
        <v>1740</v>
      </c>
      <c r="G114" s="72"/>
      <c r="H114" s="72"/>
      <c r="I114" s="189"/>
      <c r="J114" s="72"/>
      <c r="K114" s="72"/>
      <c r="L114" s="70"/>
      <c r="M114" s="233"/>
      <c r="N114" s="45"/>
      <c r="O114" s="45"/>
      <c r="P114" s="45"/>
      <c r="Q114" s="45"/>
      <c r="R114" s="45"/>
      <c r="S114" s="45"/>
      <c r="T114" s="93"/>
      <c r="AT114" s="22" t="s">
        <v>145</v>
      </c>
      <c r="AU114" s="22" t="s">
        <v>81</v>
      </c>
    </row>
    <row r="115" s="11" customFormat="1">
      <c r="B115" s="235"/>
      <c r="C115" s="236"/>
      <c r="D115" s="231" t="s">
        <v>149</v>
      </c>
      <c r="E115" s="237" t="s">
        <v>21</v>
      </c>
      <c r="F115" s="238" t="s">
        <v>1742</v>
      </c>
      <c r="G115" s="236"/>
      <c r="H115" s="239">
        <v>1.5</v>
      </c>
      <c r="I115" s="240"/>
      <c r="J115" s="236"/>
      <c r="K115" s="236"/>
      <c r="L115" s="241"/>
      <c r="M115" s="242"/>
      <c r="N115" s="243"/>
      <c r="O115" s="243"/>
      <c r="P115" s="243"/>
      <c r="Q115" s="243"/>
      <c r="R115" s="243"/>
      <c r="S115" s="243"/>
      <c r="T115" s="244"/>
      <c r="AT115" s="245" t="s">
        <v>149</v>
      </c>
      <c r="AU115" s="245" t="s">
        <v>81</v>
      </c>
      <c r="AV115" s="11" t="s">
        <v>81</v>
      </c>
      <c r="AW115" s="11" t="s">
        <v>35</v>
      </c>
      <c r="AX115" s="11" t="s">
        <v>71</v>
      </c>
      <c r="AY115" s="245" t="s">
        <v>136</v>
      </c>
    </row>
    <row r="116" s="12" customFormat="1">
      <c r="B116" s="260"/>
      <c r="C116" s="261"/>
      <c r="D116" s="231" t="s">
        <v>149</v>
      </c>
      <c r="E116" s="262" t="s">
        <v>21</v>
      </c>
      <c r="F116" s="263" t="s">
        <v>1722</v>
      </c>
      <c r="G116" s="261"/>
      <c r="H116" s="264">
        <v>1.5</v>
      </c>
      <c r="I116" s="265"/>
      <c r="J116" s="261"/>
      <c r="K116" s="261"/>
      <c r="L116" s="266"/>
      <c r="M116" s="267"/>
      <c r="N116" s="268"/>
      <c r="O116" s="268"/>
      <c r="P116" s="268"/>
      <c r="Q116" s="268"/>
      <c r="R116" s="268"/>
      <c r="S116" s="268"/>
      <c r="T116" s="269"/>
      <c r="AT116" s="270" t="s">
        <v>149</v>
      </c>
      <c r="AU116" s="270" t="s">
        <v>81</v>
      </c>
      <c r="AV116" s="12" t="s">
        <v>143</v>
      </c>
      <c r="AW116" s="12" t="s">
        <v>35</v>
      </c>
      <c r="AX116" s="12" t="s">
        <v>79</v>
      </c>
      <c r="AY116" s="270" t="s">
        <v>136</v>
      </c>
    </row>
    <row r="117" s="1" customFormat="1" ht="16.5" customHeight="1">
      <c r="B117" s="44"/>
      <c r="C117" s="219" t="s">
        <v>190</v>
      </c>
      <c r="D117" s="219" t="s">
        <v>138</v>
      </c>
      <c r="E117" s="220" t="s">
        <v>1743</v>
      </c>
      <c r="F117" s="221" t="s">
        <v>1744</v>
      </c>
      <c r="G117" s="222" t="s">
        <v>141</v>
      </c>
      <c r="H117" s="223">
        <v>3.2000000000000002</v>
      </c>
      <c r="I117" s="224"/>
      <c r="J117" s="225">
        <f>ROUND(I117*H117,2)</f>
        <v>0</v>
      </c>
      <c r="K117" s="221" t="s">
        <v>21</v>
      </c>
      <c r="L117" s="70"/>
      <c r="M117" s="226" t="s">
        <v>21</v>
      </c>
      <c r="N117" s="227" t="s">
        <v>42</v>
      </c>
      <c r="O117" s="45"/>
      <c r="P117" s="228">
        <f>O117*H117</f>
        <v>0</v>
      </c>
      <c r="Q117" s="228">
        <v>0</v>
      </c>
      <c r="R117" s="228">
        <f>Q117*H117</f>
        <v>0</v>
      </c>
      <c r="S117" s="228">
        <v>0</v>
      </c>
      <c r="T117" s="229">
        <f>S117*H117</f>
        <v>0</v>
      </c>
      <c r="AR117" s="22" t="s">
        <v>143</v>
      </c>
      <c r="AT117" s="22" t="s">
        <v>138</v>
      </c>
      <c r="AU117" s="22" t="s">
        <v>81</v>
      </c>
      <c r="AY117" s="22" t="s">
        <v>136</v>
      </c>
      <c r="BE117" s="230">
        <f>IF(N117="základní",J117,0)</f>
        <v>0</v>
      </c>
      <c r="BF117" s="230">
        <f>IF(N117="snížená",J117,0)</f>
        <v>0</v>
      </c>
      <c r="BG117" s="230">
        <f>IF(N117="zákl. přenesená",J117,0)</f>
        <v>0</v>
      </c>
      <c r="BH117" s="230">
        <f>IF(N117="sníž. přenesená",J117,0)</f>
        <v>0</v>
      </c>
      <c r="BI117" s="230">
        <f>IF(N117="nulová",J117,0)</f>
        <v>0</v>
      </c>
      <c r="BJ117" s="22" t="s">
        <v>79</v>
      </c>
      <c r="BK117" s="230">
        <f>ROUND(I117*H117,2)</f>
        <v>0</v>
      </c>
      <c r="BL117" s="22" t="s">
        <v>143</v>
      </c>
      <c r="BM117" s="22" t="s">
        <v>1745</v>
      </c>
    </row>
    <row r="118" s="1" customFormat="1">
      <c r="B118" s="44"/>
      <c r="C118" s="72"/>
      <c r="D118" s="231" t="s">
        <v>145</v>
      </c>
      <c r="E118" s="72"/>
      <c r="F118" s="232" t="s">
        <v>1744</v>
      </c>
      <c r="G118" s="72"/>
      <c r="H118" s="72"/>
      <c r="I118" s="189"/>
      <c r="J118" s="72"/>
      <c r="K118" s="72"/>
      <c r="L118" s="70"/>
      <c r="M118" s="233"/>
      <c r="N118" s="45"/>
      <c r="O118" s="45"/>
      <c r="P118" s="45"/>
      <c r="Q118" s="45"/>
      <c r="R118" s="45"/>
      <c r="S118" s="45"/>
      <c r="T118" s="93"/>
      <c r="AT118" s="22" t="s">
        <v>145</v>
      </c>
      <c r="AU118" s="22" t="s">
        <v>81</v>
      </c>
    </row>
    <row r="119" s="11" customFormat="1">
      <c r="B119" s="235"/>
      <c r="C119" s="236"/>
      <c r="D119" s="231" t="s">
        <v>149</v>
      </c>
      <c r="E119" s="237" t="s">
        <v>21</v>
      </c>
      <c r="F119" s="238" t="s">
        <v>1746</v>
      </c>
      <c r="G119" s="236"/>
      <c r="H119" s="239">
        <v>3.2000000000000002</v>
      </c>
      <c r="I119" s="240"/>
      <c r="J119" s="236"/>
      <c r="K119" s="236"/>
      <c r="L119" s="241"/>
      <c r="M119" s="242"/>
      <c r="N119" s="243"/>
      <c r="O119" s="243"/>
      <c r="P119" s="243"/>
      <c r="Q119" s="243"/>
      <c r="R119" s="243"/>
      <c r="S119" s="243"/>
      <c r="T119" s="244"/>
      <c r="AT119" s="245" t="s">
        <v>149</v>
      </c>
      <c r="AU119" s="245" t="s">
        <v>81</v>
      </c>
      <c r="AV119" s="11" t="s">
        <v>81</v>
      </c>
      <c r="AW119" s="11" t="s">
        <v>35</v>
      </c>
      <c r="AX119" s="11" t="s">
        <v>71</v>
      </c>
      <c r="AY119" s="245" t="s">
        <v>136</v>
      </c>
    </row>
    <row r="120" s="12" customFormat="1">
      <c r="B120" s="260"/>
      <c r="C120" s="261"/>
      <c r="D120" s="231" t="s">
        <v>149</v>
      </c>
      <c r="E120" s="262" t="s">
        <v>21</v>
      </c>
      <c r="F120" s="263" t="s">
        <v>1722</v>
      </c>
      <c r="G120" s="261"/>
      <c r="H120" s="264">
        <v>3.2000000000000002</v>
      </c>
      <c r="I120" s="265"/>
      <c r="J120" s="261"/>
      <c r="K120" s="261"/>
      <c r="L120" s="266"/>
      <c r="M120" s="267"/>
      <c r="N120" s="268"/>
      <c r="O120" s="268"/>
      <c r="P120" s="268"/>
      <c r="Q120" s="268"/>
      <c r="R120" s="268"/>
      <c r="S120" s="268"/>
      <c r="T120" s="269"/>
      <c r="AT120" s="270" t="s">
        <v>149</v>
      </c>
      <c r="AU120" s="270" t="s">
        <v>81</v>
      </c>
      <c r="AV120" s="12" t="s">
        <v>143</v>
      </c>
      <c r="AW120" s="12" t="s">
        <v>35</v>
      </c>
      <c r="AX120" s="12" t="s">
        <v>79</v>
      </c>
      <c r="AY120" s="270" t="s">
        <v>136</v>
      </c>
    </row>
    <row r="121" s="1" customFormat="1" ht="16.5" customHeight="1">
      <c r="B121" s="44"/>
      <c r="C121" s="219" t="s">
        <v>197</v>
      </c>
      <c r="D121" s="219" t="s">
        <v>138</v>
      </c>
      <c r="E121" s="220" t="s">
        <v>191</v>
      </c>
      <c r="F121" s="221" t="s">
        <v>192</v>
      </c>
      <c r="G121" s="222" t="s">
        <v>141</v>
      </c>
      <c r="H121" s="223">
        <v>61.799999999999997</v>
      </c>
      <c r="I121" s="224"/>
      <c r="J121" s="225">
        <f>ROUND(I121*H121,2)</f>
        <v>0</v>
      </c>
      <c r="K121" s="221" t="s">
        <v>21</v>
      </c>
      <c r="L121" s="70"/>
      <c r="M121" s="226" t="s">
        <v>21</v>
      </c>
      <c r="N121" s="227" t="s">
        <v>42</v>
      </c>
      <c r="O121" s="45"/>
      <c r="P121" s="228">
        <f>O121*H121</f>
        <v>0</v>
      </c>
      <c r="Q121" s="228">
        <v>0</v>
      </c>
      <c r="R121" s="228">
        <f>Q121*H121</f>
        <v>0</v>
      </c>
      <c r="S121" s="228">
        <v>0</v>
      </c>
      <c r="T121" s="229">
        <f>S121*H121</f>
        <v>0</v>
      </c>
      <c r="AR121" s="22" t="s">
        <v>143</v>
      </c>
      <c r="AT121" s="22" t="s">
        <v>138</v>
      </c>
      <c r="AU121" s="22" t="s">
        <v>81</v>
      </c>
      <c r="AY121" s="22" t="s">
        <v>136</v>
      </c>
      <c r="BE121" s="230">
        <f>IF(N121="základní",J121,0)</f>
        <v>0</v>
      </c>
      <c r="BF121" s="230">
        <f>IF(N121="snížená",J121,0)</f>
        <v>0</v>
      </c>
      <c r="BG121" s="230">
        <f>IF(N121="zákl. přenesená",J121,0)</f>
        <v>0</v>
      </c>
      <c r="BH121" s="230">
        <f>IF(N121="sníž. přenesená",J121,0)</f>
        <v>0</v>
      </c>
      <c r="BI121" s="230">
        <f>IF(N121="nulová",J121,0)</f>
        <v>0</v>
      </c>
      <c r="BJ121" s="22" t="s">
        <v>79</v>
      </c>
      <c r="BK121" s="230">
        <f>ROUND(I121*H121,2)</f>
        <v>0</v>
      </c>
      <c r="BL121" s="22" t="s">
        <v>143</v>
      </c>
      <c r="BM121" s="22" t="s">
        <v>1747</v>
      </c>
    </row>
    <row r="122" s="1" customFormat="1">
      <c r="B122" s="44"/>
      <c r="C122" s="72"/>
      <c r="D122" s="231" t="s">
        <v>145</v>
      </c>
      <c r="E122" s="72"/>
      <c r="F122" s="232" t="s">
        <v>192</v>
      </c>
      <c r="G122" s="72"/>
      <c r="H122" s="72"/>
      <c r="I122" s="189"/>
      <c r="J122" s="72"/>
      <c r="K122" s="72"/>
      <c r="L122" s="70"/>
      <c r="M122" s="233"/>
      <c r="N122" s="45"/>
      <c r="O122" s="45"/>
      <c r="P122" s="45"/>
      <c r="Q122" s="45"/>
      <c r="R122" s="45"/>
      <c r="S122" s="45"/>
      <c r="T122" s="93"/>
      <c r="AT122" s="22" t="s">
        <v>145</v>
      </c>
      <c r="AU122" s="22" t="s">
        <v>81</v>
      </c>
    </row>
    <row r="123" s="11" customFormat="1">
      <c r="B123" s="235"/>
      <c r="C123" s="236"/>
      <c r="D123" s="231" t="s">
        <v>149</v>
      </c>
      <c r="E123" s="237" t="s">
        <v>21</v>
      </c>
      <c r="F123" s="238" t="s">
        <v>1748</v>
      </c>
      <c r="G123" s="236"/>
      <c r="H123" s="239">
        <v>27.199999999999999</v>
      </c>
      <c r="I123" s="240"/>
      <c r="J123" s="236"/>
      <c r="K123" s="236"/>
      <c r="L123" s="241"/>
      <c r="M123" s="242"/>
      <c r="N123" s="243"/>
      <c r="O123" s="243"/>
      <c r="P123" s="243"/>
      <c r="Q123" s="243"/>
      <c r="R123" s="243"/>
      <c r="S123" s="243"/>
      <c r="T123" s="244"/>
      <c r="AT123" s="245" t="s">
        <v>149</v>
      </c>
      <c r="AU123" s="245" t="s">
        <v>81</v>
      </c>
      <c r="AV123" s="11" t="s">
        <v>81</v>
      </c>
      <c r="AW123" s="11" t="s">
        <v>35</v>
      </c>
      <c r="AX123" s="11" t="s">
        <v>71</v>
      </c>
      <c r="AY123" s="245" t="s">
        <v>136</v>
      </c>
    </row>
    <row r="124" s="11" customFormat="1">
      <c r="B124" s="235"/>
      <c r="C124" s="236"/>
      <c r="D124" s="231" t="s">
        <v>149</v>
      </c>
      <c r="E124" s="237" t="s">
        <v>21</v>
      </c>
      <c r="F124" s="238" t="s">
        <v>1749</v>
      </c>
      <c r="G124" s="236"/>
      <c r="H124" s="239">
        <v>30.399999999999999</v>
      </c>
      <c r="I124" s="240"/>
      <c r="J124" s="236"/>
      <c r="K124" s="236"/>
      <c r="L124" s="241"/>
      <c r="M124" s="242"/>
      <c r="N124" s="243"/>
      <c r="O124" s="243"/>
      <c r="P124" s="243"/>
      <c r="Q124" s="243"/>
      <c r="R124" s="243"/>
      <c r="S124" s="243"/>
      <c r="T124" s="244"/>
      <c r="AT124" s="245" t="s">
        <v>149</v>
      </c>
      <c r="AU124" s="245" t="s">
        <v>81</v>
      </c>
      <c r="AV124" s="11" t="s">
        <v>81</v>
      </c>
      <c r="AW124" s="11" t="s">
        <v>35</v>
      </c>
      <c r="AX124" s="11" t="s">
        <v>71</v>
      </c>
      <c r="AY124" s="245" t="s">
        <v>136</v>
      </c>
    </row>
    <row r="125" s="11" customFormat="1">
      <c r="B125" s="235"/>
      <c r="C125" s="236"/>
      <c r="D125" s="231" t="s">
        <v>149</v>
      </c>
      <c r="E125" s="237" t="s">
        <v>21</v>
      </c>
      <c r="F125" s="238" t="s">
        <v>1750</v>
      </c>
      <c r="G125" s="236"/>
      <c r="H125" s="239">
        <v>4.2000000000000002</v>
      </c>
      <c r="I125" s="240"/>
      <c r="J125" s="236"/>
      <c r="K125" s="236"/>
      <c r="L125" s="241"/>
      <c r="M125" s="242"/>
      <c r="N125" s="243"/>
      <c r="O125" s="243"/>
      <c r="P125" s="243"/>
      <c r="Q125" s="243"/>
      <c r="R125" s="243"/>
      <c r="S125" s="243"/>
      <c r="T125" s="244"/>
      <c r="AT125" s="245" t="s">
        <v>149</v>
      </c>
      <c r="AU125" s="245" t="s">
        <v>81</v>
      </c>
      <c r="AV125" s="11" t="s">
        <v>81</v>
      </c>
      <c r="AW125" s="11" t="s">
        <v>35</v>
      </c>
      <c r="AX125" s="11" t="s">
        <v>71</v>
      </c>
      <c r="AY125" s="245" t="s">
        <v>136</v>
      </c>
    </row>
    <row r="126" s="12" customFormat="1">
      <c r="B126" s="260"/>
      <c r="C126" s="261"/>
      <c r="D126" s="231" t="s">
        <v>149</v>
      </c>
      <c r="E126" s="262" t="s">
        <v>21</v>
      </c>
      <c r="F126" s="263" t="s">
        <v>1751</v>
      </c>
      <c r="G126" s="261"/>
      <c r="H126" s="264">
        <v>61.799999999999997</v>
      </c>
      <c r="I126" s="265"/>
      <c r="J126" s="261"/>
      <c r="K126" s="261"/>
      <c r="L126" s="266"/>
      <c r="M126" s="267"/>
      <c r="N126" s="268"/>
      <c r="O126" s="268"/>
      <c r="P126" s="268"/>
      <c r="Q126" s="268"/>
      <c r="R126" s="268"/>
      <c r="S126" s="268"/>
      <c r="T126" s="269"/>
      <c r="AT126" s="270" t="s">
        <v>149</v>
      </c>
      <c r="AU126" s="270" t="s">
        <v>81</v>
      </c>
      <c r="AV126" s="12" t="s">
        <v>143</v>
      </c>
      <c r="AW126" s="12" t="s">
        <v>35</v>
      </c>
      <c r="AX126" s="12" t="s">
        <v>79</v>
      </c>
      <c r="AY126" s="270" t="s">
        <v>136</v>
      </c>
    </row>
    <row r="127" s="1" customFormat="1" ht="16.5" customHeight="1">
      <c r="B127" s="44"/>
      <c r="C127" s="219" t="s">
        <v>203</v>
      </c>
      <c r="D127" s="219" t="s">
        <v>138</v>
      </c>
      <c r="E127" s="220" t="s">
        <v>198</v>
      </c>
      <c r="F127" s="221" t="s">
        <v>199</v>
      </c>
      <c r="G127" s="222" t="s">
        <v>141</v>
      </c>
      <c r="H127" s="223">
        <v>18.539999999999999</v>
      </c>
      <c r="I127" s="224"/>
      <c r="J127" s="225">
        <f>ROUND(I127*H127,2)</f>
        <v>0</v>
      </c>
      <c r="K127" s="221" t="s">
        <v>21</v>
      </c>
      <c r="L127" s="70"/>
      <c r="M127" s="226" t="s">
        <v>21</v>
      </c>
      <c r="N127" s="227" t="s">
        <v>42</v>
      </c>
      <c r="O127" s="45"/>
      <c r="P127" s="228">
        <f>O127*H127</f>
        <v>0</v>
      </c>
      <c r="Q127" s="228">
        <v>0</v>
      </c>
      <c r="R127" s="228">
        <f>Q127*H127</f>
        <v>0</v>
      </c>
      <c r="S127" s="228">
        <v>0</v>
      </c>
      <c r="T127" s="229">
        <f>S127*H127</f>
        <v>0</v>
      </c>
      <c r="AR127" s="22" t="s">
        <v>143</v>
      </c>
      <c r="AT127" s="22" t="s">
        <v>138</v>
      </c>
      <c r="AU127" s="22" t="s">
        <v>81</v>
      </c>
      <c r="AY127" s="22" t="s">
        <v>136</v>
      </c>
      <c r="BE127" s="230">
        <f>IF(N127="základní",J127,0)</f>
        <v>0</v>
      </c>
      <c r="BF127" s="230">
        <f>IF(N127="snížená",J127,0)</f>
        <v>0</v>
      </c>
      <c r="BG127" s="230">
        <f>IF(N127="zákl. přenesená",J127,0)</f>
        <v>0</v>
      </c>
      <c r="BH127" s="230">
        <f>IF(N127="sníž. přenesená",J127,0)</f>
        <v>0</v>
      </c>
      <c r="BI127" s="230">
        <f>IF(N127="nulová",J127,0)</f>
        <v>0</v>
      </c>
      <c r="BJ127" s="22" t="s">
        <v>79</v>
      </c>
      <c r="BK127" s="230">
        <f>ROUND(I127*H127,2)</f>
        <v>0</v>
      </c>
      <c r="BL127" s="22" t="s">
        <v>143</v>
      </c>
      <c r="BM127" s="22" t="s">
        <v>1752</v>
      </c>
    </row>
    <row r="128" s="1" customFormat="1">
      <c r="B128" s="44"/>
      <c r="C128" s="72"/>
      <c r="D128" s="231" t="s">
        <v>145</v>
      </c>
      <c r="E128" s="72"/>
      <c r="F128" s="232" t="s">
        <v>199</v>
      </c>
      <c r="G128" s="72"/>
      <c r="H128" s="72"/>
      <c r="I128" s="189"/>
      <c r="J128" s="72"/>
      <c r="K128" s="72"/>
      <c r="L128" s="70"/>
      <c r="M128" s="233"/>
      <c r="N128" s="45"/>
      <c r="O128" s="45"/>
      <c r="P128" s="45"/>
      <c r="Q128" s="45"/>
      <c r="R128" s="45"/>
      <c r="S128" s="45"/>
      <c r="T128" s="93"/>
      <c r="AT128" s="22" t="s">
        <v>145</v>
      </c>
      <c r="AU128" s="22" t="s">
        <v>81</v>
      </c>
    </row>
    <row r="129" s="11" customFormat="1">
      <c r="B129" s="235"/>
      <c r="C129" s="236"/>
      <c r="D129" s="231" t="s">
        <v>149</v>
      </c>
      <c r="E129" s="237" t="s">
        <v>21</v>
      </c>
      <c r="F129" s="238" t="s">
        <v>1753</v>
      </c>
      <c r="G129" s="236"/>
      <c r="H129" s="239">
        <v>18.539999999999999</v>
      </c>
      <c r="I129" s="240"/>
      <c r="J129" s="236"/>
      <c r="K129" s="236"/>
      <c r="L129" s="241"/>
      <c r="M129" s="242"/>
      <c r="N129" s="243"/>
      <c r="O129" s="243"/>
      <c r="P129" s="243"/>
      <c r="Q129" s="243"/>
      <c r="R129" s="243"/>
      <c r="S129" s="243"/>
      <c r="T129" s="244"/>
      <c r="AT129" s="245" t="s">
        <v>149</v>
      </c>
      <c r="AU129" s="245" t="s">
        <v>81</v>
      </c>
      <c r="AV129" s="11" t="s">
        <v>81</v>
      </c>
      <c r="AW129" s="11" t="s">
        <v>35</v>
      </c>
      <c r="AX129" s="11" t="s">
        <v>71</v>
      </c>
      <c r="AY129" s="245" t="s">
        <v>136</v>
      </c>
    </row>
    <row r="130" s="12" customFormat="1">
      <c r="B130" s="260"/>
      <c r="C130" s="261"/>
      <c r="D130" s="231" t="s">
        <v>149</v>
      </c>
      <c r="E130" s="262" t="s">
        <v>21</v>
      </c>
      <c r="F130" s="263" t="s">
        <v>1722</v>
      </c>
      <c r="G130" s="261"/>
      <c r="H130" s="264">
        <v>18.539999999999999</v>
      </c>
      <c r="I130" s="265"/>
      <c r="J130" s="261"/>
      <c r="K130" s="261"/>
      <c r="L130" s="266"/>
      <c r="M130" s="267"/>
      <c r="N130" s="268"/>
      <c r="O130" s="268"/>
      <c r="P130" s="268"/>
      <c r="Q130" s="268"/>
      <c r="R130" s="268"/>
      <c r="S130" s="268"/>
      <c r="T130" s="269"/>
      <c r="AT130" s="270" t="s">
        <v>149</v>
      </c>
      <c r="AU130" s="270" t="s">
        <v>81</v>
      </c>
      <c r="AV130" s="12" t="s">
        <v>143</v>
      </c>
      <c r="AW130" s="12" t="s">
        <v>35</v>
      </c>
      <c r="AX130" s="12" t="s">
        <v>79</v>
      </c>
      <c r="AY130" s="270" t="s">
        <v>136</v>
      </c>
    </row>
    <row r="131" s="1" customFormat="1" ht="16.5" customHeight="1">
      <c r="B131" s="44"/>
      <c r="C131" s="219" t="s">
        <v>211</v>
      </c>
      <c r="D131" s="219" t="s">
        <v>138</v>
      </c>
      <c r="E131" s="220" t="s">
        <v>1754</v>
      </c>
      <c r="F131" s="221" t="s">
        <v>1755</v>
      </c>
      <c r="G131" s="222" t="s">
        <v>141</v>
      </c>
      <c r="H131" s="223">
        <v>61.799999999999997</v>
      </c>
      <c r="I131" s="224"/>
      <c r="J131" s="225">
        <f>ROUND(I131*H131,2)</f>
        <v>0</v>
      </c>
      <c r="K131" s="221" t="s">
        <v>21</v>
      </c>
      <c r="L131" s="70"/>
      <c r="M131" s="226" t="s">
        <v>21</v>
      </c>
      <c r="N131" s="227" t="s">
        <v>42</v>
      </c>
      <c r="O131" s="45"/>
      <c r="P131" s="228">
        <f>O131*H131</f>
        <v>0</v>
      </c>
      <c r="Q131" s="228">
        <v>0</v>
      </c>
      <c r="R131" s="228">
        <f>Q131*H131</f>
        <v>0</v>
      </c>
      <c r="S131" s="228">
        <v>0</v>
      </c>
      <c r="T131" s="229">
        <f>S131*H131</f>
        <v>0</v>
      </c>
      <c r="AR131" s="22" t="s">
        <v>143</v>
      </c>
      <c r="AT131" s="22" t="s">
        <v>138</v>
      </c>
      <c r="AU131" s="22" t="s">
        <v>81</v>
      </c>
      <c r="AY131" s="22" t="s">
        <v>136</v>
      </c>
      <c r="BE131" s="230">
        <f>IF(N131="základní",J131,0)</f>
        <v>0</v>
      </c>
      <c r="BF131" s="230">
        <f>IF(N131="snížená",J131,0)</f>
        <v>0</v>
      </c>
      <c r="BG131" s="230">
        <f>IF(N131="zákl. přenesená",J131,0)</f>
        <v>0</v>
      </c>
      <c r="BH131" s="230">
        <f>IF(N131="sníž. přenesená",J131,0)</f>
        <v>0</v>
      </c>
      <c r="BI131" s="230">
        <f>IF(N131="nulová",J131,0)</f>
        <v>0</v>
      </c>
      <c r="BJ131" s="22" t="s">
        <v>79</v>
      </c>
      <c r="BK131" s="230">
        <f>ROUND(I131*H131,2)</f>
        <v>0</v>
      </c>
      <c r="BL131" s="22" t="s">
        <v>143</v>
      </c>
      <c r="BM131" s="22" t="s">
        <v>1756</v>
      </c>
    </row>
    <row r="132" s="1" customFormat="1">
      <c r="B132" s="44"/>
      <c r="C132" s="72"/>
      <c r="D132" s="231" t="s">
        <v>145</v>
      </c>
      <c r="E132" s="72"/>
      <c r="F132" s="232" t="s">
        <v>1755</v>
      </c>
      <c r="G132" s="72"/>
      <c r="H132" s="72"/>
      <c r="I132" s="189"/>
      <c r="J132" s="72"/>
      <c r="K132" s="72"/>
      <c r="L132" s="70"/>
      <c r="M132" s="233"/>
      <c r="N132" s="45"/>
      <c r="O132" s="45"/>
      <c r="P132" s="45"/>
      <c r="Q132" s="45"/>
      <c r="R132" s="45"/>
      <c r="S132" s="45"/>
      <c r="T132" s="93"/>
      <c r="AT132" s="22" t="s">
        <v>145</v>
      </c>
      <c r="AU132" s="22" t="s">
        <v>81</v>
      </c>
    </row>
    <row r="133" s="1" customFormat="1" ht="16.5" customHeight="1">
      <c r="B133" s="44"/>
      <c r="C133" s="219" t="s">
        <v>219</v>
      </c>
      <c r="D133" s="219" t="s">
        <v>138</v>
      </c>
      <c r="E133" s="220" t="s">
        <v>212</v>
      </c>
      <c r="F133" s="221" t="s">
        <v>213</v>
      </c>
      <c r="G133" s="222" t="s">
        <v>141</v>
      </c>
      <c r="H133" s="223">
        <v>59</v>
      </c>
      <c r="I133" s="224"/>
      <c r="J133" s="225">
        <f>ROUND(I133*H133,2)</f>
        <v>0</v>
      </c>
      <c r="K133" s="221" t="s">
        <v>21</v>
      </c>
      <c r="L133" s="70"/>
      <c r="M133" s="226" t="s">
        <v>21</v>
      </c>
      <c r="N133" s="227" t="s">
        <v>42</v>
      </c>
      <c r="O133" s="45"/>
      <c r="P133" s="228">
        <f>O133*H133</f>
        <v>0</v>
      </c>
      <c r="Q133" s="228">
        <v>0</v>
      </c>
      <c r="R133" s="228">
        <f>Q133*H133</f>
        <v>0</v>
      </c>
      <c r="S133" s="228">
        <v>0</v>
      </c>
      <c r="T133" s="229">
        <f>S133*H133</f>
        <v>0</v>
      </c>
      <c r="AR133" s="22" t="s">
        <v>143</v>
      </c>
      <c r="AT133" s="22" t="s">
        <v>138</v>
      </c>
      <c r="AU133" s="22" t="s">
        <v>81</v>
      </c>
      <c r="AY133" s="22" t="s">
        <v>136</v>
      </c>
      <c r="BE133" s="230">
        <f>IF(N133="základní",J133,0)</f>
        <v>0</v>
      </c>
      <c r="BF133" s="230">
        <f>IF(N133="snížená",J133,0)</f>
        <v>0</v>
      </c>
      <c r="BG133" s="230">
        <f>IF(N133="zákl. přenesená",J133,0)</f>
        <v>0</v>
      </c>
      <c r="BH133" s="230">
        <f>IF(N133="sníž. přenesená",J133,0)</f>
        <v>0</v>
      </c>
      <c r="BI133" s="230">
        <f>IF(N133="nulová",J133,0)</f>
        <v>0</v>
      </c>
      <c r="BJ133" s="22" t="s">
        <v>79</v>
      </c>
      <c r="BK133" s="230">
        <f>ROUND(I133*H133,2)</f>
        <v>0</v>
      </c>
      <c r="BL133" s="22" t="s">
        <v>143</v>
      </c>
      <c r="BM133" s="22" t="s">
        <v>1757</v>
      </c>
    </row>
    <row r="134" s="1" customFormat="1">
      <c r="B134" s="44"/>
      <c r="C134" s="72"/>
      <c r="D134" s="231" t="s">
        <v>145</v>
      </c>
      <c r="E134" s="72"/>
      <c r="F134" s="232" t="s">
        <v>213</v>
      </c>
      <c r="G134" s="72"/>
      <c r="H134" s="72"/>
      <c r="I134" s="189"/>
      <c r="J134" s="72"/>
      <c r="K134" s="72"/>
      <c r="L134" s="70"/>
      <c r="M134" s="233"/>
      <c r="N134" s="45"/>
      <c r="O134" s="45"/>
      <c r="P134" s="45"/>
      <c r="Q134" s="45"/>
      <c r="R134" s="45"/>
      <c r="S134" s="45"/>
      <c r="T134" s="93"/>
      <c r="AT134" s="22" t="s">
        <v>145</v>
      </c>
      <c r="AU134" s="22" t="s">
        <v>81</v>
      </c>
    </row>
    <row r="135" s="11" customFormat="1">
      <c r="B135" s="235"/>
      <c r="C135" s="236"/>
      <c r="D135" s="231" t="s">
        <v>149</v>
      </c>
      <c r="E135" s="237" t="s">
        <v>21</v>
      </c>
      <c r="F135" s="238" t="s">
        <v>1758</v>
      </c>
      <c r="G135" s="236"/>
      <c r="H135" s="239">
        <v>59</v>
      </c>
      <c r="I135" s="240"/>
      <c r="J135" s="236"/>
      <c r="K135" s="236"/>
      <c r="L135" s="241"/>
      <c r="M135" s="242"/>
      <c r="N135" s="243"/>
      <c r="O135" s="243"/>
      <c r="P135" s="243"/>
      <c r="Q135" s="243"/>
      <c r="R135" s="243"/>
      <c r="S135" s="243"/>
      <c r="T135" s="244"/>
      <c r="AT135" s="245" t="s">
        <v>149</v>
      </c>
      <c r="AU135" s="245" t="s">
        <v>81</v>
      </c>
      <c r="AV135" s="11" t="s">
        <v>81</v>
      </c>
      <c r="AW135" s="11" t="s">
        <v>35</v>
      </c>
      <c r="AX135" s="11" t="s">
        <v>71</v>
      </c>
      <c r="AY135" s="245" t="s">
        <v>136</v>
      </c>
    </row>
    <row r="136" s="12" customFormat="1">
      <c r="B136" s="260"/>
      <c r="C136" s="261"/>
      <c r="D136" s="231" t="s">
        <v>149</v>
      </c>
      <c r="E136" s="262" t="s">
        <v>21</v>
      </c>
      <c r="F136" s="263" t="s">
        <v>1722</v>
      </c>
      <c r="G136" s="261"/>
      <c r="H136" s="264">
        <v>59</v>
      </c>
      <c r="I136" s="265"/>
      <c r="J136" s="261"/>
      <c r="K136" s="261"/>
      <c r="L136" s="266"/>
      <c r="M136" s="267"/>
      <c r="N136" s="268"/>
      <c r="O136" s="268"/>
      <c r="P136" s="268"/>
      <c r="Q136" s="268"/>
      <c r="R136" s="268"/>
      <c r="S136" s="268"/>
      <c r="T136" s="269"/>
      <c r="AT136" s="270" t="s">
        <v>149</v>
      </c>
      <c r="AU136" s="270" t="s">
        <v>81</v>
      </c>
      <c r="AV136" s="12" t="s">
        <v>143</v>
      </c>
      <c r="AW136" s="12" t="s">
        <v>35</v>
      </c>
      <c r="AX136" s="12" t="s">
        <v>79</v>
      </c>
      <c r="AY136" s="270" t="s">
        <v>136</v>
      </c>
    </row>
    <row r="137" s="1" customFormat="1" ht="25.5" customHeight="1">
      <c r="B137" s="44"/>
      <c r="C137" s="219" t="s">
        <v>227</v>
      </c>
      <c r="D137" s="219" t="s">
        <v>138</v>
      </c>
      <c r="E137" s="220" t="s">
        <v>220</v>
      </c>
      <c r="F137" s="221" t="s">
        <v>221</v>
      </c>
      <c r="G137" s="222" t="s">
        <v>141</v>
      </c>
      <c r="H137" s="223">
        <v>236</v>
      </c>
      <c r="I137" s="224"/>
      <c r="J137" s="225">
        <f>ROUND(I137*H137,2)</f>
        <v>0</v>
      </c>
      <c r="K137" s="221" t="s">
        <v>21</v>
      </c>
      <c r="L137" s="70"/>
      <c r="M137" s="226" t="s">
        <v>21</v>
      </c>
      <c r="N137" s="227" t="s">
        <v>42</v>
      </c>
      <c r="O137" s="45"/>
      <c r="P137" s="228">
        <f>O137*H137</f>
        <v>0</v>
      </c>
      <c r="Q137" s="228">
        <v>0</v>
      </c>
      <c r="R137" s="228">
        <f>Q137*H137</f>
        <v>0</v>
      </c>
      <c r="S137" s="228">
        <v>0</v>
      </c>
      <c r="T137" s="229">
        <f>S137*H137</f>
        <v>0</v>
      </c>
      <c r="AR137" s="22" t="s">
        <v>143</v>
      </c>
      <c r="AT137" s="22" t="s">
        <v>138</v>
      </c>
      <c r="AU137" s="22" t="s">
        <v>81</v>
      </c>
      <c r="AY137" s="22" t="s">
        <v>136</v>
      </c>
      <c r="BE137" s="230">
        <f>IF(N137="základní",J137,0)</f>
        <v>0</v>
      </c>
      <c r="BF137" s="230">
        <f>IF(N137="snížená",J137,0)</f>
        <v>0</v>
      </c>
      <c r="BG137" s="230">
        <f>IF(N137="zákl. přenesená",J137,0)</f>
        <v>0</v>
      </c>
      <c r="BH137" s="230">
        <f>IF(N137="sníž. přenesená",J137,0)</f>
        <v>0</v>
      </c>
      <c r="BI137" s="230">
        <f>IF(N137="nulová",J137,0)</f>
        <v>0</v>
      </c>
      <c r="BJ137" s="22" t="s">
        <v>79</v>
      </c>
      <c r="BK137" s="230">
        <f>ROUND(I137*H137,2)</f>
        <v>0</v>
      </c>
      <c r="BL137" s="22" t="s">
        <v>143</v>
      </c>
      <c r="BM137" s="22" t="s">
        <v>1759</v>
      </c>
    </row>
    <row r="138" s="1" customFormat="1">
      <c r="B138" s="44"/>
      <c r="C138" s="72"/>
      <c r="D138" s="231" t="s">
        <v>145</v>
      </c>
      <c r="E138" s="72"/>
      <c r="F138" s="232" t="s">
        <v>221</v>
      </c>
      <c r="G138" s="72"/>
      <c r="H138" s="72"/>
      <c r="I138" s="189"/>
      <c r="J138" s="72"/>
      <c r="K138" s="72"/>
      <c r="L138" s="70"/>
      <c r="M138" s="233"/>
      <c r="N138" s="45"/>
      <c r="O138" s="45"/>
      <c r="P138" s="45"/>
      <c r="Q138" s="45"/>
      <c r="R138" s="45"/>
      <c r="S138" s="45"/>
      <c r="T138" s="93"/>
      <c r="AT138" s="22" t="s">
        <v>145</v>
      </c>
      <c r="AU138" s="22" t="s">
        <v>81</v>
      </c>
    </row>
    <row r="139" s="11" customFormat="1">
      <c r="B139" s="235"/>
      <c r="C139" s="236"/>
      <c r="D139" s="231" t="s">
        <v>149</v>
      </c>
      <c r="E139" s="237" t="s">
        <v>21</v>
      </c>
      <c r="F139" s="238" t="s">
        <v>1760</v>
      </c>
      <c r="G139" s="236"/>
      <c r="H139" s="239">
        <v>236</v>
      </c>
      <c r="I139" s="240"/>
      <c r="J139" s="236"/>
      <c r="K139" s="236"/>
      <c r="L139" s="241"/>
      <c r="M139" s="242"/>
      <c r="N139" s="243"/>
      <c r="O139" s="243"/>
      <c r="P139" s="243"/>
      <c r="Q139" s="243"/>
      <c r="R139" s="243"/>
      <c r="S139" s="243"/>
      <c r="T139" s="244"/>
      <c r="AT139" s="245" t="s">
        <v>149</v>
      </c>
      <c r="AU139" s="245" t="s">
        <v>81</v>
      </c>
      <c r="AV139" s="11" t="s">
        <v>81</v>
      </c>
      <c r="AW139" s="11" t="s">
        <v>35</v>
      </c>
      <c r="AX139" s="11" t="s">
        <v>71</v>
      </c>
      <c r="AY139" s="245" t="s">
        <v>136</v>
      </c>
    </row>
    <row r="140" s="12" customFormat="1">
      <c r="B140" s="260"/>
      <c r="C140" s="261"/>
      <c r="D140" s="231" t="s">
        <v>149</v>
      </c>
      <c r="E140" s="262" t="s">
        <v>21</v>
      </c>
      <c r="F140" s="263" t="s">
        <v>1722</v>
      </c>
      <c r="G140" s="261"/>
      <c r="H140" s="264">
        <v>236</v>
      </c>
      <c r="I140" s="265"/>
      <c r="J140" s="261"/>
      <c r="K140" s="261"/>
      <c r="L140" s="266"/>
      <c r="M140" s="267"/>
      <c r="N140" s="268"/>
      <c r="O140" s="268"/>
      <c r="P140" s="268"/>
      <c r="Q140" s="268"/>
      <c r="R140" s="268"/>
      <c r="S140" s="268"/>
      <c r="T140" s="269"/>
      <c r="AT140" s="270" t="s">
        <v>149</v>
      </c>
      <c r="AU140" s="270" t="s">
        <v>81</v>
      </c>
      <c r="AV140" s="12" t="s">
        <v>143</v>
      </c>
      <c r="AW140" s="12" t="s">
        <v>35</v>
      </c>
      <c r="AX140" s="12" t="s">
        <v>79</v>
      </c>
      <c r="AY140" s="270" t="s">
        <v>136</v>
      </c>
    </row>
    <row r="141" s="1" customFormat="1" ht="16.5" customHeight="1">
      <c r="B141" s="44"/>
      <c r="C141" s="219" t="s">
        <v>236</v>
      </c>
      <c r="D141" s="219" t="s">
        <v>138</v>
      </c>
      <c r="E141" s="220" t="s">
        <v>237</v>
      </c>
      <c r="F141" s="221" t="s">
        <v>238</v>
      </c>
      <c r="G141" s="222" t="s">
        <v>141</v>
      </c>
      <c r="H141" s="223">
        <v>59</v>
      </c>
      <c r="I141" s="224"/>
      <c r="J141" s="225">
        <f>ROUND(I141*H141,2)</f>
        <v>0</v>
      </c>
      <c r="K141" s="221" t="s">
        <v>21</v>
      </c>
      <c r="L141" s="70"/>
      <c r="M141" s="226" t="s">
        <v>21</v>
      </c>
      <c r="N141" s="227" t="s">
        <v>42</v>
      </c>
      <c r="O141" s="45"/>
      <c r="P141" s="228">
        <f>O141*H141</f>
        <v>0</v>
      </c>
      <c r="Q141" s="228">
        <v>0</v>
      </c>
      <c r="R141" s="228">
        <f>Q141*H141</f>
        <v>0</v>
      </c>
      <c r="S141" s="228">
        <v>0</v>
      </c>
      <c r="T141" s="229">
        <f>S141*H141</f>
        <v>0</v>
      </c>
      <c r="AR141" s="22" t="s">
        <v>143</v>
      </c>
      <c r="AT141" s="22" t="s">
        <v>138</v>
      </c>
      <c r="AU141" s="22" t="s">
        <v>81</v>
      </c>
      <c r="AY141" s="22" t="s">
        <v>136</v>
      </c>
      <c r="BE141" s="230">
        <f>IF(N141="základní",J141,0)</f>
        <v>0</v>
      </c>
      <c r="BF141" s="230">
        <f>IF(N141="snížená",J141,0)</f>
        <v>0</v>
      </c>
      <c r="BG141" s="230">
        <f>IF(N141="zákl. přenesená",J141,0)</f>
        <v>0</v>
      </c>
      <c r="BH141" s="230">
        <f>IF(N141="sníž. přenesená",J141,0)</f>
        <v>0</v>
      </c>
      <c r="BI141" s="230">
        <f>IF(N141="nulová",J141,0)</f>
        <v>0</v>
      </c>
      <c r="BJ141" s="22" t="s">
        <v>79</v>
      </c>
      <c r="BK141" s="230">
        <f>ROUND(I141*H141,2)</f>
        <v>0</v>
      </c>
      <c r="BL141" s="22" t="s">
        <v>143</v>
      </c>
      <c r="BM141" s="22" t="s">
        <v>1761</v>
      </c>
    </row>
    <row r="142" s="1" customFormat="1">
      <c r="B142" s="44"/>
      <c r="C142" s="72"/>
      <c r="D142" s="231" t="s">
        <v>145</v>
      </c>
      <c r="E142" s="72"/>
      <c r="F142" s="232" t="s">
        <v>238</v>
      </c>
      <c r="G142" s="72"/>
      <c r="H142" s="72"/>
      <c r="I142" s="189"/>
      <c r="J142" s="72"/>
      <c r="K142" s="72"/>
      <c r="L142" s="70"/>
      <c r="M142" s="233"/>
      <c r="N142" s="45"/>
      <c r="O142" s="45"/>
      <c r="P142" s="45"/>
      <c r="Q142" s="45"/>
      <c r="R142" s="45"/>
      <c r="S142" s="45"/>
      <c r="T142" s="93"/>
      <c r="AT142" s="22" t="s">
        <v>145</v>
      </c>
      <c r="AU142" s="22" t="s">
        <v>81</v>
      </c>
    </row>
    <row r="143" s="1" customFormat="1" ht="16.5" customHeight="1">
      <c r="B143" s="44"/>
      <c r="C143" s="219" t="s">
        <v>10</v>
      </c>
      <c r="D143" s="219" t="s">
        <v>138</v>
      </c>
      <c r="E143" s="220" t="s">
        <v>1762</v>
      </c>
      <c r="F143" s="221" t="s">
        <v>1763</v>
      </c>
      <c r="G143" s="222" t="s">
        <v>141</v>
      </c>
      <c r="H143" s="223">
        <v>59</v>
      </c>
      <c r="I143" s="224"/>
      <c r="J143" s="225">
        <f>ROUND(I143*H143,2)</f>
        <v>0</v>
      </c>
      <c r="K143" s="221" t="s">
        <v>21</v>
      </c>
      <c r="L143" s="70"/>
      <c r="M143" s="226" t="s">
        <v>21</v>
      </c>
      <c r="N143" s="227" t="s">
        <v>42</v>
      </c>
      <c r="O143" s="45"/>
      <c r="P143" s="228">
        <f>O143*H143</f>
        <v>0</v>
      </c>
      <c r="Q143" s="228">
        <v>0</v>
      </c>
      <c r="R143" s="228">
        <f>Q143*H143</f>
        <v>0</v>
      </c>
      <c r="S143" s="228">
        <v>0</v>
      </c>
      <c r="T143" s="229">
        <f>S143*H143</f>
        <v>0</v>
      </c>
      <c r="AR143" s="22" t="s">
        <v>143</v>
      </c>
      <c r="AT143" s="22" t="s">
        <v>138</v>
      </c>
      <c r="AU143" s="22" t="s">
        <v>81</v>
      </c>
      <c r="AY143" s="22" t="s">
        <v>136</v>
      </c>
      <c r="BE143" s="230">
        <f>IF(N143="základní",J143,0)</f>
        <v>0</v>
      </c>
      <c r="BF143" s="230">
        <f>IF(N143="snížená",J143,0)</f>
        <v>0</v>
      </c>
      <c r="BG143" s="230">
        <f>IF(N143="zákl. přenesená",J143,0)</f>
        <v>0</v>
      </c>
      <c r="BH143" s="230">
        <f>IF(N143="sníž. přenesená",J143,0)</f>
        <v>0</v>
      </c>
      <c r="BI143" s="230">
        <f>IF(N143="nulová",J143,0)</f>
        <v>0</v>
      </c>
      <c r="BJ143" s="22" t="s">
        <v>79</v>
      </c>
      <c r="BK143" s="230">
        <f>ROUND(I143*H143,2)</f>
        <v>0</v>
      </c>
      <c r="BL143" s="22" t="s">
        <v>143</v>
      </c>
      <c r="BM143" s="22" t="s">
        <v>1764</v>
      </c>
    </row>
    <row r="144" s="1" customFormat="1">
      <c r="B144" s="44"/>
      <c r="C144" s="72"/>
      <c r="D144" s="231" t="s">
        <v>145</v>
      </c>
      <c r="E144" s="72"/>
      <c r="F144" s="232" t="s">
        <v>1763</v>
      </c>
      <c r="G144" s="72"/>
      <c r="H144" s="72"/>
      <c r="I144" s="189"/>
      <c r="J144" s="72"/>
      <c r="K144" s="72"/>
      <c r="L144" s="70"/>
      <c r="M144" s="233"/>
      <c r="N144" s="45"/>
      <c r="O144" s="45"/>
      <c r="P144" s="45"/>
      <c r="Q144" s="45"/>
      <c r="R144" s="45"/>
      <c r="S144" s="45"/>
      <c r="T144" s="93"/>
      <c r="AT144" s="22" t="s">
        <v>145</v>
      </c>
      <c r="AU144" s="22" t="s">
        <v>81</v>
      </c>
    </row>
    <row r="145" s="1" customFormat="1" ht="16.5" customHeight="1">
      <c r="B145" s="44"/>
      <c r="C145" s="219" t="s">
        <v>250</v>
      </c>
      <c r="D145" s="219" t="s">
        <v>138</v>
      </c>
      <c r="E145" s="220" t="s">
        <v>1765</v>
      </c>
      <c r="F145" s="221" t="s">
        <v>1766</v>
      </c>
      <c r="G145" s="222" t="s">
        <v>231</v>
      </c>
      <c r="H145" s="223">
        <v>94.400000000000006</v>
      </c>
      <c r="I145" s="224"/>
      <c r="J145" s="225">
        <f>ROUND(I145*H145,2)</f>
        <v>0</v>
      </c>
      <c r="K145" s="221" t="s">
        <v>21</v>
      </c>
      <c r="L145" s="70"/>
      <c r="M145" s="226" t="s">
        <v>21</v>
      </c>
      <c r="N145" s="227" t="s">
        <v>42</v>
      </c>
      <c r="O145" s="45"/>
      <c r="P145" s="228">
        <f>O145*H145</f>
        <v>0</v>
      </c>
      <c r="Q145" s="228">
        <v>0</v>
      </c>
      <c r="R145" s="228">
        <f>Q145*H145</f>
        <v>0</v>
      </c>
      <c r="S145" s="228">
        <v>0</v>
      </c>
      <c r="T145" s="229">
        <f>S145*H145</f>
        <v>0</v>
      </c>
      <c r="AR145" s="22" t="s">
        <v>143</v>
      </c>
      <c r="AT145" s="22" t="s">
        <v>138</v>
      </c>
      <c r="AU145" s="22" t="s">
        <v>81</v>
      </c>
      <c r="AY145" s="22" t="s">
        <v>136</v>
      </c>
      <c r="BE145" s="230">
        <f>IF(N145="základní",J145,0)</f>
        <v>0</v>
      </c>
      <c r="BF145" s="230">
        <f>IF(N145="snížená",J145,0)</f>
        <v>0</v>
      </c>
      <c r="BG145" s="230">
        <f>IF(N145="zákl. přenesená",J145,0)</f>
        <v>0</v>
      </c>
      <c r="BH145" s="230">
        <f>IF(N145="sníž. přenesená",J145,0)</f>
        <v>0</v>
      </c>
      <c r="BI145" s="230">
        <f>IF(N145="nulová",J145,0)</f>
        <v>0</v>
      </c>
      <c r="BJ145" s="22" t="s">
        <v>79</v>
      </c>
      <c r="BK145" s="230">
        <f>ROUND(I145*H145,2)</f>
        <v>0</v>
      </c>
      <c r="BL145" s="22" t="s">
        <v>143</v>
      </c>
      <c r="BM145" s="22" t="s">
        <v>1767</v>
      </c>
    </row>
    <row r="146" s="1" customFormat="1">
      <c r="B146" s="44"/>
      <c r="C146" s="72"/>
      <c r="D146" s="231" t="s">
        <v>145</v>
      </c>
      <c r="E146" s="72"/>
      <c r="F146" s="232" t="s">
        <v>1766</v>
      </c>
      <c r="G146" s="72"/>
      <c r="H146" s="72"/>
      <c r="I146" s="189"/>
      <c r="J146" s="72"/>
      <c r="K146" s="72"/>
      <c r="L146" s="70"/>
      <c r="M146" s="233"/>
      <c r="N146" s="45"/>
      <c r="O146" s="45"/>
      <c r="P146" s="45"/>
      <c r="Q146" s="45"/>
      <c r="R146" s="45"/>
      <c r="S146" s="45"/>
      <c r="T146" s="93"/>
      <c r="AT146" s="22" t="s">
        <v>145</v>
      </c>
      <c r="AU146" s="22" t="s">
        <v>81</v>
      </c>
    </row>
    <row r="147" s="11" customFormat="1">
      <c r="B147" s="235"/>
      <c r="C147" s="236"/>
      <c r="D147" s="231" t="s">
        <v>149</v>
      </c>
      <c r="E147" s="237" t="s">
        <v>21</v>
      </c>
      <c r="F147" s="238" t="s">
        <v>1768</v>
      </c>
      <c r="G147" s="236"/>
      <c r="H147" s="239">
        <v>94.400000000000006</v>
      </c>
      <c r="I147" s="240"/>
      <c r="J147" s="236"/>
      <c r="K147" s="236"/>
      <c r="L147" s="241"/>
      <c r="M147" s="242"/>
      <c r="N147" s="243"/>
      <c r="O147" s="243"/>
      <c r="P147" s="243"/>
      <c r="Q147" s="243"/>
      <c r="R147" s="243"/>
      <c r="S147" s="243"/>
      <c r="T147" s="244"/>
      <c r="AT147" s="245" t="s">
        <v>149</v>
      </c>
      <c r="AU147" s="245" t="s">
        <v>81</v>
      </c>
      <c r="AV147" s="11" t="s">
        <v>81</v>
      </c>
      <c r="AW147" s="11" t="s">
        <v>35</v>
      </c>
      <c r="AX147" s="11" t="s">
        <v>71</v>
      </c>
      <c r="AY147" s="245" t="s">
        <v>136</v>
      </c>
    </row>
    <row r="148" s="12" customFormat="1">
      <c r="B148" s="260"/>
      <c r="C148" s="261"/>
      <c r="D148" s="231" t="s">
        <v>149</v>
      </c>
      <c r="E148" s="262" t="s">
        <v>21</v>
      </c>
      <c r="F148" s="263" t="s">
        <v>1722</v>
      </c>
      <c r="G148" s="261"/>
      <c r="H148" s="264">
        <v>94.400000000000006</v>
      </c>
      <c r="I148" s="265"/>
      <c r="J148" s="261"/>
      <c r="K148" s="261"/>
      <c r="L148" s="266"/>
      <c r="M148" s="267"/>
      <c r="N148" s="268"/>
      <c r="O148" s="268"/>
      <c r="P148" s="268"/>
      <c r="Q148" s="268"/>
      <c r="R148" s="268"/>
      <c r="S148" s="268"/>
      <c r="T148" s="269"/>
      <c r="AT148" s="270" t="s">
        <v>149</v>
      </c>
      <c r="AU148" s="270" t="s">
        <v>81</v>
      </c>
      <c r="AV148" s="12" t="s">
        <v>143</v>
      </c>
      <c r="AW148" s="12" t="s">
        <v>35</v>
      </c>
      <c r="AX148" s="12" t="s">
        <v>79</v>
      </c>
      <c r="AY148" s="270" t="s">
        <v>136</v>
      </c>
    </row>
    <row r="149" s="1" customFormat="1" ht="16.5" customHeight="1">
      <c r="B149" s="44"/>
      <c r="C149" s="219" t="s">
        <v>259</v>
      </c>
      <c r="D149" s="219" t="s">
        <v>138</v>
      </c>
      <c r="E149" s="220" t="s">
        <v>243</v>
      </c>
      <c r="F149" s="221" t="s">
        <v>244</v>
      </c>
      <c r="G149" s="222" t="s">
        <v>141</v>
      </c>
      <c r="H149" s="223">
        <v>34.799999999999997</v>
      </c>
      <c r="I149" s="224"/>
      <c r="J149" s="225">
        <f>ROUND(I149*H149,2)</f>
        <v>0</v>
      </c>
      <c r="K149" s="221" t="s">
        <v>21</v>
      </c>
      <c r="L149" s="70"/>
      <c r="M149" s="226" t="s">
        <v>21</v>
      </c>
      <c r="N149" s="227" t="s">
        <v>42</v>
      </c>
      <c r="O149" s="45"/>
      <c r="P149" s="228">
        <f>O149*H149</f>
        <v>0</v>
      </c>
      <c r="Q149" s="228">
        <v>0</v>
      </c>
      <c r="R149" s="228">
        <f>Q149*H149</f>
        <v>0</v>
      </c>
      <c r="S149" s="228">
        <v>0</v>
      </c>
      <c r="T149" s="229">
        <f>S149*H149</f>
        <v>0</v>
      </c>
      <c r="AR149" s="22" t="s">
        <v>143</v>
      </c>
      <c r="AT149" s="22" t="s">
        <v>138</v>
      </c>
      <c r="AU149" s="22" t="s">
        <v>81</v>
      </c>
      <c r="AY149" s="22" t="s">
        <v>136</v>
      </c>
      <c r="BE149" s="230">
        <f>IF(N149="základní",J149,0)</f>
        <v>0</v>
      </c>
      <c r="BF149" s="230">
        <f>IF(N149="snížená",J149,0)</f>
        <v>0</v>
      </c>
      <c r="BG149" s="230">
        <f>IF(N149="zákl. přenesená",J149,0)</f>
        <v>0</v>
      </c>
      <c r="BH149" s="230">
        <f>IF(N149="sníž. přenesená",J149,0)</f>
        <v>0</v>
      </c>
      <c r="BI149" s="230">
        <f>IF(N149="nulová",J149,0)</f>
        <v>0</v>
      </c>
      <c r="BJ149" s="22" t="s">
        <v>79</v>
      </c>
      <c r="BK149" s="230">
        <f>ROUND(I149*H149,2)</f>
        <v>0</v>
      </c>
      <c r="BL149" s="22" t="s">
        <v>143</v>
      </c>
      <c r="BM149" s="22" t="s">
        <v>1769</v>
      </c>
    </row>
    <row r="150" s="1" customFormat="1">
      <c r="B150" s="44"/>
      <c r="C150" s="72"/>
      <c r="D150" s="231" t="s">
        <v>145</v>
      </c>
      <c r="E150" s="72"/>
      <c r="F150" s="232" t="s">
        <v>244</v>
      </c>
      <c r="G150" s="72"/>
      <c r="H150" s="72"/>
      <c r="I150" s="189"/>
      <c r="J150" s="72"/>
      <c r="K150" s="72"/>
      <c r="L150" s="70"/>
      <c r="M150" s="233"/>
      <c r="N150" s="45"/>
      <c r="O150" s="45"/>
      <c r="P150" s="45"/>
      <c r="Q150" s="45"/>
      <c r="R150" s="45"/>
      <c r="S150" s="45"/>
      <c r="T150" s="93"/>
      <c r="AT150" s="22" t="s">
        <v>145</v>
      </c>
      <c r="AU150" s="22" t="s">
        <v>81</v>
      </c>
    </row>
    <row r="151" s="11" customFormat="1">
      <c r="B151" s="235"/>
      <c r="C151" s="236"/>
      <c r="D151" s="231" t="s">
        <v>149</v>
      </c>
      <c r="E151" s="237" t="s">
        <v>21</v>
      </c>
      <c r="F151" s="238" t="s">
        <v>1770</v>
      </c>
      <c r="G151" s="236"/>
      <c r="H151" s="239">
        <v>16</v>
      </c>
      <c r="I151" s="240"/>
      <c r="J151" s="236"/>
      <c r="K151" s="236"/>
      <c r="L151" s="241"/>
      <c r="M151" s="242"/>
      <c r="N151" s="243"/>
      <c r="O151" s="243"/>
      <c r="P151" s="243"/>
      <c r="Q151" s="243"/>
      <c r="R151" s="243"/>
      <c r="S151" s="243"/>
      <c r="T151" s="244"/>
      <c r="AT151" s="245" t="s">
        <v>149</v>
      </c>
      <c r="AU151" s="245" t="s">
        <v>81</v>
      </c>
      <c r="AV151" s="11" t="s">
        <v>81</v>
      </c>
      <c r="AW151" s="11" t="s">
        <v>35</v>
      </c>
      <c r="AX151" s="11" t="s">
        <v>71</v>
      </c>
      <c r="AY151" s="245" t="s">
        <v>136</v>
      </c>
    </row>
    <row r="152" s="11" customFormat="1">
      <c r="B152" s="235"/>
      <c r="C152" s="236"/>
      <c r="D152" s="231" t="s">
        <v>149</v>
      </c>
      <c r="E152" s="237" t="s">
        <v>21</v>
      </c>
      <c r="F152" s="238" t="s">
        <v>1770</v>
      </c>
      <c r="G152" s="236"/>
      <c r="H152" s="239">
        <v>16</v>
      </c>
      <c r="I152" s="240"/>
      <c r="J152" s="236"/>
      <c r="K152" s="236"/>
      <c r="L152" s="241"/>
      <c r="M152" s="242"/>
      <c r="N152" s="243"/>
      <c r="O152" s="243"/>
      <c r="P152" s="243"/>
      <c r="Q152" s="243"/>
      <c r="R152" s="243"/>
      <c r="S152" s="243"/>
      <c r="T152" s="244"/>
      <c r="AT152" s="245" t="s">
        <v>149</v>
      </c>
      <c r="AU152" s="245" t="s">
        <v>81</v>
      </c>
      <c r="AV152" s="11" t="s">
        <v>81</v>
      </c>
      <c r="AW152" s="11" t="s">
        <v>35</v>
      </c>
      <c r="AX152" s="11" t="s">
        <v>71</v>
      </c>
      <c r="AY152" s="245" t="s">
        <v>136</v>
      </c>
    </row>
    <row r="153" s="11" customFormat="1">
      <c r="B153" s="235"/>
      <c r="C153" s="236"/>
      <c r="D153" s="231" t="s">
        <v>149</v>
      </c>
      <c r="E153" s="237" t="s">
        <v>21</v>
      </c>
      <c r="F153" s="238" t="s">
        <v>1771</v>
      </c>
      <c r="G153" s="236"/>
      <c r="H153" s="239">
        <v>2.7999999999999998</v>
      </c>
      <c r="I153" s="240"/>
      <c r="J153" s="236"/>
      <c r="K153" s="236"/>
      <c r="L153" s="241"/>
      <c r="M153" s="242"/>
      <c r="N153" s="243"/>
      <c r="O153" s="243"/>
      <c r="P153" s="243"/>
      <c r="Q153" s="243"/>
      <c r="R153" s="243"/>
      <c r="S153" s="243"/>
      <c r="T153" s="244"/>
      <c r="AT153" s="245" t="s">
        <v>149</v>
      </c>
      <c r="AU153" s="245" t="s">
        <v>81</v>
      </c>
      <c r="AV153" s="11" t="s">
        <v>81</v>
      </c>
      <c r="AW153" s="11" t="s">
        <v>35</v>
      </c>
      <c r="AX153" s="11" t="s">
        <v>71</v>
      </c>
      <c r="AY153" s="245" t="s">
        <v>136</v>
      </c>
    </row>
    <row r="154" s="12" customFormat="1">
      <c r="B154" s="260"/>
      <c r="C154" s="261"/>
      <c r="D154" s="231" t="s">
        <v>149</v>
      </c>
      <c r="E154" s="262" t="s">
        <v>21</v>
      </c>
      <c r="F154" s="263" t="s">
        <v>1751</v>
      </c>
      <c r="G154" s="261"/>
      <c r="H154" s="264">
        <v>34.799999999999997</v>
      </c>
      <c r="I154" s="265"/>
      <c r="J154" s="261"/>
      <c r="K154" s="261"/>
      <c r="L154" s="266"/>
      <c r="M154" s="267"/>
      <c r="N154" s="268"/>
      <c r="O154" s="268"/>
      <c r="P154" s="268"/>
      <c r="Q154" s="268"/>
      <c r="R154" s="268"/>
      <c r="S154" s="268"/>
      <c r="T154" s="269"/>
      <c r="AT154" s="270" t="s">
        <v>149</v>
      </c>
      <c r="AU154" s="270" t="s">
        <v>81</v>
      </c>
      <c r="AV154" s="12" t="s">
        <v>143</v>
      </c>
      <c r="AW154" s="12" t="s">
        <v>35</v>
      </c>
      <c r="AX154" s="12" t="s">
        <v>79</v>
      </c>
      <c r="AY154" s="270" t="s">
        <v>136</v>
      </c>
    </row>
    <row r="155" s="1" customFormat="1" ht="16.5" customHeight="1">
      <c r="B155" s="44"/>
      <c r="C155" s="219" t="s">
        <v>266</v>
      </c>
      <c r="D155" s="219" t="s">
        <v>138</v>
      </c>
      <c r="E155" s="220" t="s">
        <v>1772</v>
      </c>
      <c r="F155" s="221" t="s">
        <v>1773</v>
      </c>
      <c r="G155" s="222" t="s">
        <v>141</v>
      </c>
      <c r="H155" s="223">
        <v>17</v>
      </c>
      <c r="I155" s="224"/>
      <c r="J155" s="225">
        <f>ROUND(I155*H155,2)</f>
        <v>0</v>
      </c>
      <c r="K155" s="221" t="s">
        <v>21</v>
      </c>
      <c r="L155" s="70"/>
      <c r="M155" s="226" t="s">
        <v>21</v>
      </c>
      <c r="N155" s="227" t="s">
        <v>42</v>
      </c>
      <c r="O155" s="45"/>
      <c r="P155" s="228">
        <f>O155*H155</f>
        <v>0</v>
      </c>
      <c r="Q155" s="228">
        <v>0</v>
      </c>
      <c r="R155" s="228">
        <f>Q155*H155</f>
        <v>0</v>
      </c>
      <c r="S155" s="228">
        <v>0</v>
      </c>
      <c r="T155" s="229">
        <f>S155*H155</f>
        <v>0</v>
      </c>
      <c r="AR155" s="22" t="s">
        <v>143</v>
      </c>
      <c r="AT155" s="22" t="s">
        <v>138</v>
      </c>
      <c r="AU155" s="22" t="s">
        <v>81</v>
      </c>
      <c r="AY155" s="22" t="s">
        <v>136</v>
      </c>
      <c r="BE155" s="230">
        <f>IF(N155="základní",J155,0)</f>
        <v>0</v>
      </c>
      <c r="BF155" s="230">
        <f>IF(N155="snížená",J155,0)</f>
        <v>0</v>
      </c>
      <c r="BG155" s="230">
        <f>IF(N155="zákl. přenesená",J155,0)</f>
        <v>0</v>
      </c>
      <c r="BH155" s="230">
        <f>IF(N155="sníž. přenesená",J155,0)</f>
        <v>0</v>
      </c>
      <c r="BI155" s="230">
        <f>IF(N155="nulová",J155,0)</f>
        <v>0</v>
      </c>
      <c r="BJ155" s="22" t="s">
        <v>79</v>
      </c>
      <c r="BK155" s="230">
        <f>ROUND(I155*H155,2)</f>
        <v>0</v>
      </c>
      <c r="BL155" s="22" t="s">
        <v>143</v>
      </c>
      <c r="BM155" s="22" t="s">
        <v>1774</v>
      </c>
    </row>
    <row r="156" s="1" customFormat="1">
      <c r="B156" s="44"/>
      <c r="C156" s="72"/>
      <c r="D156" s="231" t="s">
        <v>145</v>
      </c>
      <c r="E156" s="72"/>
      <c r="F156" s="232" t="s">
        <v>1773</v>
      </c>
      <c r="G156" s="72"/>
      <c r="H156" s="72"/>
      <c r="I156" s="189"/>
      <c r="J156" s="72"/>
      <c r="K156" s="72"/>
      <c r="L156" s="70"/>
      <c r="M156" s="233"/>
      <c r="N156" s="45"/>
      <c r="O156" s="45"/>
      <c r="P156" s="45"/>
      <c r="Q156" s="45"/>
      <c r="R156" s="45"/>
      <c r="S156" s="45"/>
      <c r="T156" s="93"/>
      <c r="AT156" s="22" t="s">
        <v>145</v>
      </c>
      <c r="AU156" s="22" t="s">
        <v>81</v>
      </c>
    </row>
    <row r="157" s="11" customFormat="1">
      <c r="B157" s="235"/>
      <c r="C157" s="236"/>
      <c r="D157" s="231" t="s">
        <v>149</v>
      </c>
      <c r="E157" s="237" t="s">
        <v>21</v>
      </c>
      <c r="F157" s="238" t="s">
        <v>1775</v>
      </c>
      <c r="G157" s="236"/>
      <c r="H157" s="239">
        <v>17</v>
      </c>
      <c r="I157" s="240"/>
      <c r="J157" s="236"/>
      <c r="K157" s="236"/>
      <c r="L157" s="241"/>
      <c r="M157" s="242"/>
      <c r="N157" s="243"/>
      <c r="O157" s="243"/>
      <c r="P157" s="243"/>
      <c r="Q157" s="243"/>
      <c r="R157" s="243"/>
      <c r="S157" s="243"/>
      <c r="T157" s="244"/>
      <c r="AT157" s="245" t="s">
        <v>149</v>
      </c>
      <c r="AU157" s="245" t="s">
        <v>81</v>
      </c>
      <c r="AV157" s="11" t="s">
        <v>81</v>
      </c>
      <c r="AW157" s="11" t="s">
        <v>35</v>
      </c>
      <c r="AX157" s="11" t="s">
        <v>71</v>
      </c>
      <c r="AY157" s="245" t="s">
        <v>136</v>
      </c>
    </row>
    <row r="158" s="12" customFormat="1">
      <c r="B158" s="260"/>
      <c r="C158" s="261"/>
      <c r="D158" s="231" t="s">
        <v>149</v>
      </c>
      <c r="E158" s="262" t="s">
        <v>21</v>
      </c>
      <c r="F158" s="263" t="s">
        <v>1722</v>
      </c>
      <c r="G158" s="261"/>
      <c r="H158" s="264">
        <v>17</v>
      </c>
      <c r="I158" s="265"/>
      <c r="J158" s="261"/>
      <c r="K158" s="261"/>
      <c r="L158" s="266"/>
      <c r="M158" s="267"/>
      <c r="N158" s="268"/>
      <c r="O158" s="268"/>
      <c r="P158" s="268"/>
      <c r="Q158" s="268"/>
      <c r="R158" s="268"/>
      <c r="S158" s="268"/>
      <c r="T158" s="269"/>
      <c r="AT158" s="270" t="s">
        <v>149</v>
      </c>
      <c r="AU158" s="270" t="s">
        <v>81</v>
      </c>
      <c r="AV158" s="12" t="s">
        <v>143</v>
      </c>
      <c r="AW158" s="12" t="s">
        <v>35</v>
      </c>
      <c r="AX158" s="12" t="s">
        <v>79</v>
      </c>
      <c r="AY158" s="270" t="s">
        <v>136</v>
      </c>
    </row>
    <row r="159" s="1" customFormat="1" ht="16.5" customHeight="1">
      <c r="B159" s="44"/>
      <c r="C159" s="246" t="s">
        <v>272</v>
      </c>
      <c r="D159" s="246" t="s">
        <v>228</v>
      </c>
      <c r="E159" s="247" t="s">
        <v>1776</v>
      </c>
      <c r="F159" s="248" t="s">
        <v>1777</v>
      </c>
      <c r="G159" s="249" t="s">
        <v>1778</v>
      </c>
      <c r="H159" s="250">
        <v>34.408999999999999</v>
      </c>
      <c r="I159" s="251"/>
      <c r="J159" s="252">
        <f>ROUND(I159*H159,2)</f>
        <v>0</v>
      </c>
      <c r="K159" s="248" t="s">
        <v>21</v>
      </c>
      <c r="L159" s="253"/>
      <c r="M159" s="254" t="s">
        <v>21</v>
      </c>
      <c r="N159" s="255" t="s">
        <v>42</v>
      </c>
      <c r="O159" s="45"/>
      <c r="P159" s="228">
        <f>O159*H159</f>
        <v>0</v>
      </c>
      <c r="Q159" s="228">
        <v>0</v>
      </c>
      <c r="R159" s="228">
        <f>Q159*H159</f>
        <v>0</v>
      </c>
      <c r="S159" s="228">
        <v>0</v>
      </c>
      <c r="T159" s="229">
        <f>S159*H159</f>
        <v>0</v>
      </c>
      <c r="AR159" s="22" t="s">
        <v>190</v>
      </c>
      <c r="AT159" s="22" t="s">
        <v>228</v>
      </c>
      <c r="AU159" s="22" t="s">
        <v>81</v>
      </c>
      <c r="AY159" s="22" t="s">
        <v>136</v>
      </c>
      <c r="BE159" s="230">
        <f>IF(N159="základní",J159,0)</f>
        <v>0</v>
      </c>
      <c r="BF159" s="230">
        <f>IF(N159="snížená",J159,0)</f>
        <v>0</v>
      </c>
      <c r="BG159" s="230">
        <f>IF(N159="zákl. přenesená",J159,0)</f>
        <v>0</v>
      </c>
      <c r="BH159" s="230">
        <f>IF(N159="sníž. přenesená",J159,0)</f>
        <v>0</v>
      </c>
      <c r="BI159" s="230">
        <f>IF(N159="nulová",J159,0)</f>
        <v>0</v>
      </c>
      <c r="BJ159" s="22" t="s">
        <v>79</v>
      </c>
      <c r="BK159" s="230">
        <f>ROUND(I159*H159,2)</f>
        <v>0</v>
      </c>
      <c r="BL159" s="22" t="s">
        <v>143</v>
      </c>
      <c r="BM159" s="22" t="s">
        <v>1779</v>
      </c>
    </row>
    <row r="160" s="1" customFormat="1">
      <c r="B160" s="44"/>
      <c r="C160" s="72"/>
      <c r="D160" s="231" t="s">
        <v>145</v>
      </c>
      <c r="E160" s="72"/>
      <c r="F160" s="232" t="s">
        <v>1777</v>
      </c>
      <c r="G160" s="72"/>
      <c r="H160" s="72"/>
      <c r="I160" s="189"/>
      <c r="J160" s="72"/>
      <c r="K160" s="72"/>
      <c r="L160" s="70"/>
      <c r="M160" s="233"/>
      <c r="N160" s="45"/>
      <c r="O160" s="45"/>
      <c r="P160" s="45"/>
      <c r="Q160" s="45"/>
      <c r="R160" s="45"/>
      <c r="S160" s="45"/>
      <c r="T160" s="93"/>
      <c r="AT160" s="22" t="s">
        <v>145</v>
      </c>
      <c r="AU160" s="22" t="s">
        <v>81</v>
      </c>
    </row>
    <row r="161" s="11" customFormat="1">
      <c r="B161" s="235"/>
      <c r="C161" s="236"/>
      <c r="D161" s="231" t="s">
        <v>149</v>
      </c>
      <c r="E161" s="237" t="s">
        <v>21</v>
      </c>
      <c r="F161" s="238" t="s">
        <v>1780</v>
      </c>
      <c r="G161" s="236"/>
      <c r="H161" s="239">
        <v>34.408999999999999</v>
      </c>
      <c r="I161" s="240"/>
      <c r="J161" s="236"/>
      <c r="K161" s="236"/>
      <c r="L161" s="241"/>
      <c r="M161" s="242"/>
      <c r="N161" s="243"/>
      <c r="O161" s="243"/>
      <c r="P161" s="243"/>
      <c r="Q161" s="243"/>
      <c r="R161" s="243"/>
      <c r="S161" s="243"/>
      <c r="T161" s="244"/>
      <c r="AT161" s="245" t="s">
        <v>149</v>
      </c>
      <c r="AU161" s="245" t="s">
        <v>81</v>
      </c>
      <c r="AV161" s="11" t="s">
        <v>81</v>
      </c>
      <c r="AW161" s="11" t="s">
        <v>35</v>
      </c>
      <c r="AX161" s="11" t="s">
        <v>71</v>
      </c>
      <c r="AY161" s="245" t="s">
        <v>136</v>
      </c>
    </row>
    <row r="162" s="12" customFormat="1">
      <c r="B162" s="260"/>
      <c r="C162" s="261"/>
      <c r="D162" s="231" t="s">
        <v>149</v>
      </c>
      <c r="E162" s="262" t="s">
        <v>21</v>
      </c>
      <c r="F162" s="263" t="s">
        <v>1722</v>
      </c>
      <c r="G162" s="261"/>
      <c r="H162" s="264">
        <v>34.408999999999999</v>
      </c>
      <c r="I162" s="265"/>
      <c r="J162" s="261"/>
      <c r="K162" s="261"/>
      <c r="L162" s="266"/>
      <c r="M162" s="267"/>
      <c r="N162" s="268"/>
      <c r="O162" s="268"/>
      <c r="P162" s="268"/>
      <c r="Q162" s="268"/>
      <c r="R162" s="268"/>
      <c r="S162" s="268"/>
      <c r="T162" s="269"/>
      <c r="AT162" s="270" t="s">
        <v>149</v>
      </c>
      <c r="AU162" s="270" t="s">
        <v>81</v>
      </c>
      <c r="AV162" s="12" t="s">
        <v>143</v>
      </c>
      <c r="AW162" s="12" t="s">
        <v>35</v>
      </c>
      <c r="AX162" s="12" t="s">
        <v>79</v>
      </c>
      <c r="AY162" s="270" t="s">
        <v>136</v>
      </c>
    </row>
    <row r="163" s="1" customFormat="1" ht="16.5" customHeight="1">
      <c r="B163" s="44"/>
      <c r="C163" s="246" t="s">
        <v>281</v>
      </c>
      <c r="D163" s="246" t="s">
        <v>228</v>
      </c>
      <c r="E163" s="247" t="s">
        <v>1781</v>
      </c>
      <c r="F163" s="248" t="s">
        <v>1782</v>
      </c>
      <c r="G163" s="249" t="s">
        <v>1778</v>
      </c>
      <c r="H163" s="250">
        <v>61.579000000000001</v>
      </c>
      <c r="I163" s="251"/>
      <c r="J163" s="252">
        <f>ROUND(I163*H163,2)</f>
        <v>0</v>
      </c>
      <c r="K163" s="248" t="s">
        <v>21</v>
      </c>
      <c r="L163" s="253"/>
      <c r="M163" s="254" t="s">
        <v>21</v>
      </c>
      <c r="N163" s="255" t="s">
        <v>42</v>
      </c>
      <c r="O163" s="45"/>
      <c r="P163" s="228">
        <f>O163*H163</f>
        <v>0</v>
      </c>
      <c r="Q163" s="228">
        <v>0</v>
      </c>
      <c r="R163" s="228">
        <f>Q163*H163</f>
        <v>0</v>
      </c>
      <c r="S163" s="228">
        <v>0</v>
      </c>
      <c r="T163" s="229">
        <f>S163*H163</f>
        <v>0</v>
      </c>
      <c r="AR163" s="22" t="s">
        <v>190</v>
      </c>
      <c r="AT163" s="22" t="s">
        <v>228</v>
      </c>
      <c r="AU163" s="22" t="s">
        <v>81</v>
      </c>
      <c r="AY163" s="22" t="s">
        <v>136</v>
      </c>
      <c r="BE163" s="230">
        <f>IF(N163="základní",J163,0)</f>
        <v>0</v>
      </c>
      <c r="BF163" s="230">
        <f>IF(N163="snížená",J163,0)</f>
        <v>0</v>
      </c>
      <c r="BG163" s="230">
        <f>IF(N163="zákl. přenesená",J163,0)</f>
        <v>0</v>
      </c>
      <c r="BH163" s="230">
        <f>IF(N163="sníž. přenesená",J163,0)</f>
        <v>0</v>
      </c>
      <c r="BI163" s="230">
        <f>IF(N163="nulová",J163,0)</f>
        <v>0</v>
      </c>
      <c r="BJ163" s="22" t="s">
        <v>79</v>
      </c>
      <c r="BK163" s="230">
        <f>ROUND(I163*H163,2)</f>
        <v>0</v>
      </c>
      <c r="BL163" s="22" t="s">
        <v>143</v>
      </c>
      <c r="BM163" s="22" t="s">
        <v>1783</v>
      </c>
    </row>
    <row r="164" s="1" customFormat="1">
      <c r="B164" s="44"/>
      <c r="C164" s="72"/>
      <c r="D164" s="231" t="s">
        <v>145</v>
      </c>
      <c r="E164" s="72"/>
      <c r="F164" s="232" t="s">
        <v>1782</v>
      </c>
      <c r="G164" s="72"/>
      <c r="H164" s="72"/>
      <c r="I164" s="189"/>
      <c r="J164" s="72"/>
      <c r="K164" s="72"/>
      <c r="L164" s="70"/>
      <c r="M164" s="233"/>
      <c r="N164" s="45"/>
      <c r="O164" s="45"/>
      <c r="P164" s="45"/>
      <c r="Q164" s="45"/>
      <c r="R164" s="45"/>
      <c r="S164" s="45"/>
      <c r="T164" s="93"/>
      <c r="AT164" s="22" t="s">
        <v>145</v>
      </c>
      <c r="AU164" s="22" t="s">
        <v>81</v>
      </c>
    </row>
    <row r="165" s="11" customFormat="1">
      <c r="B165" s="235"/>
      <c r="C165" s="236"/>
      <c r="D165" s="231" t="s">
        <v>149</v>
      </c>
      <c r="E165" s="237" t="s">
        <v>21</v>
      </c>
      <c r="F165" s="238" t="s">
        <v>1784</v>
      </c>
      <c r="G165" s="236"/>
      <c r="H165" s="239">
        <v>61.579000000000001</v>
      </c>
      <c r="I165" s="240"/>
      <c r="J165" s="236"/>
      <c r="K165" s="236"/>
      <c r="L165" s="241"/>
      <c r="M165" s="242"/>
      <c r="N165" s="243"/>
      <c r="O165" s="243"/>
      <c r="P165" s="243"/>
      <c r="Q165" s="243"/>
      <c r="R165" s="243"/>
      <c r="S165" s="243"/>
      <c r="T165" s="244"/>
      <c r="AT165" s="245" t="s">
        <v>149</v>
      </c>
      <c r="AU165" s="245" t="s">
        <v>81</v>
      </c>
      <c r="AV165" s="11" t="s">
        <v>81</v>
      </c>
      <c r="AW165" s="11" t="s">
        <v>35</v>
      </c>
      <c r="AX165" s="11" t="s">
        <v>71</v>
      </c>
      <c r="AY165" s="245" t="s">
        <v>136</v>
      </c>
    </row>
    <row r="166" s="12" customFormat="1">
      <c r="B166" s="260"/>
      <c r="C166" s="261"/>
      <c r="D166" s="231" t="s">
        <v>149</v>
      </c>
      <c r="E166" s="262" t="s">
        <v>21</v>
      </c>
      <c r="F166" s="263" t="s">
        <v>1722</v>
      </c>
      <c r="G166" s="261"/>
      <c r="H166" s="264">
        <v>61.579000000000001</v>
      </c>
      <c r="I166" s="265"/>
      <c r="J166" s="261"/>
      <c r="K166" s="261"/>
      <c r="L166" s="266"/>
      <c r="M166" s="267"/>
      <c r="N166" s="268"/>
      <c r="O166" s="268"/>
      <c r="P166" s="268"/>
      <c r="Q166" s="268"/>
      <c r="R166" s="268"/>
      <c r="S166" s="268"/>
      <c r="T166" s="269"/>
      <c r="AT166" s="270" t="s">
        <v>149</v>
      </c>
      <c r="AU166" s="270" t="s">
        <v>81</v>
      </c>
      <c r="AV166" s="12" t="s">
        <v>143</v>
      </c>
      <c r="AW166" s="12" t="s">
        <v>35</v>
      </c>
      <c r="AX166" s="12" t="s">
        <v>79</v>
      </c>
      <c r="AY166" s="270" t="s">
        <v>136</v>
      </c>
    </row>
    <row r="167" s="1" customFormat="1" ht="25.5" customHeight="1">
      <c r="B167" s="44"/>
      <c r="C167" s="219" t="s">
        <v>9</v>
      </c>
      <c r="D167" s="219" t="s">
        <v>138</v>
      </c>
      <c r="E167" s="220" t="s">
        <v>1785</v>
      </c>
      <c r="F167" s="221" t="s">
        <v>1786</v>
      </c>
      <c r="G167" s="222" t="s">
        <v>253</v>
      </c>
      <c r="H167" s="223">
        <v>15</v>
      </c>
      <c r="I167" s="224"/>
      <c r="J167" s="225">
        <f>ROUND(I167*H167,2)</f>
        <v>0</v>
      </c>
      <c r="K167" s="221" t="s">
        <v>21</v>
      </c>
      <c r="L167" s="70"/>
      <c r="M167" s="226" t="s">
        <v>21</v>
      </c>
      <c r="N167" s="227" t="s">
        <v>42</v>
      </c>
      <c r="O167" s="45"/>
      <c r="P167" s="228">
        <f>O167*H167</f>
        <v>0</v>
      </c>
      <c r="Q167" s="228">
        <v>0</v>
      </c>
      <c r="R167" s="228">
        <f>Q167*H167</f>
        <v>0</v>
      </c>
      <c r="S167" s="228">
        <v>0</v>
      </c>
      <c r="T167" s="229">
        <f>S167*H167</f>
        <v>0</v>
      </c>
      <c r="AR167" s="22" t="s">
        <v>143</v>
      </c>
      <c r="AT167" s="22" t="s">
        <v>138</v>
      </c>
      <c r="AU167" s="22" t="s">
        <v>81</v>
      </c>
      <c r="AY167" s="22" t="s">
        <v>136</v>
      </c>
      <c r="BE167" s="230">
        <f>IF(N167="základní",J167,0)</f>
        <v>0</v>
      </c>
      <c r="BF167" s="230">
        <f>IF(N167="snížená",J167,0)</f>
        <v>0</v>
      </c>
      <c r="BG167" s="230">
        <f>IF(N167="zákl. přenesená",J167,0)</f>
        <v>0</v>
      </c>
      <c r="BH167" s="230">
        <f>IF(N167="sníž. přenesená",J167,0)</f>
        <v>0</v>
      </c>
      <c r="BI167" s="230">
        <f>IF(N167="nulová",J167,0)</f>
        <v>0</v>
      </c>
      <c r="BJ167" s="22" t="s">
        <v>79</v>
      </c>
      <c r="BK167" s="230">
        <f>ROUND(I167*H167,2)</f>
        <v>0</v>
      </c>
      <c r="BL167" s="22" t="s">
        <v>143</v>
      </c>
      <c r="BM167" s="22" t="s">
        <v>1787</v>
      </c>
    </row>
    <row r="168" s="1" customFormat="1">
      <c r="B168" s="44"/>
      <c r="C168" s="72"/>
      <c r="D168" s="231" t="s">
        <v>145</v>
      </c>
      <c r="E168" s="72"/>
      <c r="F168" s="232" t="s">
        <v>1786</v>
      </c>
      <c r="G168" s="72"/>
      <c r="H168" s="72"/>
      <c r="I168" s="189"/>
      <c r="J168" s="72"/>
      <c r="K168" s="72"/>
      <c r="L168" s="70"/>
      <c r="M168" s="233"/>
      <c r="N168" s="45"/>
      <c r="O168" s="45"/>
      <c r="P168" s="45"/>
      <c r="Q168" s="45"/>
      <c r="R168" s="45"/>
      <c r="S168" s="45"/>
      <c r="T168" s="93"/>
      <c r="AT168" s="22" t="s">
        <v>145</v>
      </c>
      <c r="AU168" s="22" t="s">
        <v>81</v>
      </c>
    </row>
    <row r="169" s="11" customFormat="1">
      <c r="B169" s="235"/>
      <c r="C169" s="236"/>
      <c r="D169" s="231" t="s">
        <v>149</v>
      </c>
      <c r="E169" s="237" t="s">
        <v>21</v>
      </c>
      <c r="F169" s="238" t="s">
        <v>1788</v>
      </c>
      <c r="G169" s="236"/>
      <c r="H169" s="239">
        <v>15</v>
      </c>
      <c r="I169" s="240"/>
      <c r="J169" s="236"/>
      <c r="K169" s="236"/>
      <c r="L169" s="241"/>
      <c r="M169" s="242"/>
      <c r="N169" s="243"/>
      <c r="O169" s="243"/>
      <c r="P169" s="243"/>
      <c r="Q169" s="243"/>
      <c r="R169" s="243"/>
      <c r="S169" s="243"/>
      <c r="T169" s="244"/>
      <c r="AT169" s="245" t="s">
        <v>149</v>
      </c>
      <c r="AU169" s="245" t="s">
        <v>81</v>
      </c>
      <c r="AV169" s="11" t="s">
        <v>81</v>
      </c>
      <c r="AW169" s="11" t="s">
        <v>35</v>
      </c>
      <c r="AX169" s="11" t="s">
        <v>71</v>
      </c>
      <c r="AY169" s="245" t="s">
        <v>136</v>
      </c>
    </row>
    <row r="170" s="12" customFormat="1">
      <c r="B170" s="260"/>
      <c r="C170" s="261"/>
      <c r="D170" s="231" t="s">
        <v>149</v>
      </c>
      <c r="E170" s="262" t="s">
        <v>21</v>
      </c>
      <c r="F170" s="263" t="s">
        <v>1722</v>
      </c>
      <c r="G170" s="261"/>
      <c r="H170" s="264">
        <v>15</v>
      </c>
      <c r="I170" s="265"/>
      <c r="J170" s="261"/>
      <c r="K170" s="261"/>
      <c r="L170" s="266"/>
      <c r="M170" s="267"/>
      <c r="N170" s="268"/>
      <c r="O170" s="268"/>
      <c r="P170" s="268"/>
      <c r="Q170" s="268"/>
      <c r="R170" s="268"/>
      <c r="S170" s="268"/>
      <c r="T170" s="269"/>
      <c r="AT170" s="270" t="s">
        <v>149</v>
      </c>
      <c r="AU170" s="270" t="s">
        <v>81</v>
      </c>
      <c r="AV170" s="12" t="s">
        <v>143</v>
      </c>
      <c r="AW170" s="12" t="s">
        <v>35</v>
      </c>
      <c r="AX170" s="12" t="s">
        <v>79</v>
      </c>
      <c r="AY170" s="270" t="s">
        <v>136</v>
      </c>
    </row>
    <row r="171" s="1" customFormat="1" ht="16.5" customHeight="1">
      <c r="B171" s="44"/>
      <c r="C171" s="219" t="s">
        <v>294</v>
      </c>
      <c r="D171" s="219" t="s">
        <v>138</v>
      </c>
      <c r="E171" s="220" t="s">
        <v>1789</v>
      </c>
      <c r="F171" s="221" t="s">
        <v>1790</v>
      </c>
      <c r="G171" s="222" t="s">
        <v>1791</v>
      </c>
      <c r="H171" s="223">
        <v>1</v>
      </c>
      <c r="I171" s="224"/>
      <c r="J171" s="225">
        <f>ROUND(I171*H171,2)</f>
        <v>0</v>
      </c>
      <c r="K171" s="221" t="s">
        <v>21</v>
      </c>
      <c r="L171" s="70"/>
      <c r="M171" s="226" t="s">
        <v>21</v>
      </c>
      <c r="N171" s="227" t="s">
        <v>42</v>
      </c>
      <c r="O171" s="45"/>
      <c r="P171" s="228">
        <f>O171*H171</f>
        <v>0</v>
      </c>
      <c r="Q171" s="228">
        <v>0</v>
      </c>
      <c r="R171" s="228">
        <f>Q171*H171</f>
        <v>0</v>
      </c>
      <c r="S171" s="228">
        <v>0</v>
      </c>
      <c r="T171" s="229">
        <f>S171*H171</f>
        <v>0</v>
      </c>
      <c r="AR171" s="22" t="s">
        <v>143</v>
      </c>
      <c r="AT171" s="22" t="s">
        <v>138</v>
      </c>
      <c r="AU171" s="22" t="s">
        <v>81</v>
      </c>
      <c r="AY171" s="22" t="s">
        <v>136</v>
      </c>
      <c r="BE171" s="230">
        <f>IF(N171="základní",J171,0)</f>
        <v>0</v>
      </c>
      <c r="BF171" s="230">
        <f>IF(N171="snížená",J171,0)</f>
        <v>0</v>
      </c>
      <c r="BG171" s="230">
        <f>IF(N171="zákl. přenesená",J171,0)</f>
        <v>0</v>
      </c>
      <c r="BH171" s="230">
        <f>IF(N171="sníž. přenesená",J171,0)</f>
        <v>0</v>
      </c>
      <c r="BI171" s="230">
        <f>IF(N171="nulová",J171,0)</f>
        <v>0</v>
      </c>
      <c r="BJ171" s="22" t="s">
        <v>79</v>
      </c>
      <c r="BK171" s="230">
        <f>ROUND(I171*H171,2)</f>
        <v>0</v>
      </c>
      <c r="BL171" s="22" t="s">
        <v>143</v>
      </c>
      <c r="BM171" s="22" t="s">
        <v>1792</v>
      </c>
    </row>
    <row r="172" s="1" customFormat="1">
      <c r="B172" s="44"/>
      <c r="C172" s="72"/>
      <c r="D172" s="231" t="s">
        <v>145</v>
      </c>
      <c r="E172" s="72"/>
      <c r="F172" s="232" t="s">
        <v>1790</v>
      </c>
      <c r="G172" s="72"/>
      <c r="H172" s="72"/>
      <c r="I172" s="189"/>
      <c r="J172" s="72"/>
      <c r="K172" s="72"/>
      <c r="L172" s="70"/>
      <c r="M172" s="233"/>
      <c r="N172" s="45"/>
      <c r="O172" s="45"/>
      <c r="P172" s="45"/>
      <c r="Q172" s="45"/>
      <c r="R172" s="45"/>
      <c r="S172" s="45"/>
      <c r="T172" s="93"/>
      <c r="AT172" s="22" t="s">
        <v>145</v>
      </c>
      <c r="AU172" s="22" t="s">
        <v>81</v>
      </c>
    </row>
    <row r="173" s="10" customFormat="1" ht="29.88" customHeight="1">
      <c r="B173" s="203"/>
      <c r="C173" s="204"/>
      <c r="D173" s="205" t="s">
        <v>70</v>
      </c>
      <c r="E173" s="217" t="s">
        <v>143</v>
      </c>
      <c r="F173" s="217" t="s">
        <v>1793</v>
      </c>
      <c r="G173" s="204"/>
      <c r="H173" s="204"/>
      <c r="I173" s="207"/>
      <c r="J173" s="218">
        <f>BK173</f>
        <v>0</v>
      </c>
      <c r="K173" s="204"/>
      <c r="L173" s="209"/>
      <c r="M173" s="210"/>
      <c r="N173" s="211"/>
      <c r="O173" s="211"/>
      <c r="P173" s="212">
        <f>SUM(P174:P179)</f>
        <v>0</v>
      </c>
      <c r="Q173" s="211"/>
      <c r="R173" s="212">
        <f>SUM(R174:R179)</f>
        <v>0</v>
      </c>
      <c r="S173" s="211"/>
      <c r="T173" s="213">
        <f>SUM(T174:T179)</f>
        <v>0</v>
      </c>
      <c r="AR173" s="214" t="s">
        <v>79</v>
      </c>
      <c r="AT173" s="215" t="s">
        <v>70</v>
      </c>
      <c r="AU173" s="215" t="s">
        <v>79</v>
      </c>
      <c r="AY173" s="214" t="s">
        <v>136</v>
      </c>
      <c r="BK173" s="216">
        <f>SUM(BK174:BK179)</f>
        <v>0</v>
      </c>
    </row>
    <row r="174" s="1" customFormat="1" ht="16.5" customHeight="1">
      <c r="B174" s="44"/>
      <c r="C174" s="219" t="s">
        <v>299</v>
      </c>
      <c r="D174" s="219" t="s">
        <v>138</v>
      </c>
      <c r="E174" s="220" t="s">
        <v>1794</v>
      </c>
      <c r="F174" s="221" t="s">
        <v>1795</v>
      </c>
      <c r="G174" s="222" t="s">
        <v>141</v>
      </c>
      <c r="H174" s="223">
        <v>6.7999999999999998</v>
      </c>
      <c r="I174" s="224"/>
      <c r="J174" s="225">
        <f>ROUND(I174*H174,2)</f>
        <v>0</v>
      </c>
      <c r="K174" s="221" t="s">
        <v>21</v>
      </c>
      <c r="L174" s="70"/>
      <c r="M174" s="226" t="s">
        <v>21</v>
      </c>
      <c r="N174" s="227" t="s">
        <v>42</v>
      </c>
      <c r="O174" s="45"/>
      <c r="P174" s="228">
        <f>O174*H174</f>
        <v>0</v>
      </c>
      <c r="Q174" s="228">
        <v>0</v>
      </c>
      <c r="R174" s="228">
        <f>Q174*H174</f>
        <v>0</v>
      </c>
      <c r="S174" s="228">
        <v>0</v>
      </c>
      <c r="T174" s="229">
        <f>S174*H174</f>
        <v>0</v>
      </c>
      <c r="AR174" s="22" t="s">
        <v>143</v>
      </c>
      <c r="AT174" s="22" t="s">
        <v>138</v>
      </c>
      <c r="AU174" s="22" t="s">
        <v>81</v>
      </c>
      <c r="AY174" s="22" t="s">
        <v>136</v>
      </c>
      <c r="BE174" s="230">
        <f>IF(N174="základní",J174,0)</f>
        <v>0</v>
      </c>
      <c r="BF174" s="230">
        <f>IF(N174="snížená",J174,0)</f>
        <v>0</v>
      </c>
      <c r="BG174" s="230">
        <f>IF(N174="zákl. přenesená",J174,0)</f>
        <v>0</v>
      </c>
      <c r="BH174" s="230">
        <f>IF(N174="sníž. přenesená",J174,0)</f>
        <v>0</v>
      </c>
      <c r="BI174" s="230">
        <f>IF(N174="nulová",J174,0)</f>
        <v>0</v>
      </c>
      <c r="BJ174" s="22" t="s">
        <v>79</v>
      </c>
      <c r="BK174" s="230">
        <f>ROUND(I174*H174,2)</f>
        <v>0</v>
      </c>
      <c r="BL174" s="22" t="s">
        <v>143</v>
      </c>
      <c r="BM174" s="22" t="s">
        <v>1796</v>
      </c>
    </row>
    <row r="175" s="1" customFormat="1">
      <c r="B175" s="44"/>
      <c r="C175" s="72"/>
      <c r="D175" s="231" t="s">
        <v>145</v>
      </c>
      <c r="E175" s="72"/>
      <c r="F175" s="232" t="s">
        <v>1795</v>
      </c>
      <c r="G175" s="72"/>
      <c r="H175" s="72"/>
      <c r="I175" s="189"/>
      <c r="J175" s="72"/>
      <c r="K175" s="72"/>
      <c r="L175" s="70"/>
      <c r="M175" s="233"/>
      <c r="N175" s="45"/>
      <c r="O175" s="45"/>
      <c r="P175" s="45"/>
      <c r="Q175" s="45"/>
      <c r="R175" s="45"/>
      <c r="S175" s="45"/>
      <c r="T175" s="93"/>
      <c r="AT175" s="22" t="s">
        <v>145</v>
      </c>
      <c r="AU175" s="22" t="s">
        <v>81</v>
      </c>
    </row>
    <row r="176" s="11" customFormat="1">
      <c r="B176" s="235"/>
      <c r="C176" s="236"/>
      <c r="D176" s="231" t="s">
        <v>149</v>
      </c>
      <c r="E176" s="237" t="s">
        <v>21</v>
      </c>
      <c r="F176" s="238" t="s">
        <v>1797</v>
      </c>
      <c r="G176" s="236"/>
      <c r="H176" s="239">
        <v>6.7999999999999998</v>
      </c>
      <c r="I176" s="240"/>
      <c r="J176" s="236"/>
      <c r="K176" s="236"/>
      <c r="L176" s="241"/>
      <c r="M176" s="242"/>
      <c r="N176" s="243"/>
      <c r="O176" s="243"/>
      <c r="P176" s="243"/>
      <c r="Q176" s="243"/>
      <c r="R176" s="243"/>
      <c r="S176" s="243"/>
      <c r="T176" s="244"/>
      <c r="AT176" s="245" t="s">
        <v>149</v>
      </c>
      <c r="AU176" s="245" t="s">
        <v>81</v>
      </c>
      <c r="AV176" s="11" t="s">
        <v>81</v>
      </c>
      <c r="AW176" s="11" t="s">
        <v>35</v>
      </c>
      <c r="AX176" s="11" t="s">
        <v>71</v>
      </c>
      <c r="AY176" s="245" t="s">
        <v>136</v>
      </c>
    </row>
    <row r="177" s="12" customFormat="1">
      <c r="B177" s="260"/>
      <c r="C177" s="261"/>
      <c r="D177" s="231" t="s">
        <v>149</v>
      </c>
      <c r="E177" s="262" t="s">
        <v>21</v>
      </c>
      <c r="F177" s="263" t="s">
        <v>1722</v>
      </c>
      <c r="G177" s="261"/>
      <c r="H177" s="264">
        <v>6.7999999999999998</v>
      </c>
      <c r="I177" s="265"/>
      <c r="J177" s="261"/>
      <c r="K177" s="261"/>
      <c r="L177" s="266"/>
      <c r="M177" s="267"/>
      <c r="N177" s="268"/>
      <c r="O177" s="268"/>
      <c r="P177" s="268"/>
      <c r="Q177" s="268"/>
      <c r="R177" s="268"/>
      <c r="S177" s="268"/>
      <c r="T177" s="269"/>
      <c r="AT177" s="270" t="s">
        <v>149</v>
      </c>
      <c r="AU177" s="270" t="s">
        <v>81</v>
      </c>
      <c r="AV177" s="12" t="s">
        <v>143</v>
      </c>
      <c r="AW177" s="12" t="s">
        <v>35</v>
      </c>
      <c r="AX177" s="12" t="s">
        <v>79</v>
      </c>
      <c r="AY177" s="270" t="s">
        <v>136</v>
      </c>
    </row>
    <row r="178" s="1" customFormat="1" ht="16.5" customHeight="1">
      <c r="B178" s="44"/>
      <c r="C178" s="219" t="s">
        <v>306</v>
      </c>
      <c r="D178" s="219" t="s">
        <v>138</v>
      </c>
      <c r="E178" s="220" t="s">
        <v>1798</v>
      </c>
      <c r="F178" s="221" t="s">
        <v>1799</v>
      </c>
      <c r="G178" s="222" t="s">
        <v>1791</v>
      </c>
      <c r="H178" s="223">
        <v>2</v>
      </c>
      <c r="I178" s="224"/>
      <c r="J178" s="225">
        <f>ROUND(I178*H178,2)</f>
        <v>0</v>
      </c>
      <c r="K178" s="221" t="s">
        <v>21</v>
      </c>
      <c r="L178" s="70"/>
      <c r="M178" s="226" t="s">
        <v>21</v>
      </c>
      <c r="N178" s="227" t="s">
        <v>42</v>
      </c>
      <c r="O178" s="45"/>
      <c r="P178" s="228">
        <f>O178*H178</f>
        <v>0</v>
      </c>
      <c r="Q178" s="228">
        <v>0</v>
      </c>
      <c r="R178" s="228">
        <f>Q178*H178</f>
        <v>0</v>
      </c>
      <c r="S178" s="228">
        <v>0</v>
      </c>
      <c r="T178" s="229">
        <f>S178*H178</f>
        <v>0</v>
      </c>
      <c r="AR178" s="22" t="s">
        <v>143</v>
      </c>
      <c r="AT178" s="22" t="s">
        <v>138</v>
      </c>
      <c r="AU178" s="22" t="s">
        <v>81</v>
      </c>
      <c r="AY178" s="22" t="s">
        <v>136</v>
      </c>
      <c r="BE178" s="230">
        <f>IF(N178="základní",J178,0)</f>
        <v>0</v>
      </c>
      <c r="BF178" s="230">
        <f>IF(N178="snížená",J178,0)</f>
        <v>0</v>
      </c>
      <c r="BG178" s="230">
        <f>IF(N178="zákl. přenesená",J178,0)</f>
        <v>0</v>
      </c>
      <c r="BH178" s="230">
        <f>IF(N178="sníž. přenesená",J178,0)</f>
        <v>0</v>
      </c>
      <c r="BI178" s="230">
        <f>IF(N178="nulová",J178,0)</f>
        <v>0</v>
      </c>
      <c r="BJ178" s="22" t="s">
        <v>79</v>
      </c>
      <c r="BK178" s="230">
        <f>ROUND(I178*H178,2)</f>
        <v>0</v>
      </c>
      <c r="BL178" s="22" t="s">
        <v>143</v>
      </c>
      <c r="BM178" s="22" t="s">
        <v>1800</v>
      </c>
    </row>
    <row r="179" s="1" customFormat="1">
      <c r="B179" s="44"/>
      <c r="C179" s="72"/>
      <c r="D179" s="231" t="s">
        <v>145</v>
      </c>
      <c r="E179" s="72"/>
      <c r="F179" s="232" t="s">
        <v>1799</v>
      </c>
      <c r="G179" s="72"/>
      <c r="H179" s="72"/>
      <c r="I179" s="189"/>
      <c r="J179" s="72"/>
      <c r="K179" s="72"/>
      <c r="L179" s="70"/>
      <c r="M179" s="233"/>
      <c r="N179" s="45"/>
      <c r="O179" s="45"/>
      <c r="P179" s="45"/>
      <c r="Q179" s="45"/>
      <c r="R179" s="45"/>
      <c r="S179" s="45"/>
      <c r="T179" s="93"/>
      <c r="AT179" s="22" t="s">
        <v>145</v>
      </c>
      <c r="AU179" s="22" t="s">
        <v>81</v>
      </c>
    </row>
    <row r="180" s="10" customFormat="1" ht="29.88" customHeight="1">
      <c r="B180" s="203"/>
      <c r="C180" s="204"/>
      <c r="D180" s="205" t="s">
        <v>70</v>
      </c>
      <c r="E180" s="217" t="s">
        <v>171</v>
      </c>
      <c r="F180" s="217" t="s">
        <v>1801</v>
      </c>
      <c r="G180" s="204"/>
      <c r="H180" s="204"/>
      <c r="I180" s="207"/>
      <c r="J180" s="218">
        <f>BK180</f>
        <v>0</v>
      </c>
      <c r="K180" s="204"/>
      <c r="L180" s="209"/>
      <c r="M180" s="210"/>
      <c r="N180" s="211"/>
      <c r="O180" s="211"/>
      <c r="P180" s="212">
        <f>SUM(P181:P194)</f>
        <v>0</v>
      </c>
      <c r="Q180" s="211"/>
      <c r="R180" s="212">
        <f>SUM(R181:R194)</f>
        <v>0</v>
      </c>
      <c r="S180" s="211"/>
      <c r="T180" s="213">
        <f>SUM(T181:T194)</f>
        <v>0</v>
      </c>
      <c r="AR180" s="214" t="s">
        <v>79</v>
      </c>
      <c r="AT180" s="215" t="s">
        <v>70</v>
      </c>
      <c r="AU180" s="215" t="s">
        <v>79</v>
      </c>
      <c r="AY180" s="214" t="s">
        <v>136</v>
      </c>
      <c r="BK180" s="216">
        <f>SUM(BK181:BK194)</f>
        <v>0</v>
      </c>
    </row>
    <row r="181" s="1" customFormat="1" ht="16.5" customHeight="1">
      <c r="B181" s="44"/>
      <c r="C181" s="219" t="s">
        <v>313</v>
      </c>
      <c r="D181" s="219" t="s">
        <v>138</v>
      </c>
      <c r="E181" s="220" t="s">
        <v>1802</v>
      </c>
      <c r="F181" s="221" t="s">
        <v>1803</v>
      </c>
      <c r="G181" s="222" t="s">
        <v>253</v>
      </c>
      <c r="H181" s="223">
        <v>32</v>
      </c>
      <c r="I181" s="224"/>
      <c r="J181" s="225">
        <f>ROUND(I181*H181,2)</f>
        <v>0</v>
      </c>
      <c r="K181" s="221" t="s">
        <v>21</v>
      </c>
      <c r="L181" s="70"/>
      <c r="M181" s="226" t="s">
        <v>21</v>
      </c>
      <c r="N181" s="227" t="s">
        <v>42</v>
      </c>
      <c r="O181" s="45"/>
      <c r="P181" s="228">
        <f>O181*H181</f>
        <v>0</v>
      </c>
      <c r="Q181" s="228">
        <v>0</v>
      </c>
      <c r="R181" s="228">
        <f>Q181*H181</f>
        <v>0</v>
      </c>
      <c r="S181" s="228">
        <v>0</v>
      </c>
      <c r="T181" s="229">
        <f>S181*H181</f>
        <v>0</v>
      </c>
      <c r="AR181" s="22" t="s">
        <v>143</v>
      </c>
      <c r="AT181" s="22" t="s">
        <v>138</v>
      </c>
      <c r="AU181" s="22" t="s">
        <v>81</v>
      </c>
      <c r="AY181" s="22" t="s">
        <v>136</v>
      </c>
      <c r="BE181" s="230">
        <f>IF(N181="základní",J181,0)</f>
        <v>0</v>
      </c>
      <c r="BF181" s="230">
        <f>IF(N181="snížená",J181,0)</f>
        <v>0</v>
      </c>
      <c r="BG181" s="230">
        <f>IF(N181="zákl. přenesená",J181,0)</f>
        <v>0</v>
      </c>
      <c r="BH181" s="230">
        <f>IF(N181="sníž. přenesená",J181,0)</f>
        <v>0</v>
      </c>
      <c r="BI181" s="230">
        <f>IF(N181="nulová",J181,0)</f>
        <v>0</v>
      </c>
      <c r="BJ181" s="22" t="s">
        <v>79</v>
      </c>
      <c r="BK181" s="230">
        <f>ROUND(I181*H181,2)</f>
        <v>0</v>
      </c>
      <c r="BL181" s="22" t="s">
        <v>143</v>
      </c>
      <c r="BM181" s="22" t="s">
        <v>1804</v>
      </c>
    </row>
    <row r="182" s="1" customFormat="1">
      <c r="B182" s="44"/>
      <c r="C182" s="72"/>
      <c r="D182" s="231" t="s">
        <v>145</v>
      </c>
      <c r="E182" s="72"/>
      <c r="F182" s="232" t="s">
        <v>1803</v>
      </c>
      <c r="G182" s="72"/>
      <c r="H182" s="72"/>
      <c r="I182" s="189"/>
      <c r="J182" s="72"/>
      <c r="K182" s="72"/>
      <c r="L182" s="70"/>
      <c r="M182" s="233"/>
      <c r="N182" s="45"/>
      <c r="O182" s="45"/>
      <c r="P182" s="45"/>
      <c r="Q182" s="45"/>
      <c r="R182" s="45"/>
      <c r="S182" s="45"/>
      <c r="T182" s="93"/>
      <c r="AT182" s="22" t="s">
        <v>145</v>
      </c>
      <c r="AU182" s="22" t="s">
        <v>81</v>
      </c>
    </row>
    <row r="183" s="1" customFormat="1" ht="16.5" customHeight="1">
      <c r="B183" s="44"/>
      <c r="C183" s="219" t="s">
        <v>319</v>
      </c>
      <c r="D183" s="219" t="s">
        <v>138</v>
      </c>
      <c r="E183" s="220" t="s">
        <v>1805</v>
      </c>
      <c r="F183" s="221" t="s">
        <v>1806</v>
      </c>
      <c r="G183" s="222" t="s">
        <v>253</v>
      </c>
      <c r="H183" s="223">
        <v>32</v>
      </c>
      <c r="I183" s="224"/>
      <c r="J183" s="225">
        <f>ROUND(I183*H183,2)</f>
        <v>0</v>
      </c>
      <c r="K183" s="221" t="s">
        <v>21</v>
      </c>
      <c r="L183" s="70"/>
      <c r="M183" s="226" t="s">
        <v>21</v>
      </c>
      <c r="N183" s="227" t="s">
        <v>42</v>
      </c>
      <c r="O183" s="45"/>
      <c r="P183" s="228">
        <f>O183*H183</f>
        <v>0</v>
      </c>
      <c r="Q183" s="228">
        <v>0</v>
      </c>
      <c r="R183" s="228">
        <f>Q183*H183</f>
        <v>0</v>
      </c>
      <c r="S183" s="228">
        <v>0</v>
      </c>
      <c r="T183" s="229">
        <f>S183*H183</f>
        <v>0</v>
      </c>
      <c r="AR183" s="22" t="s">
        <v>143</v>
      </c>
      <c r="AT183" s="22" t="s">
        <v>138</v>
      </c>
      <c r="AU183" s="22" t="s">
        <v>81</v>
      </c>
      <c r="AY183" s="22" t="s">
        <v>136</v>
      </c>
      <c r="BE183" s="230">
        <f>IF(N183="základní",J183,0)</f>
        <v>0</v>
      </c>
      <c r="BF183" s="230">
        <f>IF(N183="snížená",J183,0)</f>
        <v>0</v>
      </c>
      <c r="BG183" s="230">
        <f>IF(N183="zákl. přenesená",J183,0)</f>
        <v>0</v>
      </c>
      <c r="BH183" s="230">
        <f>IF(N183="sníž. přenesená",J183,0)</f>
        <v>0</v>
      </c>
      <c r="BI183" s="230">
        <f>IF(N183="nulová",J183,0)</f>
        <v>0</v>
      </c>
      <c r="BJ183" s="22" t="s">
        <v>79</v>
      </c>
      <c r="BK183" s="230">
        <f>ROUND(I183*H183,2)</f>
        <v>0</v>
      </c>
      <c r="BL183" s="22" t="s">
        <v>143</v>
      </c>
      <c r="BM183" s="22" t="s">
        <v>1807</v>
      </c>
    </row>
    <row r="184" s="1" customFormat="1">
      <c r="B184" s="44"/>
      <c r="C184" s="72"/>
      <c r="D184" s="231" t="s">
        <v>145</v>
      </c>
      <c r="E184" s="72"/>
      <c r="F184" s="232" t="s">
        <v>1806</v>
      </c>
      <c r="G184" s="72"/>
      <c r="H184" s="72"/>
      <c r="I184" s="189"/>
      <c r="J184" s="72"/>
      <c r="K184" s="72"/>
      <c r="L184" s="70"/>
      <c r="M184" s="233"/>
      <c r="N184" s="45"/>
      <c r="O184" s="45"/>
      <c r="P184" s="45"/>
      <c r="Q184" s="45"/>
      <c r="R184" s="45"/>
      <c r="S184" s="45"/>
      <c r="T184" s="93"/>
      <c r="AT184" s="22" t="s">
        <v>145</v>
      </c>
      <c r="AU184" s="22" t="s">
        <v>81</v>
      </c>
    </row>
    <row r="185" s="1" customFormat="1" ht="25.5" customHeight="1">
      <c r="B185" s="44"/>
      <c r="C185" s="219" t="s">
        <v>324</v>
      </c>
      <c r="D185" s="219" t="s">
        <v>138</v>
      </c>
      <c r="E185" s="220" t="s">
        <v>1808</v>
      </c>
      <c r="F185" s="221" t="s">
        <v>1809</v>
      </c>
      <c r="G185" s="222" t="s">
        <v>253</v>
      </c>
      <c r="H185" s="223">
        <v>32</v>
      </c>
      <c r="I185" s="224"/>
      <c r="J185" s="225">
        <f>ROUND(I185*H185,2)</f>
        <v>0</v>
      </c>
      <c r="K185" s="221" t="s">
        <v>21</v>
      </c>
      <c r="L185" s="70"/>
      <c r="M185" s="226" t="s">
        <v>21</v>
      </c>
      <c r="N185" s="227" t="s">
        <v>42</v>
      </c>
      <c r="O185" s="45"/>
      <c r="P185" s="228">
        <f>O185*H185</f>
        <v>0</v>
      </c>
      <c r="Q185" s="228">
        <v>0</v>
      </c>
      <c r="R185" s="228">
        <f>Q185*H185</f>
        <v>0</v>
      </c>
      <c r="S185" s="228">
        <v>0</v>
      </c>
      <c r="T185" s="229">
        <f>S185*H185</f>
        <v>0</v>
      </c>
      <c r="AR185" s="22" t="s">
        <v>143</v>
      </c>
      <c r="AT185" s="22" t="s">
        <v>138</v>
      </c>
      <c r="AU185" s="22" t="s">
        <v>81</v>
      </c>
      <c r="AY185" s="22" t="s">
        <v>136</v>
      </c>
      <c r="BE185" s="230">
        <f>IF(N185="základní",J185,0)</f>
        <v>0</v>
      </c>
      <c r="BF185" s="230">
        <f>IF(N185="snížená",J185,0)</f>
        <v>0</v>
      </c>
      <c r="BG185" s="230">
        <f>IF(N185="zákl. přenesená",J185,0)</f>
        <v>0</v>
      </c>
      <c r="BH185" s="230">
        <f>IF(N185="sníž. přenesená",J185,0)</f>
        <v>0</v>
      </c>
      <c r="BI185" s="230">
        <f>IF(N185="nulová",J185,0)</f>
        <v>0</v>
      </c>
      <c r="BJ185" s="22" t="s">
        <v>79</v>
      </c>
      <c r="BK185" s="230">
        <f>ROUND(I185*H185,2)</f>
        <v>0</v>
      </c>
      <c r="BL185" s="22" t="s">
        <v>143</v>
      </c>
      <c r="BM185" s="22" t="s">
        <v>1810</v>
      </c>
    </row>
    <row r="186" s="1" customFormat="1">
      <c r="B186" s="44"/>
      <c r="C186" s="72"/>
      <c r="D186" s="231" t="s">
        <v>145</v>
      </c>
      <c r="E186" s="72"/>
      <c r="F186" s="232" t="s">
        <v>1809</v>
      </c>
      <c r="G186" s="72"/>
      <c r="H186" s="72"/>
      <c r="I186" s="189"/>
      <c r="J186" s="72"/>
      <c r="K186" s="72"/>
      <c r="L186" s="70"/>
      <c r="M186" s="233"/>
      <c r="N186" s="45"/>
      <c r="O186" s="45"/>
      <c r="P186" s="45"/>
      <c r="Q186" s="45"/>
      <c r="R186" s="45"/>
      <c r="S186" s="45"/>
      <c r="T186" s="93"/>
      <c r="AT186" s="22" t="s">
        <v>145</v>
      </c>
      <c r="AU186" s="22" t="s">
        <v>81</v>
      </c>
    </row>
    <row r="187" s="1" customFormat="1" ht="16.5" customHeight="1">
      <c r="B187" s="44"/>
      <c r="C187" s="219" t="s">
        <v>332</v>
      </c>
      <c r="D187" s="219" t="s">
        <v>138</v>
      </c>
      <c r="E187" s="220" t="s">
        <v>1811</v>
      </c>
      <c r="F187" s="221" t="s">
        <v>1812</v>
      </c>
      <c r="G187" s="222" t="s">
        <v>253</v>
      </c>
      <c r="H187" s="223">
        <v>40</v>
      </c>
      <c r="I187" s="224"/>
      <c r="J187" s="225">
        <f>ROUND(I187*H187,2)</f>
        <v>0</v>
      </c>
      <c r="K187" s="221" t="s">
        <v>21</v>
      </c>
      <c r="L187" s="70"/>
      <c r="M187" s="226" t="s">
        <v>21</v>
      </c>
      <c r="N187" s="227" t="s">
        <v>42</v>
      </c>
      <c r="O187" s="45"/>
      <c r="P187" s="228">
        <f>O187*H187</f>
        <v>0</v>
      </c>
      <c r="Q187" s="228">
        <v>0</v>
      </c>
      <c r="R187" s="228">
        <f>Q187*H187</f>
        <v>0</v>
      </c>
      <c r="S187" s="228">
        <v>0</v>
      </c>
      <c r="T187" s="229">
        <f>S187*H187</f>
        <v>0</v>
      </c>
      <c r="AR187" s="22" t="s">
        <v>143</v>
      </c>
      <c r="AT187" s="22" t="s">
        <v>138</v>
      </c>
      <c r="AU187" s="22" t="s">
        <v>81</v>
      </c>
      <c r="AY187" s="22" t="s">
        <v>136</v>
      </c>
      <c r="BE187" s="230">
        <f>IF(N187="základní",J187,0)</f>
        <v>0</v>
      </c>
      <c r="BF187" s="230">
        <f>IF(N187="snížená",J187,0)</f>
        <v>0</v>
      </c>
      <c r="BG187" s="230">
        <f>IF(N187="zákl. přenesená",J187,0)</f>
        <v>0</v>
      </c>
      <c r="BH187" s="230">
        <f>IF(N187="sníž. přenesená",J187,0)</f>
        <v>0</v>
      </c>
      <c r="BI187" s="230">
        <f>IF(N187="nulová",J187,0)</f>
        <v>0</v>
      </c>
      <c r="BJ187" s="22" t="s">
        <v>79</v>
      </c>
      <c r="BK187" s="230">
        <f>ROUND(I187*H187,2)</f>
        <v>0</v>
      </c>
      <c r="BL187" s="22" t="s">
        <v>143</v>
      </c>
      <c r="BM187" s="22" t="s">
        <v>1813</v>
      </c>
    </row>
    <row r="188" s="1" customFormat="1">
      <c r="B188" s="44"/>
      <c r="C188" s="72"/>
      <c r="D188" s="231" t="s">
        <v>145</v>
      </c>
      <c r="E188" s="72"/>
      <c r="F188" s="232" t="s">
        <v>1812</v>
      </c>
      <c r="G188" s="72"/>
      <c r="H188" s="72"/>
      <c r="I188" s="189"/>
      <c r="J188" s="72"/>
      <c r="K188" s="72"/>
      <c r="L188" s="70"/>
      <c r="M188" s="233"/>
      <c r="N188" s="45"/>
      <c r="O188" s="45"/>
      <c r="P188" s="45"/>
      <c r="Q188" s="45"/>
      <c r="R188" s="45"/>
      <c r="S188" s="45"/>
      <c r="T188" s="93"/>
      <c r="AT188" s="22" t="s">
        <v>145</v>
      </c>
      <c r="AU188" s="22" t="s">
        <v>81</v>
      </c>
    </row>
    <row r="189" s="1" customFormat="1" ht="25.5" customHeight="1">
      <c r="B189" s="44"/>
      <c r="C189" s="219" t="s">
        <v>338</v>
      </c>
      <c r="D189" s="219" t="s">
        <v>138</v>
      </c>
      <c r="E189" s="220" t="s">
        <v>1814</v>
      </c>
      <c r="F189" s="221" t="s">
        <v>1815</v>
      </c>
      <c r="G189" s="222" t="s">
        <v>253</v>
      </c>
      <c r="H189" s="223">
        <v>40</v>
      </c>
      <c r="I189" s="224"/>
      <c r="J189" s="225">
        <f>ROUND(I189*H189,2)</f>
        <v>0</v>
      </c>
      <c r="K189" s="221" t="s">
        <v>21</v>
      </c>
      <c r="L189" s="70"/>
      <c r="M189" s="226" t="s">
        <v>21</v>
      </c>
      <c r="N189" s="227" t="s">
        <v>42</v>
      </c>
      <c r="O189" s="45"/>
      <c r="P189" s="228">
        <f>O189*H189</f>
        <v>0</v>
      </c>
      <c r="Q189" s="228">
        <v>0</v>
      </c>
      <c r="R189" s="228">
        <f>Q189*H189</f>
        <v>0</v>
      </c>
      <c r="S189" s="228">
        <v>0</v>
      </c>
      <c r="T189" s="229">
        <f>S189*H189</f>
        <v>0</v>
      </c>
      <c r="AR189" s="22" t="s">
        <v>143</v>
      </c>
      <c r="AT189" s="22" t="s">
        <v>138</v>
      </c>
      <c r="AU189" s="22" t="s">
        <v>81</v>
      </c>
      <c r="AY189" s="22" t="s">
        <v>136</v>
      </c>
      <c r="BE189" s="230">
        <f>IF(N189="základní",J189,0)</f>
        <v>0</v>
      </c>
      <c r="BF189" s="230">
        <f>IF(N189="snížená",J189,0)</f>
        <v>0</v>
      </c>
      <c r="BG189" s="230">
        <f>IF(N189="zákl. přenesená",J189,0)</f>
        <v>0</v>
      </c>
      <c r="BH189" s="230">
        <f>IF(N189="sníž. přenesená",J189,0)</f>
        <v>0</v>
      </c>
      <c r="BI189" s="230">
        <f>IF(N189="nulová",J189,0)</f>
        <v>0</v>
      </c>
      <c r="BJ189" s="22" t="s">
        <v>79</v>
      </c>
      <c r="BK189" s="230">
        <f>ROUND(I189*H189,2)</f>
        <v>0</v>
      </c>
      <c r="BL189" s="22" t="s">
        <v>143</v>
      </c>
      <c r="BM189" s="22" t="s">
        <v>1816</v>
      </c>
    </row>
    <row r="190" s="1" customFormat="1">
      <c r="B190" s="44"/>
      <c r="C190" s="72"/>
      <c r="D190" s="231" t="s">
        <v>145</v>
      </c>
      <c r="E190" s="72"/>
      <c r="F190" s="232" t="s">
        <v>1815</v>
      </c>
      <c r="G190" s="72"/>
      <c r="H190" s="72"/>
      <c r="I190" s="189"/>
      <c r="J190" s="72"/>
      <c r="K190" s="72"/>
      <c r="L190" s="70"/>
      <c r="M190" s="233"/>
      <c r="N190" s="45"/>
      <c r="O190" s="45"/>
      <c r="P190" s="45"/>
      <c r="Q190" s="45"/>
      <c r="R190" s="45"/>
      <c r="S190" s="45"/>
      <c r="T190" s="93"/>
      <c r="AT190" s="22" t="s">
        <v>145</v>
      </c>
      <c r="AU190" s="22" t="s">
        <v>81</v>
      </c>
    </row>
    <row r="191" s="1" customFormat="1" ht="25.5" customHeight="1">
      <c r="B191" s="44"/>
      <c r="C191" s="219" t="s">
        <v>344</v>
      </c>
      <c r="D191" s="219" t="s">
        <v>138</v>
      </c>
      <c r="E191" s="220" t="s">
        <v>1817</v>
      </c>
      <c r="F191" s="221" t="s">
        <v>1818</v>
      </c>
      <c r="G191" s="222" t="s">
        <v>253</v>
      </c>
      <c r="H191" s="223">
        <v>40</v>
      </c>
      <c r="I191" s="224"/>
      <c r="J191" s="225">
        <f>ROUND(I191*H191,2)</f>
        <v>0</v>
      </c>
      <c r="K191" s="221" t="s">
        <v>21</v>
      </c>
      <c r="L191" s="70"/>
      <c r="M191" s="226" t="s">
        <v>21</v>
      </c>
      <c r="N191" s="227" t="s">
        <v>42</v>
      </c>
      <c r="O191" s="45"/>
      <c r="P191" s="228">
        <f>O191*H191</f>
        <v>0</v>
      </c>
      <c r="Q191" s="228">
        <v>0</v>
      </c>
      <c r="R191" s="228">
        <f>Q191*H191</f>
        <v>0</v>
      </c>
      <c r="S191" s="228">
        <v>0</v>
      </c>
      <c r="T191" s="229">
        <f>S191*H191</f>
        <v>0</v>
      </c>
      <c r="AR191" s="22" t="s">
        <v>143</v>
      </c>
      <c r="AT191" s="22" t="s">
        <v>138</v>
      </c>
      <c r="AU191" s="22" t="s">
        <v>81</v>
      </c>
      <c r="AY191" s="22" t="s">
        <v>136</v>
      </c>
      <c r="BE191" s="230">
        <f>IF(N191="základní",J191,0)</f>
        <v>0</v>
      </c>
      <c r="BF191" s="230">
        <f>IF(N191="snížená",J191,0)</f>
        <v>0</v>
      </c>
      <c r="BG191" s="230">
        <f>IF(N191="zákl. přenesená",J191,0)</f>
        <v>0</v>
      </c>
      <c r="BH191" s="230">
        <f>IF(N191="sníž. přenesená",J191,0)</f>
        <v>0</v>
      </c>
      <c r="BI191" s="230">
        <f>IF(N191="nulová",J191,0)</f>
        <v>0</v>
      </c>
      <c r="BJ191" s="22" t="s">
        <v>79</v>
      </c>
      <c r="BK191" s="230">
        <f>ROUND(I191*H191,2)</f>
        <v>0</v>
      </c>
      <c r="BL191" s="22" t="s">
        <v>143</v>
      </c>
      <c r="BM191" s="22" t="s">
        <v>1819</v>
      </c>
    </row>
    <row r="192" s="1" customFormat="1">
      <c r="B192" s="44"/>
      <c r="C192" s="72"/>
      <c r="D192" s="231" t="s">
        <v>145</v>
      </c>
      <c r="E192" s="72"/>
      <c r="F192" s="232" t="s">
        <v>1818</v>
      </c>
      <c r="G192" s="72"/>
      <c r="H192" s="72"/>
      <c r="I192" s="189"/>
      <c r="J192" s="72"/>
      <c r="K192" s="72"/>
      <c r="L192" s="70"/>
      <c r="M192" s="233"/>
      <c r="N192" s="45"/>
      <c r="O192" s="45"/>
      <c r="P192" s="45"/>
      <c r="Q192" s="45"/>
      <c r="R192" s="45"/>
      <c r="S192" s="45"/>
      <c r="T192" s="93"/>
      <c r="AT192" s="22" t="s">
        <v>145</v>
      </c>
      <c r="AU192" s="22" t="s">
        <v>81</v>
      </c>
    </row>
    <row r="193" s="1" customFormat="1" ht="16.5" customHeight="1">
      <c r="B193" s="44"/>
      <c r="C193" s="219" t="s">
        <v>350</v>
      </c>
      <c r="D193" s="219" t="s">
        <v>138</v>
      </c>
      <c r="E193" s="220" t="s">
        <v>1820</v>
      </c>
      <c r="F193" s="221" t="s">
        <v>1821</v>
      </c>
      <c r="G193" s="222" t="s">
        <v>253</v>
      </c>
      <c r="H193" s="223">
        <v>32</v>
      </c>
      <c r="I193" s="224"/>
      <c r="J193" s="225">
        <f>ROUND(I193*H193,2)</f>
        <v>0</v>
      </c>
      <c r="K193" s="221" t="s">
        <v>21</v>
      </c>
      <c r="L193" s="70"/>
      <c r="M193" s="226" t="s">
        <v>21</v>
      </c>
      <c r="N193" s="227" t="s">
        <v>42</v>
      </c>
      <c r="O193" s="45"/>
      <c r="P193" s="228">
        <f>O193*H193</f>
        <v>0</v>
      </c>
      <c r="Q193" s="228">
        <v>0</v>
      </c>
      <c r="R193" s="228">
        <f>Q193*H193</f>
        <v>0</v>
      </c>
      <c r="S193" s="228">
        <v>0</v>
      </c>
      <c r="T193" s="229">
        <f>S193*H193</f>
        <v>0</v>
      </c>
      <c r="AR193" s="22" t="s">
        <v>143</v>
      </c>
      <c r="AT193" s="22" t="s">
        <v>138</v>
      </c>
      <c r="AU193" s="22" t="s">
        <v>81</v>
      </c>
      <c r="AY193" s="22" t="s">
        <v>136</v>
      </c>
      <c r="BE193" s="230">
        <f>IF(N193="základní",J193,0)</f>
        <v>0</v>
      </c>
      <c r="BF193" s="230">
        <f>IF(N193="snížená",J193,0)</f>
        <v>0</v>
      </c>
      <c r="BG193" s="230">
        <f>IF(N193="zákl. přenesená",J193,0)</f>
        <v>0</v>
      </c>
      <c r="BH193" s="230">
        <f>IF(N193="sníž. přenesená",J193,0)</f>
        <v>0</v>
      </c>
      <c r="BI193" s="230">
        <f>IF(N193="nulová",J193,0)</f>
        <v>0</v>
      </c>
      <c r="BJ193" s="22" t="s">
        <v>79</v>
      </c>
      <c r="BK193" s="230">
        <f>ROUND(I193*H193,2)</f>
        <v>0</v>
      </c>
      <c r="BL193" s="22" t="s">
        <v>143</v>
      </c>
      <c r="BM193" s="22" t="s">
        <v>1822</v>
      </c>
    </row>
    <row r="194" s="1" customFormat="1">
      <c r="B194" s="44"/>
      <c r="C194" s="72"/>
      <c r="D194" s="231" t="s">
        <v>145</v>
      </c>
      <c r="E194" s="72"/>
      <c r="F194" s="232" t="s">
        <v>1821</v>
      </c>
      <c r="G194" s="72"/>
      <c r="H194" s="72"/>
      <c r="I194" s="189"/>
      <c r="J194" s="72"/>
      <c r="K194" s="72"/>
      <c r="L194" s="70"/>
      <c r="M194" s="233"/>
      <c r="N194" s="45"/>
      <c r="O194" s="45"/>
      <c r="P194" s="45"/>
      <c r="Q194" s="45"/>
      <c r="R194" s="45"/>
      <c r="S194" s="45"/>
      <c r="T194" s="93"/>
      <c r="AT194" s="22" t="s">
        <v>145</v>
      </c>
      <c r="AU194" s="22" t="s">
        <v>81</v>
      </c>
    </row>
    <row r="195" s="10" customFormat="1" ht="29.88" customHeight="1">
      <c r="B195" s="203"/>
      <c r="C195" s="204"/>
      <c r="D195" s="205" t="s">
        <v>70</v>
      </c>
      <c r="E195" s="217" t="s">
        <v>190</v>
      </c>
      <c r="F195" s="217" t="s">
        <v>1823</v>
      </c>
      <c r="G195" s="204"/>
      <c r="H195" s="204"/>
      <c r="I195" s="207"/>
      <c r="J195" s="218">
        <f>BK195</f>
        <v>0</v>
      </c>
      <c r="K195" s="204"/>
      <c r="L195" s="209"/>
      <c r="M195" s="210"/>
      <c r="N195" s="211"/>
      <c r="O195" s="211"/>
      <c r="P195" s="212">
        <f>SUM(P196:P201)</f>
        <v>0</v>
      </c>
      <c r="Q195" s="211"/>
      <c r="R195" s="212">
        <f>SUM(R196:R201)</f>
        <v>0</v>
      </c>
      <c r="S195" s="211"/>
      <c r="T195" s="213">
        <f>SUM(T196:T201)</f>
        <v>0</v>
      </c>
      <c r="AR195" s="214" t="s">
        <v>79</v>
      </c>
      <c r="AT195" s="215" t="s">
        <v>70</v>
      </c>
      <c r="AU195" s="215" t="s">
        <v>79</v>
      </c>
      <c r="AY195" s="214" t="s">
        <v>136</v>
      </c>
      <c r="BK195" s="216">
        <f>SUM(BK196:BK201)</f>
        <v>0</v>
      </c>
    </row>
    <row r="196" s="1" customFormat="1" ht="16.5" customHeight="1">
      <c r="B196" s="44"/>
      <c r="C196" s="219" t="s">
        <v>357</v>
      </c>
      <c r="D196" s="219" t="s">
        <v>138</v>
      </c>
      <c r="E196" s="220" t="s">
        <v>1824</v>
      </c>
      <c r="F196" s="221" t="s">
        <v>1825</v>
      </c>
      <c r="G196" s="222" t="s">
        <v>159</v>
      </c>
      <c r="H196" s="223">
        <v>90</v>
      </c>
      <c r="I196" s="224"/>
      <c r="J196" s="225">
        <f>ROUND(I196*H196,2)</f>
        <v>0</v>
      </c>
      <c r="K196" s="221" t="s">
        <v>21</v>
      </c>
      <c r="L196" s="70"/>
      <c r="M196" s="226" t="s">
        <v>21</v>
      </c>
      <c r="N196" s="227" t="s">
        <v>42</v>
      </c>
      <c r="O196" s="45"/>
      <c r="P196" s="228">
        <f>O196*H196</f>
        <v>0</v>
      </c>
      <c r="Q196" s="228">
        <v>0</v>
      </c>
      <c r="R196" s="228">
        <f>Q196*H196</f>
        <v>0</v>
      </c>
      <c r="S196" s="228">
        <v>0</v>
      </c>
      <c r="T196" s="229">
        <f>S196*H196</f>
        <v>0</v>
      </c>
      <c r="AR196" s="22" t="s">
        <v>143</v>
      </c>
      <c r="AT196" s="22" t="s">
        <v>138</v>
      </c>
      <c r="AU196" s="22" t="s">
        <v>81</v>
      </c>
      <c r="AY196" s="22" t="s">
        <v>136</v>
      </c>
      <c r="BE196" s="230">
        <f>IF(N196="základní",J196,0)</f>
        <v>0</v>
      </c>
      <c r="BF196" s="230">
        <f>IF(N196="snížená",J196,0)</f>
        <v>0</v>
      </c>
      <c r="BG196" s="230">
        <f>IF(N196="zákl. přenesená",J196,0)</f>
        <v>0</v>
      </c>
      <c r="BH196" s="230">
        <f>IF(N196="sníž. přenesená",J196,0)</f>
        <v>0</v>
      </c>
      <c r="BI196" s="230">
        <f>IF(N196="nulová",J196,0)</f>
        <v>0</v>
      </c>
      <c r="BJ196" s="22" t="s">
        <v>79</v>
      </c>
      <c r="BK196" s="230">
        <f>ROUND(I196*H196,2)</f>
        <v>0</v>
      </c>
      <c r="BL196" s="22" t="s">
        <v>143</v>
      </c>
      <c r="BM196" s="22" t="s">
        <v>1826</v>
      </c>
    </row>
    <row r="197" s="1" customFormat="1">
      <c r="B197" s="44"/>
      <c r="C197" s="72"/>
      <c r="D197" s="231" t="s">
        <v>145</v>
      </c>
      <c r="E197" s="72"/>
      <c r="F197" s="232" t="s">
        <v>1825</v>
      </c>
      <c r="G197" s="72"/>
      <c r="H197" s="72"/>
      <c r="I197" s="189"/>
      <c r="J197" s="72"/>
      <c r="K197" s="72"/>
      <c r="L197" s="70"/>
      <c r="M197" s="233"/>
      <c r="N197" s="45"/>
      <c r="O197" s="45"/>
      <c r="P197" s="45"/>
      <c r="Q197" s="45"/>
      <c r="R197" s="45"/>
      <c r="S197" s="45"/>
      <c r="T197" s="93"/>
      <c r="AT197" s="22" t="s">
        <v>145</v>
      </c>
      <c r="AU197" s="22" t="s">
        <v>81</v>
      </c>
    </row>
    <row r="198" s="1" customFormat="1" ht="16.5" customHeight="1">
      <c r="B198" s="44"/>
      <c r="C198" s="219" t="s">
        <v>363</v>
      </c>
      <c r="D198" s="219" t="s">
        <v>138</v>
      </c>
      <c r="E198" s="220" t="s">
        <v>1827</v>
      </c>
      <c r="F198" s="221" t="s">
        <v>1828</v>
      </c>
      <c r="G198" s="222" t="s">
        <v>159</v>
      </c>
      <c r="H198" s="223">
        <v>88</v>
      </c>
      <c r="I198" s="224"/>
      <c r="J198" s="225">
        <f>ROUND(I198*H198,2)</f>
        <v>0</v>
      </c>
      <c r="K198" s="221" t="s">
        <v>21</v>
      </c>
      <c r="L198" s="70"/>
      <c r="M198" s="226" t="s">
        <v>21</v>
      </c>
      <c r="N198" s="227" t="s">
        <v>42</v>
      </c>
      <c r="O198" s="45"/>
      <c r="P198" s="228">
        <f>O198*H198</f>
        <v>0</v>
      </c>
      <c r="Q198" s="228">
        <v>0</v>
      </c>
      <c r="R198" s="228">
        <f>Q198*H198</f>
        <v>0</v>
      </c>
      <c r="S198" s="228">
        <v>0</v>
      </c>
      <c r="T198" s="229">
        <f>S198*H198</f>
        <v>0</v>
      </c>
      <c r="AR198" s="22" t="s">
        <v>143</v>
      </c>
      <c r="AT198" s="22" t="s">
        <v>138</v>
      </c>
      <c r="AU198" s="22" t="s">
        <v>81</v>
      </c>
      <c r="AY198" s="22" t="s">
        <v>136</v>
      </c>
      <c r="BE198" s="230">
        <f>IF(N198="základní",J198,0)</f>
        <v>0</v>
      </c>
      <c r="BF198" s="230">
        <f>IF(N198="snížená",J198,0)</f>
        <v>0</v>
      </c>
      <c r="BG198" s="230">
        <f>IF(N198="zákl. přenesená",J198,0)</f>
        <v>0</v>
      </c>
      <c r="BH198" s="230">
        <f>IF(N198="sníž. přenesená",J198,0)</f>
        <v>0</v>
      </c>
      <c r="BI198" s="230">
        <f>IF(N198="nulová",J198,0)</f>
        <v>0</v>
      </c>
      <c r="BJ198" s="22" t="s">
        <v>79</v>
      </c>
      <c r="BK198" s="230">
        <f>ROUND(I198*H198,2)</f>
        <v>0</v>
      </c>
      <c r="BL198" s="22" t="s">
        <v>143</v>
      </c>
      <c r="BM198" s="22" t="s">
        <v>1829</v>
      </c>
    </row>
    <row r="199" s="1" customFormat="1">
      <c r="B199" s="44"/>
      <c r="C199" s="72"/>
      <c r="D199" s="231" t="s">
        <v>145</v>
      </c>
      <c r="E199" s="72"/>
      <c r="F199" s="232" t="s">
        <v>1828</v>
      </c>
      <c r="G199" s="72"/>
      <c r="H199" s="72"/>
      <c r="I199" s="189"/>
      <c r="J199" s="72"/>
      <c r="K199" s="72"/>
      <c r="L199" s="70"/>
      <c r="M199" s="233"/>
      <c r="N199" s="45"/>
      <c r="O199" s="45"/>
      <c r="P199" s="45"/>
      <c r="Q199" s="45"/>
      <c r="R199" s="45"/>
      <c r="S199" s="45"/>
      <c r="T199" s="93"/>
      <c r="AT199" s="22" t="s">
        <v>145</v>
      </c>
      <c r="AU199" s="22" t="s">
        <v>81</v>
      </c>
    </row>
    <row r="200" s="1" customFormat="1" ht="16.5" customHeight="1">
      <c r="B200" s="44"/>
      <c r="C200" s="246" t="s">
        <v>368</v>
      </c>
      <c r="D200" s="246" t="s">
        <v>228</v>
      </c>
      <c r="E200" s="247" t="s">
        <v>1830</v>
      </c>
      <c r="F200" s="248" t="s">
        <v>1831</v>
      </c>
      <c r="G200" s="249" t="s">
        <v>1791</v>
      </c>
      <c r="H200" s="250">
        <v>2</v>
      </c>
      <c r="I200" s="251"/>
      <c r="J200" s="252">
        <f>ROUND(I200*H200,2)</f>
        <v>0</v>
      </c>
      <c r="K200" s="248" t="s">
        <v>21</v>
      </c>
      <c r="L200" s="253"/>
      <c r="M200" s="254" t="s">
        <v>21</v>
      </c>
      <c r="N200" s="255" t="s">
        <v>42</v>
      </c>
      <c r="O200" s="45"/>
      <c r="P200" s="228">
        <f>O200*H200</f>
        <v>0</v>
      </c>
      <c r="Q200" s="228">
        <v>0</v>
      </c>
      <c r="R200" s="228">
        <f>Q200*H200</f>
        <v>0</v>
      </c>
      <c r="S200" s="228">
        <v>0</v>
      </c>
      <c r="T200" s="229">
        <f>S200*H200</f>
        <v>0</v>
      </c>
      <c r="AR200" s="22" t="s">
        <v>190</v>
      </c>
      <c r="AT200" s="22" t="s">
        <v>228</v>
      </c>
      <c r="AU200" s="22" t="s">
        <v>81</v>
      </c>
      <c r="AY200" s="22" t="s">
        <v>136</v>
      </c>
      <c r="BE200" s="230">
        <f>IF(N200="základní",J200,0)</f>
        <v>0</v>
      </c>
      <c r="BF200" s="230">
        <f>IF(N200="snížená",J200,0)</f>
        <v>0</v>
      </c>
      <c r="BG200" s="230">
        <f>IF(N200="zákl. přenesená",J200,0)</f>
        <v>0</v>
      </c>
      <c r="BH200" s="230">
        <f>IF(N200="sníž. přenesená",J200,0)</f>
        <v>0</v>
      </c>
      <c r="BI200" s="230">
        <f>IF(N200="nulová",J200,0)</f>
        <v>0</v>
      </c>
      <c r="BJ200" s="22" t="s">
        <v>79</v>
      </c>
      <c r="BK200" s="230">
        <f>ROUND(I200*H200,2)</f>
        <v>0</v>
      </c>
      <c r="BL200" s="22" t="s">
        <v>143</v>
      </c>
      <c r="BM200" s="22" t="s">
        <v>1832</v>
      </c>
    </row>
    <row r="201" s="1" customFormat="1">
      <c r="B201" s="44"/>
      <c r="C201" s="72"/>
      <c r="D201" s="231" t="s">
        <v>145</v>
      </c>
      <c r="E201" s="72"/>
      <c r="F201" s="232" t="s">
        <v>1831</v>
      </c>
      <c r="G201" s="72"/>
      <c r="H201" s="72"/>
      <c r="I201" s="189"/>
      <c r="J201" s="72"/>
      <c r="K201" s="72"/>
      <c r="L201" s="70"/>
      <c r="M201" s="233"/>
      <c r="N201" s="45"/>
      <c r="O201" s="45"/>
      <c r="P201" s="45"/>
      <c r="Q201" s="45"/>
      <c r="R201" s="45"/>
      <c r="S201" s="45"/>
      <c r="T201" s="93"/>
      <c r="AT201" s="22" t="s">
        <v>145</v>
      </c>
      <c r="AU201" s="22" t="s">
        <v>81</v>
      </c>
    </row>
    <row r="202" s="10" customFormat="1" ht="29.88" customHeight="1">
      <c r="B202" s="203"/>
      <c r="C202" s="204"/>
      <c r="D202" s="205" t="s">
        <v>70</v>
      </c>
      <c r="E202" s="217" t="s">
        <v>197</v>
      </c>
      <c r="F202" s="217" t="s">
        <v>392</v>
      </c>
      <c r="G202" s="204"/>
      <c r="H202" s="204"/>
      <c r="I202" s="207"/>
      <c r="J202" s="218">
        <f>BK202</f>
        <v>0</v>
      </c>
      <c r="K202" s="204"/>
      <c r="L202" s="209"/>
      <c r="M202" s="210"/>
      <c r="N202" s="211"/>
      <c r="O202" s="211"/>
      <c r="P202" s="212">
        <f>SUM(P203:P210)</f>
        <v>0</v>
      </c>
      <c r="Q202" s="211"/>
      <c r="R202" s="212">
        <f>SUM(R203:R210)</f>
        <v>0</v>
      </c>
      <c r="S202" s="211"/>
      <c r="T202" s="213">
        <f>SUM(T203:T210)</f>
        <v>0</v>
      </c>
      <c r="AR202" s="214" t="s">
        <v>79</v>
      </c>
      <c r="AT202" s="215" t="s">
        <v>70</v>
      </c>
      <c r="AU202" s="215" t="s">
        <v>79</v>
      </c>
      <c r="AY202" s="214" t="s">
        <v>136</v>
      </c>
      <c r="BK202" s="216">
        <f>SUM(BK203:BK210)</f>
        <v>0</v>
      </c>
    </row>
    <row r="203" s="1" customFormat="1" ht="16.5" customHeight="1">
      <c r="B203" s="44"/>
      <c r="C203" s="219" t="s">
        <v>374</v>
      </c>
      <c r="D203" s="219" t="s">
        <v>138</v>
      </c>
      <c r="E203" s="220" t="s">
        <v>1833</v>
      </c>
      <c r="F203" s="221" t="s">
        <v>1834</v>
      </c>
      <c r="G203" s="222" t="s">
        <v>159</v>
      </c>
      <c r="H203" s="223">
        <v>80</v>
      </c>
      <c r="I203" s="224"/>
      <c r="J203" s="225">
        <f>ROUND(I203*H203,2)</f>
        <v>0</v>
      </c>
      <c r="K203" s="221" t="s">
        <v>21</v>
      </c>
      <c r="L203" s="70"/>
      <c r="M203" s="226" t="s">
        <v>21</v>
      </c>
      <c r="N203" s="227" t="s">
        <v>42</v>
      </c>
      <c r="O203" s="45"/>
      <c r="P203" s="228">
        <f>O203*H203</f>
        <v>0</v>
      </c>
      <c r="Q203" s="228">
        <v>0</v>
      </c>
      <c r="R203" s="228">
        <f>Q203*H203</f>
        <v>0</v>
      </c>
      <c r="S203" s="228">
        <v>0</v>
      </c>
      <c r="T203" s="229">
        <f>S203*H203</f>
        <v>0</v>
      </c>
      <c r="AR203" s="22" t="s">
        <v>143</v>
      </c>
      <c r="AT203" s="22" t="s">
        <v>138</v>
      </c>
      <c r="AU203" s="22" t="s">
        <v>81</v>
      </c>
      <c r="AY203" s="22" t="s">
        <v>136</v>
      </c>
      <c r="BE203" s="230">
        <f>IF(N203="základní",J203,0)</f>
        <v>0</v>
      </c>
      <c r="BF203" s="230">
        <f>IF(N203="snížená",J203,0)</f>
        <v>0</v>
      </c>
      <c r="BG203" s="230">
        <f>IF(N203="zákl. přenesená",J203,0)</f>
        <v>0</v>
      </c>
      <c r="BH203" s="230">
        <f>IF(N203="sníž. přenesená",J203,0)</f>
        <v>0</v>
      </c>
      <c r="BI203" s="230">
        <f>IF(N203="nulová",J203,0)</f>
        <v>0</v>
      </c>
      <c r="BJ203" s="22" t="s">
        <v>79</v>
      </c>
      <c r="BK203" s="230">
        <f>ROUND(I203*H203,2)</f>
        <v>0</v>
      </c>
      <c r="BL203" s="22" t="s">
        <v>143</v>
      </c>
      <c r="BM203" s="22" t="s">
        <v>1835</v>
      </c>
    </row>
    <row r="204" s="1" customFormat="1">
      <c r="B204" s="44"/>
      <c r="C204" s="72"/>
      <c r="D204" s="231" t="s">
        <v>145</v>
      </c>
      <c r="E204" s="72"/>
      <c r="F204" s="232" t="s">
        <v>1834</v>
      </c>
      <c r="G204" s="72"/>
      <c r="H204" s="72"/>
      <c r="I204" s="189"/>
      <c r="J204" s="72"/>
      <c r="K204" s="72"/>
      <c r="L204" s="70"/>
      <c r="M204" s="233"/>
      <c r="N204" s="45"/>
      <c r="O204" s="45"/>
      <c r="P204" s="45"/>
      <c r="Q204" s="45"/>
      <c r="R204" s="45"/>
      <c r="S204" s="45"/>
      <c r="T204" s="93"/>
      <c r="AT204" s="22" t="s">
        <v>145</v>
      </c>
      <c r="AU204" s="22" t="s">
        <v>81</v>
      </c>
    </row>
    <row r="205" s="11" customFormat="1">
      <c r="B205" s="235"/>
      <c r="C205" s="236"/>
      <c r="D205" s="231" t="s">
        <v>149</v>
      </c>
      <c r="E205" s="237" t="s">
        <v>21</v>
      </c>
      <c r="F205" s="238" t="s">
        <v>1836</v>
      </c>
      <c r="G205" s="236"/>
      <c r="H205" s="239">
        <v>80</v>
      </c>
      <c r="I205" s="240"/>
      <c r="J205" s="236"/>
      <c r="K205" s="236"/>
      <c r="L205" s="241"/>
      <c r="M205" s="242"/>
      <c r="N205" s="243"/>
      <c r="O205" s="243"/>
      <c r="P205" s="243"/>
      <c r="Q205" s="243"/>
      <c r="R205" s="243"/>
      <c r="S205" s="243"/>
      <c r="T205" s="244"/>
      <c r="AT205" s="245" t="s">
        <v>149</v>
      </c>
      <c r="AU205" s="245" t="s">
        <v>81</v>
      </c>
      <c r="AV205" s="11" t="s">
        <v>81</v>
      </c>
      <c r="AW205" s="11" t="s">
        <v>35</v>
      </c>
      <c r="AX205" s="11" t="s">
        <v>71</v>
      </c>
      <c r="AY205" s="245" t="s">
        <v>136</v>
      </c>
    </row>
    <row r="206" s="12" customFormat="1">
      <c r="B206" s="260"/>
      <c r="C206" s="261"/>
      <c r="D206" s="231" t="s">
        <v>149</v>
      </c>
      <c r="E206" s="262" t="s">
        <v>21</v>
      </c>
      <c r="F206" s="263" t="s">
        <v>1722</v>
      </c>
      <c r="G206" s="261"/>
      <c r="H206" s="264">
        <v>80</v>
      </c>
      <c r="I206" s="265"/>
      <c r="J206" s="261"/>
      <c r="K206" s="261"/>
      <c r="L206" s="266"/>
      <c r="M206" s="267"/>
      <c r="N206" s="268"/>
      <c r="O206" s="268"/>
      <c r="P206" s="268"/>
      <c r="Q206" s="268"/>
      <c r="R206" s="268"/>
      <c r="S206" s="268"/>
      <c r="T206" s="269"/>
      <c r="AT206" s="270" t="s">
        <v>149</v>
      </c>
      <c r="AU206" s="270" t="s">
        <v>81</v>
      </c>
      <c r="AV206" s="12" t="s">
        <v>143</v>
      </c>
      <c r="AW206" s="12" t="s">
        <v>35</v>
      </c>
      <c r="AX206" s="12" t="s">
        <v>79</v>
      </c>
      <c r="AY206" s="270" t="s">
        <v>136</v>
      </c>
    </row>
    <row r="207" s="1" customFormat="1" ht="16.5" customHeight="1">
      <c r="B207" s="44"/>
      <c r="C207" s="219" t="s">
        <v>380</v>
      </c>
      <c r="D207" s="219" t="s">
        <v>138</v>
      </c>
      <c r="E207" s="220" t="s">
        <v>1837</v>
      </c>
      <c r="F207" s="221" t="s">
        <v>1838</v>
      </c>
      <c r="G207" s="222" t="s">
        <v>159</v>
      </c>
      <c r="H207" s="223">
        <v>80</v>
      </c>
      <c r="I207" s="224"/>
      <c r="J207" s="225">
        <f>ROUND(I207*H207,2)</f>
        <v>0</v>
      </c>
      <c r="K207" s="221" t="s">
        <v>21</v>
      </c>
      <c r="L207" s="70"/>
      <c r="M207" s="226" t="s">
        <v>21</v>
      </c>
      <c r="N207" s="227" t="s">
        <v>42</v>
      </c>
      <c r="O207" s="45"/>
      <c r="P207" s="228">
        <f>O207*H207</f>
        <v>0</v>
      </c>
      <c r="Q207" s="228">
        <v>0</v>
      </c>
      <c r="R207" s="228">
        <f>Q207*H207</f>
        <v>0</v>
      </c>
      <c r="S207" s="228">
        <v>0</v>
      </c>
      <c r="T207" s="229">
        <f>S207*H207</f>
        <v>0</v>
      </c>
      <c r="AR207" s="22" t="s">
        <v>143</v>
      </c>
      <c r="AT207" s="22" t="s">
        <v>138</v>
      </c>
      <c r="AU207" s="22" t="s">
        <v>81</v>
      </c>
      <c r="AY207" s="22" t="s">
        <v>136</v>
      </c>
      <c r="BE207" s="230">
        <f>IF(N207="základní",J207,0)</f>
        <v>0</v>
      </c>
      <c r="BF207" s="230">
        <f>IF(N207="snížená",J207,0)</f>
        <v>0</v>
      </c>
      <c r="BG207" s="230">
        <f>IF(N207="zákl. přenesená",J207,0)</f>
        <v>0</v>
      </c>
      <c r="BH207" s="230">
        <f>IF(N207="sníž. přenesená",J207,0)</f>
        <v>0</v>
      </c>
      <c r="BI207" s="230">
        <f>IF(N207="nulová",J207,0)</f>
        <v>0</v>
      </c>
      <c r="BJ207" s="22" t="s">
        <v>79</v>
      </c>
      <c r="BK207" s="230">
        <f>ROUND(I207*H207,2)</f>
        <v>0</v>
      </c>
      <c r="BL207" s="22" t="s">
        <v>143</v>
      </c>
      <c r="BM207" s="22" t="s">
        <v>1839</v>
      </c>
    </row>
    <row r="208" s="1" customFormat="1">
      <c r="B208" s="44"/>
      <c r="C208" s="72"/>
      <c r="D208" s="231" t="s">
        <v>145</v>
      </c>
      <c r="E208" s="72"/>
      <c r="F208" s="232" t="s">
        <v>1838</v>
      </c>
      <c r="G208" s="72"/>
      <c r="H208" s="72"/>
      <c r="I208" s="189"/>
      <c r="J208" s="72"/>
      <c r="K208" s="72"/>
      <c r="L208" s="70"/>
      <c r="M208" s="233"/>
      <c r="N208" s="45"/>
      <c r="O208" s="45"/>
      <c r="P208" s="45"/>
      <c r="Q208" s="45"/>
      <c r="R208" s="45"/>
      <c r="S208" s="45"/>
      <c r="T208" s="93"/>
      <c r="AT208" s="22" t="s">
        <v>145</v>
      </c>
      <c r="AU208" s="22" t="s">
        <v>81</v>
      </c>
    </row>
    <row r="209" s="11" customFormat="1">
      <c r="B209" s="235"/>
      <c r="C209" s="236"/>
      <c r="D209" s="231" t="s">
        <v>149</v>
      </c>
      <c r="E209" s="237" t="s">
        <v>21</v>
      </c>
      <c r="F209" s="238" t="s">
        <v>1836</v>
      </c>
      <c r="G209" s="236"/>
      <c r="H209" s="239">
        <v>80</v>
      </c>
      <c r="I209" s="240"/>
      <c r="J209" s="236"/>
      <c r="K209" s="236"/>
      <c r="L209" s="241"/>
      <c r="M209" s="242"/>
      <c r="N209" s="243"/>
      <c r="O209" s="243"/>
      <c r="P209" s="243"/>
      <c r="Q209" s="243"/>
      <c r="R209" s="243"/>
      <c r="S209" s="243"/>
      <c r="T209" s="244"/>
      <c r="AT209" s="245" t="s">
        <v>149</v>
      </c>
      <c r="AU209" s="245" t="s">
        <v>81</v>
      </c>
      <c r="AV209" s="11" t="s">
        <v>81</v>
      </c>
      <c r="AW209" s="11" t="s">
        <v>35</v>
      </c>
      <c r="AX209" s="11" t="s">
        <v>71</v>
      </c>
      <c r="AY209" s="245" t="s">
        <v>136</v>
      </c>
    </row>
    <row r="210" s="12" customFormat="1">
      <c r="B210" s="260"/>
      <c r="C210" s="261"/>
      <c r="D210" s="231" t="s">
        <v>149</v>
      </c>
      <c r="E210" s="262" t="s">
        <v>21</v>
      </c>
      <c r="F210" s="263" t="s">
        <v>1722</v>
      </c>
      <c r="G210" s="261"/>
      <c r="H210" s="264">
        <v>80</v>
      </c>
      <c r="I210" s="265"/>
      <c r="J210" s="261"/>
      <c r="K210" s="261"/>
      <c r="L210" s="266"/>
      <c r="M210" s="267"/>
      <c r="N210" s="268"/>
      <c r="O210" s="268"/>
      <c r="P210" s="268"/>
      <c r="Q210" s="268"/>
      <c r="R210" s="268"/>
      <c r="S210" s="268"/>
      <c r="T210" s="269"/>
      <c r="AT210" s="270" t="s">
        <v>149</v>
      </c>
      <c r="AU210" s="270" t="s">
        <v>81</v>
      </c>
      <c r="AV210" s="12" t="s">
        <v>143</v>
      </c>
      <c r="AW210" s="12" t="s">
        <v>35</v>
      </c>
      <c r="AX210" s="12" t="s">
        <v>79</v>
      </c>
      <c r="AY210" s="270" t="s">
        <v>136</v>
      </c>
    </row>
    <row r="211" s="10" customFormat="1" ht="29.88" customHeight="1">
      <c r="B211" s="203"/>
      <c r="C211" s="204"/>
      <c r="D211" s="205" t="s">
        <v>70</v>
      </c>
      <c r="E211" s="217" t="s">
        <v>1840</v>
      </c>
      <c r="F211" s="217" t="s">
        <v>1841</v>
      </c>
      <c r="G211" s="204"/>
      <c r="H211" s="204"/>
      <c r="I211" s="207"/>
      <c r="J211" s="218">
        <f>BK211</f>
        <v>0</v>
      </c>
      <c r="K211" s="204"/>
      <c r="L211" s="209"/>
      <c r="M211" s="210"/>
      <c r="N211" s="211"/>
      <c r="O211" s="211"/>
      <c r="P211" s="212">
        <f>SUM(P212:P223)</f>
        <v>0</v>
      </c>
      <c r="Q211" s="211"/>
      <c r="R211" s="212">
        <f>SUM(R212:R223)</f>
        <v>0</v>
      </c>
      <c r="S211" s="211"/>
      <c r="T211" s="213">
        <f>SUM(T212:T223)</f>
        <v>0</v>
      </c>
      <c r="AR211" s="214" t="s">
        <v>79</v>
      </c>
      <c r="AT211" s="215" t="s">
        <v>70</v>
      </c>
      <c r="AU211" s="215" t="s">
        <v>79</v>
      </c>
      <c r="AY211" s="214" t="s">
        <v>136</v>
      </c>
      <c r="BK211" s="216">
        <f>SUM(BK212:BK223)</f>
        <v>0</v>
      </c>
    </row>
    <row r="212" s="1" customFormat="1" ht="16.5" customHeight="1">
      <c r="B212" s="44"/>
      <c r="C212" s="219" t="s">
        <v>387</v>
      </c>
      <c r="D212" s="219" t="s">
        <v>138</v>
      </c>
      <c r="E212" s="220" t="s">
        <v>1842</v>
      </c>
      <c r="F212" s="221" t="s">
        <v>1843</v>
      </c>
      <c r="G212" s="222" t="s">
        <v>231</v>
      </c>
      <c r="H212" s="223">
        <v>30.879999999999999</v>
      </c>
      <c r="I212" s="224"/>
      <c r="J212" s="225">
        <f>ROUND(I212*H212,2)</f>
        <v>0</v>
      </c>
      <c r="K212" s="221" t="s">
        <v>21</v>
      </c>
      <c r="L212" s="70"/>
      <c r="M212" s="226" t="s">
        <v>21</v>
      </c>
      <c r="N212" s="227" t="s">
        <v>42</v>
      </c>
      <c r="O212" s="45"/>
      <c r="P212" s="228">
        <f>O212*H212</f>
        <v>0</v>
      </c>
      <c r="Q212" s="228">
        <v>0</v>
      </c>
      <c r="R212" s="228">
        <f>Q212*H212</f>
        <v>0</v>
      </c>
      <c r="S212" s="228">
        <v>0</v>
      </c>
      <c r="T212" s="229">
        <f>S212*H212</f>
        <v>0</v>
      </c>
      <c r="AR212" s="22" t="s">
        <v>143</v>
      </c>
      <c r="AT212" s="22" t="s">
        <v>138</v>
      </c>
      <c r="AU212" s="22" t="s">
        <v>81</v>
      </c>
      <c r="AY212" s="22" t="s">
        <v>136</v>
      </c>
      <c r="BE212" s="230">
        <f>IF(N212="základní",J212,0)</f>
        <v>0</v>
      </c>
      <c r="BF212" s="230">
        <f>IF(N212="snížená",J212,0)</f>
        <v>0</v>
      </c>
      <c r="BG212" s="230">
        <f>IF(N212="zákl. přenesená",J212,0)</f>
        <v>0</v>
      </c>
      <c r="BH212" s="230">
        <f>IF(N212="sníž. přenesená",J212,0)</f>
        <v>0</v>
      </c>
      <c r="BI212" s="230">
        <f>IF(N212="nulová",J212,0)</f>
        <v>0</v>
      </c>
      <c r="BJ212" s="22" t="s">
        <v>79</v>
      </c>
      <c r="BK212" s="230">
        <f>ROUND(I212*H212,2)</f>
        <v>0</v>
      </c>
      <c r="BL212" s="22" t="s">
        <v>143</v>
      </c>
      <c r="BM212" s="22" t="s">
        <v>1844</v>
      </c>
    </row>
    <row r="213" s="1" customFormat="1">
      <c r="B213" s="44"/>
      <c r="C213" s="72"/>
      <c r="D213" s="231" t="s">
        <v>145</v>
      </c>
      <c r="E213" s="72"/>
      <c r="F213" s="232" t="s">
        <v>1843</v>
      </c>
      <c r="G213" s="72"/>
      <c r="H213" s="72"/>
      <c r="I213" s="189"/>
      <c r="J213" s="72"/>
      <c r="K213" s="72"/>
      <c r="L213" s="70"/>
      <c r="M213" s="233"/>
      <c r="N213" s="45"/>
      <c r="O213" s="45"/>
      <c r="P213" s="45"/>
      <c r="Q213" s="45"/>
      <c r="R213" s="45"/>
      <c r="S213" s="45"/>
      <c r="T213" s="93"/>
      <c r="AT213" s="22" t="s">
        <v>145</v>
      </c>
      <c r="AU213" s="22" t="s">
        <v>81</v>
      </c>
    </row>
    <row r="214" s="1" customFormat="1" ht="16.5" customHeight="1">
      <c r="B214" s="44"/>
      <c r="C214" s="219" t="s">
        <v>393</v>
      </c>
      <c r="D214" s="219" t="s">
        <v>138</v>
      </c>
      <c r="E214" s="220" t="s">
        <v>1845</v>
      </c>
      <c r="F214" s="221" t="s">
        <v>1846</v>
      </c>
      <c r="G214" s="222" t="s">
        <v>231</v>
      </c>
      <c r="H214" s="223">
        <v>401.44</v>
      </c>
      <c r="I214" s="224"/>
      <c r="J214" s="225">
        <f>ROUND(I214*H214,2)</f>
        <v>0</v>
      </c>
      <c r="K214" s="221" t="s">
        <v>21</v>
      </c>
      <c r="L214" s="70"/>
      <c r="M214" s="226" t="s">
        <v>21</v>
      </c>
      <c r="N214" s="227" t="s">
        <v>42</v>
      </c>
      <c r="O214" s="45"/>
      <c r="P214" s="228">
        <f>O214*H214</f>
        <v>0</v>
      </c>
      <c r="Q214" s="228">
        <v>0</v>
      </c>
      <c r="R214" s="228">
        <f>Q214*H214</f>
        <v>0</v>
      </c>
      <c r="S214" s="228">
        <v>0</v>
      </c>
      <c r="T214" s="229">
        <f>S214*H214</f>
        <v>0</v>
      </c>
      <c r="AR214" s="22" t="s">
        <v>143</v>
      </c>
      <c r="AT214" s="22" t="s">
        <v>138</v>
      </c>
      <c r="AU214" s="22" t="s">
        <v>81</v>
      </c>
      <c r="AY214" s="22" t="s">
        <v>136</v>
      </c>
      <c r="BE214" s="230">
        <f>IF(N214="základní",J214,0)</f>
        <v>0</v>
      </c>
      <c r="BF214" s="230">
        <f>IF(N214="snížená",J214,0)</f>
        <v>0</v>
      </c>
      <c r="BG214" s="230">
        <f>IF(N214="zákl. přenesená",J214,0)</f>
        <v>0</v>
      </c>
      <c r="BH214" s="230">
        <f>IF(N214="sníž. přenesená",J214,0)</f>
        <v>0</v>
      </c>
      <c r="BI214" s="230">
        <f>IF(N214="nulová",J214,0)</f>
        <v>0</v>
      </c>
      <c r="BJ214" s="22" t="s">
        <v>79</v>
      </c>
      <c r="BK214" s="230">
        <f>ROUND(I214*H214,2)</f>
        <v>0</v>
      </c>
      <c r="BL214" s="22" t="s">
        <v>143</v>
      </c>
      <c r="BM214" s="22" t="s">
        <v>1847</v>
      </c>
    </row>
    <row r="215" s="1" customFormat="1">
      <c r="B215" s="44"/>
      <c r="C215" s="72"/>
      <c r="D215" s="231" t="s">
        <v>145</v>
      </c>
      <c r="E215" s="72"/>
      <c r="F215" s="232" t="s">
        <v>1846</v>
      </c>
      <c r="G215" s="72"/>
      <c r="H215" s="72"/>
      <c r="I215" s="189"/>
      <c r="J215" s="72"/>
      <c r="K215" s="72"/>
      <c r="L215" s="70"/>
      <c r="M215" s="233"/>
      <c r="N215" s="45"/>
      <c r="O215" s="45"/>
      <c r="P215" s="45"/>
      <c r="Q215" s="45"/>
      <c r="R215" s="45"/>
      <c r="S215" s="45"/>
      <c r="T215" s="93"/>
      <c r="AT215" s="22" t="s">
        <v>145</v>
      </c>
      <c r="AU215" s="22" t="s">
        <v>81</v>
      </c>
    </row>
    <row r="216" s="11" customFormat="1">
      <c r="B216" s="235"/>
      <c r="C216" s="236"/>
      <c r="D216" s="231" t="s">
        <v>149</v>
      </c>
      <c r="E216" s="237" t="s">
        <v>21</v>
      </c>
      <c r="F216" s="238" t="s">
        <v>1848</v>
      </c>
      <c r="G216" s="236"/>
      <c r="H216" s="239">
        <v>401.44</v>
      </c>
      <c r="I216" s="240"/>
      <c r="J216" s="236"/>
      <c r="K216" s="236"/>
      <c r="L216" s="241"/>
      <c r="M216" s="242"/>
      <c r="N216" s="243"/>
      <c r="O216" s="243"/>
      <c r="P216" s="243"/>
      <c r="Q216" s="243"/>
      <c r="R216" s="243"/>
      <c r="S216" s="243"/>
      <c r="T216" s="244"/>
      <c r="AT216" s="245" t="s">
        <v>149</v>
      </c>
      <c r="AU216" s="245" t="s">
        <v>81</v>
      </c>
      <c r="AV216" s="11" t="s">
        <v>81</v>
      </c>
      <c r="AW216" s="11" t="s">
        <v>35</v>
      </c>
      <c r="AX216" s="11" t="s">
        <v>71</v>
      </c>
      <c r="AY216" s="245" t="s">
        <v>136</v>
      </c>
    </row>
    <row r="217" s="12" customFormat="1">
      <c r="B217" s="260"/>
      <c r="C217" s="261"/>
      <c r="D217" s="231" t="s">
        <v>149</v>
      </c>
      <c r="E217" s="262" t="s">
        <v>21</v>
      </c>
      <c r="F217" s="263" t="s">
        <v>1722</v>
      </c>
      <c r="G217" s="261"/>
      <c r="H217" s="264">
        <v>401.44</v>
      </c>
      <c r="I217" s="265"/>
      <c r="J217" s="261"/>
      <c r="K217" s="261"/>
      <c r="L217" s="266"/>
      <c r="M217" s="267"/>
      <c r="N217" s="268"/>
      <c r="O217" s="268"/>
      <c r="P217" s="268"/>
      <c r="Q217" s="268"/>
      <c r="R217" s="268"/>
      <c r="S217" s="268"/>
      <c r="T217" s="269"/>
      <c r="AT217" s="270" t="s">
        <v>149</v>
      </c>
      <c r="AU217" s="270" t="s">
        <v>81</v>
      </c>
      <c r="AV217" s="12" t="s">
        <v>143</v>
      </c>
      <c r="AW217" s="12" t="s">
        <v>35</v>
      </c>
      <c r="AX217" s="12" t="s">
        <v>79</v>
      </c>
      <c r="AY217" s="270" t="s">
        <v>136</v>
      </c>
    </row>
    <row r="218" s="1" customFormat="1" ht="16.5" customHeight="1">
      <c r="B218" s="44"/>
      <c r="C218" s="219" t="s">
        <v>404</v>
      </c>
      <c r="D218" s="219" t="s">
        <v>138</v>
      </c>
      <c r="E218" s="220" t="s">
        <v>1849</v>
      </c>
      <c r="F218" s="221" t="s">
        <v>1850</v>
      </c>
      <c r="G218" s="222" t="s">
        <v>231</v>
      </c>
      <c r="H218" s="223">
        <v>30.879999999999999</v>
      </c>
      <c r="I218" s="224"/>
      <c r="J218" s="225">
        <f>ROUND(I218*H218,2)</f>
        <v>0</v>
      </c>
      <c r="K218" s="221" t="s">
        <v>21</v>
      </c>
      <c r="L218" s="70"/>
      <c r="M218" s="226" t="s">
        <v>21</v>
      </c>
      <c r="N218" s="227" t="s">
        <v>42</v>
      </c>
      <c r="O218" s="45"/>
      <c r="P218" s="228">
        <f>O218*H218</f>
        <v>0</v>
      </c>
      <c r="Q218" s="228">
        <v>0</v>
      </c>
      <c r="R218" s="228">
        <f>Q218*H218</f>
        <v>0</v>
      </c>
      <c r="S218" s="228">
        <v>0</v>
      </c>
      <c r="T218" s="229">
        <f>S218*H218</f>
        <v>0</v>
      </c>
      <c r="AR218" s="22" t="s">
        <v>143</v>
      </c>
      <c r="AT218" s="22" t="s">
        <v>138</v>
      </c>
      <c r="AU218" s="22" t="s">
        <v>81</v>
      </c>
      <c r="AY218" s="22" t="s">
        <v>136</v>
      </c>
      <c r="BE218" s="230">
        <f>IF(N218="základní",J218,0)</f>
        <v>0</v>
      </c>
      <c r="BF218" s="230">
        <f>IF(N218="snížená",J218,0)</f>
        <v>0</v>
      </c>
      <c r="BG218" s="230">
        <f>IF(N218="zákl. přenesená",J218,0)</f>
        <v>0</v>
      </c>
      <c r="BH218" s="230">
        <f>IF(N218="sníž. přenesená",J218,0)</f>
        <v>0</v>
      </c>
      <c r="BI218" s="230">
        <f>IF(N218="nulová",J218,0)</f>
        <v>0</v>
      </c>
      <c r="BJ218" s="22" t="s">
        <v>79</v>
      </c>
      <c r="BK218" s="230">
        <f>ROUND(I218*H218,2)</f>
        <v>0</v>
      </c>
      <c r="BL218" s="22" t="s">
        <v>143</v>
      </c>
      <c r="BM218" s="22" t="s">
        <v>1851</v>
      </c>
    </row>
    <row r="219" s="1" customFormat="1">
      <c r="B219" s="44"/>
      <c r="C219" s="72"/>
      <c r="D219" s="231" t="s">
        <v>145</v>
      </c>
      <c r="E219" s="72"/>
      <c r="F219" s="232" t="s">
        <v>1850</v>
      </c>
      <c r="G219" s="72"/>
      <c r="H219" s="72"/>
      <c r="I219" s="189"/>
      <c r="J219" s="72"/>
      <c r="K219" s="72"/>
      <c r="L219" s="70"/>
      <c r="M219" s="233"/>
      <c r="N219" s="45"/>
      <c r="O219" s="45"/>
      <c r="P219" s="45"/>
      <c r="Q219" s="45"/>
      <c r="R219" s="45"/>
      <c r="S219" s="45"/>
      <c r="T219" s="93"/>
      <c r="AT219" s="22" t="s">
        <v>145</v>
      </c>
      <c r="AU219" s="22" t="s">
        <v>81</v>
      </c>
    </row>
    <row r="220" s="1" customFormat="1" ht="16.5" customHeight="1">
      <c r="B220" s="44"/>
      <c r="C220" s="219" t="s">
        <v>410</v>
      </c>
      <c r="D220" s="219" t="s">
        <v>138</v>
      </c>
      <c r="E220" s="220" t="s">
        <v>1852</v>
      </c>
      <c r="F220" s="221" t="s">
        <v>1853</v>
      </c>
      <c r="G220" s="222" t="s">
        <v>231</v>
      </c>
      <c r="H220" s="223">
        <v>12.779999999999999</v>
      </c>
      <c r="I220" s="224"/>
      <c r="J220" s="225">
        <f>ROUND(I220*H220,2)</f>
        <v>0</v>
      </c>
      <c r="K220" s="221" t="s">
        <v>21</v>
      </c>
      <c r="L220" s="70"/>
      <c r="M220" s="226" t="s">
        <v>21</v>
      </c>
      <c r="N220" s="227" t="s">
        <v>42</v>
      </c>
      <c r="O220" s="45"/>
      <c r="P220" s="228">
        <f>O220*H220</f>
        <v>0</v>
      </c>
      <c r="Q220" s="228">
        <v>0</v>
      </c>
      <c r="R220" s="228">
        <f>Q220*H220</f>
        <v>0</v>
      </c>
      <c r="S220" s="228">
        <v>0</v>
      </c>
      <c r="T220" s="229">
        <f>S220*H220</f>
        <v>0</v>
      </c>
      <c r="AR220" s="22" t="s">
        <v>143</v>
      </c>
      <c r="AT220" s="22" t="s">
        <v>138</v>
      </c>
      <c r="AU220" s="22" t="s">
        <v>81</v>
      </c>
      <c r="AY220" s="22" t="s">
        <v>136</v>
      </c>
      <c r="BE220" s="230">
        <f>IF(N220="základní",J220,0)</f>
        <v>0</v>
      </c>
      <c r="BF220" s="230">
        <f>IF(N220="snížená",J220,0)</f>
        <v>0</v>
      </c>
      <c r="BG220" s="230">
        <f>IF(N220="zákl. přenesená",J220,0)</f>
        <v>0</v>
      </c>
      <c r="BH220" s="230">
        <f>IF(N220="sníž. přenesená",J220,0)</f>
        <v>0</v>
      </c>
      <c r="BI220" s="230">
        <f>IF(N220="nulová",J220,0)</f>
        <v>0</v>
      </c>
      <c r="BJ220" s="22" t="s">
        <v>79</v>
      </c>
      <c r="BK220" s="230">
        <f>ROUND(I220*H220,2)</f>
        <v>0</v>
      </c>
      <c r="BL220" s="22" t="s">
        <v>143</v>
      </c>
      <c r="BM220" s="22" t="s">
        <v>1854</v>
      </c>
    </row>
    <row r="221" s="1" customFormat="1">
      <c r="B221" s="44"/>
      <c r="C221" s="72"/>
      <c r="D221" s="231" t="s">
        <v>145</v>
      </c>
      <c r="E221" s="72"/>
      <c r="F221" s="232" t="s">
        <v>1853</v>
      </c>
      <c r="G221" s="72"/>
      <c r="H221" s="72"/>
      <c r="I221" s="189"/>
      <c r="J221" s="72"/>
      <c r="K221" s="72"/>
      <c r="L221" s="70"/>
      <c r="M221" s="233"/>
      <c r="N221" s="45"/>
      <c r="O221" s="45"/>
      <c r="P221" s="45"/>
      <c r="Q221" s="45"/>
      <c r="R221" s="45"/>
      <c r="S221" s="45"/>
      <c r="T221" s="93"/>
      <c r="AT221" s="22" t="s">
        <v>145</v>
      </c>
      <c r="AU221" s="22" t="s">
        <v>81</v>
      </c>
    </row>
    <row r="222" s="1" customFormat="1" ht="16.5" customHeight="1">
      <c r="B222" s="44"/>
      <c r="C222" s="219" t="s">
        <v>416</v>
      </c>
      <c r="D222" s="219" t="s">
        <v>138</v>
      </c>
      <c r="E222" s="220" t="s">
        <v>1855</v>
      </c>
      <c r="F222" s="221" t="s">
        <v>1856</v>
      </c>
      <c r="G222" s="222" t="s">
        <v>231</v>
      </c>
      <c r="H222" s="223">
        <v>18.100000000000001</v>
      </c>
      <c r="I222" s="224"/>
      <c r="J222" s="225">
        <f>ROUND(I222*H222,2)</f>
        <v>0</v>
      </c>
      <c r="K222" s="221" t="s">
        <v>21</v>
      </c>
      <c r="L222" s="70"/>
      <c r="M222" s="226" t="s">
        <v>21</v>
      </c>
      <c r="N222" s="227" t="s">
        <v>42</v>
      </c>
      <c r="O222" s="45"/>
      <c r="P222" s="228">
        <f>O222*H222</f>
        <v>0</v>
      </c>
      <c r="Q222" s="228">
        <v>0</v>
      </c>
      <c r="R222" s="228">
        <f>Q222*H222</f>
        <v>0</v>
      </c>
      <c r="S222" s="228">
        <v>0</v>
      </c>
      <c r="T222" s="229">
        <f>S222*H222</f>
        <v>0</v>
      </c>
      <c r="AR222" s="22" t="s">
        <v>143</v>
      </c>
      <c r="AT222" s="22" t="s">
        <v>138</v>
      </c>
      <c r="AU222" s="22" t="s">
        <v>81</v>
      </c>
      <c r="AY222" s="22" t="s">
        <v>136</v>
      </c>
      <c r="BE222" s="230">
        <f>IF(N222="základní",J222,0)</f>
        <v>0</v>
      </c>
      <c r="BF222" s="230">
        <f>IF(N222="snížená",J222,0)</f>
        <v>0</v>
      </c>
      <c r="BG222" s="230">
        <f>IF(N222="zákl. přenesená",J222,0)</f>
        <v>0</v>
      </c>
      <c r="BH222" s="230">
        <f>IF(N222="sníž. přenesená",J222,0)</f>
        <v>0</v>
      </c>
      <c r="BI222" s="230">
        <f>IF(N222="nulová",J222,0)</f>
        <v>0</v>
      </c>
      <c r="BJ222" s="22" t="s">
        <v>79</v>
      </c>
      <c r="BK222" s="230">
        <f>ROUND(I222*H222,2)</f>
        <v>0</v>
      </c>
      <c r="BL222" s="22" t="s">
        <v>143</v>
      </c>
      <c r="BM222" s="22" t="s">
        <v>1857</v>
      </c>
    </row>
    <row r="223" s="1" customFormat="1">
      <c r="B223" s="44"/>
      <c r="C223" s="72"/>
      <c r="D223" s="231" t="s">
        <v>145</v>
      </c>
      <c r="E223" s="72"/>
      <c r="F223" s="232" t="s">
        <v>1856</v>
      </c>
      <c r="G223" s="72"/>
      <c r="H223" s="72"/>
      <c r="I223" s="189"/>
      <c r="J223" s="72"/>
      <c r="K223" s="72"/>
      <c r="L223" s="70"/>
      <c r="M223" s="233"/>
      <c r="N223" s="45"/>
      <c r="O223" s="45"/>
      <c r="P223" s="45"/>
      <c r="Q223" s="45"/>
      <c r="R223" s="45"/>
      <c r="S223" s="45"/>
      <c r="T223" s="93"/>
      <c r="AT223" s="22" t="s">
        <v>145</v>
      </c>
      <c r="AU223" s="22" t="s">
        <v>81</v>
      </c>
    </row>
    <row r="224" s="10" customFormat="1" ht="29.88" customHeight="1">
      <c r="B224" s="203"/>
      <c r="C224" s="204"/>
      <c r="D224" s="205" t="s">
        <v>70</v>
      </c>
      <c r="E224" s="217" t="s">
        <v>1858</v>
      </c>
      <c r="F224" s="217" t="s">
        <v>1859</v>
      </c>
      <c r="G224" s="204"/>
      <c r="H224" s="204"/>
      <c r="I224" s="207"/>
      <c r="J224" s="218">
        <f>BK224</f>
        <v>0</v>
      </c>
      <c r="K224" s="204"/>
      <c r="L224" s="209"/>
      <c r="M224" s="210"/>
      <c r="N224" s="211"/>
      <c r="O224" s="211"/>
      <c r="P224" s="212">
        <f>SUM(P225:P228)</f>
        <v>0</v>
      </c>
      <c r="Q224" s="211"/>
      <c r="R224" s="212">
        <f>SUM(R225:R228)</f>
        <v>0</v>
      </c>
      <c r="S224" s="211"/>
      <c r="T224" s="213">
        <f>SUM(T225:T228)</f>
        <v>0</v>
      </c>
      <c r="AR224" s="214" t="s">
        <v>79</v>
      </c>
      <c r="AT224" s="215" t="s">
        <v>70</v>
      </c>
      <c r="AU224" s="215" t="s">
        <v>79</v>
      </c>
      <c r="AY224" s="214" t="s">
        <v>136</v>
      </c>
      <c r="BK224" s="216">
        <f>SUM(BK225:BK228)</f>
        <v>0</v>
      </c>
    </row>
    <row r="225" s="1" customFormat="1" ht="16.5" customHeight="1">
      <c r="B225" s="44"/>
      <c r="C225" s="219" t="s">
        <v>629</v>
      </c>
      <c r="D225" s="219" t="s">
        <v>138</v>
      </c>
      <c r="E225" s="220" t="s">
        <v>1860</v>
      </c>
      <c r="F225" s="221" t="s">
        <v>1861</v>
      </c>
      <c r="G225" s="222" t="s">
        <v>231</v>
      </c>
      <c r="H225" s="223">
        <v>108.84</v>
      </c>
      <c r="I225" s="224"/>
      <c r="J225" s="225">
        <f>ROUND(I225*H225,2)</f>
        <v>0</v>
      </c>
      <c r="K225" s="221" t="s">
        <v>21</v>
      </c>
      <c r="L225" s="70"/>
      <c r="M225" s="226" t="s">
        <v>21</v>
      </c>
      <c r="N225" s="227" t="s">
        <v>42</v>
      </c>
      <c r="O225" s="45"/>
      <c r="P225" s="228">
        <f>O225*H225</f>
        <v>0</v>
      </c>
      <c r="Q225" s="228">
        <v>0</v>
      </c>
      <c r="R225" s="228">
        <f>Q225*H225</f>
        <v>0</v>
      </c>
      <c r="S225" s="228">
        <v>0</v>
      </c>
      <c r="T225" s="229">
        <f>S225*H225</f>
        <v>0</v>
      </c>
      <c r="AR225" s="22" t="s">
        <v>143</v>
      </c>
      <c r="AT225" s="22" t="s">
        <v>138</v>
      </c>
      <c r="AU225" s="22" t="s">
        <v>81</v>
      </c>
      <c r="AY225" s="22" t="s">
        <v>136</v>
      </c>
      <c r="BE225" s="230">
        <f>IF(N225="základní",J225,0)</f>
        <v>0</v>
      </c>
      <c r="BF225" s="230">
        <f>IF(N225="snížená",J225,0)</f>
        <v>0</v>
      </c>
      <c r="BG225" s="230">
        <f>IF(N225="zákl. přenesená",J225,0)</f>
        <v>0</v>
      </c>
      <c r="BH225" s="230">
        <f>IF(N225="sníž. přenesená",J225,0)</f>
        <v>0</v>
      </c>
      <c r="BI225" s="230">
        <f>IF(N225="nulová",J225,0)</f>
        <v>0</v>
      </c>
      <c r="BJ225" s="22" t="s">
        <v>79</v>
      </c>
      <c r="BK225" s="230">
        <f>ROUND(I225*H225,2)</f>
        <v>0</v>
      </c>
      <c r="BL225" s="22" t="s">
        <v>143</v>
      </c>
      <c r="BM225" s="22" t="s">
        <v>1862</v>
      </c>
    </row>
    <row r="226" s="1" customFormat="1">
      <c r="B226" s="44"/>
      <c r="C226" s="72"/>
      <c r="D226" s="231" t="s">
        <v>145</v>
      </c>
      <c r="E226" s="72"/>
      <c r="F226" s="232" t="s">
        <v>1861</v>
      </c>
      <c r="G226" s="72"/>
      <c r="H226" s="72"/>
      <c r="I226" s="189"/>
      <c r="J226" s="72"/>
      <c r="K226" s="72"/>
      <c r="L226" s="70"/>
      <c r="M226" s="233"/>
      <c r="N226" s="45"/>
      <c r="O226" s="45"/>
      <c r="P226" s="45"/>
      <c r="Q226" s="45"/>
      <c r="R226" s="45"/>
      <c r="S226" s="45"/>
      <c r="T226" s="93"/>
      <c r="AT226" s="22" t="s">
        <v>145</v>
      </c>
      <c r="AU226" s="22" t="s">
        <v>81</v>
      </c>
    </row>
    <row r="227" s="1" customFormat="1" ht="16.5" customHeight="1">
      <c r="B227" s="44"/>
      <c r="C227" s="219" t="s">
        <v>634</v>
      </c>
      <c r="D227" s="219" t="s">
        <v>138</v>
      </c>
      <c r="E227" s="220" t="s">
        <v>1863</v>
      </c>
      <c r="F227" s="221" t="s">
        <v>1864</v>
      </c>
      <c r="G227" s="222" t="s">
        <v>231</v>
      </c>
      <c r="H227" s="223">
        <v>0.039</v>
      </c>
      <c r="I227" s="224"/>
      <c r="J227" s="225">
        <f>ROUND(I227*H227,2)</f>
        <v>0</v>
      </c>
      <c r="K227" s="221" t="s">
        <v>21</v>
      </c>
      <c r="L227" s="70"/>
      <c r="M227" s="226" t="s">
        <v>21</v>
      </c>
      <c r="N227" s="227" t="s">
        <v>42</v>
      </c>
      <c r="O227" s="45"/>
      <c r="P227" s="228">
        <f>O227*H227</f>
        <v>0</v>
      </c>
      <c r="Q227" s="228">
        <v>0</v>
      </c>
      <c r="R227" s="228">
        <f>Q227*H227</f>
        <v>0</v>
      </c>
      <c r="S227" s="228">
        <v>0</v>
      </c>
      <c r="T227" s="229">
        <f>S227*H227</f>
        <v>0</v>
      </c>
      <c r="AR227" s="22" t="s">
        <v>143</v>
      </c>
      <c r="AT227" s="22" t="s">
        <v>138</v>
      </c>
      <c r="AU227" s="22" t="s">
        <v>81</v>
      </c>
      <c r="AY227" s="22" t="s">
        <v>136</v>
      </c>
      <c r="BE227" s="230">
        <f>IF(N227="základní",J227,0)</f>
        <v>0</v>
      </c>
      <c r="BF227" s="230">
        <f>IF(N227="snížená",J227,0)</f>
        <v>0</v>
      </c>
      <c r="BG227" s="230">
        <f>IF(N227="zákl. přenesená",J227,0)</f>
        <v>0</v>
      </c>
      <c r="BH227" s="230">
        <f>IF(N227="sníž. přenesená",J227,0)</f>
        <v>0</v>
      </c>
      <c r="BI227" s="230">
        <f>IF(N227="nulová",J227,0)</f>
        <v>0</v>
      </c>
      <c r="BJ227" s="22" t="s">
        <v>79</v>
      </c>
      <c r="BK227" s="230">
        <f>ROUND(I227*H227,2)</f>
        <v>0</v>
      </c>
      <c r="BL227" s="22" t="s">
        <v>143</v>
      </c>
      <c r="BM227" s="22" t="s">
        <v>1865</v>
      </c>
    </row>
    <row r="228" s="1" customFormat="1">
      <c r="B228" s="44"/>
      <c r="C228" s="72"/>
      <c r="D228" s="231" t="s">
        <v>145</v>
      </c>
      <c r="E228" s="72"/>
      <c r="F228" s="232" t="s">
        <v>1864</v>
      </c>
      <c r="G228" s="72"/>
      <c r="H228" s="72"/>
      <c r="I228" s="189"/>
      <c r="J228" s="72"/>
      <c r="K228" s="72"/>
      <c r="L228" s="70"/>
      <c r="M228" s="233"/>
      <c r="N228" s="45"/>
      <c r="O228" s="45"/>
      <c r="P228" s="45"/>
      <c r="Q228" s="45"/>
      <c r="R228" s="45"/>
      <c r="S228" s="45"/>
      <c r="T228" s="93"/>
      <c r="AT228" s="22" t="s">
        <v>145</v>
      </c>
      <c r="AU228" s="22" t="s">
        <v>81</v>
      </c>
    </row>
    <row r="229" s="10" customFormat="1" ht="37.44" customHeight="1">
      <c r="B229" s="203"/>
      <c r="C229" s="204"/>
      <c r="D229" s="205" t="s">
        <v>70</v>
      </c>
      <c r="E229" s="206" t="s">
        <v>228</v>
      </c>
      <c r="F229" s="206" t="s">
        <v>1310</v>
      </c>
      <c r="G229" s="204"/>
      <c r="H229" s="204"/>
      <c r="I229" s="207"/>
      <c r="J229" s="208">
        <f>BK229</f>
        <v>0</v>
      </c>
      <c r="K229" s="204"/>
      <c r="L229" s="209"/>
      <c r="M229" s="210"/>
      <c r="N229" s="211"/>
      <c r="O229" s="211"/>
      <c r="P229" s="212">
        <f>P230</f>
        <v>0</v>
      </c>
      <c r="Q229" s="211"/>
      <c r="R229" s="212">
        <f>R230</f>
        <v>0</v>
      </c>
      <c r="S229" s="211"/>
      <c r="T229" s="213">
        <f>T230</f>
        <v>0</v>
      </c>
      <c r="AR229" s="214" t="s">
        <v>156</v>
      </c>
      <c r="AT229" s="215" t="s">
        <v>70</v>
      </c>
      <c r="AU229" s="215" t="s">
        <v>71</v>
      </c>
      <c r="AY229" s="214" t="s">
        <v>136</v>
      </c>
      <c r="BK229" s="216">
        <f>BK230</f>
        <v>0</v>
      </c>
    </row>
    <row r="230" s="10" customFormat="1" ht="19.92" customHeight="1">
      <c r="B230" s="203"/>
      <c r="C230" s="204"/>
      <c r="D230" s="205" t="s">
        <v>70</v>
      </c>
      <c r="E230" s="217" t="s">
        <v>1311</v>
      </c>
      <c r="F230" s="217" t="s">
        <v>1312</v>
      </c>
      <c r="G230" s="204"/>
      <c r="H230" s="204"/>
      <c r="I230" s="207"/>
      <c r="J230" s="218">
        <f>BK230</f>
        <v>0</v>
      </c>
      <c r="K230" s="204"/>
      <c r="L230" s="209"/>
      <c r="M230" s="210"/>
      <c r="N230" s="211"/>
      <c r="O230" s="211"/>
      <c r="P230" s="212">
        <f>SUM(P231:P290)</f>
        <v>0</v>
      </c>
      <c r="Q230" s="211"/>
      <c r="R230" s="212">
        <f>SUM(R231:R290)</f>
        <v>0</v>
      </c>
      <c r="S230" s="211"/>
      <c r="T230" s="213">
        <f>SUM(T231:T290)</f>
        <v>0</v>
      </c>
      <c r="AR230" s="214" t="s">
        <v>156</v>
      </c>
      <c r="AT230" s="215" t="s">
        <v>70</v>
      </c>
      <c r="AU230" s="215" t="s">
        <v>79</v>
      </c>
      <c r="AY230" s="214" t="s">
        <v>136</v>
      </c>
      <c r="BK230" s="216">
        <f>SUM(BK231:BK290)</f>
        <v>0</v>
      </c>
    </row>
    <row r="231" s="1" customFormat="1" ht="16.5" customHeight="1">
      <c r="B231" s="44"/>
      <c r="C231" s="246" t="s">
        <v>639</v>
      </c>
      <c r="D231" s="246" t="s">
        <v>228</v>
      </c>
      <c r="E231" s="247" t="s">
        <v>1866</v>
      </c>
      <c r="F231" s="248" t="s">
        <v>1867</v>
      </c>
      <c r="G231" s="249" t="s">
        <v>353</v>
      </c>
      <c r="H231" s="250">
        <v>2</v>
      </c>
      <c r="I231" s="251"/>
      <c r="J231" s="252">
        <f>ROUND(I231*H231,2)</f>
        <v>0</v>
      </c>
      <c r="K231" s="248" t="s">
        <v>21</v>
      </c>
      <c r="L231" s="253"/>
      <c r="M231" s="254" t="s">
        <v>21</v>
      </c>
      <c r="N231" s="255" t="s">
        <v>42</v>
      </c>
      <c r="O231" s="45"/>
      <c r="P231" s="228">
        <f>O231*H231</f>
        <v>0</v>
      </c>
      <c r="Q231" s="228">
        <v>0</v>
      </c>
      <c r="R231" s="228">
        <f>Q231*H231</f>
        <v>0</v>
      </c>
      <c r="S231" s="228">
        <v>0</v>
      </c>
      <c r="T231" s="229">
        <f>S231*H231</f>
        <v>0</v>
      </c>
      <c r="AR231" s="22" t="s">
        <v>1320</v>
      </c>
      <c r="AT231" s="22" t="s">
        <v>228</v>
      </c>
      <c r="AU231" s="22" t="s">
        <v>81</v>
      </c>
      <c r="AY231" s="22" t="s">
        <v>136</v>
      </c>
      <c r="BE231" s="230">
        <f>IF(N231="základní",J231,0)</f>
        <v>0</v>
      </c>
      <c r="BF231" s="230">
        <f>IF(N231="snížená",J231,0)</f>
        <v>0</v>
      </c>
      <c r="BG231" s="230">
        <f>IF(N231="zákl. přenesená",J231,0)</f>
        <v>0</v>
      </c>
      <c r="BH231" s="230">
        <f>IF(N231="sníž. přenesená",J231,0)</f>
        <v>0</v>
      </c>
      <c r="BI231" s="230">
        <f>IF(N231="nulová",J231,0)</f>
        <v>0</v>
      </c>
      <c r="BJ231" s="22" t="s">
        <v>79</v>
      </c>
      <c r="BK231" s="230">
        <f>ROUND(I231*H231,2)</f>
        <v>0</v>
      </c>
      <c r="BL231" s="22" t="s">
        <v>737</v>
      </c>
      <c r="BM231" s="22" t="s">
        <v>1868</v>
      </c>
    </row>
    <row r="232" s="1" customFormat="1">
      <c r="B232" s="44"/>
      <c r="C232" s="72"/>
      <c r="D232" s="231" t="s">
        <v>145</v>
      </c>
      <c r="E232" s="72"/>
      <c r="F232" s="232" t="s">
        <v>1867</v>
      </c>
      <c r="G232" s="72"/>
      <c r="H232" s="72"/>
      <c r="I232" s="189"/>
      <c r="J232" s="72"/>
      <c r="K232" s="72"/>
      <c r="L232" s="70"/>
      <c r="M232" s="233"/>
      <c r="N232" s="45"/>
      <c r="O232" s="45"/>
      <c r="P232" s="45"/>
      <c r="Q232" s="45"/>
      <c r="R232" s="45"/>
      <c r="S232" s="45"/>
      <c r="T232" s="93"/>
      <c r="AT232" s="22" t="s">
        <v>145</v>
      </c>
      <c r="AU232" s="22" t="s">
        <v>81</v>
      </c>
    </row>
    <row r="233" s="1" customFormat="1" ht="16.5" customHeight="1">
      <c r="B233" s="44"/>
      <c r="C233" s="219" t="s">
        <v>644</v>
      </c>
      <c r="D233" s="219" t="s">
        <v>138</v>
      </c>
      <c r="E233" s="220" t="s">
        <v>1869</v>
      </c>
      <c r="F233" s="221" t="s">
        <v>1870</v>
      </c>
      <c r="G233" s="222" t="s">
        <v>353</v>
      </c>
      <c r="H233" s="223">
        <v>2</v>
      </c>
      <c r="I233" s="224"/>
      <c r="J233" s="225">
        <f>ROUND(I233*H233,2)</f>
        <v>0</v>
      </c>
      <c r="K233" s="221" t="s">
        <v>21</v>
      </c>
      <c r="L233" s="70"/>
      <c r="M233" s="226" t="s">
        <v>21</v>
      </c>
      <c r="N233" s="227" t="s">
        <v>42</v>
      </c>
      <c r="O233" s="45"/>
      <c r="P233" s="228">
        <f>O233*H233</f>
        <v>0</v>
      </c>
      <c r="Q233" s="228">
        <v>0</v>
      </c>
      <c r="R233" s="228">
        <f>Q233*H233</f>
        <v>0</v>
      </c>
      <c r="S233" s="228">
        <v>0</v>
      </c>
      <c r="T233" s="229">
        <f>S233*H233</f>
        <v>0</v>
      </c>
      <c r="AR233" s="22" t="s">
        <v>737</v>
      </c>
      <c r="AT233" s="22" t="s">
        <v>138</v>
      </c>
      <c r="AU233" s="22" t="s">
        <v>81</v>
      </c>
      <c r="AY233" s="22" t="s">
        <v>136</v>
      </c>
      <c r="BE233" s="230">
        <f>IF(N233="základní",J233,0)</f>
        <v>0</v>
      </c>
      <c r="BF233" s="230">
        <f>IF(N233="snížená",J233,0)</f>
        <v>0</v>
      </c>
      <c r="BG233" s="230">
        <f>IF(N233="zákl. přenesená",J233,0)</f>
        <v>0</v>
      </c>
      <c r="BH233" s="230">
        <f>IF(N233="sníž. přenesená",J233,0)</f>
        <v>0</v>
      </c>
      <c r="BI233" s="230">
        <f>IF(N233="nulová",J233,0)</f>
        <v>0</v>
      </c>
      <c r="BJ233" s="22" t="s">
        <v>79</v>
      </c>
      <c r="BK233" s="230">
        <f>ROUND(I233*H233,2)</f>
        <v>0</v>
      </c>
      <c r="BL233" s="22" t="s">
        <v>737</v>
      </c>
      <c r="BM233" s="22" t="s">
        <v>1871</v>
      </c>
    </row>
    <row r="234" s="1" customFormat="1">
      <c r="B234" s="44"/>
      <c r="C234" s="72"/>
      <c r="D234" s="231" t="s">
        <v>145</v>
      </c>
      <c r="E234" s="72"/>
      <c r="F234" s="232" t="s">
        <v>1870</v>
      </c>
      <c r="G234" s="72"/>
      <c r="H234" s="72"/>
      <c r="I234" s="189"/>
      <c r="J234" s="72"/>
      <c r="K234" s="72"/>
      <c r="L234" s="70"/>
      <c r="M234" s="233"/>
      <c r="N234" s="45"/>
      <c r="O234" s="45"/>
      <c r="P234" s="45"/>
      <c r="Q234" s="45"/>
      <c r="R234" s="45"/>
      <c r="S234" s="45"/>
      <c r="T234" s="93"/>
      <c r="AT234" s="22" t="s">
        <v>145</v>
      </c>
      <c r="AU234" s="22" t="s">
        <v>81</v>
      </c>
    </row>
    <row r="235" s="1" customFormat="1" ht="16.5" customHeight="1">
      <c r="B235" s="44"/>
      <c r="C235" s="219" t="s">
        <v>648</v>
      </c>
      <c r="D235" s="219" t="s">
        <v>138</v>
      </c>
      <c r="E235" s="220" t="s">
        <v>1872</v>
      </c>
      <c r="F235" s="221" t="s">
        <v>1873</v>
      </c>
      <c r="G235" s="222" t="s">
        <v>353</v>
      </c>
      <c r="H235" s="223">
        <v>1</v>
      </c>
      <c r="I235" s="224"/>
      <c r="J235" s="225">
        <f>ROUND(I235*H235,2)</f>
        <v>0</v>
      </c>
      <c r="K235" s="221" t="s">
        <v>21</v>
      </c>
      <c r="L235" s="70"/>
      <c r="M235" s="226" t="s">
        <v>21</v>
      </c>
      <c r="N235" s="227" t="s">
        <v>42</v>
      </c>
      <c r="O235" s="45"/>
      <c r="P235" s="228">
        <f>O235*H235</f>
        <v>0</v>
      </c>
      <c r="Q235" s="228">
        <v>0</v>
      </c>
      <c r="R235" s="228">
        <f>Q235*H235</f>
        <v>0</v>
      </c>
      <c r="S235" s="228">
        <v>0</v>
      </c>
      <c r="T235" s="229">
        <f>S235*H235</f>
        <v>0</v>
      </c>
      <c r="AR235" s="22" t="s">
        <v>737</v>
      </c>
      <c r="AT235" s="22" t="s">
        <v>138</v>
      </c>
      <c r="AU235" s="22" t="s">
        <v>81</v>
      </c>
      <c r="AY235" s="22" t="s">
        <v>136</v>
      </c>
      <c r="BE235" s="230">
        <f>IF(N235="základní",J235,0)</f>
        <v>0</v>
      </c>
      <c r="BF235" s="230">
        <f>IF(N235="snížená",J235,0)</f>
        <v>0</v>
      </c>
      <c r="BG235" s="230">
        <f>IF(N235="zákl. přenesená",J235,0)</f>
        <v>0</v>
      </c>
      <c r="BH235" s="230">
        <f>IF(N235="sníž. přenesená",J235,0)</f>
        <v>0</v>
      </c>
      <c r="BI235" s="230">
        <f>IF(N235="nulová",J235,0)</f>
        <v>0</v>
      </c>
      <c r="BJ235" s="22" t="s">
        <v>79</v>
      </c>
      <c r="BK235" s="230">
        <f>ROUND(I235*H235,2)</f>
        <v>0</v>
      </c>
      <c r="BL235" s="22" t="s">
        <v>737</v>
      </c>
      <c r="BM235" s="22" t="s">
        <v>1874</v>
      </c>
    </row>
    <row r="236" s="1" customFormat="1">
      <c r="B236" s="44"/>
      <c r="C236" s="72"/>
      <c r="D236" s="231" t="s">
        <v>145</v>
      </c>
      <c r="E236" s="72"/>
      <c r="F236" s="232" t="s">
        <v>1873</v>
      </c>
      <c r="G236" s="72"/>
      <c r="H236" s="72"/>
      <c r="I236" s="189"/>
      <c r="J236" s="72"/>
      <c r="K236" s="72"/>
      <c r="L236" s="70"/>
      <c r="M236" s="233"/>
      <c r="N236" s="45"/>
      <c r="O236" s="45"/>
      <c r="P236" s="45"/>
      <c r="Q236" s="45"/>
      <c r="R236" s="45"/>
      <c r="S236" s="45"/>
      <c r="T236" s="93"/>
      <c r="AT236" s="22" t="s">
        <v>145</v>
      </c>
      <c r="AU236" s="22" t="s">
        <v>81</v>
      </c>
    </row>
    <row r="237" s="1" customFormat="1" ht="16.5" customHeight="1">
      <c r="B237" s="44"/>
      <c r="C237" s="246" t="s">
        <v>653</v>
      </c>
      <c r="D237" s="246" t="s">
        <v>228</v>
      </c>
      <c r="E237" s="247" t="s">
        <v>1875</v>
      </c>
      <c r="F237" s="248" t="s">
        <v>1876</v>
      </c>
      <c r="G237" s="249" t="s">
        <v>353</v>
      </c>
      <c r="H237" s="250">
        <v>2</v>
      </c>
      <c r="I237" s="251"/>
      <c r="J237" s="252">
        <f>ROUND(I237*H237,2)</f>
        <v>0</v>
      </c>
      <c r="K237" s="248" t="s">
        <v>21</v>
      </c>
      <c r="L237" s="253"/>
      <c r="M237" s="254" t="s">
        <v>21</v>
      </c>
      <c r="N237" s="255" t="s">
        <v>42</v>
      </c>
      <c r="O237" s="45"/>
      <c r="P237" s="228">
        <f>O237*H237</f>
        <v>0</v>
      </c>
      <c r="Q237" s="228">
        <v>0</v>
      </c>
      <c r="R237" s="228">
        <f>Q237*H237</f>
        <v>0</v>
      </c>
      <c r="S237" s="228">
        <v>0</v>
      </c>
      <c r="T237" s="229">
        <f>S237*H237</f>
        <v>0</v>
      </c>
      <c r="AR237" s="22" t="s">
        <v>1320</v>
      </c>
      <c r="AT237" s="22" t="s">
        <v>228</v>
      </c>
      <c r="AU237" s="22" t="s">
        <v>81</v>
      </c>
      <c r="AY237" s="22" t="s">
        <v>136</v>
      </c>
      <c r="BE237" s="230">
        <f>IF(N237="základní",J237,0)</f>
        <v>0</v>
      </c>
      <c r="BF237" s="230">
        <f>IF(N237="snížená",J237,0)</f>
        <v>0</v>
      </c>
      <c r="BG237" s="230">
        <f>IF(N237="zákl. přenesená",J237,0)</f>
        <v>0</v>
      </c>
      <c r="BH237" s="230">
        <f>IF(N237="sníž. přenesená",J237,0)</f>
        <v>0</v>
      </c>
      <c r="BI237" s="230">
        <f>IF(N237="nulová",J237,0)</f>
        <v>0</v>
      </c>
      <c r="BJ237" s="22" t="s">
        <v>79</v>
      </c>
      <c r="BK237" s="230">
        <f>ROUND(I237*H237,2)</f>
        <v>0</v>
      </c>
      <c r="BL237" s="22" t="s">
        <v>737</v>
      </c>
      <c r="BM237" s="22" t="s">
        <v>1877</v>
      </c>
    </row>
    <row r="238" s="1" customFormat="1">
      <c r="B238" s="44"/>
      <c r="C238" s="72"/>
      <c r="D238" s="231" t="s">
        <v>145</v>
      </c>
      <c r="E238" s="72"/>
      <c r="F238" s="232" t="s">
        <v>1876</v>
      </c>
      <c r="G238" s="72"/>
      <c r="H238" s="72"/>
      <c r="I238" s="189"/>
      <c r="J238" s="72"/>
      <c r="K238" s="72"/>
      <c r="L238" s="70"/>
      <c r="M238" s="233"/>
      <c r="N238" s="45"/>
      <c r="O238" s="45"/>
      <c r="P238" s="45"/>
      <c r="Q238" s="45"/>
      <c r="R238" s="45"/>
      <c r="S238" s="45"/>
      <c r="T238" s="93"/>
      <c r="AT238" s="22" t="s">
        <v>145</v>
      </c>
      <c r="AU238" s="22" t="s">
        <v>81</v>
      </c>
    </row>
    <row r="239" s="1" customFormat="1" ht="16.5" customHeight="1">
      <c r="B239" s="44"/>
      <c r="C239" s="246" t="s">
        <v>658</v>
      </c>
      <c r="D239" s="246" t="s">
        <v>228</v>
      </c>
      <c r="E239" s="247" t="s">
        <v>1878</v>
      </c>
      <c r="F239" s="248" t="s">
        <v>1879</v>
      </c>
      <c r="G239" s="249" t="s">
        <v>353</v>
      </c>
      <c r="H239" s="250">
        <v>1</v>
      </c>
      <c r="I239" s="251"/>
      <c r="J239" s="252">
        <f>ROUND(I239*H239,2)</f>
        <v>0</v>
      </c>
      <c r="K239" s="248" t="s">
        <v>21</v>
      </c>
      <c r="L239" s="253"/>
      <c r="M239" s="254" t="s">
        <v>21</v>
      </c>
      <c r="N239" s="255" t="s">
        <v>42</v>
      </c>
      <c r="O239" s="45"/>
      <c r="P239" s="228">
        <f>O239*H239</f>
        <v>0</v>
      </c>
      <c r="Q239" s="228">
        <v>0</v>
      </c>
      <c r="R239" s="228">
        <f>Q239*H239</f>
        <v>0</v>
      </c>
      <c r="S239" s="228">
        <v>0</v>
      </c>
      <c r="T239" s="229">
        <f>S239*H239</f>
        <v>0</v>
      </c>
      <c r="AR239" s="22" t="s">
        <v>1320</v>
      </c>
      <c r="AT239" s="22" t="s">
        <v>228</v>
      </c>
      <c r="AU239" s="22" t="s">
        <v>81</v>
      </c>
      <c r="AY239" s="22" t="s">
        <v>136</v>
      </c>
      <c r="BE239" s="230">
        <f>IF(N239="základní",J239,0)</f>
        <v>0</v>
      </c>
      <c r="BF239" s="230">
        <f>IF(N239="snížená",J239,0)</f>
        <v>0</v>
      </c>
      <c r="BG239" s="230">
        <f>IF(N239="zákl. přenesená",J239,0)</f>
        <v>0</v>
      </c>
      <c r="BH239" s="230">
        <f>IF(N239="sníž. přenesená",J239,0)</f>
        <v>0</v>
      </c>
      <c r="BI239" s="230">
        <f>IF(N239="nulová",J239,0)</f>
        <v>0</v>
      </c>
      <c r="BJ239" s="22" t="s">
        <v>79</v>
      </c>
      <c r="BK239" s="230">
        <f>ROUND(I239*H239,2)</f>
        <v>0</v>
      </c>
      <c r="BL239" s="22" t="s">
        <v>737</v>
      </c>
      <c r="BM239" s="22" t="s">
        <v>1880</v>
      </c>
    </row>
    <row r="240" s="1" customFormat="1">
      <c r="B240" s="44"/>
      <c r="C240" s="72"/>
      <c r="D240" s="231" t="s">
        <v>145</v>
      </c>
      <c r="E240" s="72"/>
      <c r="F240" s="232" t="s">
        <v>1879</v>
      </c>
      <c r="G240" s="72"/>
      <c r="H240" s="72"/>
      <c r="I240" s="189"/>
      <c r="J240" s="72"/>
      <c r="K240" s="72"/>
      <c r="L240" s="70"/>
      <c r="M240" s="233"/>
      <c r="N240" s="45"/>
      <c r="O240" s="45"/>
      <c r="P240" s="45"/>
      <c r="Q240" s="45"/>
      <c r="R240" s="45"/>
      <c r="S240" s="45"/>
      <c r="T240" s="93"/>
      <c r="AT240" s="22" t="s">
        <v>145</v>
      </c>
      <c r="AU240" s="22" t="s">
        <v>81</v>
      </c>
    </row>
    <row r="241" s="1" customFormat="1" ht="16.5" customHeight="1">
      <c r="B241" s="44"/>
      <c r="C241" s="219" t="s">
        <v>663</v>
      </c>
      <c r="D241" s="219" t="s">
        <v>138</v>
      </c>
      <c r="E241" s="220" t="s">
        <v>1314</v>
      </c>
      <c r="F241" s="221" t="s">
        <v>1315</v>
      </c>
      <c r="G241" s="222" t="s">
        <v>353</v>
      </c>
      <c r="H241" s="223">
        <v>2</v>
      </c>
      <c r="I241" s="224"/>
      <c r="J241" s="225">
        <f>ROUND(I241*H241,2)</f>
        <v>0</v>
      </c>
      <c r="K241" s="221" t="s">
        <v>21</v>
      </c>
      <c r="L241" s="70"/>
      <c r="M241" s="226" t="s">
        <v>21</v>
      </c>
      <c r="N241" s="227" t="s">
        <v>42</v>
      </c>
      <c r="O241" s="45"/>
      <c r="P241" s="228">
        <f>O241*H241</f>
        <v>0</v>
      </c>
      <c r="Q241" s="228">
        <v>0</v>
      </c>
      <c r="R241" s="228">
        <f>Q241*H241</f>
        <v>0</v>
      </c>
      <c r="S241" s="228">
        <v>0</v>
      </c>
      <c r="T241" s="229">
        <f>S241*H241</f>
        <v>0</v>
      </c>
      <c r="AR241" s="22" t="s">
        <v>737</v>
      </c>
      <c r="AT241" s="22" t="s">
        <v>138</v>
      </c>
      <c r="AU241" s="22" t="s">
        <v>81</v>
      </c>
      <c r="AY241" s="22" t="s">
        <v>136</v>
      </c>
      <c r="BE241" s="230">
        <f>IF(N241="základní",J241,0)</f>
        <v>0</v>
      </c>
      <c r="BF241" s="230">
        <f>IF(N241="snížená",J241,0)</f>
        <v>0</v>
      </c>
      <c r="BG241" s="230">
        <f>IF(N241="zákl. přenesená",J241,0)</f>
        <v>0</v>
      </c>
      <c r="BH241" s="230">
        <f>IF(N241="sníž. přenesená",J241,0)</f>
        <v>0</v>
      </c>
      <c r="BI241" s="230">
        <f>IF(N241="nulová",J241,0)</f>
        <v>0</v>
      </c>
      <c r="BJ241" s="22" t="s">
        <v>79</v>
      </c>
      <c r="BK241" s="230">
        <f>ROUND(I241*H241,2)</f>
        <v>0</v>
      </c>
      <c r="BL241" s="22" t="s">
        <v>737</v>
      </c>
      <c r="BM241" s="22" t="s">
        <v>1881</v>
      </c>
    </row>
    <row r="242" s="1" customFormat="1">
      <c r="B242" s="44"/>
      <c r="C242" s="72"/>
      <c r="D242" s="231" t="s">
        <v>145</v>
      </c>
      <c r="E242" s="72"/>
      <c r="F242" s="232" t="s">
        <v>1315</v>
      </c>
      <c r="G242" s="72"/>
      <c r="H242" s="72"/>
      <c r="I242" s="189"/>
      <c r="J242" s="72"/>
      <c r="K242" s="72"/>
      <c r="L242" s="70"/>
      <c r="M242" s="233"/>
      <c r="N242" s="45"/>
      <c r="O242" s="45"/>
      <c r="P242" s="45"/>
      <c r="Q242" s="45"/>
      <c r="R242" s="45"/>
      <c r="S242" s="45"/>
      <c r="T242" s="93"/>
      <c r="AT242" s="22" t="s">
        <v>145</v>
      </c>
      <c r="AU242" s="22" t="s">
        <v>81</v>
      </c>
    </row>
    <row r="243" s="1" customFormat="1" ht="16.5" customHeight="1">
      <c r="B243" s="44"/>
      <c r="C243" s="219" t="s">
        <v>668</v>
      </c>
      <c r="D243" s="219" t="s">
        <v>138</v>
      </c>
      <c r="E243" s="220" t="s">
        <v>1882</v>
      </c>
      <c r="F243" s="221" t="s">
        <v>1883</v>
      </c>
      <c r="G243" s="222" t="s">
        <v>353</v>
      </c>
      <c r="H243" s="223">
        <v>2</v>
      </c>
      <c r="I243" s="224"/>
      <c r="J243" s="225">
        <f>ROUND(I243*H243,2)</f>
        <v>0</v>
      </c>
      <c r="K243" s="221" t="s">
        <v>21</v>
      </c>
      <c r="L243" s="70"/>
      <c r="M243" s="226" t="s">
        <v>21</v>
      </c>
      <c r="N243" s="227" t="s">
        <v>42</v>
      </c>
      <c r="O243" s="45"/>
      <c r="P243" s="228">
        <f>O243*H243</f>
        <v>0</v>
      </c>
      <c r="Q243" s="228">
        <v>0</v>
      </c>
      <c r="R243" s="228">
        <f>Q243*H243</f>
        <v>0</v>
      </c>
      <c r="S243" s="228">
        <v>0</v>
      </c>
      <c r="T243" s="229">
        <f>S243*H243</f>
        <v>0</v>
      </c>
      <c r="AR243" s="22" t="s">
        <v>737</v>
      </c>
      <c r="AT243" s="22" t="s">
        <v>138</v>
      </c>
      <c r="AU243" s="22" t="s">
        <v>81</v>
      </c>
      <c r="AY243" s="22" t="s">
        <v>136</v>
      </c>
      <c r="BE243" s="230">
        <f>IF(N243="základní",J243,0)</f>
        <v>0</v>
      </c>
      <c r="BF243" s="230">
        <f>IF(N243="snížená",J243,0)</f>
        <v>0</v>
      </c>
      <c r="BG243" s="230">
        <f>IF(N243="zákl. přenesená",J243,0)</f>
        <v>0</v>
      </c>
      <c r="BH243" s="230">
        <f>IF(N243="sníž. přenesená",J243,0)</f>
        <v>0</v>
      </c>
      <c r="BI243" s="230">
        <f>IF(N243="nulová",J243,0)</f>
        <v>0</v>
      </c>
      <c r="BJ243" s="22" t="s">
        <v>79</v>
      </c>
      <c r="BK243" s="230">
        <f>ROUND(I243*H243,2)</f>
        <v>0</v>
      </c>
      <c r="BL243" s="22" t="s">
        <v>737</v>
      </c>
      <c r="BM243" s="22" t="s">
        <v>1884</v>
      </c>
    </row>
    <row r="244" s="1" customFormat="1">
      <c r="B244" s="44"/>
      <c r="C244" s="72"/>
      <c r="D244" s="231" t="s">
        <v>145</v>
      </c>
      <c r="E244" s="72"/>
      <c r="F244" s="232" t="s">
        <v>1883</v>
      </c>
      <c r="G244" s="72"/>
      <c r="H244" s="72"/>
      <c r="I244" s="189"/>
      <c r="J244" s="72"/>
      <c r="K244" s="72"/>
      <c r="L244" s="70"/>
      <c r="M244" s="233"/>
      <c r="N244" s="45"/>
      <c r="O244" s="45"/>
      <c r="P244" s="45"/>
      <c r="Q244" s="45"/>
      <c r="R244" s="45"/>
      <c r="S244" s="45"/>
      <c r="T244" s="93"/>
      <c r="AT244" s="22" t="s">
        <v>145</v>
      </c>
      <c r="AU244" s="22" t="s">
        <v>81</v>
      </c>
    </row>
    <row r="245" s="1" customFormat="1" ht="16.5" customHeight="1">
      <c r="B245" s="44"/>
      <c r="C245" s="246" t="s">
        <v>673</v>
      </c>
      <c r="D245" s="246" t="s">
        <v>228</v>
      </c>
      <c r="E245" s="247" t="s">
        <v>1885</v>
      </c>
      <c r="F245" s="248" t="s">
        <v>1886</v>
      </c>
      <c r="G245" s="249" t="s">
        <v>1791</v>
      </c>
      <c r="H245" s="250">
        <v>1</v>
      </c>
      <c r="I245" s="251"/>
      <c r="J245" s="252">
        <f>ROUND(I245*H245,2)</f>
        <v>0</v>
      </c>
      <c r="K245" s="248" t="s">
        <v>21</v>
      </c>
      <c r="L245" s="253"/>
      <c r="M245" s="254" t="s">
        <v>21</v>
      </c>
      <c r="N245" s="255" t="s">
        <v>42</v>
      </c>
      <c r="O245" s="45"/>
      <c r="P245" s="228">
        <f>O245*H245</f>
        <v>0</v>
      </c>
      <c r="Q245" s="228">
        <v>0</v>
      </c>
      <c r="R245" s="228">
        <f>Q245*H245</f>
        <v>0</v>
      </c>
      <c r="S245" s="228">
        <v>0</v>
      </c>
      <c r="T245" s="229">
        <f>S245*H245</f>
        <v>0</v>
      </c>
      <c r="AR245" s="22" t="s">
        <v>1320</v>
      </c>
      <c r="AT245" s="22" t="s">
        <v>228</v>
      </c>
      <c r="AU245" s="22" t="s">
        <v>81</v>
      </c>
      <c r="AY245" s="22" t="s">
        <v>136</v>
      </c>
      <c r="BE245" s="230">
        <f>IF(N245="základní",J245,0)</f>
        <v>0</v>
      </c>
      <c r="BF245" s="230">
        <f>IF(N245="snížená",J245,0)</f>
        <v>0</v>
      </c>
      <c r="BG245" s="230">
        <f>IF(N245="zákl. přenesená",J245,0)</f>
        <v>0</v>
      </c>
      <c r="BH245" s="230">
        <f>IF(N245="sníž. přenesená",J245,0)</f>
        <v>0</v>
      </c>
      <c r="BI245" s="230">
        <f>IF(N245="nulová",J245,0)</f>
        <v>0</v>
      </c>
      <c r="BJ245" s="22" t="s">
        <v>79</v>
      </c>
      <c r="BK245" s="230">
        <f>ROUND(I245*H245,2)</f>
        <v>0</v>
      </c>
      <c r="BL245" s="22" t="s">
        <v>737</v>
      </c>
      <c r="BM245" s="22" t="s">
        <v>1887</v>
      </c>
    </row>
    <row r="246" s="1" customFormat="1">
      <c r="B246" s="44"/>
      <c r="C246" s="72"/>
      <c r="D246" s="231" t="s">
        <v>145</v>
      </c>
      <c r="E246" s="72"/>
      <c r="F246" s="232" t="s">
        <v>1886</v>
      </c>
      <c r="G246" s="72"/>
      <c r="H246" s="72"/>
      <c r="I246" s="189"/>
      <c r="J246" s="72"/>
      <c r="K246" s="72"/>
      <c r="L246" s="70"/>
      <c r="M246" s="233"/>
      <c r="N246" s="45"/>
      <c r="O246" s="45"/>
      <c r="P246" s="45"/>
      <c r="Q246" s="45"/>
      <c r="R246" s="45"/>
      <c r="S246" s="45"/>
      <c r="T246" s="93"/>
      <c r="AT246" s="22" t="s">
        <v>145</v>
      </c>
      <c r="AU246" s="22" t="s">
        <v>81</v>
      </c>
    </row>
    <row r="247" s="1" customFormat="1" ht="25.5" customHeight="1">
      <c r="B247" s="44"/>
      <c r="C247" s="246" t="s">
        <v>678</v>
      </c>
      <c r="D247" s="246" t="s">
        <v>228</v>
      </c>
      <c r="E247" s="247" t="s">
        <v>1888</v>
      </c>
      <c r="F247" s="248" t="s">
        <v>1889</v>
      </c>
      <c r="G247" s="249" t="s">
        <v>353</v>
      </c>
      <c r="H247" s="250">
        <v>1</v>
      </c>
      <c r="I247" s="251"/>
      <c r="J247" s="252">
        <f>ROUND(I247*H247,2)</f>
        <v>0</v>
      </c>
      <c r="K247" s="248" t="s">
        <v>21</v>
      </c>
      <c r="L247" s="253"/>
      <c r="M247" s="254" t="s">
        <v>21</v>
      </c>
      <c r="N247" s="255" t="s">
        <v>42</v>
      </c>
      <c r="O247" s="45"/>
      <c r="P247" s="228">
        <f>O247*H247</f>
        <v>0</v>
      </c>
      <c r="Q247" s="228">
        <v>0</v>
      </c>
      <c r="R247" s="228">
        <f>Q247*H247</f>
        <v>0</v>
      </c>
      <c r="S247" s="228">
        <v>0</v>
      </c>
      <c r="T247" s="229">
        <f>S247*H247</f>
        <v>0</v>
      </c>
      <c r="AR247" s="22" t="s">
        <v>1320</v>
      </c>
      <c r="AT247" s="22" t="s">
        <v>228</v>
      </c>
      <c r="AU247" s="22" t="s">
        <v>81</v>
      </c>
      <c r="AY247" s="22" t="s">
        <v>136</v>
      </c>
      <c r="BE247" s="230">
        <f>IF(N247="základní",J247,0)</f>
        <v>0</v>
      </c>
      <c r="BF247" s="230">
        <f>IF(N247="snížená",J247,0)</f>
        <v>0</v>
      </c>
      <c r="BG247" s="230">
        <f>IF(N247="zákl. přenesená",J247,0)</f>
        <v>0</v>
      </c>
      <c r="BH247" s="230">
        <f>IF(N247="sníž. přenesená",J247,0)</f>
        <v>0</v>
      </c>
      <c r="BI247" s="230">
        <f>IF(N247="nulová",J247,0)</f>
        <v>0</v>
      </c>
      <c r="BJ247" s="22" t="s">
        <v>79</v>
      </c>
      <c r="BK247" s="230">
        <f>ROUND(I247*H247,2)</f>
        <v>0</v>
      </c>
      <c r="BL247" s="22" t="s">
        <v>737</v>
      </c>
      <c r="BM247" s="22" t="s">
        <v>1890</v>
      </c>
    </row>
    <row r="248" s="1" customFormat="1">
      <c r="B248" s="44"/>
      <c r="C248" s="72"/>
      <c r="D248" s="231" t="s">
        <v>145</v>
      </c>
      <c r="E248" s="72"/>
      <c r="F248" s="232" t="s">
        <v>1889</v>
      </c>
      <c r="G248" s="72"/>
      <c r="H248" s="72"/>
      <c r="I248" s="189"/>
      <c r="J248" s="72"/>
      <c r="K248" s="72"/>
      <c r="L248" s="70"/>
      <c r="M248" s="233"/>
      <c r="N248" s="45"/>
      <c r="O248" s="45"/>
      <c r="P248" s="45"/>
      <c r="Q248" s="45"/>
      <c r="R248" s="45"/>
      <c r="S248" s="45"/>
      <c r="T248" s="93"/>
      <c r="AT248" s="22" t="s">
        <v>145</v>
      </c>
      <c r="AU248" s="22" t="s">
        <v>81</v>
      </c>
    </row>
    <row r="249" s="1" customFormat="1" ht="16.5" customHeight="1">
      <c r="B249" s="44"/>
      <c r="C249" s="219" t="s">
        <v>683</v>
      </c>
      <c r="D249" s="219" t="s">
        <v>138</v>
      </c>
      <c r="E249" s="220" t="s">
        <v>1891</v>
      </c>
      <c r="F249" s="221" t="s">
        <v>1892</v>
      </c>
      <c r="G249" s="222" t="s">
        <v>1563</v>
      </c>
      <c r="H249" s="223">
        <v>2</v>
      </c>
      <c r="I249" s="224"/>
      <c r="J249" s="225">
        <f>ROUND(I249*H249,2)</f>
        <v>0</v>
      </c>
      <c r="K249" s="221" t="s">
        <v>21</v>
      </c>
      <c r="L249" s="70"/>
      <c r="M249" s="226" t="s">
        <v>21</v>
      </c>
      <c r="N249" s="227" t="s">
        <v>42</v>
      </c>
      <c r="O249" s="45"/>
      <c r="P249" s="228">
        <f>O249*H249</f>
        <v>0</v>
      </c>
      <c r="Q249" s="228">
        <v>0</v>
      </c>
      <c r="R249" s="228">
        <f>Q249*H249</f>
        <v>0</v>
      </c>
      <c r="S249" s="228">
        <v>0</v>
      </c>
      <c r="T249" s="229">
        <f>S249*H249</f>
        <v>0</v>
      </c>
      <c r="AR249" s="22" t="s">
        <v>737</v>
      </c>
      <c r="AT249" s="22" t="s">
        <v>138</v>
      </c>
      <c r="AU249" s="22" t="s">
        <v>81</v>
      </c>
      <c r="AY249" s="22" t="s">
        <v>136</v>
      </c>
      <c r="BE249" s="230">
        <f>IF(N249="základní",J249,0)</f>
        <v>0</v>
      </c>
      <c r="BF249" s="230">
        <f>IF(N249="snížená",J249,0)</f>
        <v>0</v>
      </c>
      <c r="BG249" s="230">
        <f>IF(N249="zákl. přenesená",J249,0)</f>
        <v>0</v>
      </c>
      <c r="BH249" s="230">
        <f>IF(N249="sníž. přenesená",J249,0)</f>
        <v>0</v>
      </c>
      <c r="BI249" s="230">
        <f>IF(N249="nulová",J249,0)</f>
        <v>0</v>
      </c>
      <c r="BJ249" s="22" t="s">
        <v>79</v>
      </c>
      <c r="BK249" s="230">
        <f>ROUND(I249*H249,2)</f>
        <v>0</v>
      </c>
      <c r="BL249" s="22" t="s">
        <v>737</v>
      </c>
      <c r="BM249" s="22" t="s">
        <v>1893</v>
      </c>
    </row>
    <row r="250" s="1" customFormat="1">
      <c r="B250" s="44"/>
      <c r="C250" s="72"/>
      <c r="D250" s="231" t="s">
        <v>145</v>
      </c>
      <c r="E250" s="72"/>
      <c r="F250" s="232" t="s">
        <v>1892</v>
      </c>
      <c r="G250" s="72"/>
      <c r="H250" s="72"/>
      <c r="I250" s="189"/>
      <c r="J250" s="72"/>
      <c r="K250" s="72"/>
      <c r="L250" s="70"/>
      <c r="M250" s="233"/>
      <c r="N250" s="45"/>
      <c r="O250" s="45"/>
      <c r="P250" s="45"/>
      <c r="Q250" s="45"/>
      <c r="R250" s="45"/>
      <c r="S250" s="45"/>
      <c r="T250" s="93"/>
      <c r="AT250" s="22" t="s">
        <v>145</v>
      </c>
      <c r="AU250" s="22" t="s">
        <v>81</v>
      </c>
    </row>
    <row r="251" s="1" customFormat="1" ht="16.5" customHeight="1">
      <c r="B251" s="44"/>
      <c r="C251" s="246" t="s">
        <v>688</v>
      </c>
      <c r="D251" s="246" t="s">
        <v>228</v>
      </c>
      <c r="E251" s="247" t="s">
        <v>1894</v>
      </c>
      <c r="F251" s="248" t="s">
        <v>1895</v>
      </c>
      <c r="G251" s="249" t="s">
        <v>1791</v>
      </c>
      <c r="H251" s="250">
        <v>2</v>
      </c>
      <c r="I251" s="251"/>
      <c r="J251" s="252">
        <f>ROUND(I251*H251,2)</f>
        <v>0</v>
      </c>
      <c r="K251" s="248" t="s">
        <v>21</v>
      </c>
      <c r="L251" s="253"/>
      <c r="M251" s="254" t="s">
        <v>21</v>
      </c>
      <c r="N251" s="255" t="s">
        <v>42</v>
      </c>
      <c r="O251" s="45"/>
      <c r="P251" s="228">
        <f>O251*H251</f>
        <v>0</v>
      </c>
      <c r="Q251" s="228">
        <v>0</v>
      </c>
      <c r="R251" s="228">
        <f>Q251*H251</f>
        <v>0</v>
      </c>
      <c r="S251" s="228">
        <v>0</v>
      </c>
      <c r="T251" s="229">
        <f>S251*H251</f>
        <v>0</v>
      </c>
      <c r="AR251" s="22" t="s">
        <v>1320</v>
      </c>
      <c r="AT251" s="22" t="s">
        <v>228</v>
      </c>
      <c r="AU251" s="22" t="s">
        <v>81</v>
      </c>
      <c r="AY251" s="22" t="s">
        <v>136</v>
      </c>
      <c r="BE251" s="230">
        <f>IF(N251="základní",J251,0)</f>
        <v>0</v>
      </c>
      <c r="BF251" s="230">
        <f>IF(N251="snížená",J251,0)</f>
        <v>0</v>
      </c>
      <c r="BG251" s="230">
        <f>IF(N251="zákl. přenesená",J251,0)</f>
        <v>0</v>
      </c>
      <c r="BH251" s="230">
        <f>IF(N251="sníž. přenesená",J251,0)</f>
        <v>0</v>
      </c>
      <c r="BI251" s="230">
        <f>IF(N251="nulová",J251,0)</f>
        <v>0</v>
      </c>
      <c r="BJ251" s="22" t="s">
        <v>79</v>
      </c>
      <c r="BK251" s="230">
        <f>ROUND(I251*H251,2)</f>
        <v>0</v>
      </c>
      <c r="BL251" s="22" t="s">
        <v>737</v>
      </c>
      <c r="BM251" s="22" t="s">
        <v>1896</v>
      </c>
    </row>
    <row r="252" s="1" customFormat="1">
      <c r="B252" s="44"/>
      <c r="C252" s="72"/>
      <c r="D252" s="231" t="s">
        <v>145</v>
      </c>
      <c r="E252" s="72"/>
      <c r="F252" s="232" t="s">
        <v>1895</v>
      </c>
      <c r="G252" s="72"/>
      <c r="H252" s="72"/>
      <c r="I252" s="189"/>
      <c r="J252" s="72"/>
      <c r="K252" s="72"/>
      <c r="L252" s="70"/>
      <c r="M252" s="233"/>
      <c r="N252" s="45"/>
      <c r="O252" s="45"/>
      <c r="P252" s="45"/>
      <c r="Q252" s="45"/>
      <c r="R252" s="45"/>
      <c r="S252" s="45"/>
      <c r="T252" s="93"/>
      <c r="AT252" s="22" t="s">
        <v>145</v>
      </c>
      <c r="AU252" s="22" t="s">
        <v>81</v>
      </c>
    </row>
    <row r="253" s="1" customFormat="1" ht="25.5" customHeight="1">
      <c r="B253" s="44"/>
      <c r="C253" s="219" t="s">
        <v>692</v>
      </c>
      <c r="D253" s="219" t="s">
        <v>138</v>
      </c>
      <c r="E253" s="220" t="s">
        <v>1897</v>
      </c>
      <c r="F253" s="221" t="s">
        <v>1898</v>
      </c>
      <c r="G253" s="222" t="s">
        <v>353</v>
      </c>
      <c r="H253" s="223">
        <v>2</v>
      </c>
      <c r="I253" s="224"/>
      <c r="J253" s="225">
        <f>ROUND(I253*H253,2)</f>
        <v>0</v>
      </c>
      <c r="K253" s="221" t="s">
        <v>21</v>
      </c>
      <c r="L253" s="70"/>
      <c r="M253" s="226" t="s">
        <v>21</v>
      </c>
      <c r="N253" s="227" t="s">
        <v>42</v>
      </c>
      <c r="O253" s="45"/>
      <c r="P253" s="228">
        <f>O253*H253</f>
        <v>0</v>
      </c>
      <c r="Q253" s="228">
        <v>0</v>
      </c>
      <c r="R253" s="228">
        <f>Q253*H253</f>
        <v>0</v>
      </c>
      <c r="S253" s="228">
        <v>0</v>
      </c>
      <c r="T253" s="229">
        <f>S253*H253</f>
        <v>0</v>
      </c>
      <c r="AR253" s="22" t="s">
        <v>737</v>
      </c>
      <c r="AT253" s="22" t="s">
        <v>138</v>
      </c>
      <c r="AU253" s="22" t="s">
        <v>81</v>
      </c>
      <c r="AY253" s="22" t="s">
        <v>136</v>
      </c>
      <c r="BE253" s="230">
        <f>IF(N253="základní",J253,0)</f>
        <v>0</v>
      </c>
      <c r="BF253" s="230">
        <f>IF(N253="snížená",J253,0)</f>
        <v>0</v>
      </c>
      <c r="BG253" s="230">
        <f>IF(N253="zákl. přenesená",J253,0)</f>
        <v>0</v>
      </c>
      <c r="BH253" s="230">
        <f>IF(N253="sníž. přenesená",J253,0)</f>
        <v>0</v>
      </c>
      <c r="BI253" s="230">
        <f>IF(N253="nulová",J253,0)</f>
        <v>0</v>
      </c>
      <c r="BJ253" s="22" t="s">
        <v>79</v>
      </c>
      <c r="BK253" s="230">
        <f>ROUND(I253*H253,2)</f>
        <v>0</v>
      </c>
      <c r="BL253" s="22" t="s">
        <v>737</v>
      </c>
      <c r="BM253" s="22" t="s">
        <v>1899</v>
      </c>
    </row>
    <row r="254" s="1" customFormat="1">
      <c r="B254" s="44"/>
      <c r="C254" s="72"/>
      <c r="D254" s="231" t="s">
        <v>145</v>
      </c>
      <c r="E254" s="72"/>
      <c r="F254" s="232" t="s">
        <v>1898</v>
      </c>
      <c r="G254" s="72"/>
      <c r="H254" s="72"/>
      <c r="I254" s="189"/>
      <c r="J254" s="72"/>
      <c r="K254" s="72"/>
      <c r="L254" s="70"/>
      <c r="M254" s="233"/>
      <c r="N254" s="45"/>
      <c r="O254" s="45"/>
      <c r="P254" s="45"/>
      <c r="Q254" s="45"/>
      <c r="R254" s="45"/>
      <c r="S254" s="45"/>
      <c r="T254" s="93"/>
      <c r="AT254" s="22" t="s">
        <v>145</v>
      </c>
      <c r="AU254" s="22" t="s">
        <v>81</v>
      </c>
    </row>
    <row r="255" s="1" customFormat="1" ht="16.5" customHeight="1">
      <c r="B255" s="44"/>
      <c r="C255" s="219" t="s">
        <v>698</v>
      </c>
      <c r="D255" s="219" t="s">
        <v>138</v>
      </c>
      <c r="E255" s="220" t="s">
        <v>1900</v>
      </c>
      <c r="F255" s="221" t="s">
        <v>1901</v>
      </c>
      <c r="G255" s="222" t="s">
        <v>1902</v>
      </c>
      <c r="H255" s="223">
        <v>1</v>
      </c>
      <c r="I255" s="224"/>
      <c r="J255" s="225">
        <f>ROUND(I255*H255,2)</f>
        <v>0</v>
      </c>
      <c r="K255" s="221" t="s">
        <v>21</v>
      </c>
      <c r="L255" s="70"/>
      <c r="M255" s="226" t="s">
        <v>21</v>
      </c>
      <c r="N255" s="227" t="s">
        <v>42</v>
      </c>
      <c r="O255" s="45"/>
      <c r="P255" s="228">
        <f>O255*H255</f>
        <v>0</v>
      </c>
      <c r="Q255" s="228">
        <v>0</v>
      </c>
      <c r="R255" s="228">
        <f>Q255*H255</f>
        <v>0</v>
      </c>
      <c r="S255" s="228">
        <v>0</v>
      </c>
      <c r="T255" s="229">
        <f>S255*H255</f>
        <v>0</v>
      </c>
      <c r="AR255" s="22" t="s">
        <v>737</v>
      </c>
      <c r="AT255" s="22" t="s">
        <v>138</v>
      </c>
      <c r="AU255" s="22" t="s">
        <v>81</v>
      </c>
      <c r="AY255" s="22" t="s">
        <v>136</v>
      </c>
      <c r="BE255" s="230">
        <f>IF(N255="základní",J255,0)</f>
        <v>0</v>
      </c>
      <c r="BF255" s="230">
        <f>IF(N255="snížená",J255,0)</f>
        <v>0</v>
      </c>
      <c r="BG255" s="230">
        <f>IF(N255="zákl. přenesená",J255,0)</f>
        <v>0</v>
      </c>
      <c r="BH255" s="230">
        <f>IF(N255="sníž. přenesená",J255,0)</f>
        <v>0</v>
      </c>
      <c r="BI255" s="230">
        <f>IF(N255="nulová",J255,0)</f>
        <v>0</v>
      </c>
      <c r="BJ255" s="22" t="s">
        <v>79</v>
      </c>
      <c r="BK255" s="230">
        <f>ROUND(I255*H255,2)</f>
        <v>0</v>
      </c>
      <c r="BL255" s="22" t="s">
        <v>737</v>
      </c>
      <c r="BM255" s="22" t="s">
        <v>1903</v>
      </c>
    </row>
    <row r="256" s="1" customFormat="1">
      <c r="B256" s="44"/>
      <c r="C256" s="72"/>
      <c r="D256" s="231" t="s">
        <v>145</v>
      </c>
      <c r="E256" s="72"/>
      <c r="F256" s="232" t="s">
        <v>1901</v>
      </c>
      <c r="G256" s="72"/>
      <c r="H256" s="72"/>
      <c r="I256" s="189"/>
      <c r="J256" s="72"/>
      <c r="K256" s="72"/>
      <c r="L256" s="70"/>
      <c r="M256" s="233"/>
      <c r="N256" s="45"/>
      <c r="O256" s="45"/>
      <c r="P256" s="45"/>
      <c r="Q256" s="45"/>
      <c r="R256" s="45"/>
      <c r="S256" s="45"/>
      <c r="T256" s="93"/>
      <c r="AT256" s="22" t="s">
        <v>145</v>
      </c>
      <c r="AU256" s="22" t="s">
        <v>81</v>
      </c>
    </row>
    <row r="257" s="1" customFormat="1" ht="16.5" customHeight="1">
      <c r="B257" s="44"/>
      <c r="C257" s="219" t="s">
        <v>703</v>
      </c>
      <c r="D257" s="219" t="s">
        <v>138</v>
      </c>
      <c r="E257" s="220" t="s">
        <v>1904</v>
      </c>
      <c r="F257" s="221" t="s">
        <v>1905</v>
      </c>
      <c r="G257" s="222" t="s">
        <v>159</v>
      </c>
      <c r="H257" s="223">
        <v>89.799999999999997</v>
      </c>
      <c r="I257" s="224"/>
      <c r="J257" s="225">
        <f>ROUND(I257*H257,2)</f>
        <v>0</v>
      </c>
      <c r="K257" s="221" t="s">
        <v>21</v>
      </c>
      <c r="L257" s="70"/>
      <c r="M257" s="226" t="s">
        <v>21</v>
      </c>
      <c r="N257" s="227" t="s">
        <v>42</v>
      </c>
      <c r="O257" s="45"/>
      <c r="P257" s="228">
        <f>O257*H257</f>
        <v>0</v>
      </c>
      <c r="Q257" s="228">
        <v>0</v>
      </c>
      <c r="R257" s="228">
        <f>Q257*H257</f>
        <v>0</v>
      </c>
      <c r="S257" s="228">
        <v>0</v>
      </c>
      <c r="T257" s="229">
        <f>S257*H257</f>
        <v>0</v>
      </c>
      <c r="AR257" s="22" t="s">
        <v>737</v>
      </c>
      <c r="AT257" s="22" t="s">
        <v>138</v>
      </c>
      <c r="AU257" s="22" t="s">
        <v>81</v>
      </c>
      <c r="AY257" s="22" t="s">
        <v>136</v>
      </c>
      <c r="BE257" s="230">
        <f>IF(N257="základní",J257,0)</f>
        <v>0</v>
      </c>
      <c r="BF257" s="230">
        <f>IF(N257="snížená",J257,0)</f>
        <v>0</v>
      </c>
      <c r="BG257" s="230">
        <f>IF(N257="zákl. přenesená",J257,0)</f>
        <v>0</v>
      </c>
      <c r="BH257" s="230">
        <f>IF(N257="sníž. přenesená",J257,0)</f>
        <v>0</v>
      </c>
      <c r="BI257" s="230">
        <f>IF(N257="nulová",J257,0)</f>
        <v>0</v>
      </c>
      <c r="BJ257" s="22" t="s">
        <v>79</v>
      </c>
      <c r="BK257" s="230">
        <f>ROUND(I257*H257,2)</f>
        <v>0</v>
      </c>
      <c r="BL257" s="22" t="s">
        <v>737</v>
      </c>
      <c r="BM257" s="22" t="s">
        <v>1906</v>
      </c>
    </row>
    <row r="258" s="1" customFormat="1">
      <c r="B258" s="44"/>
      <c r="C258" s="72"/>
      <c r="D258" s="231" t="s">
        <v>145</v>
      </c>
      <c r="E258" s="72"/>
      <c r="F258" s="232" t="s">
        <v>1905</v>
      </c>
      <c r="G258" s="72"/>
      <c r="H258" s="72"/>
      <c r="I258" s="189"/>
      <c r="J258" s="72"/>
      <c r="K258" s="72"/>
      <c r="L258" s="70"/>
      <c r="M258" s="233"/>
      <c r="N258" s="45"/>
      <c r="O258" s="45"/>
      <c r="P258" s="45"/>
      <c r="Q258" s="45"/>
      <c r="R258" s="45"/>
      <c r="S258" s="45"/>
      <c r="T258" s="93"/>
      <c r="AT258" s="22" t="s">
        <v>145</v>
      </c>
      <c r="AU258" s="22" t="s">
        <v>81</v>
      </c>
    </row>
    <row r="259" s="1" customFormat="1" ht="16.5" customHeight="1">
      <c r="B259" s="44"/>
      <c r="C259" s="219" t="s">
        <v>708</v>
      </c>
      <c r="D259" s="219" t="s">
        <v>138</v>
      </c>
      <c r="E259" s="220" t="s">
        <v>1907</v>
      </c>
      <c r="F259" s="221" t="s">
        <v>1908</v>
      </c>
      <c r="G259" s="222" t="s">
        <v>159</v>
      </c>
      <c r="H259" s="223">
        <v>4</v>
      </c>
      <c r="I259" s="224"/>
      <c r="J259" s="225">
        <f>ROUND(I259*H259,2)</f>
        <v>0</v>
      </c>
      <c r="K259" s="221" t="s">
        <v>21</v>
      </c>
      <c r="L259" s="70"/>
      <c r="M259" s="226" t="s">
        <v>21</v>
      </c>
      <c r="N259" s="227" t="s">
        <v>42</v>
      </c>
      <c r="O259" s="45"/>
      <c r="P259" s="228">
        <f>O259*H259</f>
        <v>0</v>
      </c>
      <c r="Q259" s="228">
        <v>0</v>
      </c>
      <c r="R259" s="228">
        <f>Q259*H259</f>
        <v>0</v>
      </c>
      <c r="S259" s="228">
        <v>0</v>
      </c>
      <c r="T259" s="229">
        <f>S259*H259</f>
        <v>0</v>
      </c>
      <c r="AR259" s="22" t="s">
        <v>737</v>
      </c>
      <c r="AT259" s="22" t="s">
        <v>138</v>
      </c>
      <c r="AU259" s="22" t="s">
        <v>81</v>
      </c>
      <c r="AY259" s="22" t="s">
        <v>136</v>
      </c>
      <c r="BE259" s="230">
        <f>IF(N259="základní",J259,0)</f>
        <v>0</v>
      </c>
      <c r="BF259" s="230">
        <f>IF(N259="snížená",J259,0)</f>
        <v>0</v>
      </c>
      <c r="BG259" s="230">
        <f>IF(N259="zákl. přenesená",J259,0)</f>
        <v>0</v>
      </c>
      <c r="BH259" s="230">
        <f>IF(N259="sníž. přenesená",J259,0)</f>
        <v>0</v>
      </c>
      <c r="BI259" s="230">
        <f>IF(N259="nulová",J259,0)</f>
        <v>0</v>
      </c>
      <c r="BJ259" s="22" t="s">
        <v>79</v>
      </c>
      <c r="BK259" s="230">
        <f>ROUND(I259*H259,2)</f>
        <v>0</v>
      </c>
      <c r="BL259" s="22" t="s">
        <v>737</v>
      </c>
      <c r="BM259" s="22" t="s">
        <v>1909</v>
      </c>
    </row>
    <row r="260" s="1" customFormat="1">
      <c r="B260" s="44"/>
      <c r="C260" s="72"/>
      <c r="D260" s="231" t="s">
        <v>145</v>
      </c>
      <c r="E260" s="72"/>
      <c r="F260" s="232" t="s">
        <v>1908</v>
      </c>
      <c r="G260" s="72"/>
      <c r="H260" s="72"/>
      <c r="I260" s="189"/>
      <c r="J260" s="72"/>
      <c r="K260" s="72"/>
      <c r="L260" s="70"/>
      <c r="M260" s="233"/>
      <c r="N260" s="45"/>
      <c r="O260" s="45"/>
      <c r="P260" s="45"/>
      <c r="Q260" s="45"/>
      <c r="R260" s="45"/>
      <c r="S260" s="45"/>
      <c r="T260" s="93"/>
      <c r="AT260" s="22" t="s">
        <v>145</v>
      </c>
      <c r="AU260" s="22" t="s">
        <v>81</v>
      </c>
    </row>
    <row r="261" s="1" customFormat="1" ht="25.5" customHeight="1">
      <c r="B261" s="44"/>
      <c r="C261" s="246" t="s">
        <v>713</v>
      </c>
      <c r="D261" s="246" t="s">
        <v>228</v>
      </c>
      <c r="E261" s="247" t="s">
        <v>1910</v>
      </c>
      <c r="F261" s="248" t="s">
        <v>1911</v>
      </c>
      <c r="G261" s="249" t="s">
        <v>159</v>
      </c>
      <c r="H261" s="250">
        <v>4</v>
      </c>
      <c r="I261" s="251"/>
      <c r="J261" s="252">
        <f>ROUND(I261*H261,2)</f>
        <v>0</v>
      </c>
      <c r="K261" s="248" t="s">
        <v>21</v>
      </c>
      <c r="L261" s="253"/>
      <c r="M261" s="254" t="s">
        <v>21</v>
      </c>
      <c r="N261" s="255" t="s">
        <v>42</v>
      </c>
      <c r="O261" s="45"/>
      <c r="P261" s="228">
        <f>O261*H261</f>
        <v>0</v>
      </c>
      <c r="Q261" s="228">
        <v>0</v>
      </c>
      <c r="R261" s="228">
        <f>Q261*H261</f>
        <v>0</v>
      </c>
      <c r="S261" s="228">
        <v>0</v>
      </c>
      <c r="T261" s="229">
        <f>S261*H261</f>
        <v>0</v>
      </c>
      <c r="AR261" s="22" t="s">
        <v>1320</v>
      </c>
      <c r="AT261" s="22" t="s">
        <v>228</v>
      </c>
      <c r="AU261" s="22" t="s">
        <v>81</v>
      </c>
      <c r="AY261" s="22" t="s">
        <v>136</v>
      </c>
      <c r="BE261" s="230">
        <f>IF(N261="základní",J261,0)</f>
        <v>0</v>
      </c>
      <c r="BF261" s="230">
        <f>IF(N261="snížená",J261,0)</f>
        <v>0</v>
      </c>
      <c r="BG261" s="230">
        <f>IF(N261="zákl. přenesená",J261,0)</f>
        <v>0</v>
      </c>
      <c r="BH261" s="230">
        <f>IF(N261="sníž. přenesená",J261,0)</f>
        <v>0</v>
      </c>
      <c r="BI261" s="230">
        <f>IF(N261="nulová",J261,0)</f>
        <v>0</v>
      </c>
      <c r="BJ261" s="22" t="s">
        <v>79</v>
      </c>
      <c r="BK261" s="230">
        <f>ROUND(I261*H261,2)</f>
        <v>0</v>
      </c>
      <c r="BL261" s="22" t="s">
        <v>737</v>
      </c>
      <c r="BM261" s="22" t="s">
        <v>1912</v>
      </c>
    </row>
    <row r="262" s="1" customFormat="1">
      <c r="B262" s="44"/>
      <c r="C262" s="72"/>
      <c r="D262" s="231" t="s">
        <v>145</v>
      </c>
      <c r="E262" s="72"/>
      <c r="F262" s="232" t="s">
        <v>1911</v>
      </c>
      <c r="G262" s="72"/>
      <c r="H262" s="72"/>
      <c r="I262" s="189"/>
      <c r="J262" s="72"/>
      <c r="K262" s="72"/>
      <c r="L262" s="70"/>
      <c r="M262" s="233"/>
      <c r="N262" s="45"/>
      <c r="O262" s="45"/>
      <c r="P262" s="45"/>
      <c r="Q262" s="45"/>
      <c r="R262" s="45"/>
      <c r="S262" s="45"/>
      <c r="T262" s="93"/>
      <c r="AT262" s="22" t="s">
        <v>145</v>
      </c>
      <c r="AU262" s="22" t="s">
        <v>81</v>
      </c>
    </row>
    <row r="263" s="1" customFormat="1" ht="25.5" customHeight="1">
      <c r="B263" s="44"/>
      <c r="C263" s="219" t="s">
        <v>718</v>
      </c>
      <c r="D263" s="219" t="s">
        <v>138</v>
      </c>
      <c r="E263" s="220" t="s">
        <v>1913</v>
      </c>
      <c r="F263" s="221" t="s">
        <v>1914</v>
      </c>
      <c r="G263" s="222" t="s">
        <v>159</v>
      </c>
      <c r="H263" s="223">
        <v>85.799999999999997</v>
      </c>
      <c r="I263" s="224"/>
      <c r="J263" s="225">
        <f>ROUND(I263*H263,2)</f>
        <v>0</v>
      </c>
      <c r="K263" s="221" t="s">
        <v>21</v>
      </c>
      <c r="L263" s="70"/>
      <c r="M263" s="226" t="s">
        <v>21</v>
      </c>
      <c r="N263" s="227" t="s">
        <v>42</v>
      </c>
      <c r="O263" s="45"/>
      <c r="P263" s="228">
        <f>O263*H263</f>
        <v>0</v>
      </c>
      <c r="Q263" s="228">
        <v>0</v>
      </c>
      <c r="R263" s="228">
        <f>Q263*H263</f>
        <v>0</v>
      </c>
      <c r="S263" s="228">
        <v>0</v>
      </c>
      <c r="T263" s="229">
        <f>S263*H263</f>
        <v>0</v>
      </c>
      <c r="AR263" s="22" t="s">
        <v>737</v>
      </c>
      <c r="AT263" s="22" t="s">
        <v>138</v>
      </c>
      <c r="AU263" s="22" t="s">
        <v>81</v>
      </c>
      <c r="AY263" s="22" t="s">
        <v>136</v>
      </c>
      <c r="BE263" s="230">
        <f>IF(N263="základní",J263,0)</f>
        <v>0</v>
      </c>
      <c r="BF263" s="230">
        <f>IF(N263="snížená",J263,0)</f>
        <v>0</v>
      </c>
      <c r="BG263" s="230">
        <f>IF(N263="zákl. přenesená",J263,0)</f>
        <v>0</v>
      </c>
      <c r="BH263" s="230">
        <f>IF(N263="sníž. přenesená",J263,0)</f>
        <v>0</v>
      </c>
      <c r="BI263" s="230">
        <f>IF(N263="nulová",J263,0)</f>
        <v>0</v>
      </c>
      <c r="BJ263" s="22" t="s">
        <v>79</v>
      </c>
      <c r="BK263" s="230">
        <f>ROUND(I263*H263,2)</f>
        <v>0</v>
      </c>
      <c r="BL263" s="22" t="s">
        <v>737</v>
      </c>
      <c r="BM263" s="22" t="s">
        <v>1915</v>
      </c>
    </row>
    <row r="264" s="1" customFormat="1">
      <c r="B264" s="44"/>
      <c r="C264" s="72"/>
      <c r="D264" s="231" t="s">
        <v>145</v>
      </c>
      <c r="E264" s="72"/>
      <c r="F264" s="232" t="s">
        <v>1914</v>
      </c>
      <c r="G264" s="72"/>
      <c r="H264" s="72"/>
      <c r="I264" s="189"/>
      <c r="J264" s="72"/>
      <c r="K264" s="72"/>
      <c r="L264" s="70"/>
      <c r="M264" s="233"/>
      <c r="N264" s="45"/>
      <c r="O264" s="45"/>
      <c r="P264" s="45"/>
      <c r="Q264" s="45"/>
      <c r="R264" s="45"/>
      <c r="S264" s="45"/>
      <c r="T264" s="93"/>
      <c r="AT264" s="22" t="s">
        <v>145</v>
      </c>
      <c r="AU264" s="22" t="s">
        <v>81</v>
      </c>
    </row>
    <row r="265" s="1" customFormat="1" ht="16.5" customHeight="1">
      <c r="B265" s="44"/>
      <c r="C265" s="246" t="s">
        <v>722</v>
      </c>
      <c r="D265" s="246" t="s">
        <v>228</v>
      </c>
      <c r="E265" s="247" t="s">
        <v>1916</v>
      </c>
      <c r="F265" s="248" t="s">
        <v>1917</v>
      </c>
      <c r="G265" s="249" t="s">
        <v>159</v>
      </c>
      <c r="H265" s="250">
        <v>85.799999999999997</v>
      </c>
      <c r="I265" s="251"/>
      <c r="J265" s="252">
        <f>ROUND(I265*H265,2)</f>
        <v>0</v>
      </c>
      <c r="K265" s="248" t="s">
        <v>21</v>
      </c>
      <c r="L265" s="253"/>
      <c r="M265" s="254" t="s">
        <v>21</v>
      </c>
      <c r="N265" s="255" t="s">
        <v>42</v>
      </c>
      <c r="O265" s="45"/>
      <c r="P265" s="228">
        <f>O265*H265</f>
        <v>0</v>
      </c>
      <c r="Q265" s="228">
        <v>0</v>
      </c>
      <c r="R265" s="228">
        <f>Q265*H265</f>
        <v>0</v>
      </c>
      <c r="S265" s="228">
        <v>0</v>
      </c>
      <c r="T265" s="229">
        <f>S265*H265</f>
        <v>0</v>
      </c>
      <c r="AR265" s="22" t="s">
        <v>1320</v>
      </c>
      <c r="AT265" s="22" t="s">
        <v>228</v>
      </c>
      <c r="AU265" s="22" t="s">
        <v>81</v>
      </c>
      <c r="AY265" s="22" t="s">
        <v>136</v>
      </c>
      <c r="BE265" s="230">
        <f>IF(N265="základní",J265,0)</f>
        <v>0</v>
      </c>
      <c r="BF265" s="230">
        <f>IF(N265="snížená",J265,0)</f>
        <v>0</v>
      </c>
      <c r="BG265" s="230">
        <f>IF(N265="zákl. přenesená",J265,0)</f>
        <v>0</v>
      </c>
      <c r="BH265" s="230">
        <f>IF(N265="sníž. přenesená",J265,0)</f>
        <v>0</v>
      </c>
      <c r="BI265" s="230">
        <f>IF(N265="nulová",J265,0)</f>
        <v>0</v>
      </c>
      <c r="BJ265" s="22" t="s">
        <v>79</v>
      </c>
      <c r="BK265" s="230">
        <f>ROUND(I265*H265,2)</f>
        <v>0</v>
      </c>
      <c r="BL265" s="22" t="s">
        <v>737</v>
      </c>
      <c r="BM265" s="22" t="s">
        <v>1918</v>
      </c>
    </row>
    <row r="266" s="1" customFormat="1">
      <c r="B266" s="44"/>
      <c r="C266" s="72"/>
      <c r="D266" s="231" t="s">
        <v>145</v>
      </c>
      <c r="E266" s="72"/>
      <c r="F266" s="232" t="s">
        <v>1917</v>
      </c>
      <c r="G266" s="72"/>
      <c r="H266" s="72"/>
      <c r="I266" s="189"/>
      <c r="J266" s="72"/>
      <c r="K266" s="72"/>
      <c r="L266" s="70"/>
      <c r="M266" s="233"/>
      <c r="N266" s="45"/>
      <c r="O266" s="45"/>
      <c r="P266" s="45"/>
      <c r="Q266" s="45"/>
      <c r="R266" s="45"/>
      <c r="S266" s="45"/>
      <c r="T266" s="93"/>
      <c r="AT266" s="22" t="s">
        <v>145</v>
      </c>
      <c r="AU266" s="22" t="s">
        <v>81</v>
      </c>
    </row>
    <row r="267" s="1" customFormat="1" ht="25.5" customHeight="1">
      <c r="B267" s="44"/>
      <c r="C267" s="219" t="s">
        <v>727</v>
      </c>
      <c r="D267" s="219" t="s">
        <v>138</v>
      </c>
      <c r="E267" s="220" t="s">
        <v>1919</v>
      </c>
      <c r="F267" s="221" t="s">
        <v>1920</v>
      </c>
      <c r="G267" s="222" t="s">
        <v>159</v>
      </c>
      <c r="H267" s="223">
        <v>11</v>
      </c>
      <c r="I267" s="224"/>
      <c r="J267" s="225">
        <f>ROUND(I267*H267,2)</f>
        <v>0</v>
      </c>
      <c r="K267" s="221" t="s">
        <v>21</v>
      </c>
      <c r="L267" s="70"/>
      <c r="M267" s="226" t="s">
        <v>21</v>
      </c>
      <c r="N267" s="227" t="s">
        <v>42</v>
      </c>
      <c r="O267" s="45"/>
      <c r="P267" s="228">
        <f>O267*H267</f>
        <v>0</v>
      </c>
      <c r="Q267" s="228">
        <v>0</v>
      </c>
      <c r="R267" s="228">
        <f>Q267*H267</f>
        <v>0</v>
      </c>
      <c r="S267" s="228">
        <v>0</v>
      </c>
      <c r="T267" s="229">
        <f>S267*H267</f>
        <v>0</v>
      </c>
      <c r="AR267" s="22" t="s">
        <v>737</v>
      </c>
      <c r="AT267" s="22" t="s">
        <v>138</v>
      </c>
      <c r="AU267" s="22" t="s">
        <v>81</v>
      </c>
      <c r="AY267" s="22" t="s">
        <v>136</v>
      </c>
      <c r="BE267" s="230">
        <f>IF(N267="základní",J267,0)</f>
        <v>0</v>
      </c>
      <c r="BF267" s="230">
        <f>IF(N267="snížená",J267,0)</f>
        <v>0</v>
      </c>
      <c r="BG267" s="230">
        <f>IF(N267="zákl. přenesená",J267,0)</f>
        <v>0</v>
      </c>
      <c r="BH267" s="230">
        <f>IF(N267="sníž. přenesená",J267,0)</f>
        <v>0</v>
      </c>
      <c r="BI267" s="230">
        <f>IF(N267="nulová",J267,0)</f>
        <v>0</v>
      </c>
      <c r="BJ267" s="22" t="s">
        <v>79</v>
      </c>
      <c r="BK267" s="230">
        <f>ROUND(I267*H267,2)</f>
        <v>0</v>
      </c>
      <c r="BL267" s="22" t="s">
        <v>737</v>
      </c>
      <c r="BM267" s="22" t="s">
        <v>1921</v>
      </c>
    </row>
    <row r="268" s="1" customFormat="1">
      <c r="B268" s="44"/>
      <c r="C268" s="72"/>
      <c r="D268" s="231" t="s">
        <v>145</v>
      </c>
      <c r="E268" s="72"/>
      <c r="F268" s="232" t="s">
        <v>1920</v>
      </c>
      <c r="G268" s="72"/>
      <c r="H268" s="72"/>
      <c r="I268" s="189"/>
      <c r="J268" s="72"/>
      <c r="K268" s="72"/>
      <c r="L268" s="70"/>
      <c r="M268" s="233"/>
      <c r="N268" s="45"/>
      <c r="O268" s="45"/>
      <c r="P268" s="45"/>
      <c r="Q268" s="45"/>
      <c r="R268" s="45"/>
      <c r="S268" s="45"/>
      <c r="T268" s="93"/>
      <c r="AT268" s="22" t="s">
        <v>145</v>
      </c>
      <c r="AU268" s="22" t="s">
        <v>81</v>
      </c>
    </row>
    <row r="269" s="1" customFormat="1" ht="16.5" customHeight="1">
      <c r="B269" s="44"/>
      <c r="C269" s="246" t="s">
        <v>732</v>
      </c>
      <c r="D269" s="246" t="s">
        <v>228</v>
      </c>
      <c r="E269" s="247" t="s">
        <v>1922</v>
      </c>
      <c r="F269" s="248" t="s">
        <v>1923</v>
      </c>
      <c r="G269" s="249" t="s">
        <v>159</v>
      </c>
      <c r="H269" s="250">
        <v>11</v>
      </c>
      <c r="I269" s="251"/>
      <c r="J269" s="252">
        <f>ROUND(I269*H269,2)</f>
        <v>0</v>
      </c>
      <c r="K269" s="248" t="s">
        <v>21</v>
      </c>
      <c r="L269" s="253"/>
      <c r="M269" s="254" t="s">
        <v>21</v>
      </c>
      <c r="N269" s="255" t="s">
        <v>42</v>
      </c>
      <c r="O269" s="45"/>
      <c r="P269" s="228">
        <f>O269*H269</f>
        <v>0</v>
      </c>
      <c r="Q269" s="228">
        <v>0</v>
      </c>
      <c r="R269" s="228">
        <f>Q269*H269</f>
        <v>0</v>
      </c>
      <c r="S269" s="228">
        <v>0</v>
      </c>
      <c r="T269" s="229">
        <f>S269*H269</f>
        <v>0</v>
      </c>
      <c r="AR269" s="22" t="s">
        <v>1320</v>
      </c>
      <c r="AT269" s="22" t="s">
        <v>228</v>
      </c>
      <c r="AU269" s="22" t="s">
        <v>81</v>
      </c>
      <c r="AY269" s="22" t="s">
        <v>136</v>
      </c>
      <c r="BE269" s="230">
        <f>IF(N269="základní",J269,0)</f>
        <v>0</v>
      </c>
      <c r="BF269" s="230">
        <f>IF(N269="snížená",J269,0)</f>
        <v>0</v>
      </c>
      <c r="BG269" s="230">
        <f>IF(N269="zákl. přenesená",J269,0)</f>
        <v>0</v>
      </c>
      <c r="BH269" s="230">
        <f>IF(N269="sníž. přenesená",J269,0)</f>
        <v>0</v>
      </c>
      <c r="BI269" s="230">
        <f>IF(N269="nulová",J269,0)</f>
        <v>0</v>
      </c>
      <c r="BJ269" s="22" t="s">
        <v>79</v>
      </c>
      <c r="BK269" s="230">
        <f>ROUND(I269*H269,2)</f>
        <v>0</v>
      </c>
      <c r="BL269" s="22" t="s">
        <v>737</v>
      </c>
      <c r="BM269" s="22" t="s">
        <v>1924</v>
      </c>
    </row>
    <row r="270" s="1" customFormat="1">
      <c r="B270" s="44"/>
      <c r="C270" s="72"/>
      <c r="D270" s="231" t="s">
        <v>145</v>
      </c>
      <c r="E270" s="72"/>
      <c r="F270" s="232" t="s">
        <v>1923</v>
      </c>
      <c r="G270" s="72"/>
      <c r="H270" s="72"/>
      <c r="I270" s="189"/>
      <c r="J270" s="72"/>
      <c r="K270" s="72"/>
      <c r="L270" s="70"/>
      <c r="M270" s="233"/>
      <c r="N270" s="45"/>
      <c r="O270" s="45"/>
      <c r="P270" s="45"/>
      <c r="Q270" s="45"/>
      <c r="R270" s="45"/>
      <c r="S270" s="45"/>
      <c r="T270" s="93"/>
      <c r="AT270" s="22" t="s">
        <v>145</v>
      </c>
      <c r="AU270" s="22" t="s">
        <v>81</v>
      </c>
    </row>
    <row r="271" s="1" customFormat="1" ht="25.5" customHeight="1">
      <c r="B271" s="44"/>
      <c r="C271" s="246" t="s">
        <v>737</v>
      </c>
      <c r="D271" s="246" t="s">
        <v>228</v>
      </c>
      <c r="E271" s="247" t="s">
        <v>1925</v>
      </c>
      <c r="F271" s="248" t="s">
        <v>1926</v>
      </c>
      <c r="G271" s="249" t="s">
        <v>353</v>
      </c>
      <c r="H271" s="250">
        <v>2</v>
      </c>
      <c r="I271" s="251"/>
      <c r="J271" s="252">
        <f>ROUND(I271*H271,2)</f>
        <v>0</v>
      </c>
      <c r="K271" s="248" t="s">
        <v>21</v>
      </c>
      <c r="L271" s="253"/>
      <c r="M271" s="254" t="s">
        <v>21</v>
      </c>
      <c r="N271" s="255" t="s">
        <v>42</v>
      </c>
      <c r="O271" s="45"/>
      <c r="P271" s="228">
        <f>O271*H271</f>
        <v>0</v>
      </c>
      <c r="Q271" s="228">
        <v>0</v>
      </c>
      <c r="R271" s="228">
        <f>Q271*H271</f>
        <v>0</v>
      </c>
      <c r="S271" s="228">
        <v>0</v>
      </c>
      <c r="T271" s="229">
        <f>S271*H271</f>
        <v>0</v>
      </c>
      <c r="AR271" s="22" t="s">
        <v>1320</v>
      </c>
      <c r="AT271" s="22" t="s">
        <v>228</v>
      </c>
      <c r="AU271" s="22" t="s">
        <v>81</v>
      </c>
      <c r="AY271" s="22" t="s">
        <v>136</v>
      </c>
      <c r="BE271" s="230">
        <f>IF(N271="základní",J271,0)</f>
        <v>0</v>
      </c>
      <c r="BF271" s="230">
        <f>IF(N271="snížená",J271,0)</f>
        <v>0</v>
      </c>
      <c r="BG271" s="230">
        <f>IF(N271="zákl. přenesená",J271,0)</f>
        <v>0</v>
      </c>
      <c r="BH271" s="230">
        <f>IF(N271="sníž. přenesená",J271,0)</f>
        <v>0</v>
      </c>
      <c r="BI271" s="230">
        <f>IF(N271="nulová",J271,0)</f>
        <v>0</v>
      </c>
      <c r="BJ271" s="22" t="s">
        <v>79</v>
      </c>
      <c r="BK271" s="230">
        <f>ROUND(I271*H271,2)</f>
        <v>0</v>
      </c>
      <c r="BL271" s="22" t="s">
        <v>737</v>
      </c>
      <c r="BM271" s="22" t="s">
        <v>1927</v>
      </c>
    </row>
    <row r="272" s="1" customFormat="1">
      <c r="B272" s="44"/>
      <c r="C272" s="72"/>
      <c r="D272" s="231" t="s">
        <v>145</v>
      </c>
      <c r="E272" s="72"/>
      <c r="F272" s="232" t="s">
        <v>1926</v>
      </c>
      <c r="G272" s="72"/>
      <c r="H272" s="72"/>
      <c r="I272" s="189"/>
      <c r="J272" s="72"/>
      <c r="K272" s="72"/>
      <c r="L272" s="70"/>
      <c r="M272" s="233"/>
      <c r="N272" s="45"/>
      <c r="O272" s="45"/>
      <c r="P272" s="45"/>
      <c r="Q272" s="45"/>
      <c r="R272" s="45"/>
      <c r="S272" s="45"/>
      <c r="T272" s="93"/>
      <c r="AT272" s="22" t="s">
        <v>145</v>
      </c>
      <c r="AU272" s="22" t="s">
        <v>81</v>
      </c>
    </row>
    <row r="273" s="1" customFormat="1" ht="25.5" customHeight="1">
      <c r="B273" s="44"/>
      <c r="C273" s="219" t="s">
        <v>743</v>
      </c>
      <c r="D273" s="219" t="s">
        <v>138</v>
      </c>
      <c r="E273" s="220" t="s">
        <v>1928</v>
      </c>
      <c r="F273" s="221" t="s">
        <v>1929</v>
      </c>
      <c r="G273" s="222" t="s">
        <v>353</v>
      </c>
      <c r="H273" s="223">
        <v>8</v>
      </c>
      <c r="I273" s="224"/>
      <c r="J273" s="225">
        <f>ROUND(I273*H273,2)</f>
        <v>0</v>
      </c>
      <c r="K273" s="221" t="s">
        <v>21</v>
      </c>
      <c r="L273" s="70"/>
      <c r="M273" s="226" t="s">
        <v>21</v>
      </c>
      <c r="N273" s="227" t="s">
        <v>42</v>
      </c>
      <c r="O273" s="45"/>
      <c r="P273" s="228">
        <f>O273*H273</f>
        <v>0</v>
      </c>
      <c r="Q273" s="228">
        <v>0</v>
      </c>
      <c r="R273" s="228">
        <f>Q273*H273</f>
        <v>0</v>
      </c>
      <c r="S273" s="228">
        <v>0</v>
      </c>
      <c r="T273" s="229">
        <f>S273*H273</f>
        <v>0</v>
      </c>
      <c r="AR273" s="22" t="s">
        <v>737</v>
      </c>
      <c r="AT273" s="22" t="s">
        <v>138</v>
      </c>
      <c r="AU273" s="22" t="s">
        <v>81</v>
      </c>
      <c r="AY273" s="22" t="s">
        <v>136</v>
      </c>
      <c r="BE273" s="230">
        <f>IF(N273="základní",J273,0)</f>
        <v>0</v>
      </c>
      <c r="BF273" s="230">
        <f>IF(N273="snížená",J273,0)</f>
        <v>0</v>
      </c>
      <c r="BG273" s="230">
        <f>IF(N273="zákl. přenesená",J273,0)</f>
        <v>0</v>
      </c>
      <c r="BH273" s="230">
        <f>IF(N273="sníž. přenesená",J273,0)</f>
        <v>0</v>
      </c>
      <c r="BI273" s="230">
        <f>IF(N273="nulová",J273,0)</f>
        <v>0</v>
      </c>
      <c r="BJ273" s="22" t="s">
        <v>79</v>
      </c>
      <c r="BK273" s="230">
        <f>ROUND(I273*H273,2)</f>
        <v>0</v>
      </c>
      <c r="BL273" s="22" t="s">
        <v>737</v>
      </c>
      <c r="BM273" s="22" t="s">
        <v>1930</v>
      </c>
    </row>
    <row r="274" s="1" customFormat="1">
      <c r="B274" s="44"/>
      <c r="C274" s="72"/>
      <c r="D274" s="231" t="s">
        <v>145</v>
      </c>
      <c r="E274" s="72"/>
      <c r="F274" s="232" t="s">
        <v>1929</v>
      </c>
      <c r="G274" s="72"/>
      <c r="H274" s="72"/>
      <c r="I274" s="189"/>
      <c r="J274" s="72"/>
      <c r="K274" s="72"/>
      <c r="L274" s="70"/>
      <c r="M274" s="233"/>
      <c r="N274" s="45"/>
      <c r="O274" s="45"/>
      <c r="P274" s="45"/>
      <c r="Q274" s="45"/>
      <c r="R274" s="45"/>
      <c r="S274" s="45"/>
      <c r="T274" s="93"/>
      <c r="AT274" s="22" t="s">
        <v>145</v>
      </c>
      <c r="AU274" s="22" t="s">
        <v>81</v>
      </c>
    </row>
    <row r="275" s="1" customFormat="1" ht="16.5" customHeight="1">
      <c r="B275" s="44"/>
      <c r="C275" s="246" t="s">
        <v>749</v>
      </c>
      <c r="D275" s="246" t="s">
        <v>228</v>
      </c>
      <c r="E275" s="247" t="s">
        <v>1931</v>
      </c>
      <c r="F275" s="248" t="s">
        <v>1932</v>
      </c>
      <c r="G275" s="249" t="s">
        <v>1791</v>
      </c>
      <c r="H275" s="250">
        <v>2</v>
      </c>
      <c r="I275" s="251"/>
      <c r="J275" s="252">
        <f>ROUND(I275*H275,2)</f>
        <v>0</v>
      </c>
      <c r="K275" s="248" t="s">
        <v>21</v>
      </c>
      <c r="L275" s="253"/>
      <c r="M275" s="254" t="s">
        <v>21</v>
      </c>
      <c r="N275" s="255" t="s">
        <v>42</v>
      </c>
      <c r="O275" s="45"/>
      <c r="P275" s="228">
        <f>O275*H275</f>
        <v>0</v>
      </c>
      <c r="Q275" s="228">
        <v>0</v>
      </c>
      <c r="R275" s="228">
        <f>Q275*H275</f>
        <v>0</v>
      </c>
      <c r="S275" s="228">
        <v>0</v>
      </c>
      <c r="T275" s="229">
        <f>S275*H275</f>
        <v>0</v>
      </c>
      <c r="AR275" s="22" t="s">
        <v>1320</v>
      </c>
      <c r="AT275" s="22" t="s">
        <v>228</v>
      </c>
      <c r="AU275" s="22" t="s">
        <v>81</v>
      </c>
      <c r="AY275" s="22" t="s">
        <v>136</v>
      </c>
      <c r="BE275" s="230">
        <f>IF(N275="základní",J275,0)</f>
        <v>0</v>
      </c>
      <c r="BF275" s="230">
        <f>IF(N275="snížená",J275,0)</f>
        <v>0</v>
      </c>
      <c r="BG275" s="230">
        <f>IF(N275="zákl. přenesená",J275,0)</f>
        <v>0</v>
      </c>
      <c r="BH275" s="230">
        <f>IF(N275="sníž. přenesená",J275,0)</f>
        <v>0</v>
      </c>
      <c r="BI275" s="230">
        <f>IF(N275="nulová",J275,0)</f>
        <v>0</v>
      </c>
      <c r="BJ275" s="22" t="s">
        <v>79</v>
      </c>
      <c r="BK275" s="230">
        <f>ROUND(I275*H275,2)</f>
        <v>0</v>
      </c>
      <c r="BL275" s="22" t="s">
        <v>737</v>
      </c>
      <c r="BM275" s="22" t="s">
        <v>1933</v>
      </c>
    </row>
    <row r="276" s="1" customFormat="1">
      <c r="B276" s="44"/>
      <c r="C276" s="72"/>
      <c r="D276" s="231" t="s">
        <v>145</v>
      </c>
      <c r="E276" s="72"/>
      <c r="F276" s="232" t="s">
        <v>1932</v>
      </c>
      <c r="G276" s="72"/>
      <c r="H276" s="72"/>
      <c r="I276" s="189"/>
      <c r="J276" s="72"/>
      <c r="K276" s="72"/>
      <c r="L276" s="70"/>
      <c r="M276" s="233"/>
      <c r="N276" s="45"/>
      <c r="O276" s="45"/>
      <c r="P276" s="45"/>
      <c r="Q276" s="45"/>
      <c r="R276" s="45"/>
      <c r="S276" s="45"/>
      <c r="T276" s="93"/>
      <c r="AT276" s="22" t="s">
        <v>145</v>
      </c>
      <c r="AU276" s="22" t="s">
        <v>81</v>
      </c>
    </row>
    <row r="277" s="1" customFormat="1" ht="16.5" customHeight="1">
      <c r="B277" s="44"/>
      <c r="C277" s="246" t="s">
        <v>754</v>
      </c>
      <c r="D277" s="246" t="s">
        <v>228</v>
      </c>
      <c r="E277" s="247" t="s">
        <v>1934</v>
      </c>
      <c r="F277" s="248" t="s">
        <v>1935</v>
      </c>
      <c r="G277" s="249" t="s">
        <v>1791</v>
      </c>
      <c r="H277" s="250">
        <v>3</v>
      </c>
      <c r="I277" s="251"/>
      <c r="J277" s="252">
        <f>ROUND(I277*H277,2)</f>
        <v>0</v>
      </c>
      <c r="K277" s="248" t="s">
        <v>21</v>
      </c>
      <c r="L277" s="253"/>
      <c r="M277" s="254" t="s">
        <v>21</v>
      </c>
      <c r="N277" s="255" t="s">
        <v>42</v>
      </c>
      <c r="O277" s="45"/>
      <c r="P277" s="228">
        <f>O277*H277</f>
        <v>0</v>
      </c>
      <c r="Q277" s="228">
        <v>0</v>
      </c>
      <c r="R277" s="228">
        <f>Q277*H277</f>
        <v>0</v>
      </c>
      <c r="S277" s="228">
        <v>0</v>
      </c>
      <c r="T277" s="229">
        <f>S277*H277</f>
        <v>0</v>
      </c>
      <c r="AR277" s="22" t="s">
        <v>1320</v>
      </c>
      <c r="AT277" s="22" t="s">
        <v>228</v>
      </c>
      <c r="AU277" s="22" t="s">
        <v>81</v>
      </c>
      <c r="AY277" s="22" t="s">
        <v>136</v>
      </c>
      <c r="BE277" s="230">
        <f>IF(N277="základní",J277,0)</f>
        <v>0</v>
      </c>
      <c r="BF277" s="230">
        <f>IF(N277="snížená",J277,0)</f>
        <v>0</v>
      </c>
      <c r="BG277" s="230">
        <f>IF(N277="zákl. přenesená",J277,0)</f>
        <v>0</v>
      </c>
      <c r="BH277" s="230">
        <f>IF(N277="sníž. přenesená",J277,0)</f>
        <v>0</v>
      </c>
      <c r="BI277" s="230">
        <f>IF(N277="nulová",J277,0)</f>
        <v>0</v>
      </c>
      <c r="BJ277" s="22" t="s">
        <v>79</v>
      </c>
      <c r="BK277" s="230">
        <f>ROUND(I277*H277,2)</f>
        <v>0</v>
      </c>
      <c r="BL277" s="22" t="s">
        <v>737</v>
      </c>
      <c r="BM277" s="22" t="s">
        <v>1936</v>
      </c>
    </row>
    <row r="278" s="1" customFormat="1">
      <c r="B278" s="44"/>
      <c r="C278" s="72"/>
      <c r="D278" s="231" t="s">
        <v>145</v>
      </c>
      <c r="E278" s="72"/>
      <c r="F278" s="232" t="s">
        <v>1935</v>
      </c>
      <c r="G278" s="72"/>
      <c r="H278" s="72"/>
      <c r="I278" s="189"/>
      <c r="J278" s="72"/>
      <c r="K278" s="72"/>
      <c r="L278" s="70"/>
      <c r="M278" s="233"/>
      <c r="N278" s="45"/>
      <c r="O278" s="45"/>
      <c r="P278" s="45"/>
      <c r="Q278" s="45"/>
      <c r="R278" s="45"/>
      <c r="S278" s="45"/>
      <c r="T278" s="93"/>
      <c r="AT278" s="22" t="s">
        <v>145</v>
      </c>
      <c r="AU278" s="22" t="s">
        <v>81</v>
      </c>
    </row>
    <row r="279" s="1" customFormat="1" ht="16.5" customHeight="1">
      <c r="B279" s="44"/>
      <c r="C279" s="246" t="s">
        <v>758</v>
      </c>
      <c r="D279" s="246" t="s">
        <v>228</v>
      </c>
      <c r="E279" s="247" t="s">
        <v>1937</v>
      </c>
      <c r="F279" s="248" t="s">
        <v>1938</v>
      </c>
      <c r="G279" s="249" t="s">
        <v>1791</v>
      </c>
      <c r="H279" s="250">
        <v>1</v>
      </c>
      <c r="I279" s="251"/>
      <c r="J279" s="252">
        <f>ROUND(I279*H279,2)</f>
        <v>0</v>
      </c>
      <c r="K279" s="248" t="s">
        <v>21</v>
      </c>
      <c r="L279" s="253"/>
      <c r="M279" s="254" t="s">
        <v>21</v>
      </c>
      <c r="N279" s="255" t="s">
        <v>42</v>
      </c>
      <c r="O279" s="45"/>
      <c r="P279" s="228">
        <f>O279*H279</f>
        <v>0</v>
      </c>
      <c r="Q279" s="228">
        <v>0</v>
      </c>
      <c r="R279" s="228">
        <f>Q279*H279</f>
        <v>0</v>
      </c>
      <c r="S279" s="228">
        <v>0</v>
      </c>
      <c r="T279" s="229">
        <f>S279*H279</f>
        <v>0</v>
      </c>
      <c r="AR279" s="22" t="s">
        <v>1320</v>
      </c>
      <c r="AT279" s="22" t="s">
        <v>228</v>
      </c>
      <c r="AU279" s="22" t="s">
        <v>81</v>
      </c>
      <c r="AY279" s="22" t="s">
        <v>136</v>
      </c>
      <c r="BE279" s="230">
        <f>IF(N279="základní",J279,0)</f>
        <v>0</v>
      </c>
      <c r="BF279" s="230">
        <f>IF(N279="snížená",J279,0)</f>
        <v>0</v>
      </c>
      <c r="BG279" s="230">
        <f>IF(N279="zákl. přenesená",J279,0)</f>
        <v>0</v>
      </c>
      <c r="BH279" s="230">
        <f>IF(N279="sníž. přenesená",J279,0)</f>
        <v>0</v>
      </c>
      <c r="BI279" s="230">
        <f>IF(N279="nulová",J279,0)</f>
        <v>0</v>
      </c>
      <c r="BJ279" s="22" t="s">
        <v>79</v>
      </c>
      <c r="BK279" s="230">
        <f>ROUND(I279*H279,2)</f>
        <v>0</v>
      </c>
      <c r="BL279" s="22" t="s">
        <v>737</v>
      </c>
      <c r="BM279" s="22" t="s">
        <v>1939</v>
      </c>
    </row>
    <row r="280" s="1" customFormat="1">
      <c r="B280" s="44"/>
      <c r="C280" s="72"/>
      <c r="D280" s="231" t="s">
        <v>145</v>
      </c>
      <c r="E280" s="72"/>
      <c r="F280" s="232" t="s">
        <v>1938</v>
      </c>
      <c r="G280" s="72"/>
      <c r="H280" s="72"/>
      <c r="I280" s="189"/>
      <c r="J280" s="72"/>
      <c r="K280" s="72"/>
      <c r="L280" s="70"/>
      <c r="M280" s="233"/>
      <c r="N280" s="45"/>
      <c r="O280" s="45"/>
      <c r="P280" s="45"/>
      <c r="Q280" s="45"/>
      <c r="R280" s="45"/>
      <c r="S280" s="45"/>
      <c r="T280" s="93"/>
      <c r="AT280" s="22" t="s">
        <v>145</v>
      </c>
      <c r="AU280" s="22" t="s">
        <v>81</v>
      </c>
    </row>
    <row r="281" s="1" customFormat="1" ht="16.5" customHeight="1">
      <c r="B281" s="44"/>
      <c r="C281" s="246" t="s">
        <v>766</v>
      </c>
      <c r="D281" s="246" t="s">
        <v>228</v>
      </c>
      <c r="E281" s="247" t="s">
        <v>1940</v>
      </c>
      <c r="F281" s="248" t="s">
        <v>1941</v>
      </c>
      <c r="G281" s="249" t="s">
        <v>353</v>
      </c>
      <c r="H281" s="250">
        <v>2</v>
      </c>
      <c r="I281" s="251"/>
      <c r="J281" s="252">
        <f>ROUND(I281*H281,2)</f>
        <v>0</v>
      </c>
      <c r="K281" s="248" t="s">
        <v>21</v>
      </c>
      <c r="L281" s="253"/>
      <c r="M281" s="254" t="s">
        <v>21</v>
      </c>
      <c r="N281" s="255" t="s">
        <v>42</v>
      </c>
      <c r="O281" s="45"/>
      <c r="P281" s="228">
        <f>O281*H281</f>
        <v>0</v>
      </c>
      <c r="Q281" s="228">
        <v>0</v>
      </c>
      <c r="R281" s="228">
        <f>Q281*H281</f>
        <v>0</v>
      </c>
      <c r="S281" s="228">
        <v>0</v>
      </c>
      <c r="T281" s="229">
        <f>S281*H281</f>
        <v>0</v>
      </c>
      <c r="AR281" s="22" t="s">
        <v>1320</v>
      </c>
      <c r="AT281" s="22" t="s">
        <v>228</v>
      </c>
      <c r="AU281" s="22" t="s">
        <v>81</v>
      </c>
      <c r="AY281" s="22" t="s">
        <v>136</v>
      </c>
      <c r="BE281" s="230">
        <f>IF(N281="základní",J281,0)</f>
        <v>0</v>
      </c>
      <c r="BF281" s="230">
        <f>IF(N281="snížená",J281,0)</f>
        <v>0</v>
      </c>
      <c r="BG281" s="230">
        <f>IF(N281="zákl. přenesená",J281,0)</f>
        <v>0</v>
      </c>
      <c r="BH281" s="230">
        <f>IF(N281="sníž. přenesená",J281,0)</f>
        <v>0</v>
      </c>
      <c r="BI281" s="230">
        <f>IF(N281="nulová",J281,0)</f>
        <v>0</v>
      </c>
      <c r="BJ281" s="22" t="s">
        <v>79</v>
      </c>
      <c r="BK281" s="230">
        <f>ROUND(I281*H281,2)</f>
        <v>0</v>
      </c>
      <c r="BL281" s="22" t="s">
        <v>737</v>
      </c>
      <c r="BM281" s="22" t="s">
        <v>1942</v>
      </c>
    </row>
    <row r="282" s="1" customFormat="1">
      <c r="B282" s="44"/>
      <c r="C282" s="72"/>
      <c r="D282" s="231" t="s">
        <v>145</v>
      </c>
      <c r="E282" s="72"/>
      <c r="F282" s="232" t="s">
        <v>1941</v>
      </c>
      <c r="G282" s="72"/>
      <c r="H282" s="72"/>
      <c r="I282" s="189"/>
      <c r="J282" s="72"/>
      <c r="K282" s="72"/>
      <c r="L282" s="70"/>
      <c r="M282" s="233"/>
      <c r="N282" s="45"/>
      <c r="O282" s="45"/>
      <c r="P282" s="45"/>
      <c r="Q282" s="45"/>
      <c r="R282" s="45"/>
      <c r="S282" s="45"/>
      <c r="T282" s="93"/>
      <c r="AT282" s="22" t="s">
        <v>145</v>
      </c>
      <c r="AU282" s="22" t="s">
        <v>81</v>
      </c>
    </row>
    <row r="283" s="1" customFormat="1" ht="16.5" customHeight="1">
      <c r="B283" s="44"/>
      <c r="C283" s="219" t="s">
        <v>772</v>
      </c>
      <c r="D283" s="219" t="s">
        <v>138</v>
      </c>
      <c r="E283" s="220" t="s">
        <v>1943</v>
      </c>
      <c r="F283" s="221" t="s">
        <v>1944</v>
      </c>
      <c r="G283" s="222" t="s">
        <v>253</v>
      </c>
      <c r="H283" s="223">
        <v>0.71999999999999997</v>
      </c>
      <c r="I283" s="224"/>
      <c r="J283" s="225">
        <f>ROUND(I283*H283,2)</f>
        <v>0</v>
      </c>
      <c r="K283" s="221" t="s">
        <v>21</v>
      </c>
      <c r="L283" s="70"/>
      <c r="M283" s="226" t="s">
        <v>21</v>
      </c>
      <c r="N283" s="227" t="s">
        <v>42</v>
      </c>
      <c r="O283" s="45"/>
      <c r="P283" s="228">
        <f>O283*H283</f>
        <v>0</v>
      </c>
      <c r="Q283" s="228">
        <v>0</v>
      </c>
      <c r="R283" s="228">
        <f>Q283*H283</f>
        <v>0</v>
      </c>
      <c r="S283" s="228">
        <v>0</v>
      </c>
      <c r="T283" s="229">
        <f>S283*H283</f>
        <v>0</v>
      </c>
      <c r="AR283" s="22" t="s">
        <v>737</v>
      </c>
      <c r="AT283" s="22" t="s">
        <v>138</v>
      </c>
      <c r="AU283" s="22" t="s">
        <v>81</v>
      </c>
      <c r="AY283" s="22" t="s">
        <v>136</v>
      </c>
      <c r="BE283" s="230">
        <f>IF(N283="základní",J283,0)</f>
        <v>0</v>
      </c>
      <c r="BF283" s="230">
        <f>IF(N283="snížená",J283,0)</f>
        <v>0</v>
      </c>
      <c r="BG283" s="230">
        <f>IF(N283="zákl. přenesená",J283,0)</f>
        <v>0</v>
      </c>
      <c r="BH283" s="230">
        <f>IF(N283="sníž. přenesená",J283,0)</f>
        <v>0</v>
      </c>
      <c r="BI283" s="230">
        <f>IF(N283="nulová",J283,0)</f>
        <v>0</v>
      </c>
      <c r="BJ283" s="22" t="s">
        <v>79</v>
      </c>
      <c r="BK283" s="230">
        <f>ROUND(I283*H283,2)</f>
        <v>0</v>
      </c>
      <c r="BL283" s="22" t="s">
        <v>737</v>
      </c>
      <c r="BM283" s="22" t="s">
        <v>1945</v>
      </c>
    </row>
    <row r="284" s="1" customFormat="1">
      <c r="B284" s="44"/>
      <c r="C284" s="72"/>
      <c r="D284" s="231" t="s">
        <v>145</v>
      </c>
      <c r="E284" s="72"/>
      <c r="F284" s="232" t="s">
        <v>1944</v>
      </c>
      <c r="G284" s="72"/>
      <c r="H284" s="72"/>
      <c r="I284" s="189"/>
      <c r="J284" s="72"/>
      <c r="K284" s="72"/>
      <c r="L284" s="70"/>
      <c r="M284" s="233"/>
      <c r="N284" s="45"/>
      <c r="O284" s="45"/>
      <c r="P284" s="45"/>
      <c r="Q284" s="45"/>
      <c r="R284" s="45"/>
      <c r="S284" s="45"/>
      <c r="T284" s="93"/>
      <c r="AT284" s="22" t="s">
        <v>145</v>
      </c>
      <c r="AU284" s="22" t="s">
        <v>81</v>
      </c>
    </row>
    <row r="285" s="11" customFormat="1">
      <c r="B285" s="235"/>
      <c r="C285" s="236"/>
      <c r="D285" s="231" t="s">
        <v>149</v>
      </c>
      <c r="E285" s="237" t="s">
        <v>21</v>
      </c>
      <c r="F285" s="238" t="s">
        <v>1946</v>
      </c>
      <c r="G285" s="236"/>
      <c r="H285" s="239">
        <v>0.71999999999999997</v>
      </c>
      <c r="I285" s="240"/>
      <c r="J285" s="236"/>
      <c r="K285" s="236"/>
      <c r="L285" s="241"/>
      <c r="M285" s="242"/>
      <c r="N285" s="243"/>
      <c r="O285" s="243"/>
      <c r="P285" s="243"/>
      <c r="Q285" s="243"/>
      <c r="R285" s="243"/>
      <c r="S285" s="243"/>
      <c r="T285" s="244"/>
      <c r="AT285" s="245" t="s">
        <v>149</v>
      </c>
      <c r="AU285" s="245" t="s">
        <v>81</v>
      </c>
      <c r="AV285" s="11" t="s">
        <v>81</v>
      </c>
      <c r="AW285" s="11" t="s">
        <v>35</v>
      </c>
      <c r="AX285" s="11" t="s">
        <v>71</v>
      </c>
      <c r="AY285" s="245" t="s">
        <v>136</v>
      </c>
    </row>
    <row r="286" s="12" customFormat="1">
      <c r="B286" s="260"/>
      <c r="C286" s="261"/>
      <c r="D286" s="231" t="s">
        <v>149</v>
      </c>
      <c r="E286" s="262" t="s">
        <v>21</v>
      </c>
      <c r="F286" s="263" t="s">
        <v>1722</v>
      </c>
      <c r="G286" s="261"/>
      <c r="H286" s="264">
        <v>0.71999999999999997</v>
      </c>
      <c r="I286" s="265"/>
      <c r="J286" s="261"/>
      <c r="K286" s="261"/>
      <c r="L286" s="266"/>
      <c r="M286" s="267"/>
      <c r="N286" s="268"/>
      <c r="O286" s="268"/>
      <c r="P286" s="268"/>
      <c r="Q286" s="268"/>
      <c r="R286" s="268"/>
      <c r="S286" s="268"/>
      <c r="T286" s="269"/>
      <c r="AT286" s="270" t="s">
        <v>149</v>
      </c>
      <c r="AU286" s="270" t="s">
        <v>81</v>
      </c>
      <c r="AV286" s="12" t="s">
        <v>143</v>
      </c>
      <c r="AW286" s="12" t="s">
        <v>35</v>
      </c>
      <c r="AX286" s="12" t="s">
        <v>79</v>
      </c>
      <c r="AY286" s="270" t="s">
        <v>136</v>
      </c>
    </row>
    <row r="287" s="1" customFormat="1" ht="16.5" customHeight="1">
      <c r="B287" s="44"/>
      <c r="C287" s="246" t="s">
        <v>778</v>
      </c>
      <c r="D287" s="246" t="s">
        <v>228</v>
      </c>
      <c r="E287" s="247" t="s">
        <v>1947</v>
      </c>
      <c r="F287" s="248" t="s">
        <v>1948</v>
      </c>
      <c r="G287" s="249" t="s">
        <v>1949</v>
      </c>
      <c r="H287" s="250">
        <v>1</v>
      </c>
      <c r="I287" s="251"/>
      <c r="J287" s="252">
        <f>ROUND(I287*H287,2)</f>
        <v>0</v>
      </c>
      <c r="K287" s="248" t="s">
        <v>21</v>
      </c>
      <c r="L287" s="253"/>
      <c r="M287" s="254" t="s">
        <v>21</v>
      </c>
      <c r="N287" s="255" t="s">
        <v>42</v>
      </c>
      <c r="O287" s="45"/>
      <c r="P287" s="228">
        <f>O287*H287</f>
        <v>0</v>
      </c>
      <c r="Q287" s="228">
        <v>0</v>
      </c>
      <c r="R287" s="228">
        <f>Q287*H287</f>
        <v>0</v>
      </c>
      <c r="S287" s="228">
        <v>0</v>
      </c>
      <c r="T287" s="229">
        <f>S287*H287</f>
        <v>0</v>
      </c>
      <c r="AR287" s="22" t="s">
        <v>1320</v>
      </c>
      <c r="AT287" s="22" t="s">
        <v>228</v>
      </c>
      <c r="AU287" s="22" t="s">
        <v>81</v>
      </c>
      <c r="AY287" s="22" t="s">
        <v>136</v>
      </c>
      <c r="BE287" s="230">
        <f>IF(N287="základní",J287,0)</f>
        <v>0</v>
      </c>
      <c r="BF287" s="230">
        <f>IF(N287="snížená",J287,0)</f>
        <v>0</v>
      </c>
      <c r="BG287" s="230">
        <f>IF(N287="zákl. přenesená",J287,0)</f>
        <v>0</v>
      </c>
      <c r="BH287" s="230">
        <f>IF(N287="sníž. přenesená",J287,0)</f>
        <v>0</v>
      </c>
      <c r="BI287" s="230">
        <f>IF(N287="nulová",J287,0)</f>
        <v>0</v>
      </c>
      <c r="BJ287" s="22" t="s">
        <v>79</v>
      </c>
      <c r="BK287" s="230">
        <f>ROUND(I287*H287,2)</f>
        <v>0</v>
      </c>
      <c r="BL287" s="22" t="s">
        <v>737</v>
      </c>
      <c r="BM287" s="22" t="s">
        <v>1950</v>
      </c>
    </row>
    <row r="288" s="1" customFormat="1">
      <c r="B288" s="44"/>
      <c r="C288" s="72"/>
      <c r="D288" s="231" t="s">
        <v>145</v>
      </c>
      <c r="E288" s="72"/>
      <c r="F288" s="232" t="s">
        <v>1948</v>
      </c>
      <c r="G288" s="72"/>
      <c r="H288" s="72"/>
      <c r="I288" s="189"/>
      <c r="J288" s="72"/>
      <c r="K288" s="72"/>
      <c r="L288" s="70"/>
      <c r="M288" s="233"/>
      <c r="N288" s="45"/>
      <c r="O288" s="45"/>
      <c r="P288" s="45"/>
      <c r="Q288" s="45"/>
      <c r="R288" s="45"/>
      <c r="S288" s="45"/>
      <c r="T288" s="93"/>
      <c r="AT288" s="22" t="s">
        <v>145</v>
      </c>
      <c r="AU288" s="22" t="s">
        <v>81</v>
      </c>
    </row>
    <row r="289" s="1" customFormat="1" ht="16.5" customHeight="1">
      <c r="B289" s="44"/>
      <c r="C289" s="219" t="s">
        <v>782</v>
      </c>
      <c r="D289" s="219" t="s">
        <v>138</v>
      </c>
      <c r="E289" s="220" t="s">
        <v>1951</v>
      </c>
      <c r="F289" s="221" t="s">
        <v>1952</v>
      </c>
      <c r="G289" s="222" t="s">
        <v>353</v>
      </c>
      <c r="H289" s="223">
        <v>1</v>
      </c>
      <c r="I289" s="224"/>
      <c r="J289" s="225">
        <f>ROUND(I289*H289,2)</f>
        <v>0</v>
      </c>
      <c r="K289" s="221" t="s">
        <v>21</v>
      </c>
      <c r="L289" s="70"/>
      <c r="M289" s="226" t="s">
        <v>21</v>
      </c>
      <c r="N289" s="227" t="s">
        <v>42</v>
      </c>
      <c r="O289" s="45"/>
      <c r="P289" s="228">
        <f>O289*H289</f>
        <v>0</v>
      </c>
      <c r="Q289" s="228">
        <v>0</v>
      </c>
      <c r="R289" s="228">
        <f>Q289*H289</f>
        <v>0</v>
      </c>
      <c r="S289" s="228">
        <v>0</v>
      </c>
      <c r="T289" s="229">
        <f>S289*H289</f>
        <v>0</v>
      </c>
      <c r="AR289" s="22" t="s">
        <v>737</v>
      </c>
      <c r="AT289" s="22" t="s">
        <v>138</v>
      </c>
      <c r="AU289" s="22" t="s">
        <v>81</v>
      </c>
      <c r="AY289" s="22" t="s">
        <v>136</v>
      </c>
      <c r="BE289" s="230">
        <f>IF(N289="základní",J289,0)</f>
        <v>0</v>
      </c>
      <c r="BF289" s="230">
        <f>IF(N289="snížená",J289,0)</f>
        <v>0</v>
      </c>
      <c r="BG289" s="230">
        <f>IF(N289="zákl. přenesená",J289,0)</f>
        <v>0</v>
      </c>
      <c r="BH289" s="230">
        <f>IF(N289="sníž. přenesená",J289,0)</f>
        <v>0</v>
      </c>
      <c r="BI289" s="230">
        <f>IF(N289="nulová",J289,0)</f>
        <v>0</v>
      </c>
      <c r="BJ289" s="22" t="s">
        <v>79</v>
      </c>
      <c r="BK289" s="230">
        <f>ROUND(I289*H289,2)</f>
        <v>0</v>
      </c>
      <c r="BL289" s="22" t="s">
        <v>737</v>
      </c>
      <c r="BM289" s="22" t="s">
        <v>1953</v>
      </c>
    </row>
    <row r="290" s="1" customFormat="1">
      <c r="B290" s="44"/>
      <c r="C290" s="72"/>
      <c r="D290" s="231" t="s">
        <v>145</v>
      </c>
      <c r="E290" s="72"/>
      <c r="F290" s="232" t="s">
        <v>1952</v>
      </c>
      <c r="G290" s="72"/>
      <c r="H290" s="72"/>
      <c r="I290" s="189"/>
      <c r="J290" s="72"/>
      <c r="K290" s="72"/>
      <c r="L290" s="70"/>
      <c r="M290" s="233"/>
      <c r="N290" s="45"/>
      <c r="O290" s="45"/>
      <c r="P290" s="45"/>
      <c r="Q290" s="45"/>
      <c r="R290" s="45"/>
      <c r="S290" s="45"/>
      <c r="T290" s="93"/>
      <c r="AT290" s="22" t="s">
        <v>145</v>
      </c>
      <c r="AU290" s="22" t="s">
        <v>81</v>
      </c>
    </row>
    <row r="291" s="10" customFormat="1" ht="37.44" customHeight="1">
      <c r="B291" s="203"/>
      <c r="C291" s="204"/>
      <c r="D291" s="205" t="s">
        <v>70</v>
      </c>
      <c r="E291" s="206" t="s">
        <v>1954</v>
      </c>
      <c r="F291" s="206" t="s">
        <v>1955</v>
      </c>
      <c r="G291" s="204"/>
      <c r="H291" s="204"/>
      <c r="I291" s="207"/>
      <c r="J291" s="208">
        <f>BK291</f>
        <v>0</v>
      </c>
      <c r="K291" s="204"/>
      <c r="L291" s="209"/>
      <c r="M291" s="210"/>
      <c r="N291" s="211"/>
      <c r="O291" s="211"/>
      <c r="P291" s="212">
        <f>P292+P297+P300</f>
        <v>0</v>
      </c>
      <c r="Q291" s="211"/>
      <c r="R291" s="212">
        <f>R292+R297+R300</f>
        <v>0</v>
      </c>
      <c r="S291" s="211"/>
      <c r="T291" s="213">
        <f>T292+T297+T300</f>
        <v>0</v>
      </c>
      <c r="AR291" s="214" t="s">
        <v>171</v>
      </c>
      <c r="AT291" s="215" t="s">
        <v>70</v>
      </c>
      <c r="AU291" s="215" t="s">
        <v>71</v>
      </c>
      <c r="AY291" s="214" t="s">
        <v>136</v>
      </c>
      <c r="BK291" s="216">
        <f>BK292+BK297+BK300</f>
        <v>0</v>
      </c>
    </row>
    <row r="292" s="10" customFormat="1" ht="19.92" customHeight="1">
      <c r="B292" s="203"/>
      <c r="C292" s="204"/>
      <c r="D292" s="205" t="s">
        <v>70</v>
      </c>
      <c r="E292" s="217" t="s">
        <v>1956</v>
      </c>
      <c r="F292" s="217" t="s">
        <v>1957</v>
      </c>
      <c r="G292" s="204"/>
      <c r="H292" s="204"/>
      <c r="I292" s="207"/>
      <c r="J292" s="218">
        <f>BK292</f>
        <v>0</v>
      </c>
      <c r="K292" s="204"/>
      <c r="L292" s="209"/>
      <c r="M292" s="210"/>
      <c r="N292" s="211"/>
      <c r="O292" s="211"/>
      <c r="P292" s="212">
        <f>SUM(P293:P296)</f>
        <v>0</v>
      </c>
      <c r="Q292" s="211"/>
      <c r="R292" s="212">
        <f>SUM(R293:R296)</f>
        <v>0</v>
      </c>
      <c r="S292" s="211"/>
      <c r="T292" s="213">
        <f>SUM(T293:T296)</f>
        <v>0</v>
      </c>
      <c r="AR292" s="214" t="s">
        <v>171</v>
      </c>
      <c r="AT292" s="215" t="s">
        <v>70</v>
      </c>
      <c r="AU292" s="215" t="s">
        <v>79</v>
      </c>
      <c r="AY292" s="214" t="s">
        <v>136</v>
      </c>
      <c r="BK292" s="216">
        <f>SUM(BK293:BK296)</f>
        <v>0</v>
      </c>
    </row>
    <row r="293" s="1" customFormat="1" ht="16.5" customHeight="1">
      <c r="B293" s="44"/>
      <c r="C293" s="219" t="s">
        <v>786</v>
      </c>
      <c r="D293" s="219" t="s">
        <v>138</v>
      </c>
      <c r="E293" s="220" t="s">
        <v>1958</v>
      </c>
      <c r="F293" s="221" t="s">
        <v>1959</v>
      </c>
      <c r="G293" s="222" t="s">
        <v>1960</v>
      </c>
      <c r="H293" s="223">
        <v>1</v>
      </c>
      <c r="I293" s="224"/>
      <c r="J293" s="225">
        <f>ROUND(I293*H293,2)</f>
        <v>0</v>
      </c>
      <c r="K293" s="221" t="s">
        <v>21</v>
      </c>
      <c r="L293" s="70"/>
      <c r="M293" s="226" t="s">
        <v>21</v>
      </c>
      <c r="N293" s="227" t="s">
        <v>42</v>
      </c>
      <c r="O293" s="45"/>
      <c r="P293" s="228">
        <f>O293*H293</f>
        <v>0</v>
      </c>
      <c r="Q293" s="228">
        <v>0</v>
      </c>
      <c r="R293" s="228">
        <f>Q293*H293</f>
        <v>0</v>
      </c>
      <c r="S293" s="228">
        <v>0</v>
      </c>
      <c r="T293" s="229">
        <f>S293*H293</f>
        <v>0</v>
      </c>
      <c r="AR293" s="22" t="s">
        <v>143</v>
      </c>
      <c r="AT293" s="22" t="s">
        <v>138</v>
      </c>
      <c r="AU293" s="22" t="s">
        <v>81</v>
      </c>
      <c r="AY293" s="22" t="s">
        <v>136</v>
      </c>
      <c r="BE293" s="230">
        <f>IF(N293="základní",J293,0)</f>
        <v>0</v>
      </c>
      <c r="BF293" s="230">
        <f>IF(N293="snížená",J293,0)</f>
        <v>0</v>
      </c>
      <c r="BG293" s="230">
        <f>IF(N293="zákl. přenesená",J293,0)</f>
        <v>0</v>
      </c>
      <c r="BH293" s="230">
        <f>IF(N293="sníž. přenesená",J293,0)</f>
        <v>0</v>
      </c>
      <c r="BI293" s="230">
        <f>IF(N293="nulová",J293,0)</f>
        <v>0</v>
      </c>
      <c r="BJ293" s="22" t="s">
        <v>79</v>
      </c>
      <c r="BK293" s="230">
        <f>ROUND(I293*H293,2)</f>
        <v>0</v>
      </c>
      <c r="BL293" s="22" t="s">
        <v>143</v>
      </c>
      <c r="BM293" s="22" t="s">
        <v>1961</v>
      </c>
    </row>
    <row r="294" s="1" customFormat="1">
      <c r="B294" s="44"/>
      <c r="C294" s="72"/>
      <c r="D294" s="231" t="s">
        <v>145</v>
      </c>
      <c r="E294" s="72"/>
      <c r="F294" s="232" t="s">
        <v>1959</v>
      </c>
      <c r="G294" s="72"/>
      <c r="H294" s="72"/>
      <c r="I294" s="189"/>
      <c r="J294" s="72"/>
      <c r="K294" s="72"/>
      <c r="L294" s="70"/>
      <c r="M294" s="233"/>
      <c r="N294" s="45"/>
      <c r="O294" s="45"/>
      <c r="P294" s="45"/>
      <c r="Q294" s="45"/>
      <c r="R294" s="45"/>
      <c r="S294" s="45"/>
      <c r="T294" s="93"/>
      <c r="AT294" s="22" t="s">
        <v>145</v>
      </c>
      <c r="AU294" s="22" t="s">
        <v>81</v>
      </c>
    </row>
    <row r="295" s="1" customFormat="1" ht="16.5" customHeight="1">
      <c r="B295" s="44"/>
      <c r="C295" s="219" t="s">
        <v>790</v>
      </c>
      <c r="D295" s="219" t="s">
        <v>138</v>
      </c>
      <c r="E295" s="220" t="s">
        <v>1962</v>
      </c>
      <c r="F295" s="221" t="s">
        <v>1963</v>
      </c>
      <c r="G295" s="222" t="s">
        <v>1791</v>
      </c>
      <c r="H295" s="223">
        <v>4</v>
      </c>
      <c r="I295" s="224"/>
      <c r="J295" s="225">
        <f>ROUND(I295*H295,2)</f>
        <v>0</v>
      </c>
      <c r="K295" s="221" t="s">
        <v>21</v>
      </c>
      <c r="L295" s="70"/>
      <c r="M295" s="226" t="s">
        <v>21</v>
      </c>
      <c r="N295" s="227" t="s">
        <v>42</v>
      </c>
      <c r="O295" s="45"/>
      <c r="P295" s="228">
        <f>O295*H295</f>
        <v>0</v>
      </c>
      <c r="Q295" s="228">
        <v>0</v>
      </c>
      <c r="R295" s="228">
        <f>Q295*H295</f>
        <v>0</v>
      </c>
      <c r="S295" s="228">
        <v>0</v>
      </c>
      <c r="T295" s="229">
        <f>S295*H295</f>
        <v>0</v>
      </c>
      <c r="AR295" s="22" t="s">
        <v>143</v>
      </c>
      <c r="AT295" s="22" t="s">
        <v>138</v>
      </c>
      <c r="AU295" s="22" t="s">
        <v>81</v>
      </c>
      <c r="AY295" s="22" t="s">
        <v>136</v>
      </c>
      <c r="BE295" s="230">
        <f>IF(N295="základní",J295,0)</f>
        <v>0</v>
      </c>
      <c r="BF295" s="230">
        <f>IF(N295="snížená",J295,0)</f>
        <v>0</v>
      </c>
      <c r="BG295" s="230">
        <f>IF(N295="zákl. přenesená",J295,0)</f>
        <v>0</v>
      </c>
      <c r="BH295" s="230">
        <f>IF(N295="sníž. přenesená",J295,0)</f>
        <v>0</v>
      </c>
      <c r="BI295" s="230">
        <f>IF(N295="nulová",J295,0)</f>
        <v>0</v>
      </c>
      <c r="BJ295" s="22" t="s">
        <v>79</v>
      </c>
      <c r="BK295" s="230">
        <f>ROUND(I295*H295,2)</f>
        <v>0</v>
      </c>
      <c r="BL295" s="22" t="s">
        <v>143</v>
      </c>
      <c r="BM295" s="22" t="s">
        <v>1964</v>
      </c>
    </row>
    <row r="296" s="1" customFormat="1">
      <c r="B296" s="44"/>
      <c r="C296" s="72"/>
      <c r="D296" s="231" t="s">
        <v>145</v>
      </c>
      <c r="E296" s="72"/>
      <c r="F296" s="232" t="s">
        <v>1963</v>
      </c>
      <c r="G296" s="72"/>
      <c r="H296" s="72"/>
      <c r="I296" s="189"/>
      <c r="J296" s="72"/>
      <c r="K296" s="72"/>
      <c r="L296" s="70"/>
      <c r="M296" s="233"/>
      <c r="N296" s="45"/>
      <c r="O296" s="45"/>
      <c r="P296" s="45"/>
      <c r="Q296" s="45"/>
      <c r="R296" s="45"/>
      <c r="S296" s="45"/>
      <c r="T296" s="93"/>
      <c r="AT296" s="22" t="s">
        <v>145</v>
      </c>
      <c r="AU296" s="22" t="s">
        <v>81</v>
      </c>
    </row>
    <row r="297" s="10" customFormat="1" ht="29.88" customHeight="1">
      <c r="B297" s="203"/>
      <c r="C297" s="204"/>
      <c r="D297" s="205" t="s">
        <v>70</v>
      </c>
      <c r="E297" s="217" t="s">
        <v>1965</v>
      </c>
      <c r="F297" s="217" t="s">
        <v>1966</v>
      </c>
      <c r="G297" s="204"/>
      <c r="H297" s="204"/>
      <c r="I297" s="207"/>
      <c r="J297" s="218">
        <f>BK297</f>
        <v>0</v>
      </c>
      <c r="K297" s="204"/>
      <c r="L297" s="209"/>
      <c r="M297" s="210"/>
      <c r="N297" s="211"/>
      <c r="O297" s="211"/>
      <c r="P297" s="212">
        <f>SUM(P298:P299)</f>
        <v>0</v>
      </c>
      <c r="Q297" s="211"/>
      <c r="R297" s="212">
        <f>SUM(R298:R299)</f>
        <v>0</v>
      </c>
      <c r="S297" s="211"/>
      <c r="T297" s="213">
        <f>SUM(T298:T299)</f>
        <v>0</v>
      </c>
      <c r="AR297" s="214" t="s">
        <v>171</v>
      </c>
      <c r="AT297" s="215" t="s">
        <v>70</v>
      </c>
      <c r="AU297" s="215" t="s">
        <v>79</v>
      </c>
      <c r="AY297" s="214" t="s">
        <v>136</v>
      </c>
      <c r="BK297" s="216">
        <f>SUM(BK298:BK299)</f>
        <v>0</v>
      </c>
    </row>
    <row r="298" s="1" customFormat="1" ht="16.5" customHeight="1">
      <c r="B298" s="44"/>
      <c r="C298" s="219" t="s">
        <v>794</v>
      </c>
      <c r="D298" s="219" t="s">
        <v>138</v>
      </c>
      <c r="E298" s="220" t="s">
        <v>1967</v>
      </c>
      <c r="F298" s="221" t="s">
        <v>1968</v>
      </c>
      <c r="G298" s="222" t="s">
        <v>1960</v>
      </c>
      <c r="H298" s="223">
        <v>1</v>
      </c>
      <c r="I298" s="224"/>
      <c r="J298" s="225">
        <f>ROUND(I298*H298,2)</f>
        <v>0</v>
      </c>
      <c r="K298" s="221" t="s">
        <v>21</v>
      </c>
      <c r="L298" s="70"/>
      <c r="M298" s="226" t="s">
        <v>21</v>
      </c>
      <c r="N298" s="227" t="s">
        <v>42</v>
      </c>
      <c r="O298" s="45"/>
      <c r="P298" s="228">
        <f>O298*H298</f>
        <v>0</v>
      </c>
      <c r="Q298" s="228">
        <v>0</v>
      </c>
      <c r="R298" s="228">
        <f>Q298*H298</f>
        <v>0</v>
      </c>
      <c r="S298" s="228">
        <v>0</v>
      </c>
      <c r="T298" s="229">
        <f>S298*H298</f>
        <v>0</v>
      </c>
      <c r="AR298" s="22" t="s">
        <v>143</v>
      </c>
      <c r="AT298" s="22" t="s">
        <v>138</v>
      </c>
      <c r="AU298" s="22" t="s">
        <v>81</v>
      </c>
      <c r="AY298" s="22" t="s">
        <v>136</v>
      </c>
      <c r="BE298" s="230">
        <f>IF(N298="základní",J298,0)</f>
        <v>0</v>
      </c>
      <c r="BF298" s="230">
        <f>IF(N298="snížená",J298,0)</f>
        <v>0</v>
      </c>
      <c r="BG298" s="230">
        <f>IF(N298="zákl. přenesená",J298,0)</f>
        <v>0</v>
      </c>
      <c r="BH298" s="230">
        <f>IF(N298="sníž. přenesená",J298,0)</f>
        <v>0</v>
      </c>
      <c r="BI298" s="230">
        <f>IF(N298="nulová",J298,0)</f>
        <v>0</v>
      </c>
      <c r="BJ298" s="22" t="s">
        <v>79</v>
      </c>
      <c r="BK298" s="230">
        <f>ROUND(I298*H298,2)</f>
        <v>0</v>
      </c>
      <c r="BL298" s="22" t="s">
        <v>143</v>
      </c>
      <c r="BM298" s="22" t="s">
        <v>1969</v>
      </c>
    </row>
    <row r="299" s="1" customFormat="1">
      <c r="B299" s="44"/>
      <c r="C299" s="72"/>
      <c r="D299" s="231" t="s">
        <v>145</v>
      </c>
      <c r="E299" s="72"/>
      <c r="F299" s="232" t="s">
        <v>1968</v>
      </c>
      <c r="G299" s="72"/>
      <c r="H299" s="72"/>
      <c r="I299" s="189"/>
      <c r="J299" s="72"/>
      <c r="K299" s="72"/>
      <c r="L299" s="70"/>
      <c r="M299" s="233"/>
      <c r="N299" s="45"/>
      <c r="O299" s="45"/>
      <c r="P299" s="45"/>
      <c r="Q299" s="45"/>
      <c r="R299" s="45"/>
      <c r="S299" s="45"/>
      <c r="T299" s="93"/>
      <c r="AT299" s="22" t="s">
        <v>145</v>
      </c>
      <c r="AU299" s="22" t="s">
        <v>81</v>
      </c>
    </row>
    <row r="300" s="10" customFormat="1" ht="29.88" customHeight="1">
      <c r="B300" s="203"/>
      <c r="C300" s="204"/>
      <c r="D300" s="205" t="s">
        <v>70</v>
      </c>
      <c r="E300" s="217" t="s">
        <v>1970</v>
      </c>
      <c r="F300" s="217" t="s">
        <v>1971</v>
      </c>
      <c r="G300" s="204"/>
      <c r="H300" s="204"/>
      <c r="I300" s="207"/>
      <c r="J300" s="218">
        <f>BK300</f>
        <v>0</v>
      </c>
      <c r="K300" s="204"/>
      <c r="L300" s="209"/>
      <c r="M300" s="210"/>
      <c r="N300" s="211"/>
      <c r="O300" s="211"/>
      <c r="P300" s="212">
        <f>SUM(P301:P306)</f>
        <v>0</v>
      </c>
      <c r="Q300" s="211"/>
      <c r="R300" s="212">
        <f>SUM(R301:R306)</f>
        <v>0</v>
      </c>
      <c r="S300" s="211"/>
      <c r="T300" s="213">
        <f>SUM(T301:T306)</f>
        <v>0</v>
      </c>
      <c r="AR300" s="214" t="s">
        <v>171</v>
      </c>
      <c r="AT300" s="215" t="s">
        <v>70</v>
      </c>
      <c r="AU300" s="215" t="s">
        <v>79</v>
      </c>
      <c r="AY300" s="214" t="s">
        <v>136</v>
      </c>
      <c r="BK300" s="216">
        <f>SUM(BK301:BK306)</f>
        <v>0</v>
      </c>
    </row>
    <row r="301" s="1" customFormat="1" ht="16.5" customHeight="1">
      <c r="B301" s="44"/>
      <c r="C301" s="219" t="s">
        <v>799</v>
      </c>
      <c r="D301" s="219" t="s">
        <v>138</v>
      </c>
      <c r="E301" s="220" t="s">
        <v>1972</v>
      </c>
      <c r="F301" s="221" t="s">
        <v>1973</v>
      </c>
      <c r="G301" s="222" t="s">
        <v>1791</v>
      </c>
      <c r="H301" s="223">
        <v>1</v>
      </c>
      <c r="I301" s="224"/>
      <c r="J301" s="225">
        <f>ROUND(I301*H301,2)</f>
        <v>0</v>
      </c>
      <c r="K301" s="221" t="s">
        <v>21</v>
      </c>
      <c r="L301" s="70"/>
      <c r="M301" s="226" t="s">
        <v>21</v>
      </c>
      <c r="N301" s="227" t="s">
        <v>42</v>
      </c>
      <c r="O301" s="45"/>
      <c r="P301" s="228">
        <f>O301*H301</f>
        <v>0</v>
      </c>
      <c r="Q301" s="228">
        <v>0</v>
      </c>
      <c r="R301" s="228">
        <f>Q301*H301</f>
        <v>0</v>
      </c>
      <c r="S301" s="228">
        <v>0</v>
      </c>
      <c r="T301" s="229">
        <f>S301*H301</f>
        <v>0</v>
      </c>
      <c r="AR301" s="22" t="s">
        <v>143</v>
      </c>
      <c r="AT301" s="22" t="s">
        <v>138</v>
      </c>
      <c r="AU301" s="22" t="s">
        <v>81</v>
      </c>
      <c r="AY301" s="22" t="s">
        <v>136</v>
      </c>
      <c r="BE301" s="230">
        <f>IF(N301="základní",J301,0)</f>
        <v>0</v>
      </c>
      <c r="BF301" s="230">
        <f>IF(N301="snížená",J301,0)</f>
        <v>0</v>
      </c>
      <c r="BG301" s="230">
        <f>IF(N301="zákl. přenesená",J301,0)</f>
        <v>0</v>
      </c>
      <c r="BH301" s="230">
        <f>IF(N301="sníž. přenesená",J301,0)</f>
        <v>0</v>
      </c>
      <c r="BI301" s="230">
        <f>IF(N301="nulová",J301,0)</f>
        <v>0</v>
      </c>
      <c r="BJ301" s="22" t="s">
        <v>79</v>
      </c>
      <c r="BK301" s="230">
        <f>ROUND(I301*H301,2)</f>
        <v>0</v>
      </c>
      <c r="BL301" s="22" t="s">
        <v>143</v>
      </c>
      <c r="BM301" s="22" t="s">
        <v>1974</v>
      </c>
    </row>
    <row r="302" s="1" customFormat="1">
      <c r="B302" s="44"/>
      <c r="C302" s="72"/>
      <c r="D302" s="231" t="s">
        <v>145</v>
      </c>
      <c r="E302" s="72"/>
      <c r="F302" s="232" t="s">
        <v>1973</v>
      </c>
      <c r="G302" s="72"/>
      <c r="H302" s="72"/>
      <c r="I302" s="189"/>
      <c r="J302" s="72"/>
      <c r="K302" s="72"/>
      <c r="L302" s="70"/>
      <c r="M302" s="233"/>
      <c r="N302" s="45"/>
      <c r="O302" s="45"/>
      <c r="P302" s="45"/>
      <c r="Q302" s="45"/>
      <c r="R302" s="45"/>
      <c r="S302" s="45"/>
      <c r="T302" s="93"/>
      <c r="AT302" s="22" t="s">
        <v>145</v>
      </c>
      <c r="AU302" s="22" t="s">
        <v>81</v>
      </c>
    </row>
    <row r="303" s="1" customFormat="1" ht="16.5" customHeight="1">
      <c r="B303" s="44"/>
      <c r="C303" s="219" t="s">
        <v>805</v>
      </c>
      <c r="D303" s="219" t="s">
        <v>138</v>
      </c>
      <c r="E303" s="220" t="s">
        <v>1975</v>
      </c>
      <c r="F303" s="221" t="s">
        <v>1976</v>
      </c>
      <c r="G303" s="222" t="s">
        <v>1960</v>
      </c>
      <c r="H303" s="223">
        <v>1</v>
      </c>
      <c r="I303" s="224"/>
      <c r="J303" s="225">
        <f>ROUND(I303*H303,2)</f>
        <v>0</v>
      </c>
      <c r="K303" s="221" t="s">
        <v>21</v>
      </c>
      <c r="L303" s="70"/>
      <c r="M303" s="226" t="s">
        <v>21</v>
      </c>
      <c r="N303" s="227" t="s">
        <v>42</v>
      </c>
      <c r="O303" s="45"/>
      <c r="P303" s="228">
        <f>O303*H303</f>
        <v>0</v>
      </c>
      <c r="Q303" s="228">
        <v>0</v>
      </c>
      <c r="R303" s="228">
        <f>Q303*H303</f>
        <v>0</v>
      </c>
      <c r="S303" s="228">
        <v>0</v>
      </c>
      <c r="T303" s="229">
        <f>S303*H303</f>
        <v>0</v>
      </c>
      <c r="AR303" s="22" t="s">
        <v>143</v>
      </c>
      <c r="AT303" s="22" t="s">
        <v>138</v>
      </c>
      <c r="AU303" s="22" t="s">
        <v>81</v>
      </c>
      <c r="AY303" s="22" t="s">
        <v>136</v>
      </c>
      <c r="BE303" s="230">
        <f>IF(N303="základní",J303,0)</f>
        <v>0</v>
      </c>
      <c r="BF303" s="230">
        <f>IF(N303="snížená",J303,0)</f>
        <v>0</v>
      </c>
      <c r="BG303" s="230">
        <f>IF(N303="zákl. přenesená",J303,0)</f>
        <v>0</v>
      </c>
      <c r="BH303" s="230">
        <f>IF(N303="sníž. přenesená",J303,0)</f>
        <v>0</v>
      </c>
      <c r="BI303" s="230">
        <f>IF(N303="nulová",J303,0)</f>
        <v>0</v>
      </c>
      <c r="BJ303" s="22" t="s">
        <v>79</v>
      </c>
      <c r="BK303" s="230">
        <f>ROUND(I303*H303,2)</f>
        <v>0</v>
      </c>
      <c r="BL303" s="22" t="s">
        <v>143</v>
      </c>
      <c r="BM303" s="22" t="s">
        <v>1977</v>
      </c>
    </row>
    <row r="304" s="1" customFormat="1">
      <c r="B304" s="44"/>
      <c r="C304" s="72"/>
      <c r="D304" s="231" t="s">
        <v>145</v>
      </c>
      <c r="E304" s="72"/>
      <c r="F304" s="232" t="s">
        <v>1976</v>
      </c>
      <c r="G304" s="72"/>
      <c r="H304" s="72"/>
      <c r="I304" s="189"/>
      <c r="J304" s="72"/>
      <c r="K304" s="72"/>
      <c r="L304" s="70"/>
      <c r="M304" s="233"/>
      <c r="N304" s="45"/>
      <c r="O304" s="45"/>
      <c r="P304" s="45"/>
      <c r="Q304" s="45"/>
      <c r="R304" s="45"/>
      <c r="S304" s="45"/>
      <c r="T304" s="93"/>
      <c r="AT304" s="22" t="s">
        <v>145</v>
      </c>
      <c r="AU304" s="22" t="s">
        <v>81</v>
      </c>
    </row>
    <row r="305" s="1" customFormat="1" ht="16.5" customHeight="1">
      <c r="B305" s="44"/>
      <c r="C305" s="219" t="s">
        <v>810</v>
      </c>
      <c r="D305" s="219" t="s">
        <v>138</v>
      </c>
      <c r="E305" s="220" t="s">
        <v>1978</v>
      </c>
      <c r="F305" s="221" t="s">
        <v>1979</v>
      </c>
      <c r="G305" s="222" t="s">
        <v>1960</v>
      </c>
      <c r="H305" s="223">
        <v>1</v>
      </c>
      <c r="I305" s="224"/>
      <c r="J305" s="225">
        <f>ROUND(I305*H305,2)</f>
        <v>0</v>
      </c>
      <c r="K305" s="221" t="s">
        <v>21</v>
      </c>
      <c r="L305" s="70"/>
      <c r="M305" s="226" t="s">
        <v>21</v>
      </c>
      <c r="N305" s="227" t="s">
        <v>42</v>
      </c>
      <c r="O305" s="45"/>
      <c r="P305" s="228">
        <f>O305*H305</f>
        <v>0</v>
      </c>
      <c r="Q305" s="228">
        <v>0</v>
      </c>
      <c r="R305" s="228">
        <f>Q305*H305</f>
        <v>0</v>
      </c>
      <c r="S305" s="228">
        <v>0</v>
      </c>
      <c r="T305" s="229">
        <f>S305*H305</f>
        <v>0</v>
      </c>
      <c r="AR305" s="22" t="s">
        <v>143</v>
      </c>
      <c r="AT305" s="22" t="s">
        <v>138</v>
      </c>
      <c r="AU305" s="22" t="s">
        <v>81</v>
      </c>
      <c r="AY305" s="22" t="s">
        <v>136</v>
      </c>
      <c r="BE305" s="230">
        <f>IF(N305="základní",J305,0)</f>
        <v>0</v>
      </c>
      <c r="BF305" s="230">
        <f>IF(N305="snížená",J305,0)</f>
        <v>0</v>
      </c>
      <c r="BG305" s="230">
        <f>IF(N305="zákl. přenesená",J305,0)</f>
        <v>0</v>
      </c>
      <c r="BH305" s="230">
        <f>IF(N305="sníž. přenesená",J305,0)</f>
        <v>0</v>
      </c>
      <c r="BI305" s="230">
        <f>IF(N305="nulová",J305,0)</f>
        <v>0</v>
      </c>
      <c r="BJ305" s="22" t="s">
        <v>79</v>
      </c>
      <c r="BK305" s="230">
        <f>ROUND(I305*H305,2)</f>
        <v>0</v>
      </c>
      <c r="BL305" s="22" t="s">
        <v>143</v>
      </c>
      <c r="BM305" s="22" t="s">
        <v>1980</v>
      </c>
    </row>
    <row r="306" s="1" customFormat="1">
      <c r="B306" s="44"/>
      <c r="C306" s="72"/>
      <c r="D306" s="231" t="s">
        <v>145</v>
      </c>
      <c r="E306" s="72"/>
      <c r="F306" s="232" t="s">
        <v>1979</v>
      </c>
      <c r="G306" s="72"/>
      <c r="H306" s="72"/>
      <c r="I306" s="189"/>
      <c r="J306" s="72"/>
      <c r="K306" s="72"/>
      <c r="L306" s="70"/>
      <c r="M306" s="271"/>
      <c r="N306" s="272"/>
      <c r="O306" s="272"/>
      <c r="P306" s="272"/>
      <c r="Q306" s="272"/>
      <c r="R306" s="272"/>
      <c r="S306" s="272"/>
      <c r="T306" s="273"/>
      <c r="AT306" s="22" t="s">
        <v>145</v>
      </c>
      <c r="AU306" s="22" t="s">
        <v>81</v>
      </c>
    </row>
    <row r="307" s="1" customFormat="1" ht="6.96" customHeight="1">
      <c r="B307" s="65"/>
      <c r="C307" s="66"/>
      <c r="D307" s="66"/>
      <c r="E307" s="66"/>
      <c r="F307" s="66"/>
      <c r="G307" s="66"/>
      <c r="H307" s="66"/>
      <c r="I307" s="164"/>
      <c r="J307" s="66"/>
      <c r="K307" s="66"/>
      <c r="L307" s="70"/>
    </row>
  </sheetData>
  <sheetProtection sheet="1" autoFilter="0" formatColumns="0" formatRows="0" objects="1" scenarios="1" spinCount="100000" saltValue="UHOXmxeK1Mgr2DF8KK3TN5zkysAGv7JkHizJ+SW/BwypPUnTF/c1UFcgsLx+TlIQbZh+NgFjRa+yiMJqhUY0IA==" hashValue="gRl6FErL4ZYG5X6M/Q9CVDirajO6B876s91Ui5CxmtVZS7SCfByMRf+TLRdFAuoM4DbPC+CPlFUob3PAJr85kw==" algorithmName="SHA-512" password="CC35"/>
  <autoFilter ref="C89:K306"/>
  <mergeCells count="10">
    <mergeCell ref="E7:H7"/>
    <mergeCell ref="E9:H9"/>
    <mergeCell ref="E24:H24"/>
    <mergeCell ref="E45:H45"/>
    <mergeCell ref="E47:H47"/>
    <mergeCell ref="J51:J52"/>
    <mergeCell ref="E80:H80"/>
    <mergeCell ref="E82:H82"/>
    <mergeCell ref="G1:H1"/>
    <mergeCell ref="L2:V2"/>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100</v>
      </c>
      <c r="G1" s="137" t="s">
        <v>101</v>
      </c>
      <c r="H1" s="137"/>
      <c r="I1" s="138"/>
      <c r="J1" s="137" t="s">
        <v>102</v>
      </c>
      <c r="K1" s="136" t="s">
        <v>103</v>
      </c>
      <c r="L1" s="137" t="s">
        <v>104</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93</v>
      </c>
    </row>
    <row r="3" ht="6.96" customHeight="1">
      <c r="B3" s="23"/>
      <c r="C3" s="24"/>
      <c r="D3" s="24"/>
      <c r="E3" s="24"/>
      <c r="F3" s="24"/>
      <c r="G3" s="24"/>
      <c r="H3" s="24"/>
      <c r="I3" s="139"/>
      <c r="J3" s="24"/>
      <c r="K3" s="25"/>
      <c r="AT3" s="22" t="s">
        <v>81</v>
      </c>
    </row>
    <row r="4" ht="36.96" customHeight="1">
      <c r="B4" s="26"/>
      <c r="C4" s="27"/>
      <c r="D4" s="28" t="s">
        <v>105</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Nové Sedlo - kondenzační kotelna - zhotovení PD Drahonice</v>
      </c>
      <c r="F7" s="38"/>
      <c r="G7" s="38"/>
      <c r="H7" s="38"/>
      <c r="I7" s="140"/>
      <c r="J7" s="27"/>
      <c r="K7" s="29"/>
    </row>
    <row r="8" s="1" customFormat="1">
      <c r="B8" s="44"/>
      <c r="C8" s="45"/>
      <c r="D8" s="38" t="s">
        <v>106</v>
      </c>
      <c r="E8" s="45"/>
      <c r="F8" s="45"/>
      <c r="G8" s="45"/>
      <c r="H8" s="45"/>
      <c r="I8" s="142"/>
      <c r="J8" s="45"/>
      <c r="K8" s="49"/>
    </row>
    <row r="9" s="1" customFormat="1" ht="36.96" customHeight="1">
      <c r="B9" s="44"/>
      <c r="C9" s="45"/>
      <c r="D9" s="45"/>
      <c r="E9" s="143" t="s">
        <v>1981</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09.11.2017</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Vězeňská služby České republiky</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30</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36</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37</v>
      </c>
      <c r="E27" s="45"/>
      <c r="F27" s="45"/>
      <c r="G27" s="45"/>
      <c r="H27" s="45"/>
      <c r="I27" s="142"/>
      <c r="J27" s="153">
        <f>ROUND(J80,2)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39</v>
      </c>
      <c r="G29" s="45"/>
      <c r="H29" s="45"/>
      <c r="I29" s="154" t="s">
        <v>38</v>
      </c>
      <c r="J29" s="50" t="s">
        <v>40</v>
      </c>
      <c r="K29" s="49"/>
    </row>
    <row r="30" s="1" customFormat="1" ht="14.4" customHeight="1">
      <c r="B30" s="44"/>
      <c r="C30" s="45"/>
      <c r="D30" s="53" t="s">
        <v>41</v>
      </c>
      <c r="E30" s="53" t="s">
        <v>42</v>
      </c>
      <c r="F30" s="155">
        <f>ROUND(SUM(BE80:BE133), 2)</f>
        <v>0</v>
      </c>
      <c r="G30" s="45"/>
      <c r="H30" s="45"/>
      <c r="I30" s="156">
        <v>0.20999999999999999</v>
      </c>
      <c r="J30" s="155">
        <f>ROUND(ROUND((SUM(BE80:BE133)), 2)*I30, 2)</f>
        <v>0</v>
      </c>
      <c r="K30" s="49"/>
    </row>
    <row r="31" s="1" customFormat="1" ht="14.4" customHeight="1">
      <c r="B31" s="44"/>
      <c r="C31" s="45"/>
      <c r="D31" s="45"/>
      <c r="E31" s="53" t="s">
        <v>43</v>
      </c>
      <c r="F31" s="155">
        <f>ROUND(SUM(BF80:BF133), 2)</f>
        <v>0</v>
      </c>
      <c r="G31" s="45"/>
      <c r="H31" s="45"/>
      <c r="I31" s="156">
        <v>0.14999999999999999</v>
      </c>
      <c r="J31" s="155">
        <f>ROUND(ROUND((SUM(BF80:BF133)), 2)*I31, 2)</f>
        <v>0</v>
      </c>
      <c r="K31" s="49"/>
    </row>
    <row r="32" hidden="1" s="1" customFormat="1" ht="14.4" customHeight="1">
      <c r="B32" s="44"/>
      <c r="C32" s="45"/>
      <c r="D32" s="45"/>
      <c r="E32" s="53" t="s">
        <v>44</v>
      </c>
      <c r="F32" s="155">
        <f>ROUND(SUM(BG80:BG133), 2)</f>
        <v>0</v>
      </c>
      <c r="G32" s="45"/>
      <c r="H32" s="45"/>
      <c r="I32" s="156">
        <v>0.20999999999999999</v>
      </c>
      <c r="J32" s="155">
        <v>0</v>
      </c>
      <c r="K32" s="49"/>
    </row>
    <row r="33" hidden="1" s="1" customFormat="1" ht="14.4" customHeight="1">
      <c r="B33" s="44"/>
      <c r="C33" s="45"/>
      <c r="D33" s="45"/>
      <c r="E33" s="53" t="s">
        <v>45</v>
      </c>
      <c r="F33" s="155">
        <f>ROUND(SUM(BH80:BH133), 2)</f>
        <v>0</v>
      </c>
      <c r="G33" s="45"/>
      <c r="H33" s="45"/>
      <c r="I33" s="156">
        <v>0.14999999999999999</v>
      </c>
      <c r="J33" s="155">
        <v>0</v>
      </c>
      <c r="K33" s="49"/>
    </row>
    <row r="34" hidden="1" s="1" customFormat="1" ht="14.4" customHeight="1">
      <c r="B34" s="44"/>
      <c r="C34" s="45"/>
      <c r="D34" s="45"/>
      <c r="E34" s="53" t="s">
        <v>46</v>
      </c>
      <c r="F34" s="155">
        <f>ROUND(SUM(BI80:BI133),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47</v>
      </c>
      <c r="E36" s="96"/>
      <c r="F36" s="96"/>
      <c r="G36" s="159" t="s">
        <v>48</v>
      </c>
      <c r="H36" s="160" t="s">
        <v>49</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108</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Nové Sedlo - kondenzační kotelna - zhotovení PD Drahonice</v>
      </c>
      <c r="F45" s="38"/>
      <c r="G45" s="38"/>
      <c r="H45" s="38"/>
      <c r="I45" s="142"/>
      <c r="J45" s="45"/>
      <c r="K45" s="49"/>
    </row>
    <row r="46" s="1" customFormat="1" ht="14.4" customHeight="1">
      <c r="B46" s="44"/>
      <c r="C46" s="38" t="s">
        <v>106</v>
      </c>
      <c r="D46" s="45"/>
      <c r="E46" s="45"/>
      <c r="F46" s="45"/>
      <c r="G46" s="45"/>
      <c r="H46" s="45"/>
      <c r="I46" s="142"/>
      <c r="J46" s="45"/>
      <c r="K46" s="49"/>
    </row>
    <row r="47" s="1" customFormat="1" ht="17.25" customHeight="1">
      <c r="B47" s="44"/>
      <c r="C47" s="45"/>
      <c r="D47" s="45"/>
      <c r="E47" s="143" t="str">
        <f>E9</f>
        <v>D.2.4 - Měření a regulace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Drahonice u Lubence</v>
      </c>
      <c r="G49" s="45"/>
      <c r="H49" s="45"/>
      <c r="I49" s="144" t="s">
        <v>25</v>
      </c>
      <c r="J49" s="145" t="str">
        <f>IF(J12="","",J12)</f>
        <v>09.11.2017</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Vězeňská služby České republiky</v>
      </c>
      <c r="G51" s="45"/>
      <c r="H51" s="45"/>
      <c r="I51" s="144" t="s">
        <v>33</v>
      </c>
      <c r="J51" s="42" t="str">
        <f>E21</f>
        <v xml:space="preserve"> </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109</v>
      </c>
      <c r="D54" s="157"/>
      <c r="E54" s="157"/>
      <c r="F54" s="157"/>
      <c r="G54" s="157"/>
      <c r="H54" s="157"/>
      <c r="I54" s="171"/>
      <c r="J54" s="172" t="s">
        <v>110</v>
      </c>
      <c r="K54" s="173"/>
    </row>
    <row r="55" s="1" customFormat="1" ht="10.32" customHeight="1">
      <c r="B55" s="44"/>
      <c r="C55" s="45"/>
      <c r="D55" s="45"/>
      <c r="E55" s="45"/>
      <c r="F55" s="45"/>
      <c r="G55" s="45"/>
      <c r="H55" s="45"/>
      <c r="I55" s="142"/>
      <c r="J55" s="45"/>
      <c r="K55" s="49"/>
    </row>
    <row r="56" s="1" customFormat="1" ht="29.28" customHeight="1">
      <c r="B56" s="44"/>
      <c r="C56" s="174" t="s">
        <v>111</v>
      </c>
      <c r="D56" s="45"/>
      <c r="E56" s="45"/>
      <c r="F56" s="45"/>
      <c r="G56" s="45"/>
      <c r="H56" s="45"/>
      <c r="I56" s="142"/>
      <c r="J56" s="153">
        <f>J80</f>
        <v>0</v>
      </c>
      <c r="K56" s="49"/>
      <c r="AU56" s="22" t="s">
        <v>112</v>
      </c>
    </row>
    <row r="57" s="7" customFormat="1" ht="24.96" customHeight="1">
      <c r="B57" s="175"/>
      <c r="C57" s="176"/>
      <c r="D57" s="177" t="s">
        <v>118</v>
      </c>
      <c r="E57" s="178"/>
      <c r="F57" s="178"/>
      <c r="G57" s="178"/>
      <c r="H57" s="178"/>
      <c r="I57" s="179"/>
      <c r="J57" s="180">
        <f>J81</f>
        <v>0</v>
      </c>
      <c r="K57" s="181"/>
    </row>
    <row r="58" s="8" customFormat="1" ht="19.92" customHeight="1">
      <c r="B58" s="182"/>
      <c r="C58" s="183"/>
      <c r="D58" s="184" t="s">
        <v>1452</v>
      </c>
      <c r="E58" s="185"/>
      <c r="F58" s="185"/>
      <c r="G58" s="185"/>
      <c r="H58" s="185"/>
      <c r="I58" s="186"/>
      <c r="J58" s="187">
        <f>J82</f>
        <v>0</v>
      </c>
      <c r="K58" s="188"/>
    </row>
    <row r="59" s="8" customFormat="1" ht="19.92" customHeight="1">
      <c r="B59" s="182"/>
      <c r="C59" s="183"/>
      <c r="D59" s="184" t="s">
        <v>1982</v>
      </c>
      <c r="E59" s="185"/>
      <c r="F59" s="185"/>
      <c r="G59" s="185"/>
      <c r="H59" s="185"/>
      <c r="I59" s="186"/>
      <c r="J59" s="187">
        <f>J120</f>
        <v>0</v>
      </c>
      <c r="K59" s="188"/>
    </row>
    <row r="60" s="7" customFormat="1" ht="24.96" customHeight="1">
      <c r="B60" s="175"/>
      <c r="C60" s="176"/>
      <c r="D60" s="177" t="s">
        <v>436</v>
      </c>
      <c r="E60" s="178"/>
      <c r="F60" s="178"/>
      <c r="G60" s="178"/>
      <c r="H60" s="178"/>
      <c r="I60" s="179"/>
      <c r="J60" s="180">
        <f>J129</f>
        <v>0</v>
      </c>
      <c r="K60" s="181"/>
    </row>
    <row r="61" s="1" customFormat="1" ht="21.84" customHeight="1">
      <c r="B61" s="44"/>
      <c r="C61" s="45"/>
      <c r="D61" s="45"/>
      <c r="E61" s="45"/>
      <c r="F61" s="45"/>
      <c r="G61" s="45"/>
      <c r="H61" s="45"/>
      <c r="I61" s="142"/>
      <c r="J61" s="45"/>
      <c r="K61" s="49"/>
    </row>
    <row r="62" s="1" customFormat="1" ht="6.96" customHeight="1">
      <c r="B62" s="65"/>
      <c r="C62" s="66"/>
      <c r="D62" s="66"/>
      <c r="E62" s="66"/>
      <c r="F62" s="66"/>
      <c r="G62" s="66"/>
      <c r="H62" s="66"/>
      <c r="I62" s="164"/>
      <c r="J62" s="66"/>
      <c r="K62" s="67"/>
    </row>
    <row r="66" s="1" customFormat="1" ht="6.96" customHeight="1">
      <c r="B66" s="68"/>
      <c r="C66" s="69"/>
      <c r="D66" s="69"/>
      <c r="E66" s="69"/>
      <c r="F66" s="69"/>
      <c r="G66" s="69"/>
      <c r="H66" s="69"/>
      <c r="I66" s="167"/>
      <c r="J66" s="69"/>
      <c r="K66" s="69"/>
      <c r="L66" s="70"/>
    </row>
    <row r="67" s="1" customFormat="1" ht="36.96" customHeight="1">
      <c r="B67" s="44"/>
      <c r="C67" s="71" t="s">
        <v>120</v>
      </c>
      <c r="D67" s="72"/>
      <c r="E67" s="72"/>
      <c r="F67" s="72"/>
      <c r="G67" s="72"/>
      <c r="H67" s="72"/>
      <c r="I67" s="189"/>
      <c r="J67" s="72"/>
      <c r="K67" s="72"/>
      <c r="L67" s="70"/>
    </row>
    <row r="68" s="1" customFormat="1" ht="6.96" customHeight="1">
      <c r="B68" s="44"/>
      <c r="C68" s="72"/>
      <c r="D68" s="72"/>
      <c r="E68" s="72"/>
      <c r="F68" s="72"/>
      <c r="G68" s="72"/>
      <c r="H68" s="72"/>
      <c r="I68" s="189"/>
      <c r="J68" s="72"/>
      <c r="K68" s="72"/>
      <c r="L68" s="70"/>
    </row>
    <row r="69" s="1" customFormat="1" ht="14.4" customHeight="1">
      <c r="B69" s="44"/>
      <c r="C69" s="74" t="s">
        <v>18</v>
      </c>
      <c r="D69" s="72"/>
      <c r="E69" s="72"/>
      <c r="F69" s="72"/>
      <c r="G69" s="72"/>
      <c r="H69" s="72"/>
      <c r="I69" s="189"/>
      <c r="J69" s="72"/>
      <c r="K69" s="72"/>
      <c r="L69" s="70"/>
    </row>
    <row r="70" s="1" customFormat="1" ht="16.5" customHeight="1">
      <c r="B70" s="44"/>
      <c r="C70" s="72"/>
      <c r="D70" s="72"/>
      <c r="E70" s="190" t="str">
        <f>E7</f>
        <v>Nové Sedlo - kondenzační kotelna - zhotovení PD Drahonice</v>
      </c>
      <c r="F70" s="74"/>
      <c r="G70" s="74"/>
      <c r="H70" s="74"/>
      <c r="I70" s="189"/>
      <c r="J70" s="72"/>
      <c r="K70" s="72"/>
      <c r="L70" s="70"/>
    </row>
    <row r="71" s="1" customFormat="1" ht="14.4" customHeight="1">
      <c r="B71" s="44"/>
      <c r="C71" s="74" t="s">
        <v>106</v>
      </c>
      <c r="D71" s="72"/>
      <c r="E71" s="72"/>
      <c r="F71" s="72"/>
      <c r="G71" s="72"/>
      <c r="H71" s="72"/>
      <c r="I71" s="189"/>
      <c r="J71" s="72"/>
      <c r="K71" s="72"/>
      <c r="L71" s="70"/>
    </row>
    <row r="72" s="1" customFormat="1" ht="17.25" customHeight="1">
      <c r="B72" s="44"/>
      <c r="C72" s="72"/>
      <c r="D72" s="72"/>
      <c r="E72" s="80" t="str">
        <f>E9</f>
        <v>D.2.4 - Měření a regulace</v>
      </c>
      <c r="F72" s="72"/>
      <c r="G72" s="72"/>
      <c r="H72" s="72"/>
      <c r="I72" s="189"/>
      <c r="J72" s="72"/>
      <c r="K72" s="72"/>
      <c r="L72" s="70"/>
    </row>
    <row r="73" s="1" customFormat="1" ht="6.96" customHeight="1">
      <c r="B73" s="44"/>
      <c r="C73" s="72"/>
      <c r="D73" s="72"/>
      <c r="E73" s="72"/>
      <c r="F73" s="72"/>
      <c r="G73" s="72"/>
      <c r="H73" s="72"/>
      <c r="I73" s="189"/>
      <c r="J73" s="72"/>
      <c r="K73" s="72"/>
      <c r="L73" s="70"/>
    </row>
    <row r="74" s="1" customFormat="1" ht="18" customHeight="1">
      <c r="B74" s="44"/>
      <c r="C74" s="74" t="s">
        <v>23</v>
      </c>
      <c r="D74" s="72"/>
      <c r="E74" s="72"/>
      <c r="F74" s="191" t="str">
        <f>F12</f>
        <v>Drahonice u Lubence</v>
      </c>
      <c r="G74" s="72"/>
      <c r="H74" s="72"/>
      <c r="I74" s="192" t="s">
        <v>25</v>
      </c>
      <c r="J74" s="83" t="str">
        <f>IF(J12="","",J12)</f>
        <v>09.11.2017</v>
      </c>
      <c r="K74" s="72"/>
      <c r="L74" s="70"/>
    </row>
    <row r="75" s="1" customFormat="1" ht="6.96" customHeight="1">
      <c r="B75" s="44"/>
      <c r="C75" s="72"/>
      <c r="D75" s="72"/>
      <c r="E75" s="72"/>
      <c r="F75" s="72"/>
      <c r="G75" s="72"/>
      <c r="H75" s="72"/>
      <c r="I75" s="189"/>
      <c r="J75" s="72"/>
      <c r="K75" s="72"/>
      <c r="L75" s="70"/>
    </row>
    <row r="76" s="1" customFormat="1">
      <c r="B76" s="44"/>
      <c r="C76" s="74" t="s">
        <v>27</v>
      </c>
      <c r="D76" s="72"/>
      <c r="E76" s="72"/>
      <c r="F76" s="191" t="str">
        <f>E15</f>
        <v>Vězeňská služby České republiky</v>
      </c>
      <c r="G76" s="72"/>
      <c r="H76" s="72"/>
      <c r="I76" s="192" t="s">
        <v>33</v>
      </c>
      <c r="J76" s="191" t="str">
        <f>E21</f>
        <v xml:space="preserve"> </v>
      </c>
      <c r="K76" s="72"/>
      <c r="L76" s="70"/>
    </row>
    <row r="77" s="1" customFormat="1" ht="14.4" customHeight="1">
      <c r="B77" s="44"/>
      <c r="C77" s="74" t="s">
        <v>31</v>
      </c>
      <c r="D77" s="72"/>
      <c r="E77" s="72"/>
      <c r="F77" s="191" t="str">
        <f>IF(E18="","",E18)</f>
        <v/>
      </c>
      <c r="G77" s="72"/>
      <c r="H77" s="72"/>
      <c r="I77" s="189"/>
      <c r="J77" s="72"/>
      <c r="K77" s="72"/>
      <c r="L77" s="70"/>
    </row>
    <row r="78" s="1" customFormat="1" ht="10.32" customHeight="1">
      <c r="B78" s="44"/>
      <c r="C78" s="72"/>
      <c r="D78" s="72"/>
      <c r="E78" s="72"/>
      <c r="F78" s="72"/>
      <c r="G78" s="72"/>
      <c r="H78" s="72"/>
      <c r="I78" s="189"/>
      <c r="J78" s="72"/>
      <c r="K78" s="72"/>
      <c r="L78" s="70"/>
    </row>
    <row r="79" s="9" customFormat="1" ht="29.28" customHeight="1">
      <c r="B79" s="193"/>
      <c r="C79" s="194" t="s">
        <v>121</v>
      </c>
      <c r="D79" s="195" t="s">
        <v>56</v>
      </c>
      <c r="E79" s="195" t="s">
        <v>52</v>
      </c>
      <c r="F79" s="195" t="s">
        <v>122</v>
      </c>
      <c r="G79" s="195" t="s">
        <v>123</v>
      </c>
      <c r="H79" s="195" t="s">
        <v>124</v>
      </c>
      <c r="I79" s="196" t="s">
        <v>125</v>
      </c>
      <c r="J79" s="195" t="s">
        <v>110</v>
      </c>
      <c r="K79" s="197" t="s">
        <v>126</v>
      </c>
      <c r="L79" s="198"/>
      <c r="M79" s="100" t="s">
        <v>127</v>
      </c>
      <c r="N79" s="101" t="s">
        <v>41</v>
      </c>
      <c r="O79" s="101" t="s">
        <v>128</v>
      </c>
      <c r="P79" s="101" t="s">
        <v>129</v>
      </c>
      <c r="Q79" s="101" t="s">
        <v>130</v>
      </c>
      <c r="R79" s="101" t="s">
        <v>131</v>
      </c>
      <c r="S79" s="101" t="s">
        <v>132</v>
      </c>
      <c r="T79" s="102" t="s">
        <v>133</v>
      </c>
    </row>
    <row r="80" s="1" customFormat="1" ht="29.28" customHeight="1">
      <c r="B80" s="44"/>
      <c r="C80" s="106" t="s">
        <v>111</v>
      </c>
      <c r="D80" s="72"/>
      <c r="E80" s="72"/>
      <c r="F80" s="72"/>
      <c r="G80" s="72"/>
      <c r="H80" s="72"/>
      <c r="I80" s="189"/>
      <c r="J80" s="199">
        <f>BK80</f>
        <v>0</v>
      </c>
      <c r="K80" s="72"/>
      <c r="L80" s="70"/>
      <c r="M80" s="103"/>
      <c r="N80" s="104"/>
      <c r="O80" s="104"/>
      <c r="P80" s="200">
        <f>P81+P129</f>
        <v>0</v>
      </c>
      <c r="Q80" s="104"/>
      <c r="R80" s="200">
        <f>R81+R129</f>
        <v>0</v>
      </c>
      <c r="S80" s="104"/>
      <c r="T80" s="201">
        <f>T81+T129</f>
        <v>0</v>
      </c>
      <c r="AT80" s="22" t="s">
        <v>70</v>
      </c>
      <c r="AU80" s="22" t="s">
        <v>112</v>
      </c>
      <c r="BK80" s="202">
        <f>BK81+BK129</f>
        <v>0</v>
      </c>
    </row>
    <row r="81" s="10" customFormat="1" ht="37.44" customHeight="1">
      <c r="B81" s="203"/>
      <c r="C81" s="204"/>
      <c r="D81" s="205" t="s">
        <v>70</v>
      </c>
      <c r="E81" s="206" t="s">
        <v>400</v>
      </c>
      <c r="F81" s="206" t="s">
        <v>401</v>
      </c>
      <c r="G81" s="204"/>
      <c r="H81" s="204"/>
      <c r="I81" s="207"/>
      <c r="J81" s="208">
        <f>BK81</f>
        <v>0</v>
      </c>
      <c r="K81" s="204"/>
      <c r="L81" s="209"/>
      <c r="M81" s="210"/>
      <c r="N81" s="211"/>
      <c r="O81" s="211"/>
      <c r="P81" s="212">
        <f>P82+P120</f>
        <v>0</v>
      </c>
      <c r="Q81" s="211"/>
      <c r="R81" s="212">
        <f>R82+R120</f>
        <v>0</v>
      </c>
      <c r="S81" s="211"/>
      <c r="T81" s="213">
        <f>T82+T120</f>
        <v>0</v>
      </c>
      <c r="AR81" s="214" t="s">
        <v>81</v>
      </c>
      <c r="AT81" s="215" t="s">
        <v>70</v>
      </c>
      <c r="AU81" s="215" t="s">
        <v>71</v>
      </c>
      <c r="AY81" s="214" t="s">
        <v>136</v>
      </c>
      <c r="BK81" s="216">
        <f>BK82+BK120</f>
        <v>0</v>
      </c>
    </row>
    <row r="82" s="10" customFormat="1" ht="19.92" customHeight="1">
      <c r="B82" s="203"/>
      <c r="C82" s="204"/>
      <c r="D82" s="205" t="s">
        <v>70</v>
      </c>
      <c r="E82" s="217" t="s">
        <v>1642</v>
      </c>
      <c r="F82" s="217" t="s">
        <v>1643</v>
      </c>
      <c r="G82" s="204"/>
      <c r="H82" s="204"/>
      <c r="I82" s="207"/>
      <c r="J82" s="218">
        <f>BK82</f>
        <v>0</v>
      </c>
      <c r="K82" s="204"/>
      <c r="L82" s="209"/>
      <c r="M82" s="210"/>
      <c r="N82" s="211"/>
      <c r="O82" s="211"/>
      <c r="P82" s="212">
        <f>SUM(P83:P119)</f>
        <v>0</v>
      </c>
      <c r="Q82" s="211"/>
      <c r="R82" s="212">
        <f>SUM(R83:R119)</f>
        <v>0</v>
      </c>
      <c r="S82" s="211"/>
      <c r="T82" s="213">
        <f>SUM(T83:T119)</f>
        <v>0</v>
      </c>
      <c r="AR82" s="214" t="s">
        <v>81</v>
      </c>
      <c r="AT82" s="215" t="s">
        <v>70</v>
      </c>
      <c r="AU82" s="215" t="s">
        <v>79</v>
      </c>
      <c r="AY82" s="214" t="s">
        <v>136</v>
      </c>
      <c r="BK82" s="216">
        <f>SUM(BK83:BK119)</f>
        <v>0</v>
      </c>
    </row>
    <row r="83" s="1" customFormat="1" ht="16.5" customHeight="1">
      <c r="B83" s="44"/>
      <c r="C83" s="219" t="s">
        <v>79</v>
      </c>
      <c r="D83" s="219" t="s">
        <v>138</v>
      </c>
      <c r="E83" s="220" t="s">
        <v>1983</v>
      </c>
      <c r="F83" s="221" t="s">
        <v>1984</v>
      </c>
      <c r="G83" s="222" t="s">
        <v>353</v>
      </c>
      <c r="H83" s="223">
        <v>1</v>
      </c>
      <c r="I83" s="224"/>
      <c r="J83" s="225">
        <f>ROUND(I83*H83,2)</f>
        <v>0</v>
      </c>
      <c r="K83" s="221" t="s">
        <v>142</v>
      </c>
      <c r="L83" s="70"/>
      <c r="M83" s="226" t="s">
        <v>21</v>
      </c>
      <c r="N83" s="227" t="s">
        <v>42</v>
      </c>
      <c r="O83" s="45"/>
      <c r="P83" s="228">
        <f>O83*H83</f>
        <v>0</v>
      </c>
      <c r="Q83" s="228">
        <v>0</v>
      </c>
      <c r="R83" s="228">
        <f>Q83*H83</f>
        <v>0</v>
      </c>
      <c r="S83" s="228">
        <v>0</v>
      </c>
      <c r="T83" s="229">
        <f>S83*H83</f>
        <v>0</v>
      </c>
      <c r="AR83" s="22" t="s">
        <v>250</v>
      </c>
      <c r="AT83" s="22" t="s">
        <v>138</v>
      </c>
      <c r="AU83" s="22" t="s">
        <v>81</v>
      </c>
      <c r="AY83" s="22" t="s">
        <v>136</v>
      </c>
      <c r="BE83" s="230">
        <f>IF(N83="základní",J83,0)</f>
        <v>0</v>
      </c>
      <c r="BF83" s="230">
        <f>IF(N83="snížená",J83,0)</f>
        <v>0</v>
      </c>
      <c r="BG83" s="230">
        <f>IF(N83="zákl. přenesená",J83,0)</f>
        <v>0</v>
      </c>
      <c r="BH83" s="230">
        <f>IF(N83="sníž. přenesená",J83,0)</f>
        <v>0</v>
      </c>
      <c r="BI83" s="230">
        <f>IF(N83="nulová",J83,0)</f>
        <v>0</v>
      </c>
      <c r="BJ83" s="22" t="s">
        <v>79</v>
      </c>
      <c r="BK83" s="230">
        <f>ROUND(I83*H83,2)</f>
        <v>0</v>
      </c>
      <c r="BL83" s="22" t="s">
        <v>250</v>
      </c>
      <c r="BM83" s="22" t="s">
        <v>1985</v>
      </c>
    </row>
    <row r="84" s="1" customFormat="1">
      <c r="B84" s="44"/>
      <c r="C84" s="72"/>
      <c r="D84" s="231" t="s">
        <v>145</v>
      </c>
      <c r="E84" s="72"/>
      <c r="F84" s="232" t="s">
        <v>1986</v>
      </c>
      <c r="G84" s="72"/>
      <c r="H84" s="72"/>
      <c r="I84" s="189"/>
      <c r="J84" s="72"/>
      <c r="K84" s="72"/>
      <c r="L84" s="70"/>
      <c r="M84" s="233"/>
      <c r="N84" s="45"/>
      <c r="O84" s="45"/>
      <c r="P84" s="45"/>
      <c r="Q84" s="45"/>
      <c r="R84" s="45"/>
      <c r="S84" s="45"/>
      <c r="T84" s="93"/>
      <c r="AT84" s="22" t="s">
        <v>145</v>
      </c>
      <c r="AU84" s="22" t="s">
        <v>81</v>
      </c>
    </row>
    <row r="85" s="1" customFormat="1" ht="16.5" customHeight="1">
      <c r="B85" s="44"/>
      <c r="C85" s="246" t="s">
        <v>81</v>
      </c>
      <c r="D85" s="246" t="s">
        <v>228</v>
      </c>
      <c r="E85" s="247" t="s">
        <v>1987</v>
      </c>
      <c r="F85" s="248" t="s">
        <v>1988</v>
      </c>
      <c r="G85" s="249" t="s">
        <v>1474</v>
      </c>
      <c r="H85" s="250">
        <v>1</v>
      </c>
      <c r="I85" s="251"/>
      <c r="J85" s="252">
        <f>ROUND(I85*H85,2)</f>
        <v>0</v>
      </c>
      <c r="K85" s="248" t="s">
        <v>21</v>
      </c>
      <c r="L85" s="253"/>
      <c r="M85" s="254" t="s">
        <v>21</v>
      </c>
      <c r="N85" s="255" t="s">
        <v>42</v>
      </c>
      <c r="O85" s="45"/>
      <c r="P85" s="228">
        <f>O85*H85</f>
        <v>0</v>
      </c>
      <c r="Q85" s="228">
        <v>0</v>
      </c>
      <c r="R85" s="228">
        <f>Q85*H85</f>
        <v>0</v>
      </c>
      <c r="S85" s="228">
        <v>0</v>
      </c>
      <c r="T85" s="229">
        <f>S85*H85</f>
        <v>0</v>
      </c>
      <c r="AR85" s="22" t="s">
        <v>357</v>
      </c>
      <c r="AT85" s="22" t="s">
        <v>228</v>
      </c>
      <c r="AU85" s="22" t="s">
        <v>81</v>
      </c>
      <c r="AY85" s="22" t="s">
        <v>136</v>
      </c>
      <c r="BE85" s="230">
        <f>IF(N85="základní",J85,0)</f>
        <v>0</v>
      </c>
      <c r="BF85" s="230">
        <f>IF(N85="snížená",J85,0)</f>
        <v>0</v>
      </c>
      <c r="BG85" s="230">
        <f>IF(N85="zákl. přenesená",J85,0)</f>
        <v>0</v>
      </c>
      <c r="BH85" s="230">
        <f>IF(N85="sníž. přenesená",J85,0)</f>
        <v>0</v>
      </c>
      <c r="BI85" s="230">
        <f>IF(N85="nulová",J85,0)</f>
        <v>0</v>
      </c>
      <c r="BJ85" s="22" t="s">
        <v>79</v>
      </c>
      <c r="BK85" s="230">
        <f>ROUND(I85*H85,2)</f>
        <v>0</v>
      </c>
      <c r="BL85" s="22" t="s">
        <v>250</v>
      </c>
      <c r="BM85" s="22" t="s">
        <v>1989</v>
      </c>
    </row>
    <row r="86" s="11" customFormat="1">
      <c r="B86" s="235"/>
      <c r="C86" s="236"/>
      <c r="D86" s="231" t="s">
        <v>149</v>
      </c>
      <c r="E86" s="237" t="s">
        <v>21</v>
      </c>
      <c r="F86" s="238" t="s">
        <v>1990</v>
      </c>
      <c r="G86" s="236"/>
      <c r="H86" s="239">
        <v>1</v>
      </c>
      <c r="I86" s="240"/>
      <c r="J86" s="236"/>
      <c r="K86" s="236"/>
      <c r="L86" s="241"/>
      <c r="M86" s="242"/>
      <c r="N86" s="243"/>
      <c r="O86" s="243"/>
      <c r="P86" s="243"/>
      <c r="Q86" s="243"/>
      <c r="R86" s="243"/>
      <c r="S86" s="243"/>
      <c r="T86" s="244"/>
      <c r="AT86" s="245" t="s">
        <v>149</v>
      </c>
      <c r="AU86" s="245" t="s">
        <v>81</v>
      </c>
      <c r="AV86" s="11" t="s">
        <v>81</v>
      </c>
      <c r="AW86" s="11" t="s">
        <v>35</v>
      </c>
      <c r="AX86" s="11" t="s">
        <v>71</v>
      </c>
      <c r="AY86" s="245" t="s">
        <v>136</v>
      </c>
    </row>
    <row r="87" s="1" customFormat="1" ht="16.5" customHeight="1">
      <c r="B87" s="44"/>
      <c r="C87" s="219" t="s">
        <v>156</v>
      </c>
      <c r="D87" s="219" t="s">
        <v>138</v>
      </c>
      <c r="E87" s="220" t="s">
        <v>1991</v>
      </c>
      <c r="F87" s="221" t="s">
        <v>1992</v>
      </c>
      <c r="G87" s="222" t="s">
        <v>353</v>
      </c>
      <c r="H87" s="223">
        <v>1</v>
      </c>
      <c r="I87" s="224"/>
      <c r="J87" s="225">
        <f>ROUND(I87*H87,2)</f>
        <v>0</v>
      </c>
      <c r="K87" s="221" t="s">
        <v>142</v>
      </c>
      <c r="L87" s="70"/>
      <c r="M87" s="226" t="s">
        <v>21</v>
      </c>
      <c r="N87" s="227" t="s">
        <v>42</v>
      </c>
      <c r="O87" s="45"/>
      <c r="P87" s="228">
        <f>O87*H87</f>
        <v>0</v>
      </c>
      <c r="Q87" s="228">
        <v>0</v>
      </c>
      <c r="R87" s="228">
        <f>Q87*H87</f>
        <v>0</v>
      </c>
      <c r="S87" s="228">
        <v>0</v>
      </c>
      <c r="T87" s="229">
        <f>S87*H87</f>
        <v>0</v>
      </c>
      <c r="AR87" s="22" t="s">
        <v>250</v>
      </c>
      <c r="AT87" s="22" t="s">
        <v>138</v>
      </c>
      <c r="AU87" s="22" t="s">
        <v>81</v>
      </c>
      <c r="AY87" s="22" t="s">
        <v>136</v>
      </c>
      <c r="BE87" s="230">
        <f>IF(N87="základní",J87,0)</f>
        <v>0</v>
      </c>
      <c r="BF87" s="230">
        <f>IF(N87="snížená",J87,0)</f>
        <v>0</v>
      </c>
      <c r="BG87" s="230">
        <f>IF(N87="zákl. přenesená",J87,0)</f>
        <v>0</v>
      </c>
      <c r="BH87" s="230">
        <f>IF(N87="sníž. přenesená",J87,0)</f>
        <v>0</v>
      </c>
      <c r="BI87" s="230">
        <f>IF(N87="nulová",J87,0)</f>
        <v>0</v>
      </c>
      <c r="BJ87" s="22" t="s">
        <v>79</v>
      </c>
      <c r="BK87" s="230">
        <f>ROUND(I87*H87,2)</f>
        <v>0</v>
      </c>
      <c r="BL87" s="22" t="s">
        <v>250</v>
      </c>
      <c r="BM87" s="22" t="s">
        <v>1993</v>
      </c>
    </row>
    <row r="88" s="1" customFormat="1">
      <c r="B88" s="44"/>
      <c r="C88" s="72"/>
      <c r="D88" s="231" t="s">
        <v>145</v>
      </c>
      <c r="E88" s="72"/>
      <c r="F88" s="232" t="s">
        <v>1994</v>
      </c>
      <c r="G88" s="72"/>
      <c r="H88" s="72"/>
      <c r="I88" s="189"/>
      <c r="J88" s="72"/>
      <c r="K88" s="72"/>
      <c r="L88" s="70"/>
      <c r="M88" s="233"/>
      <c r="N88" s="45"/>
      <c r="O88" s="45"/>
      <c r="P88" s="45"/>
      <c r="Q88" s="45"/>
      <c r="R88" s="45"/>
      <c r="S88" s="45"/>
      <c r="T88" s="93"/>
      <c r="AT88" s="22" t="s">
        <v>145</v>
      </c>
      <c r="AU88" s="22" t="s">
        <v>81</v>
      </c>
    </row>
    <row r="89" s="1" customFormat="1" ht="16.5" customHeight="1">
      <c r="B89" s="44"/>
      <c r="C89" s="246" t="s">
        <v>143</v>
      </c>
      <c r="D89" s="246" t="s">
        <v>228</v>
      </c>
      <c r="E89" s="247" t="s">
        <v>1648</v>
      </c>
      <c r="F89" s="248" t="s">
        <v>1995</v>
      </c>
      <c r="G89" s="249" t="s">
        <v>353</v>
      </c>
      <c r="H89" s="250">
        <v>1</v>
      </c>
      <c r="I89" s="251"/>
      <c r="J89" s="252">
        <f>ROUND(I89*H89,2)</f>
        <v>0</v>
      </c>
      <c r="K89" s="248" t="s">
        <v>21</v>
      </c>
      <c r="L89" s="253"/>
      <c r="M89" s="254" t="s">
        <v>21</v>
      </c>
      <c r="N89" s="255" t="s">
        <v>42</v>
      </c>
      <c r="O89" s="45"/>
      <c r="P89" s="228">
        <f>O89*H89</f>
        <v>0</v>
      </c>
      <c r="Q89" s="228">
        <v>0</v>
      </c>
      <c r="R89" s="228">
        <f>Q89*H89</f>
        <v>0</v>
      </c>
      <c r="S89" s="228">
        <v>0</v>
      </c>
      <c r="T89" s="229">
        <f>S89*H89</f>
        <v>0</v>
      </c>
      <c r="AR89" s="22" t="s">
        <v>357</v>
      </c>
      <c r="AT89" s="22" t="s">
        <v>228</v>
      </c>
      <c r="AU89" s="22" t="s">
        <v>81</v>
      </c>
      <c r="AY89" s="22" t="s">
        <v>136</v>
      </c>
      <c r="BE89" s="230">
        <f>IF(N89="základní",J89,0)</f>
        <v>0</v>
      </c>
      <c r="BF89" s="230">
        <f>IF(N89="snížená",J89,0)</f>
        <v>0</v>
      </c>
      <c r="BG89" s="230">
        <f>IF(N89="zákl. přenesená",J89,0)</f>
        <v>0</v>
      </c>
      <c r="BH89" s="230">
        <f>IF(N89="sníž. přenesená",J89,0)</f>
        <v>0</v>
      </c>
      <c r="BI89" s="230">
        <f>IF(N89="nulová",J89,0)</f>
        <v>0</v>
      </c>
      <c r="BJ89" s="22" t="s">
        <v>79</v>
      </c>
      <c r="BK89" s="230">
        <f>ROUND(I89*H89,2)</f>
        <v>0</v>
      </c>
      <c r="BL89" s="22" t="s">
        <v>250</v>
      </c>
      <c r="BM89" s="22" t="s">
        <v>1996</v>
      </c>
    </row>
    <row r="90" s="1" customFormat="1">
      <c r="B90" s="44"/>
      <c r="C90" s="72"/>
      <c r="D90" s="231" t="s">
        <v>145</v>
      </c>
      <c r="E90" s="72"/>
      <c r="F90" s="232" t="s">
        <v>1997</v>
      </c>
      <c r="G90" s="72"/>
      <c r="H90" s="72"/>
      <c r="I90" s="189"/>
      <c r="J90" s="72"/>
      <c r="K90" s="72"/>
      <c r="L90" s="70"/>
      <c r="M90" s="233"/>
      <c r="N90" s="45"/>
      <c r="O90" s="45"/>
      <c r="P90" s="45"/>
      <c r="Q90" s="45"/>
      <c r="R90" s="45"/>
      <c r="S90" s="45"/>
      <c r="T90" s="93"/>
      <c r="AT90" s="22" t="s">
        <v>145</v>
      </c>
      <c r="AU90" s="22" t="s">
        <v>81</v>
      </c>
    </row>
    <row r="91" s="11" customFormat="1">
      <c r="B91" s="235"/>
      <c r="C91" s="236"/>
      <c r="D91" s="231" t="s">
        <v>149</v>
      </c>
      <c r="E91" s="237" t="s">
        <v>21</v>
      </c>
      <c r="F91" s="238" t="s">
        <v>1990</v>
      </c>
      <c r="G91" s="236"/>
      <c r="H91" s="239">
        <v>1</v>
      </c>
      <c r="I91" s="240"/>
      <c r="J91" s="236"/>
      <c r="K91" s="236"/>
      <c r="L91" s="241"/>
      <c r="M91" s="242"/>
      <c r="N91" s="243"/>
      <c r="O91" s="243"/>
      <c r="P91" s="243"/>
      <c r="Q91" s="243"/>
      <c r="R91" s="243"/>
      <c r="S91" s="243"/>
      <c r="T91" s="244"/>
      <c r="AT91" s="245" t="s">
        <v>149</v>
      </c>
      <c r="AU91" s="245" t="s">
        <v>81</v>
      </c>
      <c r="AV91" s="11" t="s">
        <v>81</v>
      </c>
      <c r="AW91" s="11" t="s">
        <v>35</v>
      </c>
      <c r="AX91" s="11" t="s">
        <v>71</v>
      </c>
      <c r="AY91" s="245" t="s">
        <v>136</v>
      </c>
    </row>
    <row r="92" s="1" customFormat="1" ht="16.5" customHeight="1">
      <c r="B92" s="44"/>
      <c r="C92" s="219" t="s">
        <v>171</v>
      </c>
      <c r="D92" s="219" t="s">
        <v>138</v>
      </c>
      <c r="E92" s="220" t="s">
        <v>1998</v>
      </c>
      <c r="F92" s="221" t="s">
        <v>1999</v>
      </c>
      <c r="G92" s="222" t="s">
        <v>461</v>
      </c>
      <c r="H92" s="223">
        <v>1</v>
      </c>
      <c r="I92" s="224"/>
      <c r="J92" s="225">
        <f>ROUND(I92*H92,2)</f>
        <v>0</v>
      </c>
      <c r="K92" s="221" t="s">
        <v>21</v>
      </c>
      <c r="L92" s="70"/>
      <c r="M92" s="226" t="s">
        <v>21</v>
      </c>
      <c r="N92" s="227" t="s">
        <v>42</v>
      </c>
      <c r="O92" s="45"/>
      <c r="P92" s="228">
        <f>O92*H92</f>
        <v>0</v>
      </c>
      <c r="Q92" s="228">
        <v>0</v>
      </c>
      <c r="R92" s="228">
        <f>Q92*H92</f>
        <v>0</v>
      </c>
      <c r="S92" s="228">
        <v>0</v>
      </c>
      <c r="T92" s="229">
        <f>S92*H92</f>
        <v>0</v>
      </c>
      <c r="AR92" s="22" t="s">
        <v>250</v>
      </c>
      <c r="AT92" s="22" t="s">
        <v>138</v>
      </c>
      <c r="AU92" s="22" t="s">
        <v>81</v>
      </c>
      <c r="AY92" s="22" t="s">
        <v>136</v>
      </c>
      <c r="BE92" s="230">
        <f>IF(N92="základní",J92,0)</f>
        <v>0</v>
      </c>
      <c r="BF92" s="230">
        <f>IF(N92="snížená",J92,0)</f>
        <v>0</v>
      </c>
      <c r="BG92" s="230">
        <f>IF(N92="zákl. přenesená",J92,0)</f>
        <v>0</v>
      </c>
      <c r="BH92" s="230">
        <f>IF(N92="sníž. přenesená",J92,0)</f>
        <v>0</v>
      </c>
      <c r="BI92" s="230">
        <f>IF(N92="nulová",J92,0)</f>
        <v>0</v>
      </c>
      <c r="BJ92" s="22" t="s">
        <v>79</v>
      </c>
      <c r="BK92" s="230">
        <f>ROUND(I92*H92,2)</f>
        <v>0</v>
      </c>
      <c r="BL92" s="22" t="s">
        <v>250</v>
      </c>
      <c r="BM92" s="22" t="s">
        <v>2000</v>
      </c>
    </row>
    <row r="93" s="1" customFormat="1">
      <c r="B93" s="44"/>
      <c r="C93" s="72"/>
      <c r="D93" s="231" t="s">
        <v>145</v>
      </c>
      <c r="E93" s="72"/>
      <c r="F93" s="232" t="s">
        <v>2001</v>
      </c>
      <c r="G93" s="72"/>
      <c r="H93" s="72"/>
      <c r="I93" s="189"/>
      <c r="J93" s="72"/>
      <c r="K93" s="72"/>
      <c r="L93" s="70"/>
      <c r="M93" s="233"/>
      <c r="N93" s="45"/>
      <c r="O93" s="45"/>
      <c r="P93" s="45"/>
      <c r="Q93" s="45"/>
      <c r="R93" s="45"/>
      <c r="S93" s="45"/>
      <c r="T93" s="93"/>
      <c r="AT93" s="22" t="s">
        <v>145</v>
      </c>
      <c r="AU93" s="22" t="s">
        <v>81</v>
      </c>
    </row>
    <row r="94" s="11" customFormat="1">
      <c r="B94" s="235"/>
      <c r="C94" s="236"/>
      <c r="D94" s="231" t="s">
        <v>149</v>
      </c>
      <c r="E94" s="237" t="s">
        <v>21</v>
      </c>
      <c r="F94" s="238" t="s">
        <v>1990</v>
      </c>
      <c r="G94" s="236"/>
      <c r="H94" s="239">
        <v>1</v>
      </c>
      <c r="I94" s="240"/>
      <c r="J94" s="236"/>
      <c r="K94" s="236"/>
      <c r="L94" s="241"/>
      <c r="M94" s="242"/>
      <c r="N94" s="243"/>
      <c r="O94" s="243"/>
      <c r="P94" s="243"/>
      <c r="Q94" s="243"/>
      <c r="R94" s="243"/>
      <c r="S94" s="243"/>
      <c r="T94" s="244"/>
      <c r="AT94" s="245" t="s">
        <v>149</v>
      </c>
      <c r="AU94" s="245" t="s">
        <v>81</v>
      </c>
      <c r="AV94" s="11" t="s">
        <v>81</v>
      </c>
      <c r="AW94" s="11" t="s">
        <v>35</v>
      </c>
      <c r="AX94" s="11" t="s">
        <v>71</v>
      </c>
      <c r="AY94" s="245" t="s">
        <v>136</v>
      </c>
    </row>
    <row r="95" s="1" customFormat="1" ht="16.5" customHeight="1">
      <c r="B95" s="44"/>
      <c r="C95" s="219" t="s">
        <v>177</v>
      </c>
      <c r="D95" s="219" t="s">
        <v>138</v>
      </c>
      <c r="E95" s="220" t="s">
        <v>2002</v>
      </c>
      <c r="F95" s="221" t="s">
        <v>2003</v>
      </c>
      <c r="G95" s="222" t="s">
        <v>461</v>
      </c>
      <c r="H95" s="223">
        <v>1</v>
      </c>
      <c r="I95" s="224"/>
      <c r="J95" s="225">
        <f>ROUND(I95*H95,2)</f>
        <v>0</v>
      </c>
      <c r="K95" s="221" t="s">
        <v>21</v>
      </c>
      <c r="L95" s="70"/>
      <c r="M95" s="226" t="s">
        <v>21</v>
      </c>
      <c r="N95" s="227" t="s">
        <v>42</v>
      </c>
      <c r="O95" s="45"/>
      <c r="P95" s="228">
        <f>O95*H95</f>
        <v>0</v>
      </c>
      <c r="Q95" s="228">
        <v>0</v>
      </c>
      <c r="R95" s="228">
        <f>Q95*H95</f>
        <v>0</v>
      </c>
      <c r="S95" s="228">
        <v>0</v>
      </c>
      <c r="T95" s="229">
        <f>S95*H95</f>
        <v>0</v>
      </c>
      <c r="AR95" s="22" t="s">
        <v>250</v>
      </c>
      <c r="AT95" s="22" t="s">
        <v>138</v>
      </c>
      <c r="AU95" s="22" t="s">
        <v>81</v>
      </c>
      <c r="AY95" s="22" t="s">
        <v>136</v>
      </c>
      <c r="BE95" s="230">
        <f>IF(N95="základní",J95,0)</f>
        <v>0</v>
      </c>
      <c r="BF95" s="230">
        <f>IF(N95="snížená",J95,0)</f>
        <v>0</v>
      </c>
      <c r="BG95" s="230">
        <f>IF(N95="zákl. přenesená",J95,0)</f>
        <v>0</v>
      </c>
      <c r="BH95" s="230">
        <f>IF(N95="sníž. přenesená",J95,0)</f>
        <v>0</v>
      </c>
      <c r="BI95" s="230">
        <f>IF(N95="nulová",J95,0)</f>
        <v>0</v>
      </c>
      <c r="BJ95" s="22" t="s">
        <v>79</v>
      </c>
      <c r="BK95" s="230">
        <f>ROUND(I95*H95,2)</f>
        <v>0</v>
      </c>
      <c r="BL95" s="22" t="s">
        <v>250</v>
      </c>
      <c r="BM95" s="22" t="s">
        <v>2004</v>
      </c>
    </row>
    <row r="96" s="1" customFormat="1">
      <c r="B96" s="44"/>
      <c r="C96" s="72"/>
      <c r="D96" s="231" t="s">
        <v>145</v>
      </c>
      <c r="E96" s="72"/>
      <c r="F96" s="232" t="s">
        <v>2005</v>
      </c>
      <c r="G96" s="72"/>
      <c r="H96" s="72"/>
      <c r="I96" s="189"/>
      <c r="J96" s="72"/>
      <c r="K96" s="72"/>
      <c r="L96" s="70"/>
      <c r="M96" s="233"/>
      <c r="N96" s="45"/>
      <c r="O96" s="45"/>
      <c r="P96" s="45"/>
      <c r="Q96" s="45"/>
      <c r="R96" s="45"/>
      <c r="S96" s="45"/>
      <c r="T96" s="93"/>
      <c r="AT96" s="22" t="s">
        <v>145</v>
      </c>
      <c r="AU96" s="22" t="s">
        <v>81</v>
      </c>
    </row>
    <row r="97" s="11" customFormat="1">
      <c r="B97" s="235"/>
      <c r="C97" s="236"/>
      <c r="D97" s="231" t="s">
        <v>149</v>
      </c>
      <c r="E97" s="237" t="s">
        <v>21</v>
      </c>
      <c r="F97" s="238" t="s">
        <v>1990</v>
      </c>
      <c r="G97" s="236"/>
      <c r="H97" s="239">
        <v>1</v>
      </c>
      <c r="I97" s="240"/>
      <c r="J97" s="236"/>
      <c r="K97" s="236"/>
      <c r="L97" s="241"/>
      <c r="M97" s="242"/>
      <c r="N97" s="243"/>
      <c r="O97" s="243"/>
      <c r="P97" s="243"/>
      <c r="Q97" s="243"/>
      <c r="R97" s="243"/>
      <c r="S97" s="243"/>
      <c r="T97" s="244"/>
      <c r="AT97" s="245" t="s">
        <v>149</v>
      </c>
      <c r="AU97" s="245" t="s">
        <v>81</v>
      </c>
      <c r="AV97" s="11" t="s">
        <v>81</v>
      </c>
      <c r="AW97" s="11" t="s">
        <v>35</v>
      </c>
      <c r="AX97" s="11" t="s">
        <v>71</v>
      </c>
      <c r="AY97" s="245" t="s">
        <v>136</v>
      </c>
    </row>
    <row r="98" s="1" customFormat="1" ht="25.5" customHeight="1">
      <c r="B98" s="44"/>
      <c r="C98" s="219" t="s">
        <v>184</v>
      </c>
      <c r="D98" s="219" t="s">
        <v>138</v>
      </c>
      <c r="E98" s="220" t="s">
        <v>2006</v>
      </c>
      <c r="F98" s="221" t="s">
        <v>2007</v>
      </c>
      <c r="G98" s="222" t="s">
        <v>461</v>
      </c>
      <c r="H98" s="223">
        <v>1</v>
      </c>
      <c r="I98" s="224"/>
      <c r="J98" s="225">
        <f>ROUND(I98*H98,2)</f>
        <v>0</v>
      </c>
      <c r="K98" s="221" t="s">
        <v>21</v>
      </c>
      <c r="L98" s="70"/>
      <c r="M98" s="226" t="s">
        <v>21</v>
      </c>
      <c r="N98" s="227" t="s">
        <v>42</v>
      </c>
      <c r="O98" s="45"/>
      <c r="P98" s="228">
        <f>O98*H98</f>
        <v>0</v>
      </c>
      <c r="Q98" s="228">
        <v>0</v>
      </c>
      <c r="R98" s="228">
        <f>Q98*H98</f>
        <v>0</v>
      </c>
      <c r="S98" s="228">
        <v>0</v>
      </c>
      <c r="T98" s="229">
        <f>S98*H98</f>
        <v>0</v>
      </c>
      <c r="AR98" s="22" t="s">
        <v>250</v>
      </c>
      <c r="AT98" s="22" t="s">
        <v>138</v>
      </c>
      <c r="AU98" s="22" t="s">
        <v>81</v>
      </c>
      <c r="AY98" s="22" t="s">
        <v>136</v>
      </c>
      <c r="BE98" s="230">
        <f>IF(N98="základní",J98,0)</f>
        <v>0</v>
      </c>
      <c r="BF98" s="230">
        <f>IF(N98="snížená",J98,0)</f>
        <v>0</v>
      </c>
      <c r="BG98" s="230">
        <f>IF(N98="zákl. přenesená",J98,0)</f>
        <v>0</v>
      </c>
      <c r="BH98" s="230">
        <f>IF(N98="sníž. přenesená",J98,0)</f>
        <v>0</v>
      </c>
      <c r="BI98" s="230">
        <f>IF(N98="nulová",J98,0)</f>
        <v>0</v>
      </c>
      <c r="BJ98" s="22" t="s">
        <v>79</v>
      </c>
      <c r="BK98" s="230">
        <f>ROUND(I98*H98,2)</f>
        <v>0</v>
      </c>
      <c r="BL98" s="22" t="s">
        <v>250</v>
      </c>
      <c r="BM98" s="22" t="s">
        <v>2008</v>
      </c>
    </row>
    <row r="99" s="11" customFormat="1">
      <c r="B99" s="235"/>
      <c r="C99" s="236"/>
      <c r="D99" s="231" t="s">
        <v>149</v>
      </c>
      <c r="E99" s="237" t="s">
        <v>21</v>
      </c>
      <c r="F99" s="238" t="s">
        <v>1990</v>
      </c>
      <c r="G99" s="236"/>
      <c r="H99" s="239">
        <v>1</v>
      </c>
      <c r="I99" s="240"/>
      <c r="J99" s="236"/>
      <c r="K99" s="236"/>
      <c r="L99" s="241"/>
      <c r="M99" s="242"/>
      <c r="N99" s="243"/>
      <c r="O99" s="243"/>
      <c r="P99" s="243"/>
      <c r="Q99" s="243"/>
      <c r="R99" s="243"/>
      <c r="S99" s="243"/>
      <c r="T99" s="244"/>
      <c r="AT99" s="245" t="s">
        <v>149</v>
      </c>
      <c r="AU99" s="245" t="s">
        <v>81</v>
      </c>
      <c r="AV99" s="11" t="s">
        <v>81</v>
      </c>
      <c r="AW99" s="11" t="s">
        <v>35</v>
      </c>
      <c r="AX99" s="11" t="s">
        <v>71</v>
      </c>
      <c r="AY99" s="245" t="s">
        <v>136</v>
      </c>
    </row>
    <row r="100" s="1" customFormat="1" ht="25.5" customHeight="1">
      <c r="B100" s="44"/>
      <c r="C100" s="219" t="s">
        <v>190</v>
      </c>
      <c r="D100" s="219" t="s">
        <v>138</v>
      </c>
      <c r="E100" s="220" t="s">
        <v>2009</v>
      </c>
      <c r="F100" s="221" t="s">
        <v>2010</v>
      </c>
      <c r="G100" s="222" t="s">
        <v>461</v>
      </c>
      <c r="H100" s="223">
        <v>1</v>
      </c>
      <c r="I100" s="224"/>
      <c r="J100" s="225">
        <f>ROUND(I100*H100,2)</f>
        <v>0</v>
      </c>
      <c r="K100" s="221" t="s">
        <v>21</v>
      </c>
      <c r="L100" s="70"/>
      <c r="M100" s="226" t="s">
        <v>21</v>
      </c>
      <c r="N100" s="227" t="s">
        <v>42</v>
      </c>
      <c r="O100" s="45"/>
      <c r="P100" s="228">
        <f>O100*H100</f>
        <v>0</v>
      </c>
      <c r="Q100" s="228">
        <v>0</v>
      </c>
      <c r="R100" s="228">
        <f>Q100*H100</f>
        <v>0</v>
      </c>
      <c r="S100" s="228">
        <v>0</v>
      </c>
      <c r="T100" s="229">
        <f>S100*H100</f>
        <v>0</v>
      </c>
      <c r="AR100" s="22" t="s">
        <v>250</v>
      </c>
      <c r="AT100" s="22" t="s">
        <v>138</v>
      </c>
      <c r="AU100" s="22" t="s">
        <v>81</v>
      </c>
      <c r="AY100" s="22" t="s">
        <v>136</v>
      </c>
      <c r="BE100" s="230">
        <f>IF(N100="základní",J100,0)</f>
        <v>0</v>
      </c>
      <c r="BF100" s="230">
        <f>IF(N100="snížená",J100,0)</f>
        <v>0</v>
      </c>
      <c r="BG100" s="230">
        <f>IF(N100="zákl. přenesená",J100,0)</f>
        <v>0</v>
      </c>
      <c r="BH100" s="230">
        <f>IF(N100="sníž. přenesená",J100,0)</f>
        <v>0</v>
      </c>
      <c r="BI100" s="230">
        <f>IF(N100="nulová",J100,0)</f>
        <v>0</v>
      </c>
      <c r="BJ100" s="22" t="s">
        <v>79</v>
      </c>
      <c r="BK100" s="230">
        <f>ROUND(I100*H100,2)</f>
        <v>0</v>
      </c>
      <c r="BL100" s="22" t="s">
        <v>250</v>
      </c>
      <c r="BM100" s="22" t="s">
        <v>2011</v>
      </c>
    </row>
    <row r="101" s="11" customFormat="1">
      <c r="B101" s="235"/>
      <c r="C101" s="236"/>
      <c r="D101" s="231" t="s">
        <v>149</v>
      </c>
      <c r="E101" s="237" t="s">
        <v>21</v>
      </c>
      <c r="F101" s="238" t="s">
        <v>1990</v>
      </c>
      <c r="G101" s="236"/>
      <c r="H101" s="239">
        <v>1</v>
      </c>
      <c r="I101" s="240"/>
      <c r="J101" s="236"/>
      <c r="K101" s="236"/>
      <c r="L101" s="241"/>
      <c r="M101" s="242"/>
      <c r="N101" s="243"/>
      <c r="O101" s="243"/>
      <c r="P101" s="243"/>
      <c r="Q101" s="243"/>
      <c r="R101" s="243"/>
      <c r="S101" s="243"/>
      <c r="T101" s="244"/>
      <c r="AT101" s="245" t="s">
        <v>149</v>
      </c>
      <c r="AU101" s="245" t="s">
        <v>81</v>
      </c>
      <c r="AV101" s="11" t="s">
        <v>81</v>
      </c>
      <c r="AW101" s="11" t="s">
        <v>35</v>
      </c>
      <c r="AX101" s="11" t="s">
        <v>71</v>
      </c>
      <c r="AY101" s="245" t="s">
        <v>136</v>
      </c>
    </row>
    <row r="102" s="1" customFormat="1" ht="16.5" customHeight="1">
      <c r="B102" s="44"/>
      <c r="C102" s="219" t="s">
        <v>197</v>
      </c>
      <c r="D102" s="219" t="s">
        <v>138</v>
      </c>
      <c r="E102" s="220" t="s">
        <v>2012</v>
      </c>
      <c r="F102" s="221" t="s">
        <v>2013</v>
      </c>
      <c r="G102" s="222" t="s">
        <v>461</v>
      </c>
      <c r="H102" s="223">
        <v>1</v>
      </c>
      <c r="I102" s="224"/>
      <c r="J102" s="225">
        <f>ROUND(I102*H102,2)</f>
        <v>0</v>
      </c>
      <c r="K102" s="221" t="s">
        <v>21</v>
      </c>
      <c r="L102" s="70"/>
      <c r="M102" s="226" t="s">
        <v>21</v>
      </c>
      <c r="N102" s="227" t="s">
        <v>42</v>
      </c>
      <c r="O102" s="45"/>
      <c r="P102" s="228">
        <f>O102*H102</f>
        <v>0</v>
      </c>
      <c r="Q102" s="228">
        <v>0</v>
      </c>
      <c r="R102" s="228">
        <f>Q102*H102</f>
        <v>0</v>
      </c>
      <c r="S102" s="228">
        <v>0</v>
      </c>
      <c r="T102" s="229">
        <f>S102*H102</f>
        <v>0</v>
      </c>
      <c r="AR102" s="22" t="s">
        <v>250</v>
      </c>
      <c r="AT102" s="22" t="s">
        <v>138</v>
      </c>
      <c r="AU102" s="22" t="s">
        <v>81</v>
      </c>
      <c r="AY102" s="22" t="s">
        <v>136</v>
      </c>
      <c r="BE102" s="230">
        <f>IF(N102="základní",J102,0)</f>
        <v>0</v>
      </c>
      <c r="BF102" s="230">
        <f>IF(N102="snížená",J102,0)</f>
        <v>0</v>
      </c>
      <c r="BG102" s="230">
        <f>IF(N102="zákl. přenesená",J102,0)</f>
        <v>0</v>
      </c>
      <c r="BH102" s="230">
        <f>IF(N102="sníž. přenesená",J102,0)</f>
        <v>0</v>
      </c>
      <c r="BI102" s="230">
        <f>IF(N102="nulová",J102,0)</f>
        <v>0</v>
      </c>
      <c r="BJ102" s="22" t="s">
        <v>79</v>
      </c>
      <c r="BK102" s="230">
        <f>ROUND(I102*H102,2)</f>
        <v>0</v>
      </c>
      <c r="BL102" s="22" t="s">
        <v>250</v>
      </c>
      <c r="BM102" s="22" t="s">
        <v>2014</v>
      </c>
    </row>
    <row r="103" s="11" customFormat="1">
      <c r="B103" s="235"/>
      <c r="C103" s="236"/>
      <c r="D103" s="231" t="s">
        <v>149</v>
      </c>
      <c r="E103" s="237" t="s">
        <v>21</v>
      </c>
      <c r="F103" s="238" t="s">
        <v>1990</v>
      </c>
      <c r="G103" s="236"/>
      <c r="H103" s="239">
        <v>1</v>
      </c>
      <c r="I103" s="240"/>
      <c r="J103" s="236"/>
      <c r="K103" s="236"/>
      <c r="L103" s="241"/>
      <c r="M103" s="242"/>
      <c r="N103" s="243"/>
      <c r="O103" s="243"/>
      <c r="P103" s="243"/>
      <c r="Q103" s="243"/>
      <c r="R103" s="243"/>
      <c r="S103" s="243"/>
      <c r="T103" s="244"/>
      <c r="AT103" s="245" t="s">
        <v>149</v>
      </c>
      <c r="AU103" s="245" t="s">
        <v>81</v>
      </c>
      <c r="AV103" s="11" t="s">
        <v>81</v>
      </c>
      <c r="AW103" s="11" t="s">
        <v>35</v>
      </c>
      <c r="AX103" s="11" t="s">
        <v>71</v>
      </c>
      <c r="AY103" s="245" t="s">
        <v>136</v>
      </c>
    </row>
    <row r="104" s="1" customFormat="1" ht="25.5" customHeight="1">
      <c r="B104" s="44"/>
      <c r="C104" s="219" t="s">
        <v>203</v>
      </c>
      <c r="D104" s="219" t="s">
        <v>138</v>
      </c>
      <c r="E104" s="220" t="s">
        <v>2015</v>
      </c>
      <c r="F104" s="221" t="s">
        <v>2016</v>
      </c>
      <c r="G104" s="222" t="s">
        <v>461</v>
      </c>
      <c r="H104" s="223">
        <v>1</v>
      </c>
      <c r="I104" s="224"/>
      <c r="J104" s="225">
        <f>ROUND(I104*H104,2)</f>
        <v>0</v>
      </c>
      <c r="K104" s="221" t="s">
        <v>21</v>
      </c>
      <c r="L104" s="70"/>
      <c r="M104" s="226" t="s">
        <v>21</v>
      </c>
      <c r="N104" s="227" t="s">
        <v>42</v>
      </c>
      <c r="O104" s="45"/>
      <c r="P104" s="228">
        <f>O104*H104</f>
        <v>0</v>
      </c>
      <c r="Q104" s="228">
        <v>0</v>
      </c>
      <c r="R104" s="228">
        <f>Q104*H104</f>
        <v>0</v>
      </c>
      <c r="S104" s="228">
        <v>0</v>
      </c>
      <c r="T104" s="229">
        <f>S104*H104</f>
        <v>0</v>
      </c>
      <c r="AR104" s="22" t="s">
        <v>250</v>
      </c>
      <c r="AT104" s="22" t="s">
        <v>138</v>
      </c>
      <c r="AU104" s="22" t="s">
        <v>81</v>
      </c>
      <c r="AY104" s="22" t="s">
        <v>136</v>
      </c>
      <c r="BE104" s="230">
        <f>IF(N104="základní",J104,0)</f>
        <v>0</v>
      </c>
      <c r="BF104" s="230">
        <f>IF(N104="snížená",J104,0)</f>
        <v>0</v>
      </c>
      <c r="BG104" s="230">
        <f>IF(N104="zákl. přenesená",J104,0)</f>
        <v>0</v>
      </c>
      <c r="BH104" s="230">
        <f>IF(N104="sníž. přenesená",J104,0)</f>
        <v>0</v>
      </c>
      <c r="BI104" s="230">
        <f>IF(N104="nulová",J104,0)</f>
        <v>0</v>
      </c>
      <c r="BJ104" s="22" t="s">
        <v>79</v>
      </c>
      <c r="BK104" s="230">
        <f>ROUND(I104*H104,2)</f>
        <v>0</v>
      </c>
      <c r="BL104" s="22" t="s">
        <v>250</v>
      </c>
      <c r="BM104" s="22" t="s">
        <v>2017</v>
      </c>
    </row>
    <row r="105" s="11" customFormat="1">
      <c r="B105" s="235"/>
      <c r="C105" s="236"/>
      <c r="D105" s="231" t="s">
        <v>149</v>
      </c>
      <c r="E105" s="237" t="s">
        <v>21</v>
      </c>
      <c r="F105" s="238" t="s">
        <v>1990</v>
      </c>
      <c r="G105" s="236"/>
      <c r="H105" s="239">
        <v>1</v>
      </c>
      <c r="I105" s="240"/>
      <c r="J105" s="236"/>
      <c r="K105" s="236"/>
      <c r="L105" s="241"/>
      <c r="M105" s="242"/>
      <c r="N105" s="243"/>
      <c r="O105" s="243"/>
      <c r="P105" s="243"/>
      <c r="Q105" s="243"/>
      <c r="R105" s="243"/>
      <c r="S105" s="243"/>
      <c r="T105" s="244"/>
      <c r="AT105" s="245" t="s">
        <v>149</v>
      </c>
      <c r="AU105" s="245" t="s">
        <v>81</v>
      </c>
      <c r="AV105" s="11" t="s">
        <v>81</v>
      </c>
      <c r="AW105" s="11" t="s">
        <v>35</v>
      </c>
      <c r="AX105" s="11" t="s">
        <v>71</v>
      </c>
      <c r="AY105" s="245" t="s">
        <v>136</v>
      </c>
    </row>
    <row r="106" s="1" customFormat="1" ht="25.5" customHeight="1">
      <c r="B106" s="44"/>
      <c r="C106" s="219" t="s">
        <v>211</v>
      </c>
      <c r="D106" s="219" t="s">
        <v>138</v>
      </c>
      <c r="E106" s="220" t="s">
        <v>2018</v>
      </c>
      <c r="F106" s="221" t="s">
        <v>2019</v>
      </c>
      <c r="G106" s="222" t="s">
        <v>461</v>
      </c>
      <c r="H106" s="223">
        <v>1</v>
      </c>
      <c r="I106" s="224"/>
      <c r="J106" s="225">
        <f>ROUND(I106*H106,2)</f>
        <v>0</v>
      </c>
      <c r="K106" s="221" t="s">
        <v>21</v>
      </c>
      <c r="L106" s="70"/>
      <c r="M106" s="226" t="s">
        <v>21</v>
      </c>
      <c r="N106" s="227" t="s">
        <v>42</v>
      </c>
      <c r="O106" s="45"/>
      <c r="P106" s="228">
        <f>O106*H106</f>
        <v>0</v>
      </c>
      <c r="Q106" s="228">
        <v>0</v>
      </c>
      <c r="R106" s="228">
        <f>Q106*H106</f>
        <v>0</v>
      </c>
      <c r="S106" s="228">
        <v>0</v>
      </c>
      <c r="T106" s="229">
        <f>S106*H106</f>
        <v>0</v>
      </c>
      <c r="AR106" s="22" t="s">
        <v>250</v>
      </c>
      <c r="AT106" s="22" t="s">
        <v>138</v>
      </c>
      <c r="AU106" s="22" t="s">
        <v>81</v>
      </c>
      <c r="AY106" s="22" t="s">
        <v>136</v>
      </c>
      <c r="BE106" s="230">
        <f>IF(N106="základní",J106,0)</f>
        <v>0</v>
      </c>
      <c r="BF106" s="230">
        <f>IF(N106="snížená",J106,0)</f>
        <v>0</v>
      </c>
      <c r="BG106" s="230">
        <f>IF(N106="zákl. přenesená",J106,0)</f>
        <v>0</v>
      </c>
      <c r="BH106" s="230">
        <f>IF(N106="sníž. přenesená",J106,0)</f>
        <v>0</v>
      </c>
      <c r="BI106" s="230">
        <f>IF(N106="nulová",J106,0)</f>
        <v>0</v>
      </c>
      <c r="BJ106" s="22" t="s">
        <v>79</v>
      </c>
      <c r="BK106" s="230">
        <f>ROUND(I106*H106,2)</f>
        <v>0</v>
      </c>
      <c r="BL106" s="22" t="s">
        <v>250</v>
      </c>
      <c r="BM106" s="22" t="s">
        <v>2020</v>
      </c>
    </row>
    <row r="107" s="11" customFormat="1">
      <c r="B107" s="235"/>
      <c r="C107" s="236"/>
      <c r="D107" s="231" t="s">
        <v>149</v>
      </c>
      <c r="E107" s="237" t="s">
        <v>21</v>
      </c>
      <c r="F107" s="238" t="s">
        <v>1990</v>
      </c>
      <c r="G107" s="236"/>
      <c r="H107" s="239">
        <v>1</v>
      </c>
      <c r="I107" s="240"/>
      <c r="J107" s="236"/>
      <c r="K107" s="236"/>
      <c r="L107" s="241"/>
      <c r="M107" s="242"/>
      <c r="N107" s="243"/>
      <c r="O107" s="243"/>
      <c r="P107" s="243"/>
      <c r="Q107" s="243"/>
      <c r="R107" s="243"/>
      <c r="S107" s="243"/>
      <c r="T107" s="244"/>
      <c r="AT107" s="245" t="s">
        <v>149</v>
      </c>
      <c r="AU107" s="245" t="s">
        <v>81</v>
      </c>
      <c r="AV107" s="11" t="s">
        <v>81</v>
      </c>
      <c r="AW107" s="11" t="s">
        <v>35</v>
      </c>
      <c r="AX107" s="11" t="s">
        <v>71</v>
      </c>
      <c r="AY107" s="245" t="s">
        <v>136</v>
      </c>
    </row>
    <row r="108" s="1" customFormat="1" ht="16.5" customHeight="1">
      <c r="B108" s="44"/>
      <c r="C108" s="219" t="s">
        <v>219</v>
      </c>
      <c r="D108" s="219" t="s">
        <v>138</v>
      </c>
      <c r="E108" s="220" t="s">
        <v>2021</v>
      </c>
      <c r="F108" s="221" t="s">
        <v>2022</v>
      </c>
      <c r="G108" s="222" t="s">
        <v>461</v>
      </c>
      <c r="H108" s="223">
        <v>2</v>
      </c>
      <c r="I108" s="224"/>
      <c r="J108" s="225">
        <f>ROUND(I108*H108,2)</f>
        <v>0</v>
      </c>
      <c r="K108" s="221" t="s">
        <v>21</v>
      </c>
      <c r="L108" s="70"/>
      <c r="M108" s="226" t="s">
        <v>21</v>
      </c>
      <c r="N108" s="227" t="s">
        <v>42</v>
      </c>
      <c r="O108" s="45"/>
      <c r="P108" s="228">
        <f>O108*H108</f>
        <v>0</v>
      </c>
      <c r="Q108" s="228">
        <v>0</v>
      </c>
      <c r="R108" s="228">
        <f>Q108*H108</f>
        <v>0</v>
      </c>
      <c r="S108" s="228">
        <v>0</v>
      </c>
      <c r="T108" s="229">
        <f>S108*H108</f>
        <v>0</v>
      </c>
      <c r="AR108" s="22" t="s">
        <v>250</v>
      </c>
      <c r="AT108" s="22" t="s">
        <v>138</v>
      </c>
      <c r="AU108" s="22" t="s">
        <v>81</v>
      </c>
      <c r="AY108" s="22" t="s">
        <v>136</v>
      </c>
      <c r="BE108" s="230">
        <f>IF(N108="základní",J108,0)</f>
        <v>0</v>
      </c>
      <c r="BF108" s="230">
        <f>IF(N108="snížená",J108,0)</f>
        <v>0</v>
      </c>
      <c r="BG108" s="230">
        <f>IF(N108="zákl. přenesená",J108,0)</f>
        <v>0</v>
      </c>
      <c r="BH108" s="230">
        <f>IF(N108="sníž. přenesená",J108,0)</f>
        <v>0</v>
      </c>
      <c r="BI108" s="230">
        <f>IF(N108="nulová",J108,0)</f>
        <v>0</v>
      </c>
      <c r="BJ108" s="22" t="s">
        <v>79</v>
      </c>
      <c r="BK108" s="230">
        <f>ROUND(I108*H108,2)</f>
        <v>0</v>
      </c>
      <c r="BL108" s="22" t="s">
        <v>250</v>
      </c>
      <c r="BM108" s="22" t="s">
        <v>2023</v>
      </c>
    </row>
    <row r="109" s="1" customFormat="1">
      <c r="B109" s="44"/>
      <c r="C109" s="72"/>
      <c r="D109" s="231" t="s">
        <v>145</v>
      </c>
      <c r="E109" s="72"/>
      <c r="F109" s="232" t="s">
        <v>2024</v>
      </c>
      <c r="G109" s="72"/>
      <c r="H109" s="72"/>
      <c r="I109" s="189"/>
      <c r="J109" s="72"/>
      <c r="K109" s="72"/>
      <c r="L109" s="70"/>
      <c r="M109" s="233"/>
      <c r="N109" s="45"/>
      <c r="O109" s="45"/>
      <c r="P109" s="45"/>
      <c r="Q109" s="45"/>
      <c r="R109" s="45"/>
      <c r="S109" s="45"/>
      <c r="T109" s="93"/>
      <c r="AT109" s="22" t="s">
        <v>145</v>
      </c>
      <c r="AU109" s="22" t="s">
        <v>81</v>
      </c>
    </row>
    <row r="110" s="11" customFormat="1">
      <c r="B110" s="235"/>
      <c r="C110" s="236"/>
      <c r="D110" s="231" t="s">
        <v>149</v>
      </c>
      <c r="E110" s="237" t="s">
        <v>21</v>
      </c>
      <c r="F110" s="238" t="s">
        <v>2025</v>
      </c>
      <c r="G110" s="236"/>
      <c r="H110" s="239">
        <v>2</v>
      </c>
      <c r="I110" s="240"/>
      <c r="J110" s="236"/>
      <c r="K110" s="236"/>
      <c r="L110" s="241"/>
      <c r="M110" s="242"/>
      <c r="N110" s="243"/>
      <c r="O110" s="243"/>
      <c r="P110" s="243"/>
      <c r="Q110" s="243"/>
      <c r="R110" s="243"/>
      <c r="S110" s="243"/>
      <c r="T110" s="244"/>
      <c r="AT110" s="245" t="s">
        <v>149</v>
      </c>
      <c r="AU110" s="245" t="s">
        <v>81</v>
      </c>
      <c r="AV110" s="11" t="s">
        <v>81</v>
      </c>
      <c r="AW110" s="11" t="s">
        <v>35</v>
      </c>
      <c r="AX110" s="11" t="s">
        <v>71</v>
      </c>
      <c r="AY110" s="245" t="s">
        <v>136</v>
      </c>
    </row>
    <row r="111" s="1" customFormat="1" ht="16.5" customHeight="1">
      <c r="B111" s="44"/>
      <c r="C111" s="219" t="s">
        <v>227</v>
      </c>
      <c r="D111" s="219" t="s">
        <v>138</v>
      </c>
      <c r="E111" s="220" t="s">
        <v>2026</v>
      </c>
      <c r="F111" s="221" t="s">
        <v>2027</v>
      </c>
      <c r="G111" s="222" t="s">
        <v>461</v>
      </c>
      <c r="H111" s="223">
        <v>1</v>
      </c>
      <c r="I111" s="224"/>
      <c r="J111" s="225">
        <f>ROUND(I111*H111,2)</f>
        <v>0</v>
      </c>
      <c r="K111" s="221" t="s">
        <v>21</v>
      </c>
      <c r="L111" s="70"/>
      <c r="M111" s="226" t="s">
        <v>21</v>
      </c>
      <c r="N111" s="227" t="s">
        <v>42</v>
      </c>
      <c r="O111" s="45"/>
      <c r="P111" s="228">
        <f>O111*H111</f>
        <v>0</v>
      </c>
      <c r="Q111" s="228">
        <v>0</v>
      </c>
      <c r="R111" s="228">
        <f>Q111*H111</f>
        <v>0</v>
      </c>
      <c r="S111" s="228">
        <v>0</v>
      </c>
      <c r="T111" s="229">
        <f>S111*H111</f>
        <v>0</v>
      </c>
      <c r="AR111" s="22" t="s">
        <v>250</v>
      </c>
      <c r="AT111" s="22" t="s">
        <v>138</v>
      </c>
      <c r="AU111" s="22" t="s">
        <v>81</v>
      </c>
      <c r="AY111" s="22" t="s">
        <v>136</v>
      </c>
      <c r="BE111" s="230">
        <f>IF(N111="základní",J111,0)</f>
        <v>0</v>
      </c>
      <c r="BF111" s="230">
        <f>IF(N111="snížená",J111,0)</f>
        <v>0</v>
      </c>
      <c r="BG111" s="230">
        <f>IF(N111="zákl. přenesená",J111,0)</f>
        <v>0</v>
      </c>
      <c r="BH111" s="230">
        <f>IF(N111="sníž. přenesená",J111,0)</f>
        <v>0</v>
      </c>
      <c r="BI111" s="230">
        <f>IF(N111="nulová",J111,0)</f>
        <v>0</v>
      </c>
      <c r="BJ111" s="22" t="s">
        <v>79</v>
      </c>
      <c r="BK111" s="230">
        <f>ROUND(I111*H111,2)</f>
        <v>0</v>
      </c>
      <c r="BL111" s="22" t="s">
        <v>250</v>
      </c>
      <c r="BM111" s="22" t="s">
        <v>2028</v>
      </c>
    </row>
    <row r="112" s="11" customFormat="1">
      <c r="B112" s="235"/>
      <c r="C112" s="236"/>
      <c r="D112" s="231" t="s">
        <v>149</v>
      </c>
      <c r="E112" s="237" t="s">
        <v>21</v>
      </c>
      <c r="F112" s="238" t="s">
        <v>1990</v>
      </c>
      <c r="G112" s="236"/>
      <c r="H112" s="239">
        <v>1</v>
      </c>
      <c r="I112" s="240"/>
      <c r="J112" s="236"/>
      <c r="K112" s="236"/>
      <c r="L112" s="241"/>
      <c r="M112" s="242"/>
      <c r="N112" s="243"/>
      <c r="O112" s="243"/>
      <c r="P112" s="243"/>
      <c r="Q112" s="243"/>
      <c r="R112" s="243"/>
      <c r="S112" s="243"/>
      <c r="T112" s="244"/>
      <c r="AT112" s="245" t="s">
        <v>149</v>
      </c>
      <c r="AU112" s="245" t="s">
        <v>81</v>
      </c>
      <c r="AV112" s="11" t="s">
        <v>81</v>
      </c>
      <c r="AW112" s="11" t="s">
        <v>35</v>
      </c>
      <c r="AX112" s="11" t="s">
        <v>71</v>
      </c>
      <c r="AY112" s="245" t="s">
        <v>136</v>
      </c>
    </row>
    <row r="113" s="1" customFormat="1" ht="16.5" customHeight="1">
      <c r="B113" s="44"/>
      <c r="C113" s="219" t="s">
        <v>236</v>
      </c>
      <c r="D113" s="219" t="s">
        <v>138</v>
      </c>
      <c r="E113" s="220" t="s">
        <v>2029</v>
      </c>
      <c r="F113" s="221" t="s">
        <v>2030</v>
      </c>
      <c r="G113" s="222" t="s">
        <v>461</v>
      </c>
      <c r="H113" s="223">
        <v>7</v>
      </c>
      <c r="I113" s="224"/>
      <c r="J113" s="225">
        <f>ROUND(I113*H113,2)</f>
        <v>0</v>
      </c>
      <c r="K113" s="221" t="s">
        <v>21</v>
      </c>
      <c r="L113" s="70"/>
      <c r="M113" s="226" t="s">
        <v>21</v>
      </c>
      <c r="N113" s="227" t="s">
        <v>42</v>
      </c>
      <c r="O113" s="45"/>
      <c r="P113" s="228">
        <f>O113*H113</f>
        <v>0</v>
      </c>
      <c r="Q113" s="228">
        <v>0</v>
      </c>
      <c r="R113" s="228">
        <f>Q113*H113</f>
        <v>0</v>
      </c>
      <c r="S113" s="228">
        <v>0</v>
      </c>
      <c r="T113" s="229">
        <f>S113*H113</f>
        <v>0</v>
      </c>
      <c r="AR113" s="22" t="s">
        <v>250</v>
      </c>
      <c r="AT113" s="22" t="s">
        <v>138</v>
      </c>
      <c r="AU113" s="22" t="s">
        <v>81</v>
      </c>
      <c r="AY113" s="22" t="s">
        <v>136</v>
      </c>
      <c r="BE113" s="230">
        <f>IF(N113="základní",J113,0)</f>
        <v>0</v>
      </c>
      <c r="BF113" s="230">
        <f>IF(N113="snížená",J113,0)</f>
        <v>0</v>
      </c>
      <c r="BG113" s="230">
        <f>IF(N113="zákl. přenesená",J113,0)</f>
        <v>0</v>
      </c>
      <c r="BH113" s="230">
        <f>IF(N113="sníž. přenesená",J113,0)</f>
        <v>0</v>
      </c>
      <c r="BI113" s="230">
        <f>IF(N113="nulová",J113,0)</f>
        <v>0</v>
      </c>
      <c r="BJ113" s="22" t="s">
        <v>79</v>
      </c>
      <c r="BK113" s="230">
        <f>ROUND(I113*H113,2)</f>
        <v>0</v>
      </c>
      <c r="BL113" s="22" t="s">
        <v>250</v>
      </c>
      <c r="BM113" s="22" t="s">
        <v>2031</v>
      </c>
    </row>
    <row r="114" s="11" customFormat="1">
      <c r="B114" s="235"/>
      <c r="C114" s="236"/>
      <c r="D114" s="231" t="s">
        <v>149</v>
      </c>
      <c r="E114" s="237" t="s">
        <v>21</v>
      </c>
      <c r="F114" s="238" t="s">
        <v>2032</v>
      </c>
      <c r="G114" s="236"/>
      <c r="H114" s="239">
        <v>7</v>
      </c>
      <c r="I114" s="240"/>
      <c r="J114" s="236"/>
      <c r="K114" s="236"/>
      <c r="L114" s="241"/>
      <c r="M114" s="242"/>
      <c r="N114" s="243"/>
      <c r="O114" s="243"/>
      <c r="P114" s="243"/>
      <c r="Q114" s="243"/>
      <c r="R114" s="243"/>
      <c r="S114" s="243"/>
      <c r="T114" s="244"/>
      <c r="AT114" s="245" t="s">
        <v>149</v>
      </c>
      <c r="AU114" s="245" t="s">
        <v>81</v>
      </c>
      <c r="AV114" s="11" t="s">
        <v>81</v>
      </c>
      <c r="AW114" s="11" t="s">
        <v>35</v>
      </c>
      <c r="AX114" s="11" t="s">
        <v>71</v>
      </c>
      <c r="AY114" s="245" t="s">
        <v>136</v>
      </c>
    </row>
    <row r="115" s="1" customFormat="1" ht="25.5" customHeight="1">
      <c r="B115" s="44"/>
      <c r="C115" s="219" t="s">
        <v>10</v>
      </c>
      <c r="D115" s="219" t="s">
        <v>138</v>
      </c>
      <c r="E115" s="220" t="s">
        <v>2033</v>
      </c>
      <c r="F115" s="221" t="s">
        <v>2034</v>
      </c>
      <c r="G115" s="222" t="s">
        <v>461</v>
      </c>
      <c r="H115" s="223">
        <v>2</v>
      </c>
      <c r="I115" s="224"/>
      <c r="J115" s="225">
        <f>ROUND(I115*H115,2)</f>
        <v>0</v>
      </c>
      <c r="K115" s="221" t="s">
        <v>21</v>
      </c>
      <c r="L115" s="70"/>
      <c r="M115" s="226" t="s">
        <v>21</v>
      </c>
      <c r="N115" s="227" t="s">
        <v>42</v>
      </c>
      <c r="O115" s="45"/>
      <c r="P115" s="228">
        <f>O115*H115</f>
        <v>0</v>
      </c>
      <c r="Q115" s="228">
        <v>0</v>
      </c>
      <c r="R115" s="228">
        <f>Q115*H115</f>
        <v>0</v>
      </c>
      <c r="S115" s="228">
        <v>0</v>
      </c>
      <c r="T115" s="229">
        <f>S115*H115</f>
        <v>0</v>
      </c>
      <c r="AR115" s="22" t="s">
        <v>250</v>
      </c>
      <c r="AT115" s="22" t="s">
        <v>138</v>
      </c>
      <c r="AU115" s="22" t="s">
        <v>81</v>
      </c>
      <c r="AY115" s="22" t="s">
        <v>136</v>
      </c>
      <c r="BE115" s="230">
        <f>IF(N115="základní",J115,0)</f>
        <v>0</v>
      </c>
      <c r="BF115" s="230">
        <f>IF(N115="snížená",J115,0)</f>
        <v>0</v>
      </c>
      <c r="BG115" s="230">
        <f>IF(N115="zákl. přenesená",J115,0)</f>
        <v>0</v>
      </c>
      <c r="BH115" s="230">
        <f>IF(N115="sníž. přenesená",J115,0)</f>
        <v>0</v>
      </c>
      <c r="BI115" s="230">
        <f>IF(N115="nulová",J115,0)</f>
        <v>0</v>
      </c>
      <c r="BJ115" s="22" t="s">
        <v>79</v>
      </c>
      <c r="BK115" s="230">
        <f>ROUND(I115*H115,2)</f>
        <v>0</v>
      </c>
      <c r="BL115" s="22" t="s">
        <v>250</v>
      </c>
      <c r="BM115" s="22" t="s">
        <v>2035</v>
      </c>
    </row>
    <row r="116" s="11" customFormat="1">
      <c r="B116" s="235"/>
      <c r="C116" s="236"/>
      <c r="D116" s="231" t="s">
        <v>149</v>
      </c>
      <c r="E116" s="237" t="s">
        <v>21</v>
      </c>
      <c r="F116" s="238" t="s">
        <v>2025</v>
      </c>
      <c r="G116" s="236"/>
      <c r="H116" s="239">
        <v>2</v>
      </c>
      <c r="I116" s="240"/>
      <c r="J116" s="236"/>
      <c r="K116" s="236"/>
      <c r="L116" s="241"/>
      <c r="M116" s="242"/>
      <c r="N116" s="243"/>
      <c r="O116" s="243"/>
      <c r="P116" s="243"/>
      <c r="Q116" s="243"/>
      <c r="R116" s="243"/>
      <c r="S116" s="243"/>
      <c r="T116" s="244"/>
      <c r="AT116" s="245" t="s">
        <v>149</v>
      </c>
      <c r="AU116" s="245" t="s">
        <v>81</v>
      </c>
      <c r="AV116" s="11" t="s">
        <v>81</v>
      </c>
      <c r="AW116" s="11" t="s">
        <v>35</v>
      </c>
      <c r="AX116" s="11" t="s">
        <v>71</v>
      </c>
      <c r="AY116" s="245" t="s">
        <v>136</v>
      </c>
    </row>
    <row r="117" s="1" customFormat="1" ht="16.5" customHeight="1">
      <c r="B117" s="44"/>
      <c r="C117" s="219" t="s">
        <v>250</v>
      </c>
      <c r="D117" s="219" t="s">
        <v>138</v>
      </c>
      <c r="E117" s="220" t="s">
        <v>1651</v>
      </c>
      <c r="F117" s="221" t="s">
        <v>1652</v>
      </c>
      <c r="G117" s="222" t="s">
        <v>491</v>
      </c>
      <c r="H117" s="259"/>
      <c r="I117" s="224"/>
      <c r="J117" s="225">
        <f>ROUND(I117*H117,2)</f>
        <v>0</v>
      </c>
      <c r="K117" s="221" t="s">
        <v>142</v>
      </c>
      <c r="L117" s="70"/>
      <c r="M117" s="226" t="s">
        <v>21</v>
      </c>
      <c r="N117" s="227" t="s">
        <v>42</v>
      </c>
      <c r="O117" s="45"/>
      <c r="P117" s="228">
        <f>O117*H117</f>
        <v>0</v>
      </c>
      <c r="Q117" s="228">
        <v>0</v>
      </c>
      <c r="R117" s="228">
        <f>Q117*H117</f>
        <v>0</v>
      </c>
      <c r="S117" s="228">
        <v>0</v>
      </c>
      <c r="T117" s="229">
        <f>S117*H117</f>
        <v>0</v>
      </c>
      <c r="AR117" s="22" t="s">
        <v>250</v>
      </c>
      <c r="AT117" s="22" t="s">
        <v>138</v>
      </c>
      <c r="AU117" s="22" t="s">
        <v>81</v>
      </c>
      <c r="AY117" s="22" t="s">
        <v>136</v>
      </c>
      <c r="BE117" s="230">
        <f>IF(N117="základní",J117,0)</f>
        <v>0</v>
      </c>
      <c r="BF117" s="230">
        <f>IF(N117="snížená",J117,0)</f>
        <v>0</v>
      </c>
      <c r="BG117" s="230">
        <f>IF(N117="zákl. přenesená",J117,0)</f>
        <v>0</v>
      </c>
      <c r="BH117" s="230">
        <f>IF(N117="sníž. přenesená",J117,0)</f>
        <v>0</v>
      </c>
      <c r="BI117" s="230">
        <f>IF(N117="nulová",J117,0)</f>
        <v>0</v>
      </c>
      <c r="BJ117" s="22" t="s">
        <v>79</v>
      </c>
      <c r="BK117" s="230">
        <f>ROUND(I117*H117,2)</f>
        <v>0</v>
      </c>
      <c r="BL117" s="22" t="s">
        <v>250</v>
      </c>
      <c r="BM117" s="22" t="s">
        <v>2036</v>
      </c>
    </row>
    <row r="118" s="1" customFormat="1">
      <c r="B118" s="44"/>
      <c r="C118" s="72"/>
      <c r="D118" s="231" t="s">
        <v>145</v>
      </c>
      <c r="E118" s="72"/>
      <c r="F118" s="232" t="s">
        <v>1654</v>
      </c>
      <c r="G118" s="72"/>
      <c r="H118" s="72"/>
      <c r="I118" s="189"/>
      <c r="J118" s="72"/>
      <c r="K118" s="72"/>
      <c r="L118" s="70"/>
      <c r="M118" s="233"/>
      <c r="N118" s="45"/>
      <c r="O118" s="45"/>
      <c r="P118" s="45"/>
      <c r="Q118" s="45"/>
      <c r="R118" s="45"/>
      <c r="S118" s="45"/>
      <c r="T118" s="93"/>
      <c r="AT118" s="22" t="s">
        <v>145</v>
      </c>
      <c r="AU118" s="22" t="s">
        <v>81</v>
      </c>
    </row>
    <row r="119" s="1" customFormat="1">
      <c r="B119" s="44"/>
      <c r="C119" s="72"/>
      <c r="D119" s="231" t="s">
        <v>147</v>
      </c>
      <c r="E119" s="72"/>
      <c r="F119" s="234" t="s">
        <v>763</v>
      </c>
      <c r="G119" s="72"/>
      <c r="H119" s="72"/>
      <c r="I119" s="189"/>
      <c r="J119" s="72"/>
      <c r="K119" s="72"/>
      <c r="L119" s="70"/>
      <c r="M119" s="233"/>
      <c r="N119" s="45"/>
      <c r="O119" s="45"/>
      <c r="P119" s="45"/>
      <c r="Q119" s="45"/>
      <c r="R119" s="45"/>
      <c r="S119" s="45"/>
      <c r="T119" s="93"/>
      <c r="AT119" s="22" t="s">
        <v>147</v>
      </c>
      <c r="AU119" s="22" t="s">
        <v>81</v>
      </c>
    </row>
    <row r="120" s="10" customFormat="1" ht="29.88" customHeight="1">
      <c r="B120" s="203"/>
      <c r="C120" s="204"/>
      <c r="D120" s="205" t="s">
        <v>70</v>
      </c>
      <c r="E120" s="217" t="s">
        <v>2037</v>
      </c>
      <c r="F120" s="217" t="s">
        <v>2038</v>
      </c>
      <c r="G120" s="204"/>
      <c r="H120" s="204"/>
      <c r="I120" s="207"/>
      <c r="J120" s="218">
        <f>BK120</f>
        <v>0</v>
      </c>
      <c r="K120" s="204"/>
      <c r="L120" s="209"/>
      <c r="M120" s="210"/>
      <c r="N120" s="211"/>
      <c r="O120" s="211"/>
      <c r="P120" s="212">
        <f>SUM(P121:P128)</f>
        <v>0</v>
      </c>
      <c r="Q120" s="211"/>
      <c r="R120" s="212">
        <f>SUM(R121:R128)</f>
        <v>0</v>
      </c>
      <c r="S120" s="211"/>
      <c r="T120" s="213">
        <f>SUM(T121:T128)</f>
        <v>0</v>
      </c>
      <c r="AR120" s="214" t="s">
        <v>81</v>
      </c>
      <c r="AT120" s="215" t="s">
        <v>70</v>
      </c>
      <c r="AU120" s="215" t="s">
        <v>79</v>
      </c>
      <c r="AY120" s="214" t="s">
        <v>136</v>
      </c>
      <c r="BK120" s="216">
        <f>SUM(BK121:BK128)</f>
        <v>0</v>
      </c>
    </row>
    <row r="121" s="1" customFormat="1" ht="16.5" customHeight="1">
      <c r="B121" s="44"/>
      <c r="C121" s="219" t="s">
        <v>259</v>
      </c>
      <c r="D121" s="219" t="s">
        <v>138</v>
      </c>
      <c r="E121" s="220" t="s">
        <v>2039</v>
      </c>
      <c r="F121" s="221" t="s">
        <v>2040</v>
      </c>
      <c r="G121" s="222" t="s">
        <v>353</v>
      </c>
      <c r="H121" s="223">
        <v>1</v>
      </c>
      <c r="I121" s="224"/>
      <c r="J121" s="225">
        <f>ROUND(I121*H121,2)</f>
        <v>0</v>
      </c>
      <c r="K121" s="221" t="s">
        <v>142</v>
      </c>
      <c r="L121" s="70"/>
      <c r="M121" s="226" t="s">
        <v>21</v>
      </c>
      <c r="N121" s="227" t="s">
        <v>42</v>
      </c>
      <c r="O121" s="45"/>
      <c r="P121" s="228">
        <f>O121*H121</f>
        <v>0</v>
      </c>
      <c r="Q121" s="228">
        <v>0</v>
      </c>
      <c r="R121" s="228">
        <f>Q121*H121</f>
        <v>0</v>
      </c>
      <c r="S121" s="228">
        <v>0</v>
      </c>
      <c r="T121" s="229">
        <f>S121*H121</f>
        <v>0</v>
      </c>
      <c r="AR121" s="22" t="s">
        <v>250</v>
      </c>
      <c r="AT121" s="22" t="s">
        <v>138</v>
      </c>
      <c r="AU121" s="22" t="s">
        <v>81</v>
      </c>
      <c r="AY121" s="22" t="s">
        <v>136</v>
      </c>
      <c r="BE121" s="230">
        <f>IF(N121="základní",J121,0)</f>
        <v>0</v>
      </c>
      <c r="BF121" s="230">
        <f>IF(N121="snížená",J121,0)</f>
        <v>0</v>
      </c>
      <c r="BG121" s="230">
        <f>IF(N121="zákl. přenesená",J121,0)</f>
        <v>0</v>
      </c>
      <c r="BH121" s="230">
        <f>IF(N121="sníž. přenesená",J121,0)</f>
        <v>0</v>
      </c>
      <c r="BI121" s="230">
        <f>IF(N121="nulová",J121,0)</f>
        <v>0</v>
      </c>
      <c r="BJ121" s="22" t="s">
        <v>79</v>
      </c>
      <c r="BK121" s="230">
        <f>ROUND(I121*H121,2)</f>
        <v>0</v>
      </c>
      <c r="BL121" s="22" t="s">
        <v>250</v>
      </c>
      <c r="BM121" s="22" t="s">
        <v>2041</v>
      </c>
    </row>
    <row r="122" s="1" customFormat="1">
      <c r="B122" s="44"/>
      <c r="C122" s="72"/>
      <c r="D122" s="231" t="s">
        <v>145</v>
      </c>
      <c r="E122" s="72"/>
      <c r="F122" s="232" t="s">
        <v>2042</v>
      </c>
      <c r="G122" s="72"/>
      <c r="H122" s="72"/>
      <c r="I122" s="189"/>
      <c r="J122" s="72"/>
      <c r="K122" s="72"/>
      <c r="L122" s="70"/>
      <c r="M122" s="233"/>
      <c r="N122" s="45"/>
      <c r="O122" s="45"/>
      <c r="P122" s="45"/>
      <c r="Q122" s="45"/>
      <c r="R122" s="45"/>
      <c r="S122" s="45"/>
      <c r="T122" s="93"/>
      <c r="AT122" s="22" t="s">
        <v>145</v>
      </c>
      <c r="AU122" s="22" t="s">
        <v>81</v>
      </c>
    </row>
    <row r="123" s="1" customFormat="1" ht="25.5" customHeight="1">
      <c r="B123" s="44"/>
      <c r="C123" s="246" t="s">
        <v>266</v>
      </c>
      <c r="D123" s="246" t="s">
        <v>228</v>
      </c>
      <c r="E123" s="247" t="s">
        <v>2043</v>
      </c>
      <c r="F123" s="248" t="s">
        <v>2044</v>
      </c>
      <c r="G123" s="249" t="s">
        <v>353</v>
      </c>
      <c r="H123" s="250">
        <v>1</v>
      </c>
      <c r="I123" s="251"/>
      <c r="J123" s="252">
        <f>ROUND(I123*H123,2)</f>
        <v>0</v>
      </c>
      <c r="K123" s="248" t="s">
        <v>21</v>
      </c>
      <c r="L123" s="253"/>
      <c r="M123" s="254" t="s">
        <v>21</v>
      </c>
      <c r="N123" s="255" t="s">
        <v>42</v>
      </c>
      <c r="O123" s="45"/>
      <c r="P123" s="228">
        <f>O123*H123</f>
        <v>0</v>
      </c>
      <c r="Q123" s="228">
        <v>0</v>
      </c>
      <c r="R123" s="228">
        <f>Q123*H123</f>
        <v>0</v>
      </c>
      <c r="S123" s="228">
        <v>0</v>
      </c>
      <c r="T123" s="229">
        <f>S123*H123</f>
        <v>0</v>
      </c>
      <c r="AR123" s="22" t="s">
        <v>357</v>
      </c>
      <c r="AT123" s="22" t="s">
        <v>228</v>
      </c>
      <c r="AU123" s="22" t="s">
        <v>81</v>
      </c>
      <c r="AY123" s="22" t="s">
        <v>136</v>
      </c>
      <c r="BE123" s="230">
        <f>IF(N123="základní",J123,0)</f>
        <v>0</v>
      </c>
      <c r="BF123" s="230">
        <f>IF(N123="snížená",J123,0)</f>
        <v>0</v>
      </c>
      <c r="BG123" s="230">
        <f>IF(N123="zákl. přenesená",J123,0)</f>
        <v>0</v>
      </c>
      <c r="BH123" s="230">
        <f>IF(N123="sníž. přenesená",J123,0)</f>
        <v>0</v>
      </c>
      <c r="BI123" s="230">
        <f>IF(N123="nulová",J123,0)</f>
        <v>0</v>
      </c>
      <c r="BJ123" s="22" t="s">
        <v>79</v>
      </c>
      <c r="BK123" s="230">
        <f>ROUND(I123*H123,2)</f>
        <v>0</v>
      </c>
      <c r="BL123" s="22" t="s">
        <v>250</v>
      </c>
      <c r="BM123" s="22" t="s">
        <v>2045</v>
      </c>
    </row>
    <row r="124" s="1" customFormat="1">
      <c r="B124" s="44"/>
      <c r="C124" s="72"/>
      <c r="D124" s="231" t="s">
        <v>145</v>
      </c>
      <c r="E124" s="72"/>
      <c r="F124" s="232" t="s">
        <v>2044</v>
      </c>
      <c r="G124" s="72"/>
      <c r="H124" s="72"/>
      <c r="I124" s="189"/>
      <c r="J124" s="72"/>
      <c r="K124" s="72"/>
      <c r="L124" s="70"/>
      <c r="M124" s="233"/>
      <c r="N124" s="45"/>
      <c r="O124" s="45"/>
      <c r="P124" s="45"/>
      <c r="Q124" s="45"/>
      <c r="R124" s="45"/>
      <c r="S124" s="45"/>
      <c r="T124" s="93"/>
      <c r="AT124" s="22" t="s">
        <v>145</v>
      </c>
      <c r="AU124" s="22" t="s">
        <v>81</v>
      </c>
    </row>
    <row r="125" s="11" customFormat="1">
      <c r="B125" s="235"/>
      <c r="C125" s="236"/>
      <c r="D125" s="231" t="s">
        <v>149</v>
      </c>
      <c r="E125" s="237" t="s">
        <v>21</v>
      </c>
      <c r="F125" s="238" t="s">
        <v>1990</v>
      </c>
      <c r="G125" s="236"/>
      <c r="H125" s="239">
        <v>1</v>
      </c>
      <c r="I125" s="240"/>
      <c r="J125" s="236"/>
      <c r="K125" s="236"/>
      <c r="L125" s="241"/>
      <c r="M125" s="242"/>
      <c r="N125" s="243"/>
      <c r="O125" s="243"/>
      <c r="P125" s="243"/>
      <c r="Q125" s="243"/>
      <c r="R125" s="243"/>
      <c r="S125" s="243"/>
      <c r="T125" s="244"/>
      <c r="AT125" s="245" t="s">
        <v>149</v>
      </c>
      <c r="AU125" s="245" t="s">
        <v>81</v>
      </c>
      <c r="AV125" s="11" t="s">
        <v>81</v>
      </c>
      <c r="AW125" s="11" t="s">
        <v>35</v>
      </c>
      <c r="AX125" s="11" t="s">
        <v>71</v>
      </c>
      <c r="AY125" s="245" t="s">
        <v>136</v>
      </c>
    </row>
    <row r="126" s="1" customFormat="1" ht="16.5" customHeight="1">
      <c r="B126" s="44"/>
      <c r="C126" s="219" t="s">
        <v>272</v>
      </c>
      <c r="D126" s="219" t="s">
        <v>138</v>
      </c>
      <c r="E126" s="220" t="s">
        <v>2046</v>
      </c>
      <c r="F126" s="221" t="s">
        <v>2047</v>
      </c>
      <c r="G126" s="222" t="s">
        <v>491</v>
      </c>
      <c r="H126" s="259"/>
      <c r="I126" s="224"/>
      <c r="J126" s="225">
        <f>ROUND(I126*H126,2)</f>
        <v>0</v>
      </c>
      <c r="K126" s="221" t="s">
        <v>142</v>
      </c>
      <c r="L126" s="70"/>
      <c r="M126" s="226" t="s">
        <v>21</v>
      </c>
      <c r="N126" s="227" t="s">
        <v>42</v>
      </c>
      <c r="O126" s="45"/>
      <c r="P126" s="228">
        <f>O126*H126</f>
        <v>0</v>
      </c>
      <c r="Q126" s="228">
        <v>0</v>
      </c>
      <c r="R126" s="228">
        <f>Q126*H126</f>
        <v>0</v>
      </c>
      <c r="S126" s="228">
        <v>0</v>
      </c>
      <c r="T126" s="229">
        <f>S126*H126</f>
        <v>0</v>
      </c>
      <c r="AR126" s="22" t="s">
        <v>250</v>
      </c>
      <c r="AT126" s="22" t="s">
        <v>138</v>
      </c>
      <c r="AU126" s="22" t="s">
        <v>81</v>
      </c>
      <c r="AY126" s="22" t="s">
        <v>136</v>
      </c>
      <c r="BE126" s="230">
        <f>IF(N126="základní",J126,0)</f>
        <v>0</v>
      </c>
      <c r="BF126" s="230">
        <f>IF(N126="snížená",J126,0)</f>
        <v>0</v>
      </c>
      <c r="BG126" s="230">
        <f>IF(N126="zákl. přenesená",J126,0)</f>
        <v>0</v>
      </c>
      <c r="BH126" s="230">
        <f>IF(N126="sníž. přenesená",J126,0)</f>
        <v>0</v>
      </c>
      <c r="BI126" s="230">
        <f>IF(N126="nulová",J126,0)</f>
        <v>0</v>
      </c>
      <c r="BJ126" s="22" t="s">
        <v>79</v>
      </c>
      <c r="BK126" s="230">
        <f>ROUND(I126*H126,2)</f>
        <v>0</v>
      </c>
      <c r="BL126" s="22" t="s">
        <v>250</v>
      </c>
      <c r="BM126" s="22" t="s">
        <v>2048</v>
      </c>
    </row>
    <row r="127" s="1" customFormat="1">
      <c r="B127" s="44"/>
      <c r="C127" s="72"/>
      <c r="D127" s="231" t="s">
        <v>145</v>
      </c>
      <c r="E127" s="72"/>
      <c r="F127" s="232" t="s">
        <v>2049</v>
      </c>
      <c r="G127" s="72"/>
      <c r="H127" s="72"/>
      <c r="I127" s="189"/>
      <c r="J127" s="72"/>
      <c r="K127" s="72"/>
      <c r="L127" s="70"/>
      <c r="M127" s="233"/>
      <c r="N127" s="45"/>
      <c r="O127" s="45"/>
      <c r="P127" s="45"/>
      <c r="Q127" s="45"/>
      <c r="R127" s="45"/>
      <c r="S127" s="45"/>
      <c r="T127" s="93"/>
      <c r="AT127" s="22" t="s">
        <v>145</v>
      </c>
      <c r="AU127" s="22" t="s">
        <v>81</v>
      </c>
    </row>
    <row r="128" s="1" customFormat="1">
      <c r="B128" s="44"/>
      <c r="C128" s="72"/>
      <c r="D128" s="231" t="s">
        <v>147</v>
      </c>
      <c r="E128" s="72"/>
      <c r="F128" s="234" t="s">
        <v>494</v>
      </c>
      <c r="G128" s="72"/>
      <c r="H128" s="72"/>
      <c r="I128" s="189"/>
      <c r="J128" s="72"/>
      <c r="K128" s="72"/>
      <c r="L128" s="70"/>
      <c r="M128" s="233"/>
      <c r="N128" s="45"/>
      <c r="O128" s="45"/>
      <c r="P128" s="45"/>
      <c r="Q128" s="45"/>
      <c r="R128" s="45"/>
      <c r="S128" s="45"/>
      <c r="T128" s="93"/>
      <c r="AT128" s="22" t="s">
        <v>147</v>
      </c>
      <c r="AU128" s="22" t="s">
        <v>81</v>
      </c>
    </row>
    <row r="129" s="10" customFormat="1" ht="37.44" customHeight="1">
      <c r="B129" s="203"/>
      <c r="C129" s="204"/>
      <c r="D129" s="205" t="s">
        <v>70</v>
      </c>
      <c r="E129" s="206" t="s">
        <v>1410</v>
      </c>
      <c r="F129" s="206" t="s">
        <v>1411</v>
      </c>
      <c r="G129" s="204"/>
      <c r="H129" s="204"/>
      <c r="I129" s="207"/>
      <c r="J129" s="208">
        <f>BK129</f>
        <v>0</v>
      </c>
      <c r="K129" s="204"/>
      <c r="L129" s="209"/>
      <c r="M129" s="210"/>
      <c r="N129" s="211"/>
      <c r="O129" s="211"/>
      <c r="P129" s="212">
        <f>SUM(P130:P133)</f>
        <v>0</v>
      </c>
      <c r="Q129" s="211"/>
      <c r="R129" s="212">
        <f>SUM(R130:R133)</f>
        <v>0</v>
      </c>
      <c r="S129" s="211"/>
      <c r="T129" s="213">
        <f>SUM(T130:T133)</f>
        <v>0</v>
      </c>
      <c r="AR129" s="214" t="s">
        <v>143</v>
      </c>
      <c r="AT129" s="215" t="s">
        <v>70</v>
      </c>
      <c r="AU129" s="215" t="s">
        <v>71</v>
      </c>
      <c r="AY129" s="214" t="s">
        <v>136</v>
      </c>
      <c r="BK129" s="216">
        <f>SUM(BK130:BK133)</f>
        <v>0</v>
      </c>
    </row>
    <row r="130" s="1" customFormat="1" ht="16.5" customHeight="1">
      <c r="B130" s="44"/>
      <c r="C130" s="219" t="s">
        <v>281</v>
      </c>
      <c r="D130" s="219" t="s">
        <v>138</v>
      </c>
      <c r="E130" s="220" t="s">
        <v>1421</v>
      </c>
      <c r="F130" s="221" t="s">
        <v>1422</v>
      </c>
      <c r="G130" s="222" t="s">
        <v>1415</v>
      </c>
      <c r="H130" s="223">
        <v>18</v>
      </c>
      <c r="I130" s="224"/>
      <c r="J130" s="225">
        <f>ROUND(I130*H130,2)</f>
        <v>0</v>
      </c>
      <c r="K130" s="221" t="s">
        <v>142</v>
      </c>
      <c r="L130" s="70"/>
      <c r="M130" s="226" t="s">
        <v>21</v>
      </c>
      <c r="N130" s="227" t="s">
        <v>42</v>
      </c>
      <c r="O130" s="45"/>
      <c r="P130" s="228">
        <f>O130*H130</f>
        <v>0</v>
      </c>
      <c r="Q130" s="228">
        <v>0</v>
      </c>
      <c r="R130" s="228">
        <f>Q130*H130</f>
        <v>0</v>
      </c>
      <c r="S130" s="228">
        <v>0</v>
      </c>
      <c r="T130" s="229">
        <f>S130*H130</f>
        <v>0</v>
      </c>
      <c r="AR130" s="22" t="s">
        <v>1416</v>
      </c>
      <c r="AT130" s="22" t="s">
        <v>138</v>
      </c>
      <c r="AU130" s="22" t="s">
        <v>79</v>
      </c>
      <c r="AY130" s="22" t="s">
        <v>136</v>
      </c>
      <c r="BE130" s="230">
        <f>IF(N130="základní",J130,0)</f>
        <v>0</v>
      </c>
      <c r="BF130" s="230">
        <f>IF(N130="snížená",J130,0)</f>
        <v>0</v>
      </c>
      <c r="BG130" s="230">
        <f>IF(N130="zákl. přenesená",J130,0)</f>
        <v>0</v>
      </c>
      <c r="BH130" s="230">
        <f>IF(N130="sníž. přenesená",J130,0)</f>
        <v>0</v>
      </c>
      <c r="BI130" s="230">
        <f>IF(N130="nulová",J130,0)</f>
        <v>0</v>
      </c>
      <c r="BJ130" s="22" t="s">
        <v>79</v>
      </c>
      <c r="BK130" s="230">
        <f>ROUND(I130*H130,2)</f>
        <v>0</v>
      </c>
      <c r="BL130" s="22" t="s">
        <v>1416</v>
      </c>
      <c r="BM130" s="22" t="s">
        <v>2050</v>
      </c>
    </row>
    <row r="131" s="1" customFormat="1">
      <c r="B131" s="44"/>
      <c r="C131" s="72"/>
      <c r="D131" s="231" t="s">
        <v>145</v>
      </c>
      <c r="E131" s="72"/>
      <c r="F131" s="232" t="s">
        <v>1424</v>
      </c>
      <c r="G131" s="72"/>
      <c r="H131" s="72"/>
      <c r="I131" s="189"/>
      <c r="J131" s="72"/>
      <c r="K131" s="72"/>
      <c r="L131" s="70"/>
      <c r="M131" s="233"/>
      <c r="N131" s="45"/>
      <c r="O131" s="45"/>
      <c r="P131" s="45"/>
      <c r="Q131" s="45"/>
      <c r="R131" s="45"/>
      <c r="S131" s="45"/>
      <c r="T131" s="93"/>
      <c r="AT131" s="22" t="s">
        <v>145</v>
      </c>
      <c r="AU131" s="22" t="s">
        <v>79</v>
      </c>
    </row>
    <row r="132" s="11" customFormat="1">
      <c r="B132" s="235"/>
      <c r="C132" s="236"/>
      <c r="D132" s="231" t="s">
        <v>149</v>
      </c>
      <c r="E132" s="237" t="s">
        <v>21</v>
      </c>
      <c r="F132" s="238" t="s">
        <v>2051</v>
      </c>
      <c r="G132" s="236"/>
      <c r="H132" s="239">
        <v>10</v>
      </c>
      <c r="I132" s="240"/>
      <c r="J132" s="236"/>
      <c r="K132" s="236"/>
      <c r="L132" s="241"/>
      <c r="M132" s="242"/>
      <c r="N132" s="243"/>
      <c r="O132" s="243"/>
      <c r="P132" s="243"/>
      <c r="Q132" s="243"/>
      <c r="R132" s="243"/>
      <c r="S132" s="243"/>
      <c r="T132" s="244"/>
      <c r="AT132" s="245" t="s">
        <v>149</v>
      </c>
      <c r="AU132" s="245" t="s">
        <v>79</v>
      </c>
      <c r="AV132" s="11" t="s">
        <v>81</v>
      </c>
      <c r="AW132" s="11" t="s">
        <v>35</v>
      </c>
      <c r="AX132" s="11" t="s">
        <v>71</v>
      </c>
      <c r="AY132" s="245" t="s">
        <v>136</v>
      </c>
    </row>
    <row r="133" s="11" customFormat="1">
      <c r="B133" s="235"/>
      <c r="C133" s="236"/>
      <c r="D133" s="231" t="s">
        <v>149</v>
      </c>
      <c r="E133" s="237" t="s">
        <v>21</v>
      </c>
      <c r="F133" s="238" t="s">
        <v>2052</v>
      </c>
      <c r="G133" s="236"/>
      <c r="H133" s="239">
        <v>8</v>
      </c>
      <c r="I133" s="240"/>
      <c r="J133" s="236"/>
      <c r="K133" s="236"/>
      <c r="L133" s="241"/>
      <c r="M133" s="256"/>
      <c r="N133" s="257"/>
      <c r="O133" s="257"/>
      <c r="P133" s="257"/>
      <c r="Q133" s="257"/>
      <c r="R133" s="257"/>
      <c r="S133" s="257"/>
      <c r="T133" s="258"/>
      <c r="AT133" s="245" t="s">
        <v>149</v>
      </c>
      <c r="AU133" s="245" t="s">
        <v>79</v>
      </c>
      <c r="AV133" s="11" t="s">
        <v>81</v>
      </c>
      <c r="AW133" s="11" t="s">
        <v>35</v>
      </c>
      <c r="AX133" s="11" t="s">
        <v>71</v>
      </c>
      <c r="AY133" s="245" t="s">
        <v>136</v>
      </c>
    </row>
    <row r="134" s="1" customFormat="1" ht="6.96" customHeight="1">
      <c r="B134" s="65"/>
      <c r="C134" s="66"/>
      <c r="D134" s="66"/>
      <c r="E134" s="66"/>
      <c r="F134" s="66"/>
      <c r="G134" s="66"/>
      <c r="H134" s="66"/>
      <c r="I134" s="164"/>
      <c r="J134" s="66"/>
      <c r="K134" s="66"/>
      <c r="L134" s="70"/>
    </row>
  </sheetData>
  <sheetProtection sheet="1" autoFilter="0" formatColumns="0" formatRows="0" objects="1" scenarios="1" spinCount="100000" saltValue="TAn2Pf++9Ee1YWJ1BcmeUGRy9nXQEJhHlFov/8tVla7RuczS0FnZirSCBo7KM4TxVxUGe3MyfjT9brjj+5UskA==" hashValue="U25m3kjid2l3P8xefrmuLbpfm0Ecc5LeXEvSgrpdXFUVasMoKJKWmbcWVfZzfVWm0PYr0nasiLzPGUXVpbRKLw==" algorithmName="SHA-512" password="CC35"/>
  <autoFilter ref="C79:K133"/>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100</v>
      </c>
      <c r="G1" s="137" t="s">
        <v>101</v>
      </c>
      <c r="H1" s="137"/>
      <c r="I1" s="138"/>
      <c r="J1" s="137" t="s">
        <v>102</v>
      </c>
      <c r="K1" s="136" t="s">
        <v>103</v>
      </c>
      <c r="L1" s="137" t="s">
        <v>104</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96</v>
      </c>
    </row>
    <row r="3" ht="6.96" customHeight="1">
      <c r="B3" s="23"/>
      <c r="C3" s="24"/>
      <c r="D3" s="24"/>
      <c r="E3" s="24"/>
      <c r="F3" s="24"/>
      <c r="G3" s="24"/>
      <c r="H3" s="24"/>
      <c r="I3" s="139"/>
      <c r="J3" s="24"/>
      <c r="K3" s="25"/>
      <c r="AT3" s="22" t="s">
        <v>81</v>
      </c>
    </row>
    <row r="4" ht="36.96" customHeight="1">
      <c r="B4" s="26"/>
      <c r="C4" s="27"/>
      <c r="D4" s="28" t="s">
        <v>105</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Nové Sedlo - kondenzační kotelna - zhotovení PD Drahonice</v>
      </c>
      <c r="F7" s="38"/>
      <c r="G7" s="38"/>
      <c r="H7" s="38"/>
      <c r="I7" s="140"/>
      <c r="J7" s="27"/>
      <c r="K7" s="29"/>
    </row>
    <row r="8" s="1" customFormat="1">
      <c r="B8" s="44"/>
      <c r="C8" s="45"/>
      <c r="D8" s="38" t="s">
        <v>106</v>
      </c>
      <c r="E8" s="45"/>
      <c r="F8" s="45"/>
      <c r="G8" s="45"/>
      <c r="H8" s="45"/>
      <c r="I8" s="142"/>
      <c r="J8" s="45"/>
      <c r="K8" s="49"/>
    </row>
    <row r="9" s="1" customFormat="1" ht="36.96" customHeight="1">
      <c r="B9" s="44"/>
      <c r="C9" s="45"/>
      <c r="D9" s="45"/>
      <c r="E9" s="143" t="s">
        <v>2053</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09.11.2017</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Vězeňská služby České republiky</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30</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36</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37</v>
      </c>
      <c r="E27" s="45"/>
      <c r="F27" s="45"/>
      <c r="G27" s="45"/>
      <c r="H27" s="45"/>
      <c r="I27" s="142"/>
      <c r="J27" s="153">
        <f>ROUND(J90,2)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39</v>
      </c>
      <c r="G29" s="45"/>
      <c r="H29" s="45"/>
      <c r="I29" s="154" t="s">
        <v>38</v>
      </c>
      <c r="J29" s="50" t="s">
        <v>40</v>
      </c>
      <c r="K29" s="49"/>
    </row>
    <row r="30" s="1" customFormat="1" ht="14.4" customHeight="1">
      <c r="B30" s="44"/>
      <c r="C30" s="45"/>
      <c r="D30" s="53" t="s">
        <v>41</v>
      </c>
      <c r="E30" s="53" t="s">
        <v>42</v>
      </c>
      <c r="F30" s="155">
        <f>ROUND(SUM(BE90:BE235), 2)</f>
        <v>0</v>
      </c>
      <c r="G30" s="45"/>
      <c r="H30" s="45"/>
      <c r="I30" s="156">
        <v>0.20999999999999999</v>
      </c>
      <c r="J30" s="155">
        <f>ROUND(ROUND((SUM(BE90:BE235)), 2)*I30, 2)</f>
        <v>0</v>
      </c>
      <c r="K30" s="49"/>
    </row>
    <row r="31" s="1" customFormat="1" ht="14.4" customHeight="1">
      <c r="B31" s="44"/>
      <c r="C31" s="45"/>
      <c r="D31" s="45"/>
      <c r="E31" s="53" t="s">
        <v>43</v>
      </c>
      <c r="F31" s="155">
        <f>ROUND(SUM(BF90:BF235), 2)</f>
        <v>0</v>
      </c>
      <c r="G31" s="45"/>
      <c r="H31" s="45"/>
      <c r="I31" s="156">
        <v>0.14999999999999999</v>
      </c>
      <c r="J31" s="155">
        <f>ROUND(ROUND((SUM(BF90:BF235)), 2)*I31, 2)</f>
        <v>0</v>
      </c>
      <c r="K31" s="49"/>
    </row>
    <row r="32" hidden="1" s="1" customFormat="1" ht="14.4" customHeight="1">
      <c r="B32" s="44"/>
      <c r="C32" s="45"/>
      <c r="D32" s="45"/>
      <c r="E32" s="53" t="s">
        <v>44</v>
      </c>
      <c r="F32" s="155">
        <f>ROUND(SUM(BG90:BG235), 2)</f>
        <v>0</v>
      </c>
      <c r="G32" s="45"/>
      <c r="H32" s="45"/>
      <c r="I32" s="156">
        <v>0.20999999999999999</v>
      </c>
      <c r="J32" s="155">
        <v>0</v>
      </c>
      <c r="K32" s="49"/>
    </row>
    <row r="33" hidden="1" s="1" customFormat="1" ht="14.4" customHeight="1">
      <c r="B33" s="44"/>
      <c r="C33" s="45"/>
      <c r="D33" s="45"/>
      <c r="E33" s="53" t="s">
        <v>45</v>
      </c>
      <c r="F33" s="155">
        <f>ROUND(SUM(BH90:BH235), 2)</f>
        <v>0</v>
      </c>
      <c r="G33" s="45"/>
      <c r="H33" s="45"/>
      <c r="I33" s="156">
        <v>0.14999999999999999</v>
      </c>
      <c r="J33" s="155">
        <v>0</v>
      </c>
      <c r="K33" s="49"/>
    </row>
    <row r="34" hidden="1" s="1" customFormat="1" ht="14.4" customHeight="1">
      <c r="B34" s="44"/>
      <c r="C34" s="45"/>
      <c r="D34" s="45"/>
      <c r="E34" s="53" t="s">
        <v>46</v>
      </c>
      <c r="F34" s="155">
        <f>ROUND(SUM(BI90:BI235),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47</v>
      </c>
      <c r="E36" s="96"/>
      <c r="F36" s="96"/>
      <c r="G36" s="159" t="s">
        <v>48</v>
      </c>
      <c r="H36" s="160" t="s">
        <v>49</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108</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Nové Sedlo - kondenzační kotelna - zhotovení PD Drahonice</v>
      </c>
      <c r="F45" s="38"/>
      <c r="G45" s="38"/>
      <c r="H45" s="38"/>
      <c r="I45" s="142"/>
      <c r="J45" s="45"/>
      <c r="K45" s="49"/>
    </row>
    <row r="46" s="1" customFormat="1" ht="14.4" customHeight="1">
      <c r="B46" s="44"/>
      <c r="C46" s="38" t="s">
        <v>106</v>
      </c>
      <c r="D46" s="45"/>
      <c r="E46" s="45"/>
      <c r="F46" s="45"/>
      <c r="G46" s="45"/>
      <c r="H46" s="45"/>
      <c r="I46" s="142"/>
      <c r="J46" s="45"/>
      <c r="K46" s="49"/>
    </row>
    <row r="47" s="1" customFormat="1" ht="17.25" customHeight="1">
      <c r="B47" s="44"/>
      <c r="C47" s="45"/>
      <c r="D47" s="45"/>
      <c r="E47" s="143" t="str">
        <f>E9</f>
        <v>SO 101 - Stavební úpravy ve stávající kotelně</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Drahonice u Lubence</v>
      </c>
      <c r="G49" s="45"/>
      <c r="H49" s="45"/>
      <c r="I49" s="144" t="s">
        <v>25</v>
      </c>
      <c r="J49" s="145" t="str">
        <f>IF(J12="","",J12)</f>
        <v>09.11.2017</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Vězeňská služby České republiky</v>
      </c>
      <c r="G51" s="45"/>
      <c r="H51" s="45"/>
      <c r="I51" s="144" t="s">
        <v>33</v>
      </c>
      <c r="J51" s="42" t="str">
        <f>E21</f>
        <v xml:space="preserve"> </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109</v>
      </c>
      <c r="D54" s="157"/>
      <c r="E54" s="157"/>
      <c r="F54" s="157"/>
      <c r="G54" s="157"/>
      <c r="H54" s="157"/>
      <c r="I54" s="171"/>
      <c r="J54" s="172" t="s">
        <v>110</v>
      </c>
      <c r="K54" s="173"/>
    </row>
    <row r="55" s="1" customFormat="1" ht="10.32" customHeight="1">
      <c r="B55" s="44"/>
      <c r="C55" s="45"/>
      <c r="D55" s="45"/>
      <c r="E55" s="45"/>
      <c r="F55" s="45"/>
      <c r="G55" s="45"/>
      <c r="H55" s="45"/>
      <c r="I55" s="142"/>
      <c r="J55" s="45"/>
      <c r="K55" s="49"/>
    </row>
    <row r="56" s="1" customFormat="1" ht="29.28" customHeight="1">
      <c r="B56" s="44"/>
      <c r="C56" s="174" t="s">
        <v>111</v>
      </c>
      <c r="D56" s="45"/>
      <c r="E56" s="45"/>
      <c r="F56" s="45"/>
      <c r="G56" s="45"/>
      <c r="H56" s="45"/>
      <c r="I56" s="142"/>
      <c r="J56" s="153">
        <f>J90</f>
        <v>0</v>
      </c>
      <c r="K56" s="49"/>
      <c r="AU56" s="22" t="s">
        <v>112</v>
      </c>
    </row>
    <row r="57" s="7" customFormat="1" ht="24.96" customHeight="1">
      <c r="B57" s="175"/>
      <c r="C57" s="176"/>
      <c r="D57" s="177" t="s">
        <v>113</v>
      </c>
      <c r="E57" s="178"/>
      <c r="F57" s="178"/>
      <c r="G57" s="178"/>
      <c r="H57" s="178"/>
      <c r="I57" s="179"/>
      <c r="J57" s="180">
        <f>J91</f>
        <v>0</v>
      </c>
      <c r="K57" s="181"/>
    </row>
    <row r="58" s="8" customFormat="1" ht="19.92" customHeight="1">
      <c r="B58" s="182"/>
      <c r="C58" s="183"/>
      <c r="D58" s="184" t="s">
        <v>116</v>
      </c>
      <c r="E58" s="185"/>
      <c r="F58" s="185"/>
      <c r="G58" s="185"/>
      <c r="H58" s="185"/>
      <c r="I58" s="186"/>
      <c r="J58" s="187">
        <f>J92</f>
        <v>0</v>
      </c>
      <c r="K58" s="188"/>
    </row>
    <row r="59" s="8" customFormat="1" ht="19.92" customHeight="1">
      <c r="B59" s="182"/>
      <c r="C59" s="183"/>
      <c r="D59" s="184" t="s">
        <v>2054</v>
      </c>
      <c r="E59" s="185"/>
      <c r="F59" s="185"/>
      <c r="G59" s="185"/>
      <c r="H59" s="185"/>
      <c r="I59" s="186"/>
      <c r="J59" s="187">
        <f>J96</f>
        <v>0</v>
      </c>
      <c r="K59" s="188"/>
    </row>
    <row r="60" s="8" customFormat="1" ht="19.92" customHeight="1">
      <c r="B60" s="182"/>
      <c r="C60" s="183"/>
      <c r="D60" s="184" t="s">
        <v>117</v>
      </c>
      <c r="E60" s="185"/>
      <c r="F60" s="185"/>
      <c r="G60" s="185"/>
      <c r="H60" s="185"/>
      <c r="I60" s="186"/>
      <c r="J60" s="187">
        <f>J107</f>
        <v>0</v>
      </c>
      <c r="K60" s="188"/>
    </row>
    <row r="61" s="8" customFormat="1" ht="19.92" customHeight="1">
      <c r="B61" s="182"/>
      <c r="C61" s="183"/>
      <c r="D61" s="184" t="s">
        <v>422</v>
      </c>
      <c r="E61" s="185"/>
      <c r="F61" s="185"/>
      <c r="G61" s="185"/>
      <c r="H61" s="185"/>
      <c r="I61" s="186"/>
      <c r="J61" s="187">
        <f>J119</f>
        <v>0</v>
      </c>
      <c r="K61" s="188"/>
    </row>
    <row r="62" s="8" customFormat="1" ht="19.92" customHeight="1">
      <c r="B62" s="182"/>
      <c r="C62" s="183"/>
      <c r="D62" s="184" t="s">
        <v>1712</v>
      </c>
      <c r="E62" s="185"/>
      <c r="F62" s="185"/>
      <c r="G62" s="185"/>
      <c r="H62" s="185"/>
      <c r="I62" s="186"/>
      <c r="J62" s="187">
        <f>J146</f>
        <v>0</v>
      </c>
      <c r="K62" s="188"/>
    </row>
    <row r="63" s="8" customFormat="1" ht="19.92" customHeight="1">
      <c r="B63" s="182"/>
      <c r="C63" s="183"/>
      <c r="D63" s="184" t="s">
        <v>1713</v>
      </c>
      <c r="E63" s="185"/>
      <c r="F63" s="185"/>
      <c r="G63" s="185"/>
      <c r="H63" s="185"/>
      <c r="I63" s="186"/>
      <c r="J63" s="187">
        <f>J167</f>
        <v>0</v>
      </c>
      <c r="K63" s="188"/>
    </row>
    <row r="64" s="7" customFormat="1" ht="24.96" customHeight="1">
      <c r="B64" s="175"/>
      <c r="C64" s="176"/>
      <c r="D64" s="177" t="s">
        <v>118</v>
      </c>
      <c r="E64" s="178"/>
      <c r="F64" s="178"/>
      <c r="G64" s="178"/>
      <c r="H64" s="178"/>
      <c r="I64" s="179"/>
      <c r="J64" s="180">
        <f>J171</f>
        <v>0</v>
      </c>
      <c r="K64" s="181"/>
    </row>
    <row r="65" s="8" customFormat="1" ht="19.92" customHeight="1">
      <c r="B65" s="182"/>
      <c r="C65" s="183"/>
      <c r="D65" s="184" t="s">
        <v>423</v>
      </c>
      <c r="E65" s="185"/>
      <c r="F65" s="185"/>
      <c r="G65" s="185"/>
      <c r="H65" s="185"/>
      <c r="I65" s="186"/>
      <c r="J65" s="187">
        <f>J172</f>
        <v>0</v>
      </c>
      <c r="K65" s="188"/>
    </row>
    <row r="66" s="8" customFormat="1" ht="19.92" customHeight="1">
      <c r="B66" s="182"/>
      <c r="C66" s="183"/>
      <c r="D66" s="184" t="s">
        <v>1982</v>
      </c>
      <c r="E66" s="185"/>
      <c r="F66" s="185"/>
      <c r="G66" s="185"/>
      <c r="H66" s="185"/>
      <c r="I66" s="186"/>
      <c r="J66" s="187">
        <f>J176</f>
        <v>0</v>
      </c>
      <c r="K66" s="188"/>
    </row>
    <row r="67" s="8" customFormat="1" ht="19.92" customHeight="1">
      <c r="B67" s="182"/>
      <c r="C67" s="183"/>
      <c r="D67" s="184" t="s">
        <v>2055</v>
      </c>
      <c r="E67" s="185"/>
      <c r="F67" s="185"/>
      <c r="G67" s="185"/>
      <c r="H67" s="185"/>
      <c r="I67" s="186"/>
      <c r="J67" s="187">
        <f>J190</f>
        <v>0</v>
      </c>
      <c r="K67" s="188"/>
    </row>
    <row r="68" s="8" customFormat="1" ht="19.92" customHeight="1">
      <c r="B68" s="182"/>
      <c r="C68" s="183"/>
      <c r="D68" s="184" t="s">
        <v>119</v>
      </c>
      <c r="E68" s="185"/>
      <c r="F68" s="185"/>
      <c r="G68" s="185"/>
      <c r="H68" s="185"/>
      <c r="I68" s="186"/>
      <c r="J68" s="187">
        <f>J206</f>
        <v>0</v>
      </c>
      <c r="K68" s="188"/>
    </row>
    <row r="69" s="8" customFormat="1" ht="19.92" customHeight="1">
      <c r="B69" s="182"/>
      <c r="C69" s="183"/>
      <c r="D69" s="184" t="s">
        <v>2056</v>
      </c>
      <c r="E69" s="185"/>
      <c r="F69" s="185"/>
      <c r="G69" s="185"/>
      <c r="H69" s="185"/>
      <c r="I69" s="186"/>
      <c r="J69" s="187">
        <f>J216</f>
        <v>0</v>
      </c>
      <c r="K69" s="188"/>
    </row>
    <row r="70" s="8" customFormat="1" ht="19.92" customHeight="1">
      <c r="B70" s="182"/>
      <c r="C70" s="183"/>
      <c r="D70" s="184" t="s">
        <v>2057</v>
      </c>
      <c r="E70" s="185"/>
      <c r="F70" s="185"/>
      <c r="G70" s="185"/>
      <c r="H70" s="185"/>
      <c r="I70" s="186"/>
      <c r="J70" s="187">
        <f>J229</f>
        <v>0</v>
      </c>
      <c r="K70" s="188"/>
    </row>
    <row r="71" s="1" customFormat="1" ht="21.84" customHeight="1">
      <c r="B71" s="44"/>
      <c r="C71" s="45"/>
      <c r="D71" s="45"/>
      <c r="E71" s="45"/>
      <c r="F71" s="45"/>
      <c r="G71" s="45"/>
      <c r="H71" s="45"/>
      <c r="I71" s="142"/>
      <c r="J71" s="45"/>
      <c r="K71" s="49"/>
    </row>
    <row r="72" s="1" customFormat="1" ht="6.96" customHeight="1">
      <c r="B72" s="65"/>
      <c r="C72" s="66"/>
      <c r="D72" s="66"/>
      <c r="E72" s="66"/>
      <c r="F72" s="66"/>
      <c r="G72" s="66"/>
      <c r="H72" s="66"/>
      <c r="I72" s="164"/>
      <c r="J72" s="66"/>
      <c r="K72" s="67"/>
    </row>
    <row r="76" s="1" customFormat="1" ht="6.96" customHeight="1">
      <c r="B76" s="68"/>
      <c r="C76" s="69"/>
      <c r="D76" s="69"/>
      <c r="E76" s="69"/>
      <c r="F76" s="69"/>
      <c r="G76" s="69"/>
      <c r="H76" s="69"/>
      <c r="I76" s="167"/>
      <c r="J76" s="69"/>
      <c r="K76" s="69"/>
      <c r="L76" s="70"/>
    </row>
    <row r="77" s="1" customFormat="1" ht="36.96" customHeight="1">
      <c r="B77" s="44"/>
      <c r="C77" s="71" t="s">
        <v>120</v>
      </c>
      <c r="D77" s="72"/>
      <c r="E77" s="72"/>
      <c r="F77" s="72"/>
      <c r="G77" s="72"/>
      <c r="H77" s="72"/>
      <c r="I77" s="189"/>
      <c r="J77" s="72"/>
      <c r="K77" s="72"/>
      <c r="L77" s="70"/>
    </row>
    <row r="78" s="1" customFormat="1" ht="6.96" customHeight="1">
      <c r="B78" s="44"/>
      <c r="C78" s="72"/>
      <c r="D78" s="72"/>
      <c r="E78" s="72"/>
      <c r="F78" s="72"/>
      <c r="G78" s="72"/>
      <c r="H78" s="72"/>
      <c r="I78" s="189"/>
      <c r="J78" s="72"/>
      <c r="K78" s="72"/>
      <c r="L78" s="70"/>
    </row>
    <row r="79" s="1" customFormat="1" ht="14.4" customHeight="1">
      <c r="B79" s="44"/>
      <c r="C79" s="74" t="s">
        <v>18</v>
      </c>
      <c r="D79" s="72"/>
      <c r="E79" s="72"/>
      <c r="F79" s="72"/>
      <c r="G79" s="72"/>
      <c r="H79" s="72"/>
      <c r="I79" s="189"/>
      <c r="J79" s="72"/>
      <c r="K79" s="72"/>
      <c r="L79" s="70"/>
    </row>
    <row r="80" s="1" customFormat="1" ht="16.5" customHeight="1">
      <c r="B80" s="44"/>
      <c r="C80" s="72"/>
      <c r="D80" s="72"/>
      <c r="E80" s="190" t="str">
        <f>E7</f>
        <v>Nové Sedlo - kondenzační kotelna - zhotovení PD Drahonice</v>
      </c>
      <c r="F80" s="74"/>
      <c r="G80" s="74"/>
      <c r="H80" s="74"/>
      <c r="I80" s="189"/>
      <c r="J80" s="72"/>
      <c r="K80" s="72"/>
      <c r="L80" s="70"/>
    </row>
    <row r="81" s="1" customFormat="1" ht="14.4" customHeight="1">
      <c r="B81" s="44"/>
      <c r="C81" s="74" t="s">
        <v>106</v>
      </c>
      <c r="D81" s="72"/>
      <c r="E81" s="72"/>
      <c r="F81" s="72"/>
      <c r="G81" s="72"/>
      <c r="H81" s="72"/>
      <c r="I81" s="189"/>
      <c r="J81" s="72"/>
      <c r="K81" s="72"/>
      <c r="L81" s="70"/>
    </row>
    <row r="82" s="1" customFormat="1" ht="17.25" customHeight="1">
      <c r="B82" s="44"/>
      <c r="C82" s="72"/>
      <c r="D82" s="72"/>
      <c r="E82" s="80" t="str">
        <f>E9</f>
        <v>SO 101 - Stavební úpravy ve stávající kotelně</v>
      </c>
      <c r="F82" s="72"/>
      <c r="G82" s="72"/>
      <c r="H82" s="72"/>
      <c r="I82" s="189"/>
      <c r="J82" s="72"/>
      <c r="K82" s="72"/>
      <c r="L82" s="70"/>
    </row>
    <row r="83" s="1" customFormat="1" ht="6.96" customHeight="1">
      <c r="B83" s="44"/>
      <c r="C83" s="72"/>
      <c r="D83" s="72"/>
      <c r="E83" s="72"/>
      <c r="F83" s="72"/>
      <c r="G83" s="72"/>
      <c r="H83" s="72"/>
      <c r="I83" s="189"/>
      <c r="J83" s="72"/>
      <c r="K83" s="72"/>
      <c r="L83" s="70"/>
    </row>
    <row r="84" s="1" customFormat="1" ht="18" customHeight="1">
      <c r="B84" s="44"/>
      <c r="C84" s="74" t="s">
        <v>23</v>
      </c>
      <c r="D84" s="72"/>
      <c r="E84" s="72"/>
      <c r="F84" s="191" t="str">
        <f>F12</f>
        <v>Drahonice u Lubence</v>
      </c>
      <c r="G84" s="72"/>
      <c r="H84" s="72"/>
      <c r="I84" s="192" t="s">
        <v>25</v>
      </c>
      <c r="J84" s="83" t="str">
        <f>IF(J12="","",J12)</f>
        <v>09.11.2017</v>
      </c>
      <c r="K84" s="72"/>
      <c r="L84" s="70"/>
    </row>
    <row r="85" s="1" customFormat="1" ht="6.96" customHeight="1">
      <c r="B85" s="44"/>
      <c r="C85" s="72"/>
      <c r="D85" s="72"/>
      <c r="E85" s="72"/>
      <c r="F85" s="72"/>
      <c r="G85" s="72"/>
      <c r="H85" s="72"/>
      <c r="I85" s="189"/>
      <c r="J85" s="72"/>
      <c r="K85" s="72"/>
      <c r="L85" s="70"/>
    </row>
    <row r="86" s="1" customFormat="1">
      <c r="B86" s="44"/>
      <c r="C86" s="74" t="s">
        <v>27</v>
      </c>
      <c r="D86" s="72"/>
      <c r="E86" s="72"/>
      <c r="F86" s="191" t="str">
        <f>E15</f>
        <v>Vězeňská služby České republiky</v>
      </c>
      <c r="G86" s="72"/>
      <c r="H86" s="72"/>
      <c r="I86" s="192" t="s">
        <v>33</v>
      </c>
      <c r="J86" s="191" t="str">
        <f>E21</f>
        <v xml:space="preserve"> </v>
      </c>
      <c r="K86" s="72"/>
      <c r="L86" s="70"/>
    </row>
    <row r="87" s="1" customFormat="1" ht="14.4" customHeight="1">
      <c r="B87" s="44"/>
      <c r="C87" s="74" t="s">
        <v>31</v>
      </c>
      <c r="D87" s="72"/>
      <c r="E87" s="72"/>
      <c r="F87" s="191" t="str">
        <f>IF(E18="","",E18)</f>
        <v/>
      </c>
      <c r="G87" s="72"/>
      <c r="H87" s="72"/>
      <c r="I87" s="189"/>
      <c r="J87" s="72"/>
      <c r="K87" s="72"/>
      <c r="L87" s="70"/>
    </row>
    <row r="88" s="1" customFormat="1" ht="10.32" customHeight="1">
      <c r="B88" s="44"/>
      <c r="C88" s="72"/>
      <c r="D88" s="72"/>
      <c r="E88" s="72"/>
      <c r="F88" s="72"/>
      <c r="G88" s="72"/>
      <c r="H88" s="72"/>
      <c r="I88" s="189"/>
      <c r="J88" s="72"/>
      <c r="K88" s="72"/>
      <c r="L88" s="70"/>
    </row>
    <row r="89" s="9" customFormat="1" ht="29.28" customHeight="1">
      <c r="B89" s="193"/>
      <c r="C89" s="194" t="s">
        <v>121</v>
      </c>
      <c r="D89" s="195" t="s">
        <v>56</v>
      </c>
      <c r="E89" s="195" t="s">
        <v>52</v>
      </c>
      <c r="F89" s="195" t="s">
        <v>122</v>
      </c>
      <c r="G89" s="195" t="s">
        <v>123</v>
      </c>
      <c r="H89" s="195" t="s">
        <v>124</v>
      </c>
      <c r="I89" s="196" t="s">
        <v>125</v>
      </c>
      <c r="J89" s="195" t="s">
        <v>110</v>
      </c>
      <c r="K89" s="197" t="s">
        <v>126</v>
      </c>
      <c r="L89" s="198"/>
      <c r="M89" s="100" t="s">
        <v>127</v>
      </c>
      <c r="N89" s="101" t="s">
        <v>41</v>
      </c>
      <c r="O89" s="101" t="s">
        <v>128</v>
      </c>
      <c r="P89" s="101" t="s">
        <v>129</v>
      </c>
      <c r="Q89" s="101" t="s">
        <v>130</v>
      </c>
      <c r="R89" s="101" t="s">
        <v>131</v>
      </c>
      <c r="S89" s="101" t="s">
        <v>132</v>
      </c>
      <c r="T89" s="102" t="s">
        <v>133</v>
      </c>
    </row>
    <row r="90" s="1" customFormat="1" ht="29.28" customHeight="1">
      <c r="B90" s="44"/>
      <c r="C90" s="106" t="s">
        <v>111</v>
      </c>
      <c r="D90" s="72"/>
      <c r="E90" s="72"/>
      <c r="F90" s="72"/>
      <c r="G90" s="72"/>
      <c r="H90" s="72"/>
      <c r="I90" s="189"/>
      <c r="J90" s="199">
        <f>BK90</f>
        <v>0</v>
      </c>
      <c r="K90" s="72"/>
      <c r="L90" s="70"/>
      <c r="M90" s="103"/>
      <c r="N90" s="104"/>
      <c r="O90" s="104"/>
      <c r="P90" s="200">
        <f>P91+P171</f>
        <v>0</v>
      </c>
      <c r="Q90" s="104"/>
      <c r="R90" s="200">
        <f>R91+R171</f>
        <v>9.6036633400000007</v>
      </c>
      <c r="S90" s="104"/>
      <c r="T90" s="201">
        <f>T91+T171</f>
        <v>21.539026</v>
      </c>
      <c r="AT90" s="22" t="s">
        <v>70</v>
      </c>
      <c r="AU90" s="22" t="s">
        <v>112</v>
      </c>
      <c r="BK90" s="202">
        <f>BK91+BK171</f>
        <v>0</v>
      </c>
    </row>
    <row r="91" s="10" customFormat="1" ht="37.44" customHeight="1">
      <c r="B91" s="203"/>
      <c r="C91" s="204"/>
      <c r="D91" s="205" t="s">
        <v>70</v>
      </c>
      <c r="E91" s="206" t="s">
        <v>134</v>
      </c>
      <c r="F91" s="206" t="s">
        <v>135</v>
      </c>
      <c r="G91" s="204"/>
      <c r="H91" s="204"/>
      <c r="I91" s="207"/>
      <c r="J91" s="208">
        <f>BK91</f>
        <v>0</v>
      </c>
      <c r="K91" s="204"/>
      <c r="L91" s="209"/>
      <c r="M91" s="210"/>
      <c r="N91" s="211"/>
      <c r="O91" s="211"/>
      <c r="P91" s="212">
        <f>P92+P96+P107+P119+P146+P167</f>
        <v>0</v>
      </c>
      <c r="Q91" s="211"/>
      <c r="R91" s="212">
        <f>R92+R96+R107+R119+R146+R167</f>
        <v>9.3554895000000009</v>
      </c>
      <c r="S91" s="211"/>
      <c r="T91" s="213">
        <f>T92+T96+T107+T119+T146+T167</f>
        <v>21.539026</v>
      </c>
      <c r="AR91" s="214" t="s">
        <v>79</v>
      </c>
      <c r="AT91" s="215" t="s">
        <v>70</v>
      </c>
      <c r="AU91" s="215" t="s">
        <v>71</v>
      </c>
      <c r="AY91" s="214" t="s">
        <v>136</v>
      </c>
      <c r="BK91" s="216">
        <f>BK92+BK96+BK107+BK119+BK146+BK167</f>
        <v>0</v>
      </c>
    </row>
    <row r="92" s="10" customFormat="1" ht="19.92" customHeight="1">
      <c r="B92" s="203"/>
      <c r="C92" s="204"/>
      <c r="D92" s="205" t="s">
        <v>70</v>
      </c>
      <c r="E92" s="217" t="s">
        <v>156</v>
      </c>
      <c r="F92" s="217" t="s">
        <v>349</v>
      </c>
      <c r="G92" s="204"/>
      <c r="H92" s="204"/>
      <c r="I92" s="207"/>
      <c r="J92" s="218">
        <f>BK92</f>
        <v>0</v>
      </c>
      <c r="K92" s="204"/>
      <c r="L92" s="209"/>
      <c r="M92" s="210"/>
      <c r="N92" s="211"/>
      <c r="O92" s="211"/>
      <c r="P92" s="212">
        <f>SUM(P93:P95)</f>
        <v>0</v>
      </c>
      <c r="Q92" s="211"/>
      <c r="R92" s="212">
        <f>SUM(R93:R95)</f>
        <v>1.3311474999999999</v>
      </c>
      <c r="S92" s="211"/>
      <c r="T92" s="213">
        <f>SUM(T93:T95)</f>
        <v>0</v>
      </c>
      <c r="AR92" s="214" t="s">
        <v>79</v>
      </c>
      <c r="AT92" s="215" t="s">
        <v>70</v>
      </c>
      <c r="AU92" s="215" t="s">
        <v>79</v>
      </c>
      <c r="AY92" s="214" t="s">
        <v>136</v>
      </c>
      <c r="BK92" s="216">
        <f>SUM(BK93:BK95)</f>
        <v>0</v>
      </c>
    </row>
    <row r="93" s="1" customFormat="1" ht="25.5" customHeight="1">
      <c r="B93" s="44"/>
      <c r="C93" s="219" t="s">
        <v>79</v>
      </c>
      <c r="D93" s="219" t="s">
        <v>138</v>
      </c>
      <c r="E93" s="220" t="s">
        <v>2058</v>
      </c>
      <c r="F93" s="221" t="s">
        <v>2059</v>
      </c>
      <c r="G93" s="222" t="s">
        <v>141</v>
      </c>
      <c r="H93" s="223">
        <v>0.70899999999999996</v>
      </c>
      <c r="I93" s="224"/>
      <c r="J93" s="225">
        <f>ROUND(I93*H93,2)</f>
        <v>0</v>
      </c>
      <c r="K93" s="221" t="s">
        <v>142</v>
      </c>
      <c r="L93" s="70"/>
      <c r="M93" s="226" t="s">
        <v>21</v>
      </c>
      <c r="N93" s="227" t="s">
        <v>42</v>
      </c>
      <c r="O93" s="45"/>
      <c r="P93" s="228">
        <f>O93*H93</f>
        <v>0</v>
      </c>
      <c r="Q93" s="228">
        <v>1.8775</v>
      </c>
      <c r="R93" s="228">
        <f>Q93*H93</f>
        <v>1.3311474999999999</v>
      </c>
      <c r="S93" s="228">
        <v>0</v>
      </c>
      <c r="T93" s="229">
        <f>S93*H93</f>
        <v>0</v>
      </c>
      <c r="AR93" s="22" t="s">
        <v>143</v>
      </c>
      <c r="AT93" s="22" t="s">
        <v>138</v>
      </c>
      <c r="AU93" s="22" t="s">
        <v>81</v>
      </c>
      <c r="AY93" s="22" t="s">
        <v>136</v>
      </c>
      <c r="BE93" s="230">
        <f>IF(N93="základní",J93,0)</f>
        <v>0</v>
      </c>
      <c r="BF93" s="230">
        <f>IF(N93="snížená",J93,0)</f>
        <v>0</v>
      </c>
      <c r="BG93" s="230">
        <f>IF(N93="zákl. přenesená",J93,0)</f>
        <v>0</v>
      </c>
      <c r="BH93" s="230">
        <f>IF(N93="sníž. přenesená",J93,0)</f>
        <v>0</v>
      </c>
      <c r="BI93" s="230">
        <f>IF(N93="nulová",J93,0)</f>
        <v>0</v>
      </c>
      <c r="BJ93" s="22" t="s">
        <v>79</v>
      </c>
      <c r="BK93" s="230">
        <f>ROUND(I93*H93,2)</f>
        <v>0</v>
      </c>
      <c r="BL93" s="22" t="s">
        <v>143</v>
      </c>
      <c r="BM93" s="22" t="s">
        <v>2060</v>
      </c>
    </row>
    <row r="94" s="1" customFormat="1">
      <c r="B94" s="44"/>
      <c r="C94" s="72"/>
      <c r="D94" s="231" t="s">
        <v>145</v>
      </c>
      <c r="E94" s="72"/>
      <c r="F94" s="232" t="s">
        <v>2061</v>
      </c>
      <c r="G94" s="72"/>
      <c r="H94" s="72"/>
      <c r="I94" s="189"/>
      <c r="J94" s="72"/>
      <c r="K94" s="72"/>
      <c r="L94" s="70"/>
      <c r="M94" s="233"/>
      <c r="N94" s="45"/>
      <c r="O94" s="45"/>
      <c r="P94" s="45"/>
      <c r="Q94" s="45"/>
      <c r="R94" s="45"/>
      <c r="S94" s="45"/>
      <c r="T94" s="93"/>
      <c r="AT94" s="22" t="s">
        <v>145</v>
      </c>
      <c r="AU94" s="22" t="s">
        <v>81</v>
      </c>
    </row>
    <row r="95" s="11" customFormat="1">
      <c r="B95" s="235"/>
      <c r="C95" s="236"/>
      <c r="D95" s="231" t="s">
        <v>149</v>
      </c>
      <c r="E95" s="237" t="s">
        <v>21</v>
      </c>
      <c r="F95" s="238" t="s">
        <v>2062</v>
      </c>
      <c r="G95" s="236"/>
      <c r="H95" s="239">
        <v>0.70899999999999996</v>
      </c>
      <c r="I95" s="240"/>
      <c r="J95" s="236"/>
      <c r="K95" s="236"/>
      <c r="L95" s="241"/>
      <c r="M95" s="242"/>
      <c r="N95" s="243"/>
      <c r="O95" s="243"/>
      <c r="P95" s="243"/>
      <c r="Q95" s="243"/>
      <c r="R95" s="243"/>
      <c r="S95" s="243"/>
      <c r="T95" s="244"/>
      <c r="AT95" s="245" t="s">
        <v>149</v>
      </c>
      <c r="AU95" s="245" t="s">
        <v>81</v>
      </c>
      <c r="AV95" s="11" t="s">
        <v>81</v>
      </c>
      <c r="AW95" s="11" t="s">
        <v>35</v>
      </c>
      <c r="AX95" s="11" t="s">
        <v>71</v>
      </c>
      <c r="AY95" s="245" t="s">
        <v>136</v>
      </c>
    </row>
    <row r="96" s="10" customFormat="1" ht="29.88" customHeight="1">
      <c r="B96" s="203"/>
      <c r="C96" s="204"/>
      <c r="D96" s="205" t="s">
        <v>70</v>
      </c>
      <c r="E96" s="217" t="s">
        <v>177</v>
      </c>
      <c r="F96" s="217" t="s">
        <v>2063</v>
      </c>
      <c r="G96" s="204"/>
      <c r="H96" s="204"/>
      <c r="I96" s="207"/>
      <c r="J96" s="218">
        <f>BK96</f>
        <v>0</v>
      </c>
      <c r="K96" s="204"/>
      <c r="L96" s="209"/>
      <c r="M96" s="210"/>
      <c r="N96" s="211"/>
      <c r="O96" s="211"/>
      <c r="P96" s="212">
        <f>SUM(P97:P106)</f>
        <v>0</v>
      </c>
      <c r="Q96" s="211"/>
      <c r="R96" s="212">
        <f>SUM(R97:R106)</f>
        <v>5.9054800000000007</v>
      </c>
      <c r="S96" s="211"/>
      <c r="T96" s="213">
        <f>SUM(T97:T106)</f>
        <v>0</v>
      </c>
      <c r="AR96" s="214" t="s">
        <v>79</v>
      </c>
      <c r="AT96" s="215" t="s">
        <v>70</v>
      </c>
      <c r="AU96" s="215" t="s">
        <v>79</v>
      </c>
      <c r="AY96" s="214" t="s">
        <v>136</v>
      </c>
      <c r="BK96" s="216">
        <f>SUM(BK97:BK106)</f>
        <v>0</v>
      </c>
    </row>
    <row r="97" s="1" customFormat="1" ht="16.5" customHeight="1">
      <c r="B97" s="44"/>
      <c r="C97" s="219" t="s">
        <v>81</v>
      </c>
      <c r="D97" s="219" t="s">
        <v>138</v>
      </c>
      <c r="E97" s="220" t="s">
        <v>2064</v>
      </c>
      <c r="F97" s="221" t="s">
        <v>2065</v>
      </c>
      <c r="G97" s="222" t="s">
        <v>253</v>
      </c>
      <c r="H97" s="223">
        <v>318</v>
      </c>
      <c r="I97" s="224"/>
      <c r="J97" s="225">
        <f>ROUND(I97*H97,2)</f>
        <v>0</v>
      </c>
      <c r="K97" s="221" t="s">
        <v>142</v>
      </c>
      <c r="L97" s="70"/>
      <c r="M97" s="226" t="s">
        <v>21</v>
      </c>
      <c r="N97" s="227" t="s">
        <v>42</v>
      </c>
      <c r="O97" s="45"/>
      <c r="P97" s="228">
        <f>O97*H97</f>
        <v>0</v>
      </c>
      <c r="Q97" s="228">
        <v>0.018380000000000001</v>
      </c>
      <c r="R97" s="228">
        <f>Q97*H97</f>
        <v>5.8448400000000005</v>
      </c>
      <c r="S97" s="228">
        <v>0</v>
      </c>
      <c r="T97" s="229">
        <f>S97*H97</f>
        <v>0</v>
      </c>
      <c r="AR97" s="22" t="s">
        <v>143</v>
      </c>
      <c r="AT97" s="22" t="s">
        <v>138</v>
      </c>
      <c r="AU97" s="22" t="s">
        <v>81</v>
      </c>
      <c r="AY97" s="22" t="s">
        <v>136</v>
      </c>
      <c r="BE97" s="230">
        <f>IF(N97="základní",J97,0)</f>
        <v>0</v>
      </c>
      <c r="BF97" s="230">
        <f>IF(N97="snížená",J97,0)</f>
        <v>0</v>
      </c>
      <c r="BG97" s="230">
        <f>IF(N97="zákl. přenesená",J97,0)</f>
        <v>0</v>
      </c>
      <c r="BH97" s="230">
        <f>IF(N97="sníž. přenesená",J97,0)</f>
        <v>0</v>
      </c>
      <c r="BI97" s="230">
        <f>IF(N97="nulová",J97,0)</f>
        <v>0</v>
      </c>
      <c r="BJ97" s="22" t="s">
        <v>79</v>
      </c>
      <c r="BK97" s="230">
        <f>ROUND(I97*H97,2)</f>
        <v>0</v>
      </c>
      <c r="BL97" s="22" t="s">
        <v>143</v>
      </c>
      <c r="BM97" s="22" t="s">
        <v>2066</v>
      </c>
    </row>
    <row r="98" s="1" customFormat="1">
      <c r="B98" s="44"/>
      <c r="C98" s="72"/>
      <c r="D98" s="231" t="s">
        <v>145</v>
      </c>
      <c r="E98" s="72"/>
      <c r="F98" s="232" t="s">
        <v>2067</v>
      </c>
      <c r="G98" s="72"/>
      <c r="H98" s="72"/>
      <c r="I98" s="189"/>
      <c r="J98" s="72"/>
      <c r="K98" s="72"/>
      <c r="L98" s="70"/>
      <c r="M98" s="233"/>
      <c r="N98" s="45"/>
      <c r="O98" s="45"/>
      <c r="P98" s="45"/>
      <c r="Q98" s="45"/>
      <c r="R98" s="45"/>
      <c r="S98" s="45"/>
      <c r="T98" s="93"/>
      <c r="AT98" s="22" t="s">
        <v>145</v>
      </c>
      <c r="AU98" s="22" t="s">
        <v>81</v>
      </c>
    </row>
    <row r="99" s="1" customFormat="1">
      <c r="B99" s="44"/>
      <c r="C99" s="72"/>
      <c r="D99" s="231" t="s">
        <v>147</v>
      </c>
      <c r="E99" s="72"/>
      <c r="F99" s="234" t="s">
        <v>2068</v>
      </c>
      <c r="G99" s="72"/>
      <c r="H99" s="72"/>
      <c r="I99" s="189"/>
      <c r="J99" s="72"/>
      <c r="K99" s="72"/>
      <c r="L99" s="70"/>
      <c r="M99" s="233"/>
      <c r="N99" s="45"/>
      <c r="O99" s="45"/>
      <c r="P99" s="45"/>
      <c r="Q99" s="45"/>
      <c r="R99" s="45"/>
      <c r="S99" s="45"/>
      <c r="T99" s="93"/>
      <c r="AT99" s="22" t="s">
        <v>147</v>
      </c>
      <c r="AU99" s="22" t="s">
        <v>81</v>
      </c>
    </row>
    <row r="100" s="11" customFormat="1">
      <c r="B100" s="235"/>
      <c r="C100" s="236"/>
      <c r="D100" s="231" t="s">
        <v>149</v>
      </c>
      <c r="E100" s="237" t="s">
        <v>21</v>
      </c>
      <c r="F100" s="238" t="s">
        <v>2069</v>
      </c>
      <c r="G100" s="236"/>
      <c r="H100" s="239">
        <v>318</v>
      </c>
      <c r="I100" s="240"/>
      <c r="J100" s="236"/>
      <c r="K100" s="236"/>
      <c r="L100" s="241"/>
      <c r="M100" s="242"/>
      <c r="N100" s="243"/>
      <c r="O100" s="243"/>
      <c r="P100" s="243"/>
      <c r="Q100" s="243"/>
      <c r="R100" s="243"/>
      <c r="S100" s="243"/>
      <c r="T100" s="244"/>
      <c r="AT100" s="245" t="s">
        <v>149</v>
      </c>
      <c r="AU100" s="245" t="s">
        <v>81</v>
      </c>
      <c r="AV100" s="11" t="s">
        <v>81</v>
      </c>
      <c r="AW100" s="11" t="s">
        <v>35</v>
      </c>
      <c r="AX100" s="11" t="s">
        <v>71</v>
      </c>
      <c r="AY100" s="245" t="s">
        <v>136</v>
      </c>
    </row>
    <row r="101" s="1" customFormat="1" ht="16.5" customHeight="1">
      <c r="B101" s="44"/>
      <c r="C101" s="219" t="s">
        <v>156</v>
      </c>
      <c r="D101" s="219" t="s">
        <v>138</v>
      </c>
      <c r="E101" s="220" t="s">
        <v>2070</v>
      </c>
      <c r="F101" s="221" t="s">
        <v>2071</v>
      </c>
      <c r="G101" s="222" t="s">
        <v>353</v>
      </c>
      <c r="H101" s="223">
        <v>1</v>
      </c>
      <c r="I101" s="224"/>
      <c r="J101" s="225">
        <f>ROUND(I101*H101,2)</f>
        <v>0</v>
      </c>
      <c r="K101" s="221" t="s">
        <v>142</v>
      </c>
      <c r="L101" s="70"/>
      <c r="M101" s="226" t="s">
        <v>21</v>
      </c>
      <c r="N101" s="227" t="s">
        <v>42</v>
      </c>
      <c r="O101" s="45"/>
      <c r="P101" s="228">
        <f>O101*H101</f>
        <v>0</v>
      </c>
      <c r="Q101" s="228">
        <v>0.04684</v>
      </c>
      <c r="R101" s="228">
        <f>Q101*H101</f>
        <v>0.04684</v>
      </c>
      <c r="S101" s="228">
        <v>0</v>
      </c>
      <c r="T101" s="229">
        <f>S101*H101</f>
        <v>0</v>
      </c>
      <c r="AR101" s="22" t="s">
        <v>143</v>
      </c>
      <c r="AT101" s="22" t="s">
        <v>138</v>
      </c>
      <c r="AU101" s="22" t="s">
        <v>81</v>
      </c>
      <c r="AY101" s="22" t="s">
        <v>136</v>
      </c>
      <c r="BE101" s="230">
        <f>IF(N101="základní",J101,0)</f>
        <v>0</v>
      </c>
      <c r="BF101" s="230">
        <f>IF(N101="snížená",J101,0)</f>
        <v>0</v>
      </c>
      <c r="BG101" s="230">
        <f>IF(N101="zákl. přenesená",J101,0)</f>
        <v>0</v>
      </c>
      <c r="BH101" s="230">
        <f>IF(N101="sníž. přenesená",J101,0)</f>
        <v>0</v>
      </c>
      <c r="BI101" s="230">
        <f>IF(N101="nulová",J101,0)</f>
        <v>0</v>
      </c>
      <c r="BJ101" s="22" t="s">
        <v>79</v>
      </c>
      <c r="BK101" s="230">
        <f>ROUND(I101*H101,2)</f>
        <v>0</v>
      </c>
      <c r="BL101" s="22" t="s">
        <v>143</v>
      </c>
      <c r="BM101" s="22" t="s">
        <v>2072</v>
      </c>
    </row>
    <row r="102" s="1" customFormat="1">
      <c r="B102" s="44"/>
      <c r="C102" s="72"/>
      <c r="D102" s="231" t="s">
        <v>145</v>
      </c>
      <c r="E102" s="72"/>
      <c r="F102" s="232" t="s">
        <v>2073</v>
      </c>
      <c r="G102" s="72"/>
      <c r="H102" s="72"/>
      <c r="I102" s="189"/>
      <c r="J102" s="72"/>
      <c r="K102" s="72"/>
      <c r="L102" s="70"/>
      <c r="M102" s="233"/>
      <c r="N102" s="45"/>
      <c r="O102" s="45"/>
      <c r="P102" s="45"/>
      <c r="Q102" s="45"/>
      <c r="R102" s="45"/>
      <c r="S102" s="45"/>
      <c r="T102" s="93"/>
      <c r="AT102" s="22" t="s">
        <v>145</v>
      </c>
      <c r="AU102" s="22" t="s">
        <v>81</v>
      </c>
    </row>
    <row r="103" s="1" customFormat="1">
      <c r="B103" s="44"/>
      <c r="C103" s="72"/>
      <c r="D103" s="231" t="s">
        <v>147</v>
      </c>
      <c r="E103" s="72"/>
      <c r="F103" s="234" t="s">
        <v>2074</v>
      </c>
      <c r="G103" s="72"/>
      <c r="H103" s="72"/>
      <c r="I103" s="189"/>
      <c r="J103" s="72"/>
      <c r="K103" s="72"/>
      <c r="L103" s="70"/>
      <c r="M103" s="233"/>
      <c r="N103" s="45"/>
      <c r="O103" s="45"/>
      <c r="P103" s="45"/>
      <c r="Q103" s="45"/>
      <c r="R103" s="45"/>
      <c r="S103" s="45"/>
      <c r="T103" s="93"/>
      <c r="AT103" s="22" t="s">
        <v>147</v>
      </c>
      <c r="AU103" s="22" t="s">
        <v>81</v>
      </c>
    </row>
    <row r="104" s="1" customFormat="1" ht="16.5" customHeight="1">
      <c r="B104" s="44"/>
      <c r="C104" s="246" t="s">
        <v>143</v>
      </c>
      <c r="D104" s="246" t="s">
        <v>228</v>
      </c>
      <c r="E104" s="247" t="s">
        <v>2075</v>
      </c>
      <c r="F104" s="248" t="s">
        <v>2076</v>
      </c>
      <c r="G104" s="249" t="s">
        <v>353</v>
      </c>
      <c r="H104" s="250">
        <v>1</v>
      </c>
      <c r="I104" s="251"/>
      <c r="J104" s="252">
        <f>ROUND(I104*H104,2)</f>
        <v>0</v>
      </c>
      <c r="K104" s="248" t="s">
        <v>142</v>
      </c>
      <c r="L104" s="253"/>
      <c r="M104" s="254" t="s">
        <v>21</v>
      </c>
      <c r="N104" s="255" t="s">
        <v>42</v>
      </c>
      <c r="O104" s="45"/>
      <c r="P104" s="228">
        <f>O104*H104</f>
        <v>0</v>
      </c>
      <c r="Q104" s="228">
        <v>0.0138</v>
      </c>
      <c r="R104" s="228">
        <f>Q104*H104</f>
        <v>0.0138</v>
      </c>
      <c r="S104" s="228">
        <v>0</v>
      </c>
      <c r="T104" s="229">
        <f>S104*H104</f>
        <v>0</v>
      </c>
      <c r="AR104" s="22" t="s">
        <v>190</v>
      </c>
      <c r="AT104" s="22" t="s">
        <v>228</v>
      </c>
      <c r="AU104" s="22" t="s">
        <v>81</v>
      </c>
      <c r="AY104" s="22" t="s">
        <v>136</v>
      </c>
      <c r="BE104" s="230">
        <f>IF(N104="základní",J104,0)</f>
        <v>0</v>
      </c>
      <c r="BF104" s="230">
        <f>IF(N104="snížená",J104,0)</f>
        <v>0</v>
      </c>
      <c r="BG104" s="230">
        <f>IF(N104="zákl. přenesená",J104,0)</f>
        <v>0</v>
      </c>
      <c r="BH104" s="230">
        <f>IF(N104="sníž. přenesená",J104,0)</f>
        <v>0</v>
      </c>
      <c r="BI104" s="230">
        <f>IF(N104="nulová",J104,0)</f>
        <v>0</v>
      </c>
      <c r="BJ104" s="22" t="s">
        <v>79</v>
      </c>
      <c r="BK104" s="230">
        <f>ROUND(I104*H104,2)</f>
        <v>0</v>
      </c>
      <c r="BL104" s="22" t="s">
        <v>143</v>
      </c>
      <c r="BM104" s="22" t="s">
        <v>2077</v>
      </c>
    </row>
    <row r="105" s="1" customFormat="1">
      <c r="B105" s="44"/>
      <c r="C105" s="72"/>
      <c r="D105" s="231" t="s">
        <v>145</v>
      </c>
      <c r="E105" s="72"/>
      <c r="F105" s="232" t="s">
        <v>2078</v>
      </c>
      <c r="G105" s="72"/>
      <c r="H105" s="72"/>
      <c r="I105" s="189"/>
      <c r="J105" s="72"/>
      <c r="K105" s="72"/>
      <c r="L105" s="70"/>
      <c r="M105" s="233"/>
      <c r="N105" s="45"/>
      <c r="O105" s="45"/>
      <c r="P105" s="45"/>
      <c r="Q105" s="45"/>
      <c r="R105" s="45"/>
      <c r="S105" s="45"/>
      <c r="T105" s="93"/>
      <c r="AT105" s="22" t="s">
        <v>145</v>
      </c>
      <c r="AU105" s="22" t="s">
        <v>81</v>
      </c>
    </row>
    <row r="106" s="11" customFormat="1">
      <c r="B106" s="235"/>
      <c r="C106" s="236"/>
      <c r="D106" s="231" t="s">
        <v>149</v>
      </c>
      <c r="E106" s="237" t="s">
        <v>21</v>
      </c>
      <c r="F106" s="238" t="s">
        <v>563</v>
      </c>
      <c r="G106" s="236"/>
      <c r="H106" s="239">
        <v>1</v>
      </c>
      <c r="I106" s="240"/>
      <c r="J106" s="236"/>
      <c r="K106" s="236"/>
      <c r="L106" s="241"/>
      <c r="M106" s="242"/>
      <c r="N106" s="243"/>
      <c r="O106" s="243"/>
      <c r="P106" s="243"/>
      <c r="Q106" s="243"/>
      <c r="R106" s="243"/>
      <c r="S106" s="243"/>
      <c r="T106" s="244"/>
      <c r="AT106" s="245" t="s">
        <v>149</v>
      </c>
      <c r="AU106" s="245" t="s">
        <v>81</v>
      </c>
      <c r="AV106" s="11" t="s">
        <v>81</v>
      </c>
      <c r="AW106" s="11" t="s">
        <v>35</v>
      </c>
      <c r="AX106" s="11" t="s">
        <v>71</v>
      </c>
      <c r="AY106" s="245" t="s">
        <v>136</v>
      </c>
    </row>
    <row r="107" s="10" customFormat="1" ht="29.88" customHeight="1">
      <c r="B107" s="203"/>
      <c r="C107" s="204"/>
      <c r="D107" s="205" t="s">
        <v>70</v>
      </c>
      <c r="E107" s="217" t="s">
        <v>197</v>
      </c>
      <c r="F107" s="217" t="s">
        <v>392</v>
      </c>
      <c r="G107" s="204"/>
      <c r="H107" s="204"/>
      <c r="I107" s="207"/>
      <c r="J107" s="218">
        <f>BK107</f>
        <v>0</v>
      </c>
      <c r="K107" s="204"/>
      <c r="L107" s="209"/>
      <c r="M107" s="210"/>
      <c r="N107" s="211"/>
      <c r="O107" s="211"/>
      <c r="P107" s="212">
        <f>SUM(P108:P118)</f>
        <v>0</v>
      </c>
      <c r="Q107" s="211"/>
      <c r="R107" s="212">
        <f>SUM(R108:R118)</f>
        <v>2.1139299999999999</v>
      </c>
      <c r="S107" s="211"/>
      <c r="T107" s="213">
        <f>SUM(T108:T118)</f>
        <v>0</v>
      </c>
      <c r="AR107" s="214" t="s">
        <v>79</v>
      </c>
      <c r="AT107" s="215" t="s">
        <v>70</v>
      </c>
      <c r="AU107" s="215" t="s">
        <v>79</v>
      </c>
      <c r="AY107" s="214" t="s">
        <v>136</v>
      </c>
      <c r="BK107" s="216">
        <f>SUM(BK108:BK118)</f>
        <v>0</v>
      </c>
    </row>
    <row r="108" s="1" customFormat="1" ht="25.5" customHeight="1">
      <c r="B108" s="44"/>
      <c r="C108" s="219" t="s">
        <v>171</v>
      </c>
      <c r="D108" s="219" t="s">
        <v>138</v>
      </c>
      <c r="E108" s="220" t="s">
        <v>2079</v>
      </c>
      <c r="F108" s="221" t="s">
        <v>2080</v>
      </c>
      <c r="G108" s="222" t="s">
        <v>253</v>
      </c>
      <c r="H108" s="223">
        <v>91</v>
      </c>
      <c r="I108" s="224"/>
      <c r="J108" s="225">
        <f>ROUND(I108*H108,2)</f>
        <v>0</v>
      </c>
      <c r="K108" s="221" t="s">
        <v>142</v>
      </c>
      <c r="L108" s="70"/>
      <c r="M108" s="226" t="s">
        <v>21</v>
      </c>
      <c r="N108" s="227" t="s">
        <v>42</v>
      </c>
      <c r="O108" s="45"/>
      <c r="P108" s="228">
        <f>O108*H108</f>
        <v>0</v>
      </c>
      <c r="Q108" s="228">
        <v>0.00012999999999999999</v>
      </c>
      <c r="R108" s="228">
        <f>Q108*H108</f>
        <v>0.011829999999999999</v>
      </c>
      <c r="S108" s="228">
        <v>0</v>
      </c>
      <c r="T108" s="229">
        <f>S108*H108</f>
        <v>0</v>
      </c>
      <c r="AR108" s="22" t="s">
        <v>143</v>
      </c>
      <c r="AT108" s="22" t="s">
        <v>138</v>
      </c>
      <c r="AU108" s="22" t="s">
        <v>81</v>
      </c>
      <c r="AY108" s="22" t="s">
        <v>136</v>
      </c>
      <c r="BE108" s="230">
        <f>IF(N108="základní",J108,0)</f>
        <v>0</v>
      </c>
      <c r="BF108" s="230">
        <f>IF(N108="snížená",J108,0)</f>
        <v>0</v>
      </c>
      <c r="BG108" s="230">
        <f>IF(N108="zákl. přenesená",J108,0)</f>
        <v>0</v>
      </c>
      <c r="BH108" s="230">
        <f>IF(N108="sníž. přenesená",J108,0)</f>
        <v>0</v>
      </c>
      <c r="BI108" s="230">
        <f>IF(N108="nulová",J108,0)</f>
        <v>0</v>
      </c>
      <c r="BJ108" s="22" t="s">
        <v>79</v>
      </c>
      <c r="BK108" s="230">
        <f>ROUND(I108*H108,2)</f>
        <v>0</v>
      </c>
      <c r="BL108" s="22" t="s">
        <v>143</v>
      </c>
      <c r="BM108" s="22" t="s">
        <v>2081</v>
      </c>
    </row>
    <row r="109" s="1" customFormat="1">
      <c r="B109" s="44"/>
      <c r="C109" s="72"/>
      <c r="D109" s="231" t="s">
        <v>145</v>
      </c>
      <c r="E109" s="72"/>
      <c r="F109" s="232" t="s">
        <v>2082</v>
      </c>
      <c r="G109" s="72"/>
      <c r="H109" s="72"/>
      <c r="I109" s="189"/>
      <c r="J109" s="72"/>
      <c r="K109" s="72"/>
      <c r="L109" s="70"/>
      <c r="M109" s="233"/>
      <c r="N109" s="45"/>
      <c r="O109" s="45"/>
      <c r="P109" s="45"/>
      <c r="Q109" s="45"/>
      <c r="R109" s="45"/>
      <c r="S109" s="45"/>
      <c r="T109" s="93"/>
      <c r="AT109" s="22" t="s">
        <v>145</v>
      </c>
      <c r="AU109" s="22" t="s">
        <v>81</v>
      </c>
    </row>
    <row r="110" s="1" customFormat="1">
      <c r="B110" s="44"/>
      <c r="C110" s="72"/>
      <c r="D110" s="231" t="s">
        <v>147</v>
      </c>
      <c r="E110" s="72"/>
      <c r="F110" s="234" t="s">
        <v>2083</v>
      </c>
      <c r="G110" s="72"/>
      <c r="H110" s="72"/>
      <c r="I110" s="189"/>
      <c r="J110" s="72"/>
      <c r="K110" s="72"/>
      <c r="L110" s="70"/>
      <c r="M110" s="233"/>
      <c r="N110" s="45"/>
      <c r="O110" s="45"/>
      <c r="P110" s="45"/>
      <c r="Q110" s="45"/>
      <c r="R110" s="45"/>
      <c r="S110" s="45"/>
      <c r="T110" s="93"/>
      <c r="AT110" s="22" t="s">
        <v>147</v>
      </c>
      <c r="AU110" s="22" t="s">
        <v>81</v>
      </c>
    </row>
    <row r="111" s="11" customFormat="1">
      <c r="B111" s="235"/>
      <c r="C111" s="236"/>
      <c r="D111" s="231" t="s">
        <v>149</v>
      </c>
      <c r="E111" s="237" t="s">
        <v>21</v>
      </c>
      <c r="F111" s="238" t="s">
        <v>2084</v>
      </c>
      <c r="G111" s="236"/>
      <c r="H111" s="239">
        <v>91</v>
      </c>
      <c r="I111" s="240"/>
      <c r="J111" s="236"/>
      <c r="K111" s="236"/>
      <c r="L111" s="241"/>
      <c r="M111" s="242"/>
      <c r="N111" s="243"/>
      <c r="O111" s="243"/>
      <c r="P111" s="243"/>
      <c r="Q111" s="243"/>
      <c r="R111" s="243"/>
      <c r="S111" s="243"/>
      <c r="T111" s="244"/>
      <c r="AT111" s="245" t="s">
        <v>149</v>
      </c>
      <c r="AU111" s="245" t="s">
        <v>81</v>
      </c>
      <c r="AV111" s="11" t="s">
        <v>81</v>
      </c>
      <c r="AW111" s="11" t="s">
        <v>35</v>
      </c>
      <c r="AX111" s="11" t="s">
        <v>71</v>
      </c>
      <c r="AY111" s="245" t="s">
        <v>136</v>
      </c>
    </row>
    <row r="112" s="1" customFormat="1" ht="16.5" customHeight="1">
      <c r="B112" s="44"/>
      <c r="C112" s="219" t="s">
        <v>177</v>
      </c>
      <c r="D112" s="219" t="s">
        <v>138</v>
      </c>
      <c r="E112" s="220" t="s">
        <v>2085</v>
      </c>
      <c r="F112" s="221" t="s">
        <v>2086</v>
      </c>
      <c r="G112" s="222" t="s">
        <v>253</v>
      </c>
      <c r="H112" s="223">
        <v>91</v>
      </c>
      <c r="I112" s="224"/>
      <c r="J112" s="225">
        <f>ROUND(I112*H112,2)</f>
        <v>0</v>
      </c>
      <c r="K112" s="221" t="s">
        <v>142</v>
      </c>
      <c r="L112" s="70"/>
      <c r="M112" s="226" t="s">
        <v>21</v>
      </c>
      <c r="N112" s="227" t="s">
        <v>42</v>
      </c>
      <c r="O112" s="45"/>
      <c r="P112" s="228">
        <f>O112*H112</f>
        <v>0</v>
      </c>
      <c r="Q112" s="228">
        <v>0.019949999999999999</v>
      </c>
      <c r="R112" s="228">
        <f>Q112*H112</f>
        <v>1.81545</v>
      </c>
      <c r="S112" s="228">
        <v>0</v>
      </c>
      <c r="T112" s="229">
        <f>S112*H112</f>
        <v>0</v>
      </c>
      <c r="AR112" s="22" t="s">
        <v>143</v>
      </c>
      <c r="AT112" s="22" t="s">
        <v>138</v>
      </c>
      <c r="AU112" s="22" t="s">
        <v>81</v>
      </c>
      <c r="AY112" s="22" t="s">
        <v>136</v>
      </c>
      <c r="BE112" s="230">
        <f>IF(N112="základní",J112,0)</f>
        <v>0</v>
      </c>
      <c r="BF112" s="230">
        <f>IF(N112="snížená",J112,0)</f>
        <v>0</v>
      </c>
      <c r="BG112" s="230">
        <f>IF(N112="zákl. přenesená",J112,0)</f>
        <v>0</v>
      </c>
      <c r="BH112" s="230">
        <f>IF(N112="sníž. přenesená",J112,0)</f>
        <v>0</v>
      </c>
      <c r="BI112" s="230">
        <f>IF(N112="nulová",J112,0)</f>
        <v>0</v>
      </c>
      <c r="BJ112" s="22" t="s">
        <v>79</v>
      </c>
      <c r="BK112" s="230">
        <f>ROUND(I112*H112,2)</f>
        <v>0</v>
      </c>
      <c r="BL112" s="22" t="s">
        <v>143</v>
      </c>
      <c r="BM112" s="22" t="s">
        <v>2087</v>
      </c>
    </row>
    <row r="113" s="1" customFormat="1">
      <c r="B113" s="44"/>
      <c r="C113" s="72"/>
      <c r="D113" s="231" t="s">
        <v>145</v>
      </c>
      <c r="E113" s="72"/>
      <c r="F113" s="232" t="s">
        <v>2088</v>
      </c>
      <c r="G113" s="72"/>
      <c r="H113" s="72"/>
      <c r="I113" s="189"/>
      <c r="J113" s="72"/>
      <c r="K113" s="72"/>
      <c r="L113" s="70"/>
      <c r="M113" s="233"/>
      <c r="N113" s="45"/>
      <c r="O113" s="45"/>
      <c r="P113" s="45"/>
      <c r="Q113" s="45"/>
      <c r="R113" s="45"/>
      <c r="S113" s="45"/>
      <c r="T113" s="93"/>
      <c r="AT113" s="22" t="s">
        <v>145</v>
      </c>
      <c r="AU113" s="22" t="s">
        <v>81</v>
      </c>
    </row>
    <row r="114" s="1" customFormat="1">
      <c r="B114" s="44"/>
      <c r="C114" s="72"/>
      <c r="D114" s="231" t="s">
        <v>147</v>
      </c>
      <c r="E114" s="72"/>
      <c r="F114" s="234" t="s">
        <v>2089</v>
      </c>
      <c r="G114" s="72"/>
      <c r="H114" s="72"/>
      <c r="I114" s="189"/>
      <c r="J114" s="72"/>
      <c r="K114" s="72"/>
      <c r="L114" s="70"/>
      <c r="M114" s="233"/>
      <c r="N114" s="45"/>
      <c r="O114" s="45"/>
      <c r="P114" s="45"/>
      <c r="Q114" s="45"/>
      <c r="R114" s="45"/>
      <c r="S114" s="45"/>
      <c r="T114" s="93"/>
      <c r="AT114" s="22" t="s">
        <v>147</v>
      </c>
      <c r="AU114" s="22" t="s">
        <v>81</v>
      </c>
    </row>
    <row r="115" s="11" customFormat="1">
      <c r="B115" s="235"/>
      <c r="C115" s="236"/>
      <c r="D115" s="231" t="s">
        <v>149</v>
      </c>
      <c r="E115" s="237" t="s">
        <v>21</v>
      </c>
      <c r="F115" s="238" t="s">
        <v>2084</v>
      </c>
      <c r="G115" s="236"/>
      <c r="H115" s="239">
        <v>91</v>
      </c>
      <c r="I115" s="240"/>
      <c r="J115" s="236"/>
      <c r="K115" s="236"/>
      <c r="L115" s="241"/>
      <c r="M115" s="242"/>
      <c r="N115" s="243"/>
      <c r="O115" s="243"/>
      <c r="P115" s="243"/>
      <c r="Q115" s="243"/>
      <c r="R115" s="243"/>
      <c r="S115" s="243"/>
      <c r="T115" s="244"/>
      <c r="AT115" s="245" t="s">
        <v>149</v>
      </c>
      <c r="AU115" s="245" t="s">
        <v>81</v>
      </c>
      <c r="AV115" s="11" t="s">
        <v>81</v>
      </c>
      <c r="AW115" s="11" t="s">
        <v>35</v>
      </c>
      <c r="AX115" s="11" t="s">
        <v>71</v>
      </c>
      <c r="AY115" s="245" t="s">
        <v>136</v>
      </c>
    </row>
    <row r="116" s="1" customFormat="1" ht="16.5" customHeight="1">
      <c r="B116" s="44"/>
      <c r="C116" s="219" t="s">
        <v>184</v>
      </c>
      <c r="D116" s="219" t="s">
        <v>138</v>
      </c>
      <c r="E116" s="220" t="s">
        <v>2090</v>
      </c>
      <c r="F116" s="221" t="s">
        <v>2091</v>
      </c>
      <c r="G116" s="222" t="s">
        <v>253</v>
      </c>
      <c r="H116" s="223">
        <v>91</v>
      </c>
      <c r="I116" s="224"/>
      <c r="J116" s="225">
        <f>ROUND(I116*H116,2)</f>
        <v>0</v>
      </c>
      <c r="K116" s="221" t="s">
        <v>142</v>
      </c>
      <c r="L116" s="70"/>
      <c r="M116" s="226" t="s">
        <v>21</v>
      </c>
      <c r="N116" s="227" t="s">
        <v>42</v>
      </c>
      <c r="O116" s="45"/>
      <c r="P116" s="228">
        <f>O116*H116</f>
        <v>0</v>
      </c>
      <c r="Q116" s="228">
        <v>0.00315</v>
      </c>
      <c r="R116" s="228">
        <f>Q116*H116</f>
        <v>0.28665000000000002</v>
      </c>
      <c r="S116" s="228">
        <v>0</v>
      </c>
      <c r="T116" s="229">
        <f>S116*H116</f>
        <v>0</v>
      </c>
      <c r="AR116" s="22" t="s">
        <v>143</v>
      </c>
      <c r="AT116" s="22" t="s">
        <v>138</v>
      </c>
      <c r="AU116" s="22" t="s">
        <v>81</v>
      </c>
      <c r="AY116" s="22" t="s">
        <v>136</v>
      </c>
      <c r="BE116" s="230">
        <f>IF(N116="základní",J116,0)</f>
        <v>0</v>
      </c>
      <c r="BF116" s="230">
        <f>IF(N116="snížená",J116,0)</f>
        <v>0</v>
      </c>
      <c r="BG116" s="230">
        <f>IF(N116="zákl. přenesená",J116,0)</f>
        <v>0</v>
      </c>
      <c r="BH116" s="230">
        <f>IF(N116="sníž. přenesená",J116,0)</f>
        <v>0</v>
      </c>
      <c r="BI116" s="230">
        <f>IF(N116="nulová",J116,0)</f>
        <v>0</v>
      </c>
      <c r="BJ116" s="22" t="s">
        <v>79</v>
      </c>
      <c r="BK116" s="230">
        <f>ROUND(I116*H116,2)</f>
        <v>0</v>
      </c>
      <c r="BL116" s="22" t="s">
        <v>143</v>
      </c>
      <c r="BM116" s="22" t="s">
        <v>2092</v>
      </c>
    </row>
    <row r="117" s="1" customFormat="1">
      <c r="B117" s="44"/>
      <c r="C117" s="72"/>
      <c r="D117" s="231" t="s">
        <v>145</v>
      </c>
      <c r="E117" s="72"/>
      <c r="F117" s="232" t="s">
        <v>2093</v>
      </c>
      <c r="G117" s="72"/>
      <c r="H117" s="72"/>
      <c r="I117" s="189"/>
      <c r="J117" s="72"/>
      <c r="K117" s="72"/>
      <c r="L117" s="70"/>
      <c r="M117" s="233"/>
      <c r="N117" s="45"/>
      <c r="O117" s="45"/>
      <c r="P117" s="45"/>
      <c r="Q117" s="45"/>
      <c r="R117" s="45"/>
      <c r="S117" s="45"/>
      <c r="T117" s="93"/>
      <c r="AT117" s="22" t="s">
        <v>145</v>
      </c>
      <c r="AU117" s="22" t="s">
        <v>81</v>
      </c>
    </row>
    <row r="118" s="11" customFormat="1">
      <c r="B118" s="235"/>
      <c r="C118" s="236"/>
      <c r="D118" s="231" t="s">
        <v>149</v>
      </c>
      <c r="E118" s="237" t="s">
        <v>21</v>
      </c>
      <c r="F118" s="238" t="s">
        <v>2084</v>
      </c>
      <c r="G118" s="236"/>
      <c r="H118" s="239">
        <v>91</v>
      </c>
      <c r="I118" s="240"/>
      <c r="J118" s="236"/>
      <c r="K118" s="236"/>
      <c r="L118" s="241"/>
      <c r="M118" s="242"/>
      <c r="N118" s="243"/>
      <c r="O118" s="243"/>
      <c r="P118" s="243"/>
      <c r="Q118" s="243"/>
      <c r="R118" s="243"/>
      <c r="S118" s="243"/>
      <c r="T118" s="244"/>
      <c r="AT118" s="245" t="s">
        <v>149</v>
      </c>
      <c r="AU118" s="245" t="s">
        <v>81</v>
      </c>
      <c r="AV118" s="11" t="s">
        <v>81</v>
      </c>
      <c r="AW118" s="11" t="s">
        <v>35</v>
      </c>
      <c r="AX118" s="11" t="s">
        <v>71</v>
      </c>
      <c r="AY118" s="245" t="s">
        <v>136</v>
      </c>
    </row>
    <row r="119" s="10" customFormat="1" ht="29.88" customHeight="1">
      <c r="B119" s="203"/>
      <c r="C119" s="204"/>
      <c r="D119" s="205" t="s">
        <v>70</v>
      </c>
      <c r="E119" s="217" t="s">
        <v>438</v>
      </c>
      <c r="F119" s="217" t="s">
        <v>439</v>
      </c>
      <c r="G119" s="204"/>
      <c r="H119" s="204"/>
      <c r="I119" s="207"/>
      <c r="J119" s="218">
        <f>BK119</f>
        <v>0</v>
      </c>
      <c r="K119" s="204"/>
      <c r="L119" s="209"/>
      <c r="M119" s="210"/>
      <c r="N119" s="211"/>
      <c r="O119" s="211"/>
      <c r="P119" s="212">
        <f>SUM(P120:P145)</f>
        <v>0</v>
      </c>
      <c r="Q119" s="211"/>
      <c r="R119" s="212">
        <f>SUM(R120:R145)</f>
        <v>0.0049319999999999998</v>
      </c>
      <c r="S119" s="211"/>
      <c r="T119" s="213">
        <f>SUM(T120:T145)</f>
        <v>21.539026</v>
      </c>
      <c r="AR119" s="214" t="s">
        <v>79</v>
      </c>
      <c r="AT119" s="215" t="s">
        <v>70</v>
      </c>
      <c r="AU119" s="215" t="s">
        <v>79</v>
      </c>
      <c r="AY119" s="214" t="s">
        <v>136</v>
      </c>
      <c r="BK119" s="216">
        <f>SUM(BK120:BK145)</f>
        <v>0</v>
      </c>
    </row>
    <row r="120" s="1" customFormat="1" ht="16.5" customHeight="1">
      <c r="B120" s="44"/>
      <c r="C120" s="219" t="s">
        <v>190</v>
      </c>
      <c r="D120" s="219" t="s">
        <v>138</v>
      </c>
      <c r="E120" s="220" t="s">
        <v>2094</v>
      </c>
      <c r="F120" s="221" t="s">
        <v>2095</v>
      </c>
      <c r="G120" s="222" t="s">
        <v>141</v>
      </c>
      <c r="H120" s="223">
        <v>2.3999999999999999</v>
      </c>
      <c r="I120" s="224"/>
      <c r="J120" s="225">
        <f>ROUND(I120*H120,2)</f>
        <v>0</v>
      </c>
      <c r="K120" s="221" t="s">
        <v>142</v>
      </c>
      <c r="L120" s="70"/>
      <c r="M120" s="226" t="s">
        <v>21</v>
      </c>
      <c r="N120" s="227" t="s">
        <v>42</v>
      </c>
      <c r="O120" s="45"/>
      <c r="P120" s="228">
        <f>O120*H120</f>
        <v>0</v>
      </c>
      <c r="Q120" s="228">
        <v>0</v>
      </c>
      <c r="R120" s="228">
        <f>Q120*H120</f>
        <v>0</v>
      </c>
      <c r="S120" s="228">
        <v>2</v>
      </c>
      <c r="T120" s="229">
        <f>S120*H120</f>
        <v>4.7999999999999998</v>
      </c>
      <c r="AR120" s="22" t="s">
        <v>143</v>
      </c>
      <c r="AT120" s="22" t="s">
        <v>138</v>
      </c>
      <c r="AU120" s="22" t="s">
        <v>81</v>
      </c>
      <c r="AY120" s="22" t="s">
        <v>136</v>
      </c>
      <c r="BE120" s="230">
        <f>IF(N120="základní",J120,0)</f>
        <v>0</v>
      </c>
      <c r="BF120" s="230">
        <f>IF(N120="snížená",J120,0)</f>
        <v>0</v>
      </c>
      <c r="BG120" s="230">
        <f>IF(N120="zákl. přenesená",J120,0)</f>
        <v>0</v>
      </c>
      <c r="BH120" s="230">
        <f>IF(N120="sníž. přenesená",J120,0)</f>
        <v>0</v>
      </c>
      <c r="BI120" s="230">
        <f>IF(N120="nulová",J120,0)</f>
        <v>0</v>
      </c>
      <c r="BJ120" s="22" t="s">
        <v>79</v>
      </c>
      <c r="BK120" s="230">
        <f>ROUND(I120*H120,2)</f>
        <v>0</v>
      </c>
      <c r="BL120" s="22" t="s">
        <v>143</v>
      </c>
      <c r="BM120" s="22" t="s">
        <v>2096</v>
      </c>
    </row>
    <row r="121" s="1" customFormat="1">
      <c r="B121" s="44"/>
      <c r="C121" s="72"/>
      <c r="D121" s="231" t="s">
        <v>145</v>
      </c>
      <c r="E121" s="72"/>
      <c r="F121" s="232" t="s">
        <v>2097</v>
      </c>
      <c r="G121" s="72"/>
      <c r="H121" s="72"/>
      <c r="I121" s="189"/>
      <c r="J121" s="72"/>
      <c r="K121" s="72"/>
      <c r="L121" s="70"/>
      <c r="M121" s="233"/>
      <c r="N121" s="45"/>
      <c r="O121" s="45"/>
      <c r="P121" s="45"/>
      <c r="Q121" s="45"/>
      <c r="R121" s="45"/>
      <c r="S121" s="45"/>
      <c r="T121" s="93"/>
      <c r="AT121" s="22" t="s">
        <v>145</v>
      </c>
      <c r="AU121" s="22" t="s">
        <v>81</v>
      </c>
    </row>
    <row r="122" s="11" customFormat="1">
      <c r="B122" s="235"/>
      <c r="C122" s="236"/>
      <c r="D122" s="231" t="s">
        <v>149</v>
      </c>
      <c r="E122" s="237" t="s">
        <v>21</v>
      </c>
      <c r="F122" s="238" t="s">
        <v>2098</v>
      </c>
      <c r="G122" s="236"/>
      <c r="H122" s="239">
        <v>2.3999999999999999</v>
      </c>
      <c r="I122" s="240"/>
      <c r="J122" s="236"/>
      <c r="K122" s="236"/>
      <c r="L122" s="241"/>
      <c r="M122" s="242"/>
      <c r="N122" s="243"/>
      <c r="O122" s="243"/>
      <c r="P122" s="243"/>
      <c r="Q122" s="243"/>
      <c r="R122" s="243"/>
      <c r="S122" s="243"/>
      <c r="T122" s="244"/>
      <c r="AT122" s="245" t="s">
        <v>149</v>
      </c>
      <c r="AU122" s="245" t="s">
        <v>81</v>
      </c>
      <c r="AV122" s="11" t="s">
        <v>81</v>
      </c>
      <c r="AW122" s="11" t="s">
        <v>35</v>
      </c>
      <c r="AX122" s="11" t="s">
        <v>71</v>
      </c>
      <c r="AY122" s="245" t="s">
        <v>136</v>
      </c>
    </row>
    <row r="123" s="1" customFormat="1" ht="16.5" customHeight="1">
      <c r="B123" s="44"/>
      <c r="C123" s="219" t="s">
        <v>197</v>
      </c>
      <c r="D123" s="219" t="s">
        <v>138</v>
      </c>
      <c r="E123" s="220" t="s">
        <v>2099</v>
      </c>
      <c r="F123" s="221" t="s">
        <v>2100</v>
      </c>
      <c r="G123" s="222" t="s">
        <v>253</v>
      </c>
      <c r="H123" s="223">
        <v>1.5760000000000001</v>
      </c>
      <c r="I123" s="224"/>
      <c r="J123" s="225">
        <f>ROUND(I123*H123,2)</f>
        <v>0</v>
      </c>
      <c r="K123" s="221" t="s">
        <v>142</v>
      </c>
      <c r="L123" s="70"/>
      <c r="M123" s="226" t="s">
        <v>21</v>
      </c>
      <c r="N123" s="227" t="s">
        <v>42</v>
      </c>
      <c r="O123" s="45"/>
      <c r="P123" s="228">
        <f>O123*H123</f>
        <v>0</v>
      </c>
      <c r="Q123" s="228">
        <v>0</v>
      </c>
      <c r="R123" s="228">
        <f>Q123*H123</f>
        <v>0</v>
      </c>
      <c r="S123" s="228">
        <v>0.075999999999999998</v>
      </c>
      <c r="T123" s="229">
        <f>S123*H123</f>
        <v>0.11977600000000001</v>
      </c>
      <c r="AR123" s="22" t="s">
        <v>143</v>
      </c>
      <c r="AT123" s="22" t="s">
        <v>138</v>
      </c>
      <c r="AU123" s="22" t="s">
        <v>81</v>
      </c>
      <c r="AY123" s="22" t="s">
        <v>136</v>
      </c>
      <c r="BE123" s="230">
        <f>IF(N123="základní",J123,0)</f>
        <v>0</v>
      </c>
      <c r="BF123" s="230">
        <f>IF(N123="snížená",J123,0)</f>
        <v>0</v>
      </c>
      <c r="BG123" s="230">
        <f>IF(N123="zákl. přenesená",J123,0)</f>
        <v>0</v>
      </c>
      <c r="BH123" s="230">
        <f>IF(N123="sníž. přenesená",J123,0)</f>
        <v>0</v>
      </c>
      <c r="BI123" s="230">
        <f>IF(N123="nulová",J123,0)</f>
        <v>0</v>
      </c>
      <c r="BJ123" s="22" t="s">
        <v>79</v>
      </c>
      <c r="BK123" s="230">
        <f>ROUND(I123*H123,2)</f>
        <v>0</v>
      </c>
      <c r="BL123" s="22" t="s">
        <v>143</v>
      </c>
      <c r="BM123" s="22" t="s">
        <v>2101</v>
      </c>
    </row>
    <row r="124" s="1" customFormat="1">
      <c r="B124" s="44"/>
      <c r="C124" s="72"/>
      <c r="D124" s="231" t="s">
        <v>145</v>
      </c>
      <c r="E124" s="72"/>
      <c r="F124" s="232" t="s">
        <v>2102</v>
      </c>
      <c r="G124" s="72"/>
      <c r="H124" s="72"/>
      <c r="I124" s="189"/>
      <c r="J124" s="72"/>
      <c r="K124" s="72"/>
      <c r="L124" s="70"/>
      <c r="M124" s="233"/>
      <c r="N124" s="45"/>
      <c r="O124" s="45"/>
      <c r="P124" s="45"/>
      <c r="Q124" s="45"/>
      <c r="R124" s="45"/>
      <c r="S124" s="45"/>
      <c r="T124" s="93"/>
      <c r="AT124" s="22" t="s">
        <v>145</v>
      </c>
      <c r="AU124" s="22" t="s">
        <v>81</v>
      </c>
    </row>
    <row r="125" s="1" customFormat="1">
      <c r="B125" s="44"/>
      <c r="C125" s="72"/>
      <c r="D125" s="231" t="s">
        <v>147</v>
      </c>
      <c r="E125" s="72"/>
      <c r="F125" s="234" t="s">
        <v>2103</v>
      </c>
      <c r="G125" s="72"/>
      <c r="H125" s="72"/>
      <c r="I125" s="189"/>
      <c r="J125" s="72"/>
      <c r="K125" s="72"/>
      <c r="L125" s="70"/>
      <c r="M125" s="233"/>
      <c r="N125" s="45"/>
      <c r="O125" s="45"/>
      <c r="P125" s="45"/>
      <c r="Q125" s="45"/>
      <c r="R125" s="45"/>
      <c r="S125" s="45"/>
      <c r="T125" s="93"/>
      <c r="AT125" s="22" t="s">
        <v>147</v>
      </c>
      <c r="AU125" s="22" t="s">
        <v>81</v>
      </c>
    </row>
    <row r="126" s="11" customFormat="1">
      <c r="B126" s="235"/>
      <c r="C126" s="236"/>
      <c r="D126" s="231" t="s">
        <v>149</v>
      </c>
      <c r="E126" s="237" t="s">
        <v>21</v>
      </c>
      <c r="F126" s="238" t="s">
        <v>2104</v>
      </c>
      <c r="G126" s="236"/>
      <c r="H126" s="239">
        <v>1.5760000000000001</v>
      </c>
      <c r="I126" s="240"/>
      <c r="J126" s="236"/>
      <c r="K126" s="236"/>
      <c r="L126" s="241"/>
      <c r="M126" s="242"/>
      <c r="N126" s="243"/>
      <c r="O126" s="243"/>
      <c r="P126" s="243"/>
      <c r="Q126" s="243"/>
      <c r="R126" s="243"/>
      <c r="S126" s="243"/>
      <c r="T126" s="244"/>
      <c r="AT126" s="245" t="s">
        <v>149</v>
      </c>
      <c r="AU126" s="245" t="s">
        <v>81</v>
      </c>
      <c r="AV126" s="11" t="s">
        <v>81</v>
      </c>
      <c r="AW126" s="11" t="s">
        <v>35</v>
      </c>
      <c r="AX126" s="11" t="s">
        <v>71</v>
      </c>
      <c r="AY126" s="245" t="s">
        <v>136</v>
      </c>
    </row>
    <row r="127" s="1" customFormat="1" ht="25.5" customHeight="1">
      <c r="B127" s="44"/>
      <c r="C127" s="219" t="s">
        <v>203</v>
      </c>
      <c r="D127" s="219" t="s">
        <v>138</v>
      </c>
      <c r="E127" s="220" t="s">
        <v>2105</v>
      </c>
      <c r="F127" s="221" t="s">
        <v>2106</v>
      </c>
      <c r="G127" s="222" t="s">
        <v>141</v>
      </c>
      <c r="H127" s="223">
        <v>0.90000000000000002</v>
      </c>
      <c r="I127" s="224"/>
      <c r="J127" s="225">
        <f>ROUND(I127*H127,2)</f>
        <v>0</v>
      </c>
      <c r="K127" s="221" t="s">
        <v>142</v>
      </c>
      <c r="L127" s="70"/>
      <c r="M127" s="226" t="s">
        <v>21</v>
      </c>
      <c r="N127" s="227" t="s">
        <v>42</v>
      </c>
      <c r="O127" s="45"/>
      <c r="P127" s="228">
        <f>O127*H127</f>
        <v>0</v>
      </c>
      <c r="Q127" s="228">
        <v>0</v>
      </c>
      <c r="R127" s="228">
        <f>Q127*H127</f>
        <v>0</v>
      </c>
      <c r="S127" s="228">
        <v>1.8</v>
      </c>
      <c r="T127" s="229">
        <f>S127*H127</f>
        <v>1.6200000000000001</v>
      </c>
      <c r="AR127" s="22" t="s">
        <v>143</v>
      </c>
      <c r="AT127" s="22" t="s">
        <v>138</v>
      </c>
      <c r="AU127" s="22" t="s">
        <v>81</v>
      </c>
      <c r="AY127" s="22" t="s">
        <v>136</v>
      </c>
      <c r="BE127" s="230">
        <f>IF(N127="základní",J127,0)</f>
        <v>0</v>
      </c>
      <c r="BF127" s="230">
        <f>IF(N127="snížená",J127,0)</f>
        <v>0</v>
      </c>
      <c r="BG127" s="230">
        <f>IF(N127="zákl. přenesená",J127,0)</f>
        <v>0</v>
      </c>
      <c r="BH127" s="230">
        <f>IF(N127="sníž. přenesená",J127,0)</f>
        <v>0</v>
      </c>
      <c r="BI127" s="230">
        <f>IF(N127="nulová",J127,0)</f>
        <v>0</v>
      </c>
      <c r="BJ127" s="22" t="s">
        <v>79</v>
      </c>
      <c r="BK127" s="230">
        <f>ROUND(I127*H127,2)</f>
        <v>0</v>
      </c>
      <c r="BL127" s="22" t="s">
        <v>143</v>
      </c>
      <c r="BM127" s="22" t="s">
        <v>2107</v>
      </c>
    </row>
    <row r="128" s="1" customFormat="1">
      <c r="B128" s="44"/>
      <c r="C128" s="72"/>
      <c r="D128" s="231" t="s">
        <v>145</v>
      </c>
      <c r="E128" s="72"/>
      <c r="F128" s="232" t="s">
        <v>2108</v>
      </c>
      <c r="G128" s="72"/>
      <c r="H128" s="72"/>
      <c r="I128" s="189"/>
      <c r="J128" s="72"/>
      <c r="K128" s="72"/>
      <c r="L128" s="70"/>
      <c r="M128" s="233"/>
      <c r="N128" s="45"/>
      <c r="O128" s="45"/>
      <c r="P128" s="45"/>
      <c r="Q128" s="45"/>
      <c r="R128" s="45"/>
      <c r="S128" s="45"/>
      <c r="T128" s="93"/>
      <c r="AT128" s="22" t="s">
        <v>145</v>
      </c>
      <c r="AU128" s="22" t="s">
        <v>81</v>
      </c>
    </row>
    <row r="129" s="11" customFormat="1">
      <c r="B129" s="235"/>
      <c r="C129" s="236"/>
      <c r="D129" s="231" t="s">
        <v>149</v>
      </c>
      <c r="E129" s="237" t="s">
        <v>21</v>
      </c>
      <c r="F129" s="238" t="s">
        <v>2109</v>
      </c>
      <c r="G129" s="236"/>
      <c r="H129" s="239">
        <v>0.90000000000000002</v>
      </c>
      <c r="I129" s="240"/>
      <c r="J129" s="236"/>
      <c r="K129" s="236"/>
      <c r="L129" s="241"/>
      <c r="M129" s="242"/>
      <c r="N129" s="243"/>
      <c r="O129" s="243"/>
      <c r="P129" s="243"/>
      <c r="Q129" s="243"/>
      <c r="R129" s="243"/>
      <c r="S129" s="243"/>
      <c r="T129" s="244"/>
      <c r="AT129" s="245" t="s">
        <v>149</v>
      </c>
      <c r="AU129" s="245" t="s">
        <v>81</v>
      </c>
      <c r="AV129" s="11" t="s">
        <v>81</v>
      </c>
      <c r="AW129" s="11" t="s">
        <v>35</v>
      </c>
      <c r="AX129" s="11" t="s">
        <v>71</v>
      </c>
      <c r="AY129" s="245" t="s">
        <v>136</v>
      </c>
    </row>
    <row r="130" s="1" customFormat="1" ht="16.5" customHeight="1">
      <c r="B130" s="44"/>
      <c r="C130" s="219" t="s">
        <v>211</v>
      </c>
      <c r="D130" s="219" t="s">
        <v>138</v>
      </c>
      <c r="E130" s="220" t="s">
        <v>2110</v>
      </c>
      <c r="F130" s="221" t="s">
        <v>2111</v>
      </c>
      <c r="G130" s="222" t="s">
        <v>159</v>
      </c>
      <c r="H130" s="223">
        <v>0.45000000000000001</v>
      </c>
      <c r="I130" s="224"/>
      <c r="J130" s="225">
        <f>ROUND(I130*H130,2)</f>
        <v>0</v>
      </c>
      <c r="K130" s="221" t="s">
        <v>142</v>
      </c>
      <c r="L130" s="70"/>
      <c r="M130" s="226" t="s">
        <v>21</v>
      </c>
      <c r="N130" s="227" t="s">
        <v>42</v>
      </c>
      <c r="O130" s="45"/>
      <c r="P130" s="228">
        <f>O130*H130</f>
        <v>0</v>
      </c>
      <c r="Q130" s="228">
        <v>0.00034000000000000002</v>
      </c>
      <c r="R130" s="228">
        <f>Q130*H130</f>
        <v>0.00015300000000000001</v>
      </c>
      <c r="S130" s="228">
        <v>0.0040000000000000001</v>
      </c>
      <c r="T130" s="229">
        <f>S130*H130</f>
        <v>0.0018000000000000002</v>
      </c>
      <c r="AR130" s="22" t="s">
        <v>143</v>
      </c>
      <c r="AT130" s="22" t="s">
        <v>138</v>
      </c>
      <c r="AU130" s="22" t="s">
        <v>81</v>
      </c>
      <c r="AY130" s="22" t="s">
        <v>136</v>
      </c>
      <c r="BE130" s="230">
        <f>IF(N130="základní",J130,0)</f>
        <v>0</v>
      </c>
      <c r="BF130" s="230">
        <f>IF(N130="snížená",J130,0)</f>
        <v>0</v>
      </c>
      <c r="BG130" s="230">
        <f>IF(N130="zákl. přenesená",J130,0)</f>
        <v>0</v>
      </c>
      <c r="BH130" s="230">
        <f>IF(N130="sníž. přenesená",J130,0)</f>
        <v>0</v>
      </c>
      <c r="BI130" s="230">
        <f>IF(N130="nulová",J130,0)</f>
        <v>0</v>
      </c>
      <c r="BJ130" s="22" t="s">
        <v>79</v>
      </c>
      <c r="BK130" s="230">
        <f>ROUND(I130*H130,2)</f>
        <v>0</v>
      </c>
      <c r="BL130" s="22" t="s">
        <v>143</v>
      </c>
      <c r="BM130" s="22" t="s">
        <v>2112</v>
      </c>
    </row>
    <row r="131" s="1" customFormat="1">
      <c r="B131" s="44"/>
      <c r="C131" s="72"/>
      <c r="D131" s="231" t="s">
        <v>145</v>
      </c>
      <c r="E131" s="72"/>
      <c r="F131" s="232" t="s">
        <v>2113</v>
      </c>
      <c r="G131" s="72"/>
      <c r="H131" s="72"/>
      <c r="I131" s="189"/>
      <c r="J131" s="72"/>
      <c r="K131" s="72"/>
      <c r="L131" s="70"/>
      <c r="M131" s="233"/>
      <c r="N131" s="45"/>
      <c r="O131" s="45"/>
      <c r="P131" s="45"/>
      <c r="Q131" s="45"/>
      <c r="R131" s="45"/>
      <c r="S131" s="45"/>
      <c r="T131" s="93"/>
      <c r="AT131" s="22" t="s">
        <v>145</v>
      </c>
      <c r="AU131" s="22" t="s">
        <v>81</v>
      </c>
    </row>
    <row r="132" s="1" customFormat="1">
      <c r="B132" s="44"/>
      <c r="C132" s="72"/>
      <c r="D132" s="231" t="s">
        <v>147</v>
      </c>
      <c r="E132" s="72"/>
      <c r="F132" s="234" t="s">
        <v>2114</v>
      </c>
      <c r="G132" s="72"/>
      <c r="H132" s="72"/>
      <c r="I132" s="189"/>
      <c r="J132" s="72"/>
      <c r="K132" s="72"/>
      <c r="L132" s="70"/>
      <c r="M132" s="233"/>
      <c r="N132" s="45"/>
      <c r="O132" s="45"/>
      <c r="P132" s="45"/>
      <c r="Q132" s="45"/>
      <c r="R132" s="45"/>
      <c r="S132" s="45"/>
      <c r="T132" s="93"/>
      <c r="AT132" s="22" t="s">
        <v>147</v>
      </c>
      <c r="AU132" s="22" t="s">
        <v>81</v>
      </c>
    </row>
    <row r="133" s="11" customFormat="1">
      <c r="B133" s="235"/>
      <c r="C133" s="236"/>
      <c r="D133" s="231" t="s">
        <v>149</v>
      </c>
      <c r="E133" s="237" t="s">
        <v>21</v>
      </c>
      <c r="F133" s="238" t="s">
        <v>2115</v>
      </c>
      <c r="G133" s="236"/>
      <c r="H133" s="239">
        <v>0.45000000000000001</v>
      </c>
      <c r="I133" s="240"/>
      <c r="J133" s="236"/>
      <c r="K133" s="236"/>
      <c r="L133" s="241"/>
      <c r="M133" s="242"/>
      <c r="N133" s="243"/>
      <c r="O133" s="243"/>
      <c r="P133" s="243"/>
      <c r="Q133" s="243"/>
      <c r="R133" s="243"/>
      <c r="S133" s="243"/>
      <c r="T133" s="244"/>
      <c r="AT133" s="245" t="s">
        <v>149</v>
      </c>
      <c r="AU133" s="245" t="s">
        <v>81</v>
      </c>
      <c r="AV133" s="11" t="s">
        <v>81</v>
      </c>
      <c r="AW133" s="11" t="s">
        <v>35</v>
      </c>
      <c r="AX133" s="11" t="s">
        <v>71</v>
      </c>
      <c r="AY133" s="245" t="s">
        <v>136</v>
      </c>
    </row>
    <row r="134" s="1" customFormat="1" ht="16.5" customHeight="1">
      <c r="B134" s="44"/>
      <c r="C134" s="219" t="s">
        <v>219</v>
      </c>
      <c r="D134" s="219" t="s">
        <v>138</v>
      </c>
      <c r="E134" s="220" t="s">
        <v>2116</v>
      </c>
      <c r="F134" s="221" t="s">
        <v>2117</v>
      </c>
      <c r="G134" s="222" t="s">
        <v>159</v>
      </c>
      <c r="H134" s="223">
        <v>0.45000000000000001</v>
      </c>
      <c r="I134" s="224"/>
      <c r="J134" s="225">
        <f>ROUND(I134*H134,2)</f>
        <v>0</v>
      </c>
      <c r="K134" s="221" t="s">
        <v>142</v>
      </c>
      <c r="L134" s="70"/>
      <c r="M134" s="226" t="s">
        <v>21</v>
      </c>
      <c r="N134" s="227" t="s">
        <v>42</v>
      </c>
      <c r="O134" s="45"/>
      <c r="P134" s="228">
        <f>O134*H134</f>
        <v>0</v>
      </c>
      <c r="Q134" s="228">
        <v>0.00108</v>
      </c>
      <c r="R134" s="228">
        <f>Q134*H134</f>
        <v>0.000486</v>
      </c>
      <c r="S134" s="228">
        <v>0.052999999999999998</v>
      </c>
      <c r="T134" s="229">
        <f>S134*H134</f>
        <v>0.02385</v>
      </c>
      <c r="AR134" s="22" t="s">
        <v>143</v>
      </c>
      <c r="AT134" s="22" t="s">
        <v>138</v>
      </c>
      <c r="AU134" s="22" t="s">
        <v>81</v>
      </c>
      <c r="AY134" s="22" t="s">
        <v>136</v>
      </c>
      <c r="BE134" s="230">
        <f>IF(N134="základní",J134,0)</f>
        <v>0</v>
      </c>
      <c r="BF134" s="230">
        <f>IF(N134="snížená",J134,0)</f>
        <v>0</v>
      </c>
      <c r="BG134" s="230">
        <f>IF(N134="zákl. přenesená",J134,0)</f>
        <v>0</v>
      </c>
      <c r="BH134" s="230">
        <f>IF(N134="sníž. přenesená",J134,0)</f>
        <v>0</v>
      </c>
      <c r="BI134" s="230">
        <f>IF(N134="nulová",J134,0)</f>
        <v>0</v>
      </c>
      <c r="BJ134" s="22" t="s">
        <v>79</v>
      </c>
      <c r="BK134" s="230">
        <f>ROUND(I134*H134,2)</f>
        <v>0</v>
      </c>
      <c r="BL134" s="22" t="s">
        <v>143</v>
      </c>
      <c r="BM134" s="22" t="s">
        <v>2118</v>
      </c>
    </row>
    <row r="135" s="1" customFormat="1">
      <c r="B135" s="44"/>
      <c r="C135" s="72"/>
      <c r="D135" s="231" t="s">
        <v>145</v>
      </c>
      <c r="E135" s="72"/>
      <c r="F135" s="232" t="s">
        <v>2119</v>
      </c>
      <c r="G135" s="72"/>
      <c r="H135" s="72"/>
      <c r="I135" s="189"/>
      <c r="J135" s="72"/>
      <c r="K135" s="72"/>
      <c r="L135" s="70"/>
      <c r="M135" s="233"/>
      <c r="N135" s="45"/>
      <c r="O135" s="45"/>
      <c r="P135" s="45"/>
      <c r="Q135" s="45"/>
      <c r="R135" s="45"/>
      <c r="S135" s="45"/>
      <c r="T135" s="93"/>
      <c r="AT135" s="22" t="s">
        <v>145</v>
      </c>
      <c r="AU135" s="22" t="s">
        <v>81</v>
      </c>
    </row>
    <row r="136" s="1" customFormat="1">
      <c r="B136" s="44"/>
      <c r="C136" s="72"/>
      <c r="D136" s="231" t="s">
        <v>147</v>
      </c>
      <c r="E136" s="72"/>
      <c r="F136" s="234" t="s">
        <v>2114</v>
      </c>
      <c r="G136" s="72"/>
      <c r="H136" s="72"/>
      <c r="I136" s="189"/>
      <c r="J136" s="72"/>
      <c r="K136" s="72"/>
      <c r="L136" s="70"/>
      <c r="M136" s="233"/>
      <c r="N136" s="45"/>
      <c r="O136" s="45"/>
      <c r="P136" s="45"/>
      <c r="Q136" s="45"/>
      <c r="R136" s="45"/>
      <c r="S136" s="45"/>
      <c r="T136" s="93"/>
      <c r="AT136" s="22" t="s">
        <v>147</v>
      </c>
      <c r="AU136" s="22" t="s">
        <v>81</v>
      </c>
    </row>
    <row r="137" s="11" customFormat="1">
      <c r="B137" s="235"/>
      <c r="C137" s="236"/>
      <c r="D137" s="231" t="s">
        <v>149</v>
      </c>
      <c r="E137" s="237" t="s">
        <v>21</v>
      </c>
      <c r="F137" s="238" t="s">
        <v>2115</v>
      </c>
      <c r="G137" s="236"/>
      <c r="H137" s="239">
        <v>0.45000000000000001</v>
      </c>
      <c r="I137" s="240"/>
      <c r="J137" s="236"/>
      <c r="K137" s="236"/>
      <c r="L137" s="241"/>
      <c r="M137" s="242"/>
      <c r="N137" s="243"/>
      <c r="O137" s="243"/>
      <c r="P137" s="243"/>
      <c r="Q137" s="243"/>
      <c r="R137" s="243"/>
      <c r="S137" s="243"/>
      <c r="T137" s="244"/>
      <c r="AT137" s="245" t="s">
        <v>149</v>
      </c>
      <c r="AU137" s="245" t="s">
        <v>81</v>
      </c>
      <c r="AV137" s="11" t="s">
        <v>81</v>
      </c>
      <c r="AW137" s="11" t="s">
        <v>35</v>
      </c>
      <c r="AX137" s="11" t="s">
        <v>71</v>
      </c>
      <c r="AY137" s="245" t="s">
        <v>136</v>
      </c>
    </row>
    <row r="138" s="1" customFormat="1" ht="16.5" customHeight="1">
      <c r="B138" s="44"/>
      <c r="C138" s="219" t="s">
        <v>227</v>
      </c>
      <c r="D138" s="219" t="s">
        <v>138</v>
      </c>
      <c r="E138" s="220" t="s">
        <v>2120</v>
      </c>
      <c r="F138" s="221" t="s">
        <v>2121</v>
      </c>
      <c r="G138" s="222" t="s">
        <v>159</v>
      </c>
      <c r="H138" s="223">
        <v>0.90000000000000002</v>
      </c>
      <c r="I138" s="224"/>
      <c r="J138" s="225">
        <f>ROUND(I138*H138,2)</f>
        <v>0</v>
      </c>
      <c r="K138" s="221" t="s">
        <v>142</v>
      </c>
      <c r="L138" s="70"/>
      <c r="M138" s="226" t="s">
        <v>21</v>
      </c>
      <c r="N138" s="227" t="s">
        <v>42</v>
      </c>
      <c r="O138" s="45"/>
      <c r="P138" s="228">
        <f>O138*H138</f>
        <v>0</v>
      </c>
      <c r="Q138" s="228">
        <v>0.0047699999999999999</v>
      </c>
      <c r="R138" s="228">
        <f>Q138*H138</f>
        <v>0.0042929999999999999</v>
      </c>
      <c r="S138" s="228">
        <v>0.38400000000000001</v>
      </c>
      <c r="T138" s="229">
        <f>S138*H138</f>
        <v>0.34560000000000002</v>
      </c>
      <c r="AR138" s="22" t="s">
        <v>143</v>
      </c>
      <c r="AT138" s="22" t="s">
        <v>138</v>
      </c>
      <c r="AU138" s="22" t="s">
        <v>81</v>
      </c>
      <c r="AY138" s="22" t="s">
        <v>136</v>
      </c>
      <c r="BE138" s="230">
        <f>IF(N138="základní",J138,0)</f>
        <v>0</v>
      </c>
      <c r="BF138" s="230">
        <f>IF(N138="snížená",J138,0)</f>
        <v>0</v>
      </c>
      <c r="BG138" s="230">
        <f>IF(N138="zákl. přenesená",J138,0)</f>
        <v>0</v>
      </c>
      <c r="BH138" s="230">
        <f>IF(N138="sníž. přenesená",J138,0)</f>
        <v>0</v>
      </c>
      <c r="BI138" s="230">
        <f>IF(N138="nulová",J138,0)</f>
        <v>0</v>
      </c>
      <c r="BJ138" s="22" t="s">
        <v>79</v>
      </c>
      <c r="BK138" s="230">
        <f>ROUND(I138*H138,2)</f>
        <v>0</v>
      </c>
      <c r="BL138" s="22" t="s">
        <v>143</v>
      </c>
      <c r="BM138" s="22" t="s">
        <v>2122</v>
      </c>
    </row>
    <row r="139" s="1" customFormat="1">
      <c r="B139" s="44"/>
      <c r="C139" s="72"/>
      <c r="D139" s="231" t="s">
        <v>145</v>
      </c>
      <c r="E139" s="72"/>
      <c r="F139" s="232" t="s">
        <v>2123</v>
      </c>
      <c r="G139" s="72"/>
      <c r="H139" s="72"/>
      <c r="I139" s="189"/>
      <c r="J139" s="72"/>
      <c r="K139" s="72"/>
      <c r="L139" s="70"/>
      <c r="M139" s="233"/>
      <c r="N139" s="45"/>
      <c r="O139" s="45"/>
      <c r="P139" s="45"/>
      <c r="Q139" s="45"/>
      <c r="R139" s="45"/>
      <c r="S139" s="45"/>
      <c r="T139" s="93"/>
      <c r="AT139" s="22" t="s">
        <v>145</v>
      </c>
      <c r="AU139" s="22" t="s">
        <v>81</v>
      </c>
    </row>
    <row r="140" s="1" customFormat="1">
      <c r="B140" s="44"/>
      <c r="C140" s="72"/>
      <c r="D140" s="231" t="s">
        <v>147</v>
      </c>
      <c r="E140" s="72"/>
      <c r="F140" s="234" t="s">
        <v>2114</v>
      </c>
      <c r="G140" s="72"/>
      <c r="H140" s="72"/>
      <c r="I140" s="189"/>
      <c r="J140" s="72"/>
      <c r="K140" s="72"/>
      <c r="L140" s="70"/>
      <c r="M140" s="233"/>
      <c r="N140" s="45"/>
      <c r="O140" s="45"/>
      <c r="P140" s="45"/>
      <c r="Q140" s="45"/>
      <c r="R140" s="45"/>
      <c r="S140" s="45"/>
      <c r="T140" s="93"/>
      <c r="AT140" s="22" t="s">
        <v>147</v>
      </c>
      <c r="AU140" s="22" t="s">
        <v>81</v>
      </c>
    </row>
    <row r="141" s="11" customFormat="1">
      <c r="B141" s="235"/>
      <c r="C141" s="236"/>
      <c r="D141" s="231" t="s">
        <v>149</v>
      </c>
      <c r="E141" s="237" t="s">
        <v>21</v>
      </c>
      <c r="F141" s="238" t="s">
        <v>2124</v>
      </c>
      <c r="G141" s="236"/>
      <c r="H141" s="239">
        <v>0.90000000000000002</v>
      </c>
      <c r="I141" s="240"/>
      <c r="J141" s="236"/>
      <c r="K141" s="236"/>
      <c r="L141" s="241"/>
      <c r="M141" s="242"/>
      <c r="N141" s="243"/>
      <c r="O141" s="243"/>
      <c r="P141" s="243"/>
      <c r="Q141" s="243"/>
      <c r="R141" s="243"/>
      <c r="S141" s="243"/>
      <c r="T141" s="244"/>
      <c r="AT141" s="245" t="s">
        <v>149</v>
      </c>
      <c r="AU141" s="245" t="s">
        <v>81</v>
      </c>
      <c r="AV141" s="11" t="s">
        <v>81</v>
      </c>
      <c r="AW141" s="11" t="s">
        <v>35</v>
      </c>
      <c r="AX141" s="11" t="s">
        <v>71</v>
      </c>
      <c r="AY141" s="245" t="s">
        <v>136</v>
      </c>
    </row>
    <row r="142" s="1" customFormat="1" ht="25.5" customHeight="1">
      <c r="B142" s="44"/>
      <c r="C142" s="219" t="s">
        <v>236</v>
      </c>
      <c r="D142" s="219" t="s">
        <v>138</v>
      </c>
      <c r="E142" s="220" t="s">
        <v>2125</v>
      </c>
      <c r="F142" s="221" t="s">
        <v>2126</v>
      </c>
      <c r="G142" s="222" t="s">
        <v>253</v>
      </c>
      <c r="H142" s="223">
        <v>318</v>
      </c>
      <c r="I142" s="224"/>
      <c r="J142" s="225">
        <f>ROUND(I142*H142,2)</f>
        <v>0</v>
      </c>
      <c r="K142" s="221" t="s">
        <v>142</v>
      </c>
      <c r="L142" s="70"/>
      <c r="M142" s="226" t="s">
        <v>21</v>
      </c>
      <c r="N142" s="227" t="s">
        <v>42</v>
      </c>
      <c r="O142" s="45"/>
      <c r="P142" s="228">
        <f>O142*H142</f>
        <v>0</v>
      </c>
      <c r="Q142" s="228">
        <v>0</v>
      </c>
      <c r="R142" s="228">
        <f>Q142*H142</f>
        <v>0</v>
      </c>
      <c r="S142" s="228">
        <v>0.045999999999999999</v>
      </c>
      <c r="T142" s="229">
        <f>S142*H142</f>
        <v>14.628</v>
      </c>
      <c r="AR142" s="22" t="s">
        <v>143</v>
      </c>
      <c r="AT142" s="22" t="s">
        <v>138</v>
      </c>
      <c r="AU142" s="22" t="s">
        <v>81</v>
      </c>
      <c r="AY142" s="22" t="s">
        <v>136</v>
      </c>
      <c r="BE142" s="230">
        <f>IF(N142="základní",J142,0)</f>
        <v>0</v>
      </c>
      <c r="BF142" s="230">
        <f>IF(N142="snížená",J142,0)</f>
        <v>0</v>
      </c>
      <c r="BG142" s="230">
        <f>IF(N142="zákl. přenesená",J142,0)</f>
        <v>0</v>
      </c>
      <c r="BH142" s="230">
        <f>IF(N142="sníž. přenesená",J142,0)</f>
        <v>0</v>
      </c>
      <c r="BI142" s="230">
        <f>IF(N142="nulová",J142,0)</f>
        <v>0</v>
      </c>
      <c r="BJ142" s="22" t="s">
        <v>79</v>
      </c>
      <c r="BK142" s="230">
        <f>ROUND(I142*H142,2)</f>
        <v>0</v>
      </c>
      <c r="BL142" s="22" t="s">
        <v>143</v>
      </c>
      <c r="BM142" s="22" t="s">
        <v>2127</v>
      </c>
    </row>
    <row r="143" s="1" customFormat="1">
      <c r="B143" s="44"/>
      <c r="C143" s="72"/>
      <c r="D143" s="231" t="s">
        <v>145</v>
      </c>
      <c r="E143" s="72"/>
      <c r="F143" s="232" t="s">
        <v>2128</v>
      </c>
      <c r="G143" s="72"/>
      <c r="H143" s="72"/>
      <c r="I143" s="189"/>
      <c r="J143" s="72"/>
      <c r="K143" s="72"/>
      <c r="L143" s="70"/>
      <c r="M143" s="233"/>
      <c r="N143" s="45"/>
      <c r="O143" s="45"/>
      <c r="P143" s="45"/>
      <c r="Q143" s="45"/>
      <c r="R143" s="45"/>
      <c r="S143" s="45"/>
      <c r="T143" s="93"/>
      <c r="AT143" s="22" t="s">
        <v>145</v>
      </c>
      <c r="AU143" s="22" t="s">
        <v>81</v>
      </c>
    </row>
    <row r="144" s="1" customFormat="1">
      <c r="B144" s="44"/>
      <c r="C144" s="72"/>
      <c r="D144" s="231" t="s">
        <v>147</v>
      </c>
      <c r="E144" s="72"/>
      <c r="F144" s="234" t="s">
        <v>2129</v>
      </c>
      <c r="G144" s="72"/>
      <c r="H144" s="72"/>
      <c r="I144" s="189"/>
      <c r="J144" s="72"/>
      <c r="K144" s="72"/>
      <c r="L144" s="70"/>
      <c r="M144" s="233"/>
      <c r="N144" s="45"/>
      <c r="O144" s="45"/>
      <c r="P144" s="45"/>
      <c r="Q144" s="45"/>
      <c r="R144" s="45"/>
      <c r="S144" s="45"/>
      <c r="T144" s="93"/>
      <c r="AT144" s="22" t="s">
        <v>147</v>
      </c>
      <c r="AU144" s="22" t="s">
        <v>81</v>
      </c>
    </row>
    <row r="145" s="11" customFormat="1">
      <c r="B145" s="235"/>
      <c r="C145" s="236"/>
      <c r="D145" s="231" t="s">
        <v>149</v>
      </c>
      <c r="E145" s="237" t="s">
        <v>21</v>
      </c>
      <c r="F145" s="238" t="s">
        <v>2069</v>
      </c>
      <c r="G145" s="236"/>
      <c r="H145" s="239">
        <v>318</v>
      </c>
      <c r="I145" s="240"/>
      <c r="J145" s="236"/>
      <c r="K145" s="236"/>
      <c r="L145" s="241"/>
      <c r="M145" s="242"/>
      <c r="N145" s="243"/>
      <c r="O145" s="243"/>
      <c r="P145" s="243"/>
      <c r="Q145" s="243"/>
      <c r="R145" s="243"/>
      <c r="S145" s="243"/>
      <c r="T145" s="244"/>
      <c r="AT145" s="245" t="s">
        <v>149</v>
      </c>
      <c r="AU145" s="245" t="s">
        <v>81</v>
      </c>
      <c r="AV145" s="11" t="s">
        <v>81</v>
      </c>
      <c r="AW145" s="11" t="s">
        <v>35</v>
      </c>
      <c r="AX145" s="11" t="s">
        <v>71</v>
      </c>
      <c r="AY145" s="245" t="s">
        <v>136</v>
      </c>
    </row>
    <row r="146" s="10" customFormat="1" ht="29.88" customHeight="1">
      <c r="B146" s="203"/>
      <c r="C146" s="204"/>
      <c r="D146" s="205" t="s">
        <v>70</v>
      </c>
      <c r="E146" s="217" t="s">
        <v>1840</v>
      </c>
      <c r="F146" s="217" t="s">
        <v>1841</v>
      </c>
      <c r="G146" s="204"/>
      <c r="H146" s="204"/>
      <c r="I146" s="207"/>
      <c r="J146" s="218">
        <f>BK146</f>
        <v>0</v>
      </c>
      <c r="K146" s="204"/>
      <c r="L146" s="209"/>
      <c r="M146" s="210"/>
      <c r="N146" s="211"/>
      <c r="O146" s="211"/>
      <c r="P146" s="212">
        <f>SUM(P147:P166)</f>
        <v>0</v>
      </c>
      <c r="Q146" s="211"/>
      <c r="R146" s="212">
        <f>SUM(R147:R166)</f>
        <v>0</v>
      </c>
      <c r="S146" s="211"/>
      <c r="T146" s="213">
        <f>SUM(T147:T166)</f>
        <v>0</v>
      </c>
      <c r="AR146" s="214" t="s">
        <v>79</v>
      </c>
      <c r="AT146" s="215" t="s">
        <v>70</v>
      </c>
      <c r="AU146" s="215" t="s">
        <v>79</v>
      </c>
      <c r="AY146" s="214" t="s">
        <v>136</v>
      </c>
      <c r="BK146" s="216">
        <f>SUM(BK147:BK166)</f>
        <v>0</v>
      </c>
    </row>
    <row r="147" s="1" customFormat="1" ht="25.5" customHeight="1">
      <c r="B147" s="44"/>
      <c r="C147" s="219" t="s">
        <v>10</v>
      </c>
      <c r="D147" s="219" t="s">
        <v>138</v>
      </c>
      <c r="E147" s="220" t="s">
        <v>2130</v>
      </c>
      <c r="F147" s="221" t="s">
        <v>2131</v>
      </c>
      <c r="G147" s="222" t="s">
        <v>231</v>
      </c>
      <c r="H147" s="223">
        <v>21.539000000000001</v>
      </c>
      <c r="I147" s="224"/>
      <c r="J147" s="225">
        <f>ROUND(I147*H147,2)</f>
        <v>0</v>
      </c>
      <c r="K147" s="221" t="s">
        <v>142</v>
      </c>
      <c r="L147" s="70"/>
      <c r="M147" s="226" t="s">
        <v>21</v>
      </c>
      <c r="N147" s="227" t="s">
        <v>42</v>
      </c>
      <c r="O147" s="45"/>
      <c r="P147" s="228">
        <f>O147*H147</f>
        <v>0</v>
      </c>
      <c r="Q147" s="228">
        <v>0</v>
      </c>
      <c r="R147" s="228">
        <f>Q147*H147</f>
        <v>0</v>
      </c>
      <c r="S147" s="228">
        <v>0</v>
      </c>
      <c r="T147" s="229">
        <f>S147*H147</f>
        <v>0</v>
      </c>
      <c r="AR147" s="22" t="s">
        <v>143</v>
      </c>
      <c r="AT147" s="22" t="s">
        <v>138</v>
      </c>
      <c r="AU147" s="22" t="s">
        <v>81</v>
      </c>
      <c r="AY147" s="22" t="s">
        <v>136</v>
      </c>
      <c r="BE147" s="230">
        <f>IF(N147="základní",J147,0)</f>
        <v>0</v>
      </c>
      <c r="BF147" s="230">
        <f>IF(N147="snížená",J147,0)</f>
        <v>0</v>
      </c>
      <c r="BG147" s="230">
        <f>IF(N147="zákl. přenesená",J147,0)</f>
        <v>0</v>
      </c>
      <c r="BH147" s="230">
        <f>IF(N147="sníž. přenesená",J147,0)</f>
        <v>0</v>
      </c>
      <c r="BI147" s="230">
        <f>IF(N147="nulová",J147,0)</f>
        <v>0</v>
      </c>
      <c r="BJ147" s="22" t="s">
        <v>79</v>
      </c>
      <c r="BK147" s="230">
        <f>ROUND(I147*H147,2)</f>
        <v>0</v>
      </c>
      <c r="BL147" s="22" t="s">
        <v>143</v>
      </c>
      <c r="BM147" s="22" t="s">
        <v>2132</v>
      </c>
    </row>
    <row r="148" s="1" customFormat="1">
      <c r="B148" s="44"/>
      <c r="C148" s="72"/>
      <c r="D148" s="231" t="s">
        <v>145</v>
      </c>
      <c r="E148" s="72"/>
      <c r="F148" s="232" t="s">
        <v>2133</v>
      </c>
      <c r="G148" s="72"/>
      <c r="H148" s="72"/>
      <c r="I148" s="189"/>
      <c r="J148" s="72"/>
      <c r="K148" s="72"/>
      <c r="L148" s="70"/>
      <c r="M148" s="233"/>
      <c r="N148" s="45"/>
      <c r="O148" s="45"/>
      <c r="P148" s="45"/>
      <c r="Q148" s="45"/>
      <c r="R148" s="45"/>
      <c r="S148" s="45"/>
      <c r="T148" s="93"/>
      <c r="AT148" s="22" t="s">
        <v>145</v>
      </c>
      <c r="AU148" s="22" t="s">
        <v>81</v>
      </c>
    </row>
    <row r="149" s="1" customFormat="1">
      <c r="B149" s="44"/>
      <c r="C149" s="72"/>
      <c r="D149" s="231" t="s">
        <v>147</v>
      </c>
      <c r="E149" s="72"/>
      <c r="F149" s="234" t="s">
        <v>2134</v>
      </c>
      <c r="G149" s="72"/>
      <c r="H149" s="72"/>
      <c r="I149" s="189"/>
      <c r="J149" s="72"/>
      <c r="K149" s="72"/>
      <c r="L149" s="70"/>
      <c r="M149" s="233"/>
      <c r="N149" s="45"/>
      <c r="O149" s="45"/>
      <c r="P149" s="45"/>
      <c r="Q149" s="45"/>
      <c r="R149" s="45"/>
      <c r="S149" s="45"/>
      <c r="T149" s="93"/>
      <c r="AT149" s="22" t="s">
        <v>147</v>
      </c>
      <c r="AU149" s="22" t="s">
        <v>81</v>
      </c>
    </row>
    <row r="150" s="1" customFormat="1" ht="25.5" customHeight="1">
      <c r="B150" s="44"/>
      <c r="C150" s="219" t="s">
        <v>250</v>
      </c>
      <c r="D150" s="219" t="s">
        <v>138</v>
      </c>
      <c r="E150" s="220" t="s">
        <v>2135</v>
      </c>
      <c r="F150" s="221" t="s">
        <v>2136</v>
      </c>
      <c r="G150" s="222" t="s">
        <v>231</v>
      </c>
      <c r="H150" s="223">
        <v>21.539000000000001</v>
      </c>
      <c r="I150" s="224"/>
      <c r="J150" s="225">
        <f>ROUND(I150*H150,2)</f>
        <v>0</v>
      </c>
      <c r="K150" s="221" t="s">
        <v>142</v>
      </c>
      <c r="L150" s="70"/>
      <c r="M150" s="226" t="s">
        <v>21</v>
      </c>
      <c r="N150" s="227" t="s">
        <v>42</v>
      </c>
      <c r="O150" s="45"/>
      <c r="P150" s="228">
        <f>O150*H150</f>
        <v>0</v>
      </c>
      <c r="Q150" s="228">
        <v>0</v>
      </c>
      <c r="R150" s="228">
        <f>Q150*H150</f>
        <v>0</v>
      </c>
      <c r="S150" s="228">
        <v>0</v>
      </c>
      <c r="T150" s="229">
        <f>S150*H150</f>
        <v>0</v>
      </c>
      <c r="AR150" s="22" t="s">
        <v>143</v>
      </c>
      <c r="AT150" s="22" t="s">
        <v>138</v>
      </c>
      <c r="AU150" s="22" t="s">
        <v>81</v>
      </c>
      <c r="AY150" s="22" t="s">
        <v>136</v>
      </c>
      <c r="BE150" s="230">
        <f>IF(N150="základní",J150,0)</f>
        <v>0</v>
      </c>
      <c r="BF150" s="230">
        <f>IF(N150="snížená",J150,0)</f>
        <v>0</v>
      </c>
      <c r="BG150" s="230">
        <f>IF(N150="zákl. přenesená",J150,0)</f>
        <v>0</v>
      </c>
      <c r="BH150" s="230">
        <f>IF(N150="sníž. přenesená",J150,0)</f>
        <v>0</v>
      </c>
      <c r="BI150" s="230">
        <f>IF(N150="nulová",J150,0)</f>
        <v>0</v>
      </c>
      <c r="BJ150" s="22" t="s">
        <v>79</v>
      </c>
      <c r="BK150" s="230">
        <f>ROUND(I150*H150,2)</f>
        <v>0</v>
      </c>
      <c r="BL150" s="22" t="s">
        <v>143</v>
      </c>
      <c r="BM150" s="22" t="s">
        <v>2137</v>
      </c>
    </row>
    <row r="151" s="1" customFormat="1">
      <c r="B151" s="44"/>
      <c r="C151" s="72"/>
      <c r="D151" s="231" t="s">
        <v>145</v>
      </c>
      <c r="E151" s="72"/>
      <c r="F151" s="232" t="s">
        <v>2138</v>
      </c>
      <c r="G151" s="72"/>
      <c r="H151" s="72"/>
      <c r="I151" s="189"/>
      <c r="J151" s="72"/>
      <c r="K151" s="72"/>
      <c r="L151" s="70"/>
      <c r="M151" s="233"/>
      <c r="N151" s="45"/>
      <c r="O151" s="45"/>
      <c r="P151" s="45"/>
      <c r="Q151" s="45"/>
      <c r="R151" s="45"/>
      <c r="S151" s="45"/>
      <c r="T151" s="93"/>
      <c r="AT151" s="22" t="s">
        <v>145</v>
      </c>
      <c r="AU151" s="22" t="s">
        <v>81</v>
      </c>
    </row>
    <row r="152" s="1" customFormat="1">
      <c r="B152" s="44"/>
      <c r="C152" s="72"/>
      <c r="D152" s="231" t="s">
        <v>147</v>
      </c>
      <c r="E152" s="72"/>
      <c r="F152" s="234" t="s">
        <v>2139</v>
      </c>
      <c r="G152" s="72"/>
      <c r="H152" s="72"/>
      <c r="I152" s="189"/>
      <c r="J152" s="72"/>
      <c r="K152" s="72"/>
      <c r="L152" s="70"/>
      <c r="M152" s="233"/>
      <c r="N152" s="45"/>
      <c r="O152" s="45"/>
      <c r="P152" s="45"/>
      <c r="Q152" s="45"/>
      <c r="R152" s="45"/>
      <c r="S152" s="45"/>
      <c r="T152" s="93"/>
      <c r="AT152" s="22" t="s">
        <v>147</v>
      </c>
      <c r="AU152" s="22" t="s">
        <v>81</v>
      </c>
    </row>
    <row r="153" s="1" customFormat="1" ht="25.5" customHeight="1">
      <c r="B153" s="44"/>
      <c r="C153" s="219" t="s">
        <v>259</v>
      </c>
      <c r="D153" s="219" t="s">
        <v>138</v>
      </c>
      <c r="E153" s="220" t="s">
        <v>2140</v>
      </c>
      <c r="F153" s="221" t="s">
        <v>2141</v>
      </c>
      <c r="G153" s="222" t="s">
        <v>231</v>
      </c>
      <c r="H153" s="223">
        <v>409.24099999999999</v>
      </c>
      <c r="I153" s="224"/>
      <c r="J153" s="225">
        <f>ROUND(I153*H153,2)</f>
        <v>0</v>
      </c>
      <c r="K153" s="221" t="s">
        <v>142</v>
      </c>
      <c r="L153" s="70"/>
      <c r="M153" s="226" t="s">
        <v>21</v>
      </c>
      <c r="N153" s="227" t="s">
        <v>42</v>
      </c>
      <c r="O153" s="45"/>
      <c r="P153" s="228">
        <f>O153*H153</f>
        <v>0</v>
      </c>
      <c r="Q153" s="228">
        <v>0</v>
      </c>
      <c r="R153" s="228">
        <f>Q153*H153</f>
        <v>0</v>
      </c>
      <c r="S153" s="228">
        <v>0</v>
      </c>
      <c r="T153" s="229">
        <f>S153*H153</f>
        <v>0</v>
      </c>
      <c r="AR153" s="22" t="s">
        <v>143</v>
      </c>
      <c r="AT153" s="22" t="s">
        <v>138</v>
      </c>
      <c r="AU153" s="22" t="s">
        <v>81</v>
      </c>
      <c r="AY153" s="22" t="s">
        <v>136</v>
      </c>
      <c r="BE153" s="230">
        <f>IF(N153="základní",J153,0)</f>
        <v>0</v>
      </c>
      <c r="BF153" s="230">
        <f>IF(N153="snížená",J153,0)</f>
        <v>0</v>
      </c>
      <c r="BG153" s="230">
        <f>IF(N153="zákl. přenesená",J153,0)</f>
        <v>0</v>
      </c>
      <c r="BH153" s="230">
        <f>IF(N153="sníž. přenesená",J153,0)</f>
        <v>0</v>
      </c>
      <c r="BI153" s="230">
        <f>IF(N153="nulová",J153,0)</f>
        <v>0</v>
      </c>
      <c r="BJ153" s="22" t="s">
        <v>79</v>
      </c>
      <c r="BK153" s="230">
        <f>ROUND(I153*H153,2)</f>
        <v>0</v>
      </c>
      <c r="BL153" s="22" t="s">
        <v>143</v>
      </c>
      <c r="BM153" s="22" t="s">
        <v>2142</v>
      </c>
    </row>
    <row r="154" s="1" customFormat="1">
      <c r="B154" s="44"/>
      <c r="C154" s="72"/>
      <c r="D154" s="231" t="s">
        <v>145</v>
      </c>
      <c r="E154" s="72"/>
      <c r="F154" s="232" t="s">
        <v>2143</v>
      </c>
      <c r="G154" s="72"/>
      <c r="H154" s="72"/>
      <c r="I154" s="189"/>
      <c r="J154" s="72"/>
      <c r="K154" s="72"/>
      <c r="L154" s="70"/>
      <c r="M154" s="233"/>
      <c r="N154" s="45"/>
      <c r="O154" s="45"/>
      <c r="P154" s="45"/>
      <c r="Q154" s="45"/>
      <c r="R154" s="45"/>
      <c r="S154" s="45"/>
      <c r="T154" s="93"/>
      <c r="AT154" s="22" t="s">
        <v>145</v>
      </c>
      <c r="AU154" s="22" t="s">
        <v>81</v>
      </c>
    </row>
    <row r="155" s="1" customFormat="1">
      <c r="B155" s="44"/>
      <c r="C155" s="72"/>
      <c r="D155" s="231" t="s">
        <v>147</v>
      </c>
      <c r="E155" s="72"/>
      <c r="F155" s="234" t="s">
        <v>2139</v>
      </c>
      <c r="G155" s="72"/>
      <c r="H155" s="72"/>
      <c r="I155" s="189"/>
      <c r="J155" s="72"/>
      <c r="K155" s="72"/>
      <c r="L155" s="70"/>
      <c r="M155" s="233"/>
      <c r="N155" s="45"/>
      <c r="O155" s="45"/>
      <c r="P155" s="45"/>
      <c r="Q155" s="45"/>
      <c r="R155" s="45"/>
      <c r="S155" s="45"/>
      <c r="T155" s="93"/>
      <c r="AT155" s="22" t="s">
        <v>147</v>
      </c>
      <c r="AU155" s="22" t="s">
        <v>81</v>
      </c>
    </row>
    <row r="156" s="1" customFormat="1">
      <c r="B156" s="44"/>
      <c r="C156" s="72"/>
      <c r="D156" s="231" t="s">
        <v>224</v>
      </c>
      <c r="E156" s="72"/>
      <c r="F156" s="234" t="s">
        <v>2144</v>
      </c>
      <c r="G156" s="72"/>
      <c r="H156" s="72"/>
      <c r="I156" s="189"/>
      <c r="J156" s="72"/>
      <c r="K156" s="72"/>
      <c r="L156" s="70"/>
      <c r="M156" s="233"/>
      <c r="N156" s="45"/>
      <c r="O156" s="45"/>
      <c r="P156" s="45"/>
      <c r="Q156" s="45"/>
      <c r="R156" s="45"/>
      <c r="S156" s="45"/>
      <c r="T156" s="93"/>
      <c r="AT156" s="22" t="s">
        <v>224</v>
      </c>
      <c r="AU156" s="22" t="s">
        <v>81</v>
      </c>
    </row>
    <row r="157" s="11" customFormat="1">
      <c r="B157" s="235"/>
      <c r="C157" s="236"/>
      <c r="D157" s="231" t="s">
        <v>149</v>
      </c>
      <c r="E157" s="236"/>
      <c r="F157" s="238" t="s">
        <v>2145</v>
      </c>
      <c r="G157" s="236"/>
      <c r="H157" s="239">
        <v>409.24099999999999</v>
      </c>
      <c r="I157" s="240"/>
      <c r="J157" s="236"/>
      <c r="K157" s="236"/>
      <c r="L157" s="241"/>
      <c r="M157" s="242"/>
      <c r="N157" s="243"/>
      <c r="O157" s="243"/>
      <c r="P157" s="243"/>
      <c r="Q157" s="243"/>
      <c r="R157" s="243"/>
      <c r="S157" s="243"/>
      <c r="T157" s="244"/>
      <c r="AT157" s="245" t="s">
        <v>149</v>
      </c>
      <c r="AU157" s="245" t="s">
        <v>81</v>
      </c>
      <c r="AV157" s="11" t="s">
        <v>81</v>
      </c>
      <c r="AW157" s="11" t="s">
        <v>6</v>
      </c>
      <c r="AX157" s="11" t="s">
        <v>79</v>
      </c>
      <c r="AY157" s="245" t="s">
        <v>136</v>
      </c>
    </row>
    <row r="158" s="1" customFormat="1" ht="16.5" customHeight="1">
      <c r="B158" s="44"/>
      <c r="C158" s="219" t="s">
        <v>266</v>
      </c>
      <c r="D158" s="219" t="s">
        <v>138</v>
      </c>
      <c r="E158" s="220" t="s">
        <v>2146</v>
      </c>
      <c r="F158" s="221" t="s">
        <v>2147</v>
      </c>
      <c r="G158" s="222" t="s">
        <v>231</v>
      </c>
      <c r="H158" s="223">
        <v>4.7999999999999998</v>
      </c>
      <c r="I158" s="224"/>
      <c r="J158" s="225">
        <f>ROUND(I158*H158,2)</f>
        <v>0</v>
      </c>
      <c r="K158" s="221" t="s">
        <v>142</v>
      </c>
      <c r="L158" s="70"/>
      <c r="M158" s="226" t="s">
        <v>21</v>
      </c>
      <c r="N158" s="227" t="s">
        <v>42</v>
      </c>
      <c r="O158" s="45"/>
      <c r="P158" s="228">
        <f>O158*H158</f>
        <v>0</v>
      </c>
      <c r="Q158" s="228">
        <v>0</v>
      </c>
      <c r="R158" s="228">
        <f>Q158*H158</f>
        <v>0</v>
      </c>
      <c r="S158" s="228">
        <v>0</v>
      </c>
      <c r="T158" s="229">
        <f>S158*H158</f>
        <v>0</v>
      </c>
      <c r="AR158" s="22" t="s">
        <v>143</v>
      </c>
      <c r="AT158" s="22" t="s">
        <v>138</v>
      </c>
      <c r="AU158" s="22" t="s">
        <v>81</v>
      </c>
      <c r="AY158" s="22" t="s">
        <v>136</v>
      </c>
      <c r="BE158" s="230">
        <f>IF(N158="základní",J158,0)</f>
        <v>0</v>
      </c>
      <c r="BF158" s="230">
        <f>IF(N158="snížená",J158,0)</f>
        <v>0</v>
      </c>
      <c r="BG158" s="230">
        <f>IF(N158="zákl. přenesená",J158,0)</f>
        <v>0</v>
      </c>
      <c r="BH158" s="230">
        <f>IF(N158="sníž. přenesená",J158,0)</f>
        <v>0</v>
      </c>
      <c r="BI158" s="230">
        <f>IF(N158="nulová",J158,0)</f>
        <v>0</v>
      </c>
      <c r="BJ158" s="22" t="s">
        <v>79</v>
      </c>
      <c r="BK158" s="230">
        <f>ROUND(I158*H158,2)</f>
        <v>0</v>
      </c>
      <c r="BL158" s="22" t="s">
        <v>143</v>
      </c>
      <c r="BM158" s="22" t="s">
        <v>2148</v>
      </c>
    </row>
    <row r="159" s="1" customFormat="1">
      <c r="B159" s="44"/>
      <c r="C159" s="72"/>
      <c r="D159" s="231" t="s">
        <v>145</v>
      </c>
      <c r="E159" s="72"/>
      <c r="F159" s="232" t="s">
        <v>2149</v>
      </c>
      <c r="G159" s="72"/>
      <c r="H159" s="72"/>
      <c r="I159" s="189"/>
      <c r="J159" s="72"/>
      <c r="K159" s="72"/>
      <c r="L159" s="70"/>
      <c r="M159" s="233"/>
      <c r="N159" s="45"/>
      <c r="O159" s="45"/>
      <c r="P159" s="45"/>
      <c r="Q159" s="45"/>
      <c r="R159" s="45"/>
      <c r="S159" s="45"/>
      <c r="T159" s="93"/>
      <c r="AT159" s="22" t="s">
        <v>145</v>
      </c>
      <c r="AU159" s="22" t="s">
        <v>81</v>
      </c>
    </row>
    <row r="160" s="1" customFormat="1">
      <c r="B160" s="44"/>
      <c r="C160" s="72"/>
      <c r="D160" s="231" t="s">
        <v>147</v>
      </c>
      <c r="E160" s="72"/>
      <c r="F160" s="234" t="s">
        <v>2150</v>
      </c>
      <c r="G160" s="72"/>
      <c r="H160" s="72"/>
      <c r="I160" s="189"/>
      <c r="J160" s="72"/>
      <c r="K160" s="72"/>
      <c r="L160" s="70"/>
      <c r="M160" s="233"/>
      <c r="N160" s="45"/>
      <c r="O160" s="45"/>
      <c r="P160" s="45"/>
      <c r="Q160" s="45"/>
      <c r="R160" s="45"/>
      <c r="S160" s="45"/>
      <c r="T160" s="93"/>
      <c r="AT160" s="22" t="s">
        <v>147</v>
      </c>
      <c r="AU160" s="22" t="s">
        <v>81</v>
      </c>
    </row>
    <row r="161" s="1" customFormat="1" ht="16.5" customHeight="1">
      <c r="B161" s="44"/>
      <c r="C161" s="219" t="s">
        <v>272</v>
      </c>
      <c r="D161" s="219" t="s">
        <v>138</v>
      </c>
      <c r="E161" s="220" t="s">
        <v>2151</v>
      </c>
      <c r="F161" s="221" t="s">
        <v>2152</v>
      </c>
      <c r="G161" s="222" t="s">
        <v>231</v>
      </c>
      <c r="H161" s="223">
        <v>2.0990000000000002</v>
      </c>
      <c r="I161" s="224"/>
      <c r="J161" s="225">
        <f>ROUND(I161*H161,2)</f>
        <v>0</v>
      </c>
      <c r="K161" s="221" t="s">
        <v>142</v>
      </c>
      <c r="L161" s="70"/>
      <c r="M161" s="226" t="s">
        <v>21</v>
      </c>
      <c r="N161" s="227" t="s">
        <v>42</v>
      </c>
      <c r="O161" s="45"/>
      <c r="P161" s="228">
        <f>O161*H161</f>
        <v>0</v>
      </c>
      <c r="Q161" s="228">
        <v>0</v>
      </c>
      <c r="R161" s="228">
        <f>Q161*H161</f>
        <v>0</v>
      </c>
      <c r="S161" s="228">
        <v>0</v>
      </c>
      <c r="T161" s="229">
        <f>S161*H161</f>
        <v>0</v>
      </c>
      <c r="AR161" s="22" t="s">
        <v>143</v>
      </c>
      <c r="AT161" s="22" t="s">
        <v>138</v>
      </c>
      <c r="AU161" s="22" t="s">
        <v>81</v>
      </c>
      <c r="AY161" s="22" t="s">
        <v>136</v>
      </c>
      <c r="BE161" s="230">
        <f>IF(N161="základní",J161,0)</f>
        <v>0</v>
      </c>
      <c r="BF161" s="230">
        <f>IF(N161="snížená",J161,0)</f>
        <v>0</v>
      </c>
      <c r="BG161" s="230">
        <f>IF(N161="zákl. přenesená",J161,0)</f>
        <v>0</v>
      </c>
      <c r="BH161" s="230">
        <f>IF(N161="sníž. přenesená",J161,0)</f>
        <v>0</v>
      </c>
      <c r="BI161" s="230">
        <f>IF(N161="nulová",J161,0)</f>
        <v>0</v>
      </c>
      <c r="BJ161" s="22" t="s">
        <v>79</v>
      </c>
      <c r="BK161" s="230">
        <f>ROUND(I161*H161,2)</f>
        <v>0</v>
      </c>
      <c r="BL161" s="22" t="s">
        <v>143</v>
      </c>
      <c r="BM161" s="22" t="s">
        <v>2153</v>
      </c>
    </row>
    <row r="162" s="1" customFormat="1">
      <c r="B162" s="44"/>
      <c r="C162" s="72"/>
      <c r="D162" s="231" t="s">
        <v>145</v>
      </c>
      <c r="E162" s="72"/>
      <c r="F162" s="232" t="s">
        <v>2154</v>
      </c>
      <c r="G162" s="72"/>
      <c r="H162" s="72"/>
      <c r="I162" s="189"/>
      <c r="J162" s="72"/>
      <c r="K162" s="72"/>
      <c r="L162" s="70"/>
      <c r="M162" s="233"/>
      <c r="N162" s="45"/>
      <c r="O162" s="45"/>
      <c r="P162" s="45"/>
      <c r="Q162" s="45"/>
      <c r="R162" s="45"/>
      <c r="S162" s="45"/>
      <c r="T162" s="93"/>
      <c r="AT162" s="22" t="s">
        <v>145</v>
      </c>
      <c r="AU162" s="22" t="s">
        <v>81</v>
      </c>
    </row>
    <row r="163" s="1" customFormat="1">
      <c r="B163" s="44"/>
      <c r="C163" s="72"/>
      <c r="D163" s="231" t="s">
        <v>147</v>
      </c>
      <c r="E163" s="72"/>
      <c r="F163" s="234" t="s">
        <v>2150</v>
      </c>
      <c r="G163" s="72"/>
      <c r="H163" s="72"/>
      <c r="I163" s="189"/>
      <c r="J163" s="72"/>
      <c r="K163" s="72"/>
      <c r="L163" s="70"/>
      <c r="M163" s="233"/>
      <c r="N163" s="45"/>
      <c r="O163" s="45"/>
      <c r="P163" s="45"/>
      <c r="Q163" s="45"/>
      <c r="R163" s="45"/>
      <c r="S163" s="45"/>
      <c r="T163" s="93"/>
      <c r="AT163" s="22" t="s">
        <v>147</v>
      </c>
      <c r="AU163" s="22" t="s">
        <v>81</v>
      </c>
    </row>
    <row r="164" s="1" customFormat="1" ht="16.5" customHeight="1">
      <c r="B164" s="44"/>
      <c r="C164" s="219" t="s">
        <v>281</v>
      </c>
      <c r="D164" s="219" t="s">
        <v>138</v>
      </c>
      <c r="E164" s="220" t="s">
        <v>2155</v>
      </c>
      <c r="F164" s="221" t="s">
        <v>2156</v>
      </c>
      <c r="G164" s="222" t="s">
        <v>231</v>
      </c>
      <c r="H164" s="223">
        <v>14.640000000000001</v>
      </c>
      <c r="I164" s="224"/>
      <c r="J164" s="225">
        <f>ROUND(I164*H164,2)</f>
        <v>0</v>
      </c>
      <c r="K164" s="221" t="s">
        <v>142</v>
      </c>
      <c r="L164" s="70"/>
      <c r="M164" s="226" t="s">
        <v>21</v>
      </c>
      <c r="N164" s="227" t="s">
        <v>42</v>
      </c>
      <c r="O164" s="45"/>
      <c r="P164" s="228">
        <f>O164*H164</f>
        <v>0</v>
      </c>
      <c r="Q164" s="228">
        <v>0</v>
      </c>
      <c r="R164" s="228">
        <f>Q164*H164</f>
        <v>0</v>
      </c>
      <c r="S164" s="228">
        <v>0</v>
      </c>
      <c r="T164" s="229">
        <f>S164*H164</f>
        <v>0</v>
      </c>
      <c r="AR164" s="22" t="s">
        <v>143</v>
      </c>
      <c r="AT164" s="22" t="s">
        <v>138</v>
      </c>
      <c r="AU164" s="22" t="s">
        <v>81</v>
      </c>
      <c r="AY164" s="22" t="s">
        <v>136</v>
      </c>
      <c r="BE164" s="230">
        <f>IF(N164="základní",J164,0)</f>
        <v>0</v>
      </c>
      <c r="BF164" s="230">
        <f>IF(N164="snížená",J164,0)</f>
        <v>0</v>
      </c>
      <c r="BG164" s="230">
        <f>IF(N164="zákl. přenesená",J164,0)</f>
        <v>0</v>
      </c>
      <c r="BH164" s="230">
        <f>IF(N164="sníž. přenesená",J164,0)</f>
        <v>0</v>
      </c>
      <c r="BI164" s="230">
        <f>IF(N164="nulová",J164,0)</f>
        <v>0</v>
      </c>
      <c r="BJ164" s="22" t="s">
        <v>79</v>
      </c>
      <c r="BK164" s="230">
        <f>ROUND(I164*H164,2)</f>
        <v>0</v>
      </c>
      <c r="BL164" s="22" t="s">
        <v>143</v>
      </c>
      <c r="BM164" s="22" t="s">
        <v>2157</v>
      </c>
    </row>
    <row r="165" s="1" customFormat="1">
      <c r="B165" s="44"/>
      <c r="C165" s="72"/>
      <c r="D165" s="231" t="s">
        <v>145</v>
      </c>
      <c r="E165" s="72"/>
      <c r="F165" s="232" t="s">
        <v>2158</v>
      </c>
      <c r="G165" s="72"/>
      <c r="H165" s="72"/>
      <c r="I165" s="189"/>
      <c r="J165" s="72"/>
      <c r="K165" s="72"/>
      <c r="L165" s="70"/>
      <c r="M165" s="233"/>
      <c r="N165" s="45"/>
      <c r="O165" s="45"/>
      <c r="P165" s="45"/>
      <c r="Q165" s="45"/>
      <c r="R165" s="45"/>
      <c r="S165" s="45"/>
      <c r="T165" s="93"/>
      <c r="AT165" s="22" t="s">
        <v>145</v>
      </c>
      <c r="AU165" s="22" t="s">
        <v>81</v>
      </c>
    </row>
    <row r="166" s="1" customFormat="1">
      <c r="B166" s="44"/>
      <c r="C166" s="72"/>
      <c r="D166" s="231" t="s">
        <v>147</v>
      </c>
      <c r="E166" s="72"/>
      <c r="F166" s="234" t="s">
        <v>2150</v>
      </c>
      <c r="G166" s="72"/>
      <c r="H166" s="72"/>
      <c r="I166" s="189"/>
      <c r="J166" s="72"/>
      <c r="K166" s="72"/>
      <c r="L166" s="70"/>
      <c r="M166" s="233"/>
      <c r="N166" s="45"/>
      <c r="O166" s="45"/>
      <c r="P166" s="45"/>
      <c r="Q166" s="45"/>
      <c r="R166" s="45"/>
      <c r="S166" s="45"/>
      <c r="T166" s="93"/>
      <c r="AT166" s="22" t="s">
        <v>147</v>
      </c>
      <c r="AU166" s="22" t="s">
        <v>81</v>
      </c>
    </row>
    <row r="167" s="10" customFormat="1" ht="29.88" customHeight="1">
      <c r="B167" s="203"/>
      <c r="C167" s="204"/>
      <c r="D167" s="205" t="s">
        <v>70</v>
      </c>
      <c r="E167" s="217" t="s">
        <v>1858</v>
      </c>
      <c r="F167" s="217" t="s">
        <v>1859</v>
      </c>
      <c r="G167" s="204"/>
      <c r="H167" s="204"/>
      <c r="I167" s="207"/>
      <c r="J167" s="218">
        <f>BK167</f>
        <v>0</v>
      </c>
      <c r="K167" s="204"/>
      <c r="L167" s="209"/>
      <c r="M167" s="210"/>
      <c r="N167" s="211"/>
      <c r="O167" s="211"/>
      <c r="P167" s="212">
        <f>SUM(P168:P170)</f>
        <v>0</v>
      </c>
      <c r="Q167" s="211"/>
      <c r="R167" s="212">
        <f>SUM(R168:R170)</f>
        <v>0</v>
      </c>
      <c r="S167" s="211"/>
      <c r="T167" s="213">
        <f>SUM(T168:T170)</f>
        <v>0</v>
      </c>
      <c r="AR167" s="214" t="s">
        <v>79</v>
      </c>
      <c r="AT167" s="215" t="s">
        <v>70</v>
      </c>
      <c r="AU167" s="215" t="s">
        <v>79</v>
      </c>
      <c r="AY167" s="214" t="s">
        <v>136</v>
      </c>
      <c r="BK167" s="216">
        <f>SUM(BK168:BK170)</f>
        <v>0</v>
      </c>
    </row>
    <row r="168" s="1" customFormat="1" ht="16.5" customHeight="1">
      <c r="B168" s="44"/>
      <c r="C168" s="219" t="s">
        <v>9</v>
      </c>
      <c r="D168" s="219" t="s">
        <v>138</v>
      </c>
      <c r="E168" s="220" t="s">
        <v>2159</v>
      </c>
      <c r="F168" s="221" t="s">
        <v>2160</v>
      </c>
      <c r="G168" s="222" t="s">
        <v>231</v>
      </c>
      <c r="H168" s="223">
        <v>9.3550000000000004</v>
      </c>
      <c r="I168" s="224"/>
      <c r="J168" s="225">
        <f>ROUND(I168*H168,2)</f>
        <v>0</v>
      </c>
      <c r="K168" s="221" t="s">
        <v>142</v>
      </c>
      <c r="L168" s="70"/>
      <c r="M168" s="226" t="s">
        <v>21</v>
      </c>
      <c r="N168" s="227" t="s">
        <v>42</v>
      </c>
      <c r="O168" s="45"/>
      <c r="P168" s="228">
        <f>O168*H168</f>
        <v>0</v>
      </c>
      <c r="Q168" s="228">
        <v>0</v>
      </c>
      <c r="R168" s="228">
        <f>Q168*H168</f>
        <v>0</v>
      </c>
      <c r="S168" s="228">
        <v>0</v>
      </c>
      <c r="T168" s="229">
        <f>S168*H168</f>
        <v>0</v>
      </c>
      <c r="AR168" s="22" t="s">
        <v>143</v>
      </c>
      <c r="AT168" s="22" t="s">
        <v>138</v>
      </c>
      <c r="AU168" s="22" t="s">
        <v>81</v>
      </c>
      <c r="AY168" s="22" t="s">
        <v>136</v>
      </c>
      <c r="BE168" s="230">
        <f>IF(N168="základní",J168,0)</f>
        <v>0</v>
      </c>
      <c r="BF168" s="230">
        <f>IF(N168="snížená",J168,0)</f>
        <v>0</v>
      </c>
      <c r="BG168" s="230">
        <f>IF(N168="zákl. přenesená",J168,0)</f>
        <v>0</v>
      </c>
      <c r="BH168" s="230">
        <f>IF(N168="sníž. přenesená",J168,0)</f>
        <v>0</v>
      </c>
      <c r="BI168" s="230">
        <f>IF(N168="nulová",J168,0)</f>
        <v>0</v>
      </c>
      <c r="BJ168" s="22" t="s">
        <v>79</v>
      </c>
      <c r="BK168" s="230">
        <f>ROUND(I168*H168,2)</f>
        <v>0</v>
      </c>
      <c r="BL168" s="22" t="s">
        <v>143</v>
      </c>
      <c r="BM168" s="22" t="s">
        <v>2161</v>
      </c>
    </row>
    <row r="169" s="1" customFormat="1">
      <c r="B169" s="44"/>
      <c r="C169" s="72"/>
      <c r="D169" s="231" t="s">
        <v>145</v>
      </c>
      <c r="E169" s="72"/>
      <c r="F169" s="232" t="s">
        <v>2162</v>
      </c>
      <c r="G169" s="72"/>
      <c r="H169" s="72"/>
      <c r="I169" s="189"/>
      <c r="J169" s="72"/>
      <c r="K169" s="72"/>
      <c r="L169" s="70"/>
      <c r="M169" s="233"/>
      <c r="N169" s="45"/>
      <c r="O169" s="45"/>
      <c r="P169" s="45"/>
      <c r="Q169" s="45"/>
      <c r="R169" s="45"/>
      <c r="S169" s="45"/>
      <c r="T169" s="93"/>
      <c r="AT169" s="22" t="s">
        <v>145</v>
      </c>
      <c r="AU169" s="22" t="s">
        <v>81</v>
      </c>
    </row>
    <row r="170" s="1" customFormat="1">
      <c r="B170" s="44"/>
      <c r="C170" s="72"/>
      <c r="D170" s="231" t="s">
        <v>147</v>
      </c>
      <c r="E170" s="72"/>
      <c r="F170" s="234" t="s">
        <v>2163</v>
      </c>
      <c r="G170" s="72"/>
      <c r="H170" s="72"/>
      <c r="I170" s="189"/>
      <c r="J170" s="72"/>
      <c r="K170" s="72"/>
      <c r="L170" s="70"/>
      <c r="M170" s="233"/>
      <c r="N170" s="45"/>
      <c r="O170" s="45"/>
      <c r="P170" s="45"/>
      <c r="Q170" s="45"/>
      <c r="R170" s="45"/>
      <c r="S170" s="45"/>
      <c r="T170" s="93"/>
      <c r="AT170" s="22" t="s">
        <v>147</v>
      </c>
      <c r="AU170" s="22" t="s">
        <v>81</v>
      </c>
    </row>
    <row r="171" s="10" customFormat="1" ht="37.44" customHeight="1">
      <c r="B171" s="203"/>
      <c r="C171" s="204"/>
      <c r="D171" s="205" t="s">
        <v>70</v>
      </c>
      <c r="E171" s="206" t="s">
        <v>400</v>
      </c>
      <c r="F171" s="206" t="s">
        <v>401</v>
      </c>
      <c r="G171" s="204"/>
      <c r="H171" s="204"/>
      <c r="I171" s="207"/>
      <c r="J171" s="208">
        <f>BK171</f>
        <v>0</v>
      </c>
      <c r="K171" s="204"/>
      <c r="L171" s="209"/>
      <c r="M171" s="210"/>
      <c r="N171" s="211"/>
      <c r="O171" s="211"/>
      <c r="P171" s="212">
        <f>P172+P176+P190+P206+P216+P229</f>
        <v>0</v>
      </c>
      <c r="Q171" s="211"/>
      <c r="R171" s="212">
        <f>R172+R176+R190+R206+R216+R229</f>
        <v>0.24817383999999998</v>
      </c>
      <c r="S171" s="211"/>
      <c r="T171" s="213">
        <f>T172+T176+T190+T206+T216+T229</f>
        <v>0</v>
      </c>
      <c r="AR171" s="214" t="s">
        <v>81</v>
      </c>
      <c r="AT171" s="215" t="s">
        <v>70</v>
      </c>
      <c r="AU171" s="215" t="s">
        <v>71</v>
      </c>
      <c r="AY171" s="214" t="s">
        <v>136</v>
      </c>
      <c r="BK171" s="216">
        <f>BK172+BK176+BK190+BK206+BK216+BK229</f>
        <v>0</v>
      </c>
    </row>
    <row r="172" s="10" customFormat="1" ht="19.92" customHeight="1">
      <c r="B172" s="203"/>
      <c r="C172" s="204"/>
      <c r="D172" s="205" t="s">
        <v>70</v>
      </c>
      <c r="E172" s="217" t="s">
        <v>467</v>
      </c>
      <c r="F172" s="217" t="s">
        <v>468</v>
      </c>
      <c r="G172" s="204"/>
      <c r="H172" s="204"/>
      <c r="I172" s="207"/>
      <c r="J172" s="218">
        <f>BK172</f>
        <v>0</v>
      </c>
      <c r="K172" s="204"/>
      <c r="L172" s="209"/>
      <c r="M172" s="210"/>
      <c r="N172" s="211"/>
      <c r="O172" s="211"/>
      <c r="P172" s="212">
        <f>SUM(P173:P175)</f>
        <v>0</v>
      </c>
      <c r="Q172" s="211"/>
      <c r="R172" s="212">
        <f>SUM(R173:R175)</f>
        <v>0</v>
      </c>
      <c r="S172" s="211"/>
      <c r="T172" s="213">
        <f>SUM(T173:T175)</f>
        <v>0</v>
      </c>
      <c r="AR172" s="214" t="s">
        <v>81</v>
      </c>
      <c r="AT172" s="215" t="s">
        <v>70</v>
      </c>
      <c r="AU172" s="215" t="s">
        <v>79</v>
      </c>
      <c r="AY172" s="214" t="s">
        <v>136</v>
      </c>
      <c r="BK172" s="216">
        <f>SUM(BK173:BK175)</f>
        <v>0</v>
      </c>
    </row>
    <row r="173" s="1" customFormat="1" ht="25.5" customHeight="1">
      <c r="B173" s="44"/>
      <c r="C173" s="219" t="s">
        <v>294</v>
      </c>
      <c r="D173" s="219" t="s">
        <v>138</v>
      </c>
      <c r="E173" s="220" t="s">
        <v>2164</v>
      </c>
      <c r="F173" s="221" t="s">
        <v>2165</v>
      </c>
      <c r="G173" s="222" t="s">
        <v>461</v>
      </c>
      <c r="H173" s="223">
        <v>1</v>
      </c>
      <c r="I173" s="224"/>
      <c r="J173" s="225">
        <f>ROUND(I173*H173,2)</f>
        <v>0</v>
      </c>
      <c r="K173" s="221" t="s">
        <v>21</v>
      </c>
      <c r="L173" s="70"/>
      <c r="M173" s="226" t="s">
        <v>21</v>
      </c>
      <c r="N173" s="227" t="s">
        <v>42</v>
      </c>
      <c r="O173" s="45"/>
      <c r="P173" s="228">
        <f>O173*H173</f>
        <v>0</v>
      </c>
      <c r="Q173" s="228">
        <v>0</v>
      </c>
      <c r="R173" s="228">
        <f>Q173*H173</f>
        <v>0</v>
      </c>
      <c r="S173" s="228">
        <v>0</v>
      </c>
      <c r="T173" s="229">
        <f>S173*H173</f>
        <v>0</v>
      </c>
      <c r="AR173" s="22" t="s">
        <v>250</v>
      </c>
      <c r="AT173" s="22" t="s">
        <v>138</v>
      </c>
      <c r="AU173" s="22" t="s">
        <v>81</v>
      </c>
      <c r="AY173" s="22" t="s">
        <v>136</v>
      </c>
      <c r="BE173" s="230">
        <f>IF(N173="základní",J173,0)</f>
        <v>0</v>
      </c>
      <c r="BF173" s="230">
        <f>IF(N173="snížená",J173,0)</f>
        <v>0</v>
      </c>
      <c r="BG173" s="230">
        <f>IF(N173="zákl. přenesená",J173,0)</f>
        <v>0</v>
      </c>
      <c r="BH173" s="230">
        <f>IF(N173="sníž. přenesená",J173,0)</f>
        <v>0</v>
      </c>
      <c r="BI173" s="230">
        <f>IF(N173="nulová",J173,0)</f>
        <v>0</v>
      </c>
      <c r="BJ173" s="22" t="s">
        <v>79</v>
      </c>
      <c r="BK173" s="230">
        <f>ROUND(I173*H173,2)</f>
        <v>0</v>
      </c>
      <c r="BL173" s="22" t="s">
        <v>250</v>
      </c>
      <c r="BM173" s="22" t="s">
        <v>2166</v>
      </c>
    </row>
    <row r="174" s="1" customFormat="1">
      <c r="B174" s="44"/>
      <c r="C174" s="72"/>
      <c r="D174" s="231" t="s">
        <v>145</v>
      </c>
      <c r="E174" s="72"/>
      <c r="F174" s="232" t="s">
        <v>2167</v>
      </c>
      <c r="G174" s="72"/>
      <c r="H174" s="72"/>
      <c r="I174" s="189"/>
      <c r="J174" s="72"/>
      <c r="K174" s="72"/>
      <c r="L174" s="70"/>
      <c r="M174" s="233"/>
      <c r="N174" s="45"/>
      <c r="O174" s="45"/>
      <c r="P174" s="45"/>
      <c r="Q174" s="45"/>
      <c r="R174" s="45"/>
      <c r="S174" s="45"/>
      <c r="T174" s="93"/>
      <c r="AT174" s="22" t="s">
        <v>145</v>
      </c>
      <c r="AU174" s="22" t="s">
        <v>81</v>
      </c>
    </row>
    <row r="175" s="11" customFormat="1">
      <c r="B175" s="235"/>
      <c r="C175" s="236"/>
      <c r="D175" s="231" t="s">
        <v>149</v>
      </c>
      <c r="E175" s="237" t="s">
        <v>21</v>
      </c>
      <c r="F175" s="238" t="s">
        <v>563</v>
      </c>
      <c r="G175" s="236"/>
      <c r="H175" s="239">
        <v>1</v>
      </c>
      <c r="I175" s="240"/>
      <c r="J175" s="236"/>
      <c r="K175" s="236"/>
      <c r="L175" s="241"/>
      <c r="M175" s="242"/>
      <c r="N175" s="243"/>
      <c r="O175" s="243"/>
      <c r="P175" s="243"/>
      <c r="Q175" s="243"/>
      <c r="R175" s="243"/>
      <c r="S175" s="243"/>
      <c r="T175" s="244"/>
      <c r="AT175" s="245" t="s">
        <v>149</v>
      </c>
      <c r="AU175" s="245" t="s">
        <v>81</v>
      </c>
      <c r="AV175" s="11" t="s">
        <v>81</v>
      </c>
      <c r="AW175" s="11" t="s">
        <v>35</v>
      </c>
      <c r="AX175" s="11" t="s">
        <v>71</v>
      </c>
      <c r="AY175" s="245" t="s">
        <v>136</v>
      </c>
    </row>
    <row r="176" s="10" customFormat="1" ht="29.88" customHeight="1">
      <c r="B176" s="203"/>
      <c r="C176" s="204"/>
      <c r="D176" s="205" t="s">
        <v>70</v>
      </c>
      <c r="E176" s="217" t="s">
        <v>2037</v>
      </c>
      <c r="F176" s="217" t="s">
        <v>2038</v>
      </c>
      <c r="G176" s="204"/>
      <c r="H176" s="204"/>
      <c r="I176" s="207"/>
      <c r="J176" s="218">
        <f>BK176</f>
        <v>0</v>
      </c>
      <c r="K176" s="204"/>
      <c r="L176" s="209"/>
      <c r="M176" s="210"/>
      <c r="N176" s="211"/>
      <c r="O176" s="211"/>
      <c r="P176" s="212">
        <f>SUM(P177:P189)</f>
        <v>0</v>
      </c>
      <c r="Q176" s="211"/>
      <c r="R176" s="212">
        <f>SUM(R177:R189)</f>
        <v>0</v>
      </c>
      <c r="S176" s="211"/>
      <c r="T176" s="213">
        <f>SUM(T177:T189)</f>
        <v>0</v>
      </c>
      <c r="AR176" s="214" t="s">
        <v>81</v>
      </c>
      <c r="AT176" s="215" t="s">
        <v>70</v>
      </c>
      <c r="AU176" s="215" t="s">
        <v>79</v>
      </c>
      <c r="AY176" s="214" t="s">
        <v>136</v>
      </c>
      <c r="BK176" s="216">
        <f>SUM(BK177:BK189)</f>
        <v>0</v>
      </c>
    </row>
    <row r="177" s="1" customFormat="1" ht="16.5" customHeight="1">
      <c r="B177" s="44"/>
      <c r="C177" s="219" t="s">
        <v>299</v>
      </c>
      <c r="D177" s="219" t="s">
        <v>138</v>
      </c>
      <c r="E177" s="220" t="s">
        <v>2168</v>
      </c>
      <c r="F177" s="221" t="s">
        <v>2169</v>
      </c>
      <c r="G177" s="222" t="s">
        <v>353</v>
      </c>
      <c r="H177" s="223">
        <v>1</v>
      </c>
      <c r="I177" s="224"/>
      <c r="J177" s="225">
        <f>ROUND(I177*H177,2)</f>
        <v>0</v>
      </c>
      <c r="K177" s="221" t="s">
        <v>142</v>
      </c>
      <c r="L177" s="70"/>
      <c r="M177" s="226" t="s">
        <v>21</v>
      </c>
      <c r="N177" s="227" t="s">
        <v>42</v>
      </c>
      <c r="O177" s="45"/>
      <c r="P177" s="228">
        <f>O177*H177</f>
        <v>0</v>
      </c>
      <c r="Q177" s="228">
        <v>0</v>
      </c>
      <c r="R177" s="228">
        <f>Q177*H177</f>
        <v>0</v>
      </c>
      <c r="S177" s="228">
        <v>0</v>
      </c>
      <c r="T177" s="229">
        <f>S177*H177</f>
        <v>0</v>
      </c>
      <c r="AR177" s="22" t="s">
        <v>250</v>
      </c>
      <c r="AT177" s="22" t="s">
        <v>138</v>
      </c>
      <c r="AU177" s="22" t="s">
        <v>81</v>
      </c>
      <c r="AY177" s="22" t="s">
        <v>136</v>
      </c>
      <c r="BE177" s="230">
        <f>IF(N177="základní",J177,0)</f>
        <v>0</v>
      </c>
      <c r="BF177" s="230">
        <f>IF(N177="snížená",J177,0)</f>
        <v>0</v>
      </c>
      <c r="BG177" s="230">
        <f>IF(N177="zákl. přenesená",J177,0)</f>
        <v>0</v>
      </c>
      <c r="BH177" s="230">
        <f>IF(N177="sníž. přenesená",J177,0)</f>
        <v>0</v>
      </c>
      <c r="BI177" s="230">
        <f>IF(N177="nulová",J177,0)</f>
        <v>0</v>
      </c>
      <c r="BJ177" s="22" t="s">
        <v>79</v>
      </c>
      <c r="BK177" s="230">
        <f>ROUND(I177*H177,2)</f>
        <v>0</v>
      </c>
      <c r="BL177" s="22" t="s">
        <v>250</v>
      </c>
      <c r="BM177" s="22" t="s">
        <v>2170</v>
      </c>
    </row>
    <row r="178" s="1" customFormat="1">
      <c r="B178" s="44"/>
      <c r="C178" s="72"/>
      <c r="D178" s="231" t="s">
        <v>145</v>
      </c>
      <c r="E178" s="72"/>
      <c r="F178" s="232" t="s">
        <v>2171</v>
      </c>
      <c r="G178" s="72"/>
      <c r="H178" s="72"/>
      <c r="I178" s="189"/>
      <c r="J178" s="72"/>
      <c r="K178" s="72"/>
      <c r="L178" s="70"/>
      <c r="M178" s="233"/>
      <c r="N178" s="45"/>
      <c r="O178" s="45"/>
      <c r="P178" s="45"/>
      <c r="Q178" s="45"/>
      <c r="R178" s="45"/>
      <c r="S178" s="45"/>
      <c r="T178" s="93"/>
      <c r="AT178" s="22" t="s">
        <v>145</v>
      </c>
      <c r="AU178" s="22" t="s">
        <v>81</v>
      </c>
    </row>
    <row r="179" s="1" customFormat="1" ht="16.5" customHeight="1">
      <c r="B179" s="44"/>
      <c r="C179" s="246" t="s">
        <v>306</v>
      </c>
      <c r="D179" s="246" t="s">
        <v>228</v>
      </c>
      <c r="E179" s="247" t="s">
        <v>2043</v>
      </c>
      <c r="F179" s="248" t="s">
        <v>2172</v>
      </c>
      <c r="G179" s="249" t="s">
        <v>353</v>
      </c>
      <c r="H179" s="250">
        <v>1</v>
      </c>
      <c r="I179" s="251"/>
      <c r="J179" s="252">
        <f>ROUND(I179*H179,2)</f>
        <v>0</v>
      </c>
      <c r="K179" s="248" t="s">
        <v>21</v>
      </c>
      <c r="L179" s="253"/>
      <c r="M179" s="254" t="s">
        <v>21</v>
      </c>
      <c r="N179" s="255" t="s">
        <v>42</v>
      </c>
      <c r="O179" s="45"/>
      <c r="P179" s="228">
        <f>O179*H179</f>
        <v>0</v>
      </c>
      <c r="Q179" s="228">
        <v>0</v>
      </c>
      <c r="R179" s="228">
        <f>Q179*H179</f>
        <v>0</v>
      </c>
      <c r="S179" s="228">
        <v>0</v>
      </c>
      <c r="T179" s="229">
        <f>S179*H179</f>
        <v>0</v>
      </c>
      <c r="AR179" s="22" t="s">
        <v>357</v>
      </c>
      <c r="AT179" s="22" t="s">
        <v>228</v>
      </c>
      <c r="AU179" s="22" t="s">
        <v>81</v>
      </c>
      <c r="AY179" s="22" t="s">
        <v>136</v>
      </c>
      <c r="BE179" s="230">
        <f>IF(N179="základní",J179,0)</f>
        <v>0</v>
      </c>
      <c r="BF179" s="230">
        <f>IF(N179="snížená",J179,0)</f>
        <v>0</v>
      </c>
      <c r="BG179" s="230">
        <f>IF(N179="zákl. přenesená",J179,0)</f>
        <v>0</v>
      </c>
      <c r="BH179" s="230">
        <f>IF(N179="sníž. přenesená",J179,0)</f>
        <v>0</v>
      </c>
      <c r="BI179" s="230">
        <f>IF(N179="nulová",J179,0)</f>
        <v>0</v>
      </c>
      <c r="BJ179" s="22" t="s">
        <v>79</v>
      </c>
      <c r="BK179" s="230">
        <f>ROUND(I179*H179,2)</f>
        <v>0</v>
      </c>
      <c r="BL179" s="22" t="s">
        <v>250</v>
      </c>
      <c r="BM179" s="22" t="s">
        <v>2173</v>
      </c>
    </row>
    <row r="180" s="1" customFormat="1">
      <c r="B180" s="44"/>
      <c r="C180" s="72"/>
      <c r="D180" s="231" t="s">
        <v>145</v>
      </c>
      <c r="E180" s="72"/>
      <c r="F180" s="232" t="s">
        <v>2172</v>
      </c>
      <c r="G180" s="72"/>
      <c r="H180" s="72"/>
      <c r="I180" s="189"/>
      <c r="J180" s="72"/>
      <c r="K180" s="72"/>
      <c r="L180" s="70"/>
      <c r="M180" s="233"/>
      <c r="N180" s="45"/>
      <c r="O180" s="45"/>
      <c r="P180" s="45"/>
      <c r="Q180" s="45"/>
      <c r="R180" s="45"/>
      <c r="S180" s="45"/>
      <c r="T180" s="93"/>
      <c r="AT180" s="22" t="s">
        <v>145</v>
      </c>
      <c r="AU180" s="22" t="s">
        <v>81</v>
      </c>
    </row>
    <row r="181" s="11" customFormat="1">
      <c r="B181" s="235"/>
      <c r="C181" s="236"/>
      <c r="D181" s="231" t="s">
        <v>149</v>
      </c>
      <c r="E181" s="237" t="s">
        <v>21</v>
      </c>
      <c r="F181" s="238" t="s">
        <v>563</v>
      </c>
      <c r="G181" s="236"/>
      <c r="H181" s="239">
        <v>1</v>
      </c>
      <c r="I181" s="240"/>
      <c r="J181" s="236"/>
      <c r="K181" s="236"/>
      <c r="L181" s="241"/>
      <c r="M181" s="242"/>
      <c r="N181" s="243"/>
      <c r="O181" s="243"/>
      <c r="P181" s="243"/>
      <c r="Q181" s="243"/>
      <c r="R181" s="243"/>
      <c r="S181" s="243"/>
      <c r="T181" s="244"/>
      <c r="AT181" s="245" t="s">
        <v>149</v>
      </c>
      <c r="AU181" s="245" t="s">
        <v>81</v>
      </c>
      <c r="AV181" s="11" t="s">
        <v>81</v>
      </c>
      <c r="AW181" s="11" t="s">
        <v>35</v>
      </c>
      <c r="AX181" s="11" t="s">
        <v>71</v>
      </c>
      <c r="AY181" s="245" t="s">
        <v>136</v>
      </c>
    </row>
    <row r="182" s="1" customFormat="1" ht="16.5" customHeight="1">
      <c r="B182" s="44"/>
      <c r="C182" s="219" t="s">
        <v>313</v>
      </c>
      <c r="D182" s="219" t="s">
        <v>138</v>
      </c>
      <c r="E182" s="220" t="s">
        <v>2174</v>
      </c>
      <c r="F182" s="221" t="s">
        <v>2175</v>
      </c>
      <c r="G182" s="222" t="s">
        <v>353</v>
      </c>
      <c r="H182" s="223">
        <v>2</v>
      </c>
      <c r="I182" s="224"/>
      <c r="J182" s="225">
        <f>ROUND(I182*H182,2)</f>
        <v>0</v>
      </c>
      <c r="K182" s="221" t="s">
        <v>142</v>
      </c>
      <c r="L182" s="70"/>
      <c r="M182" s="226" t="s">
        <v>21</v>
      </c>
      <c r="N182" s="227" t="s">
        <v>42</v>
      </c>
      <c r="O182" s="45"/>
      <c r="P182" s="228">
        <f>O182*H182</f>
        <v>0</v>
      </c>
      <c r="Q182" s="228">
        <v>0</v>
      </c>
      <c r="R182" s="228">
        <f>Q182*H182</f>
        <v>0</v>
      </c>
      <c r="S182" s="228">
        <v>0</v>
      </c>
      <c r="T182" s="229">
        <f>S182*H182</f>
        <v>0</v>
      </c>
      <c r="AR182" s="22" t="s">
        <v>250</v>
      </c>
      <c r="AT182" s="22" t="s">
        <v>138</v>
      </c>
      <c r="AU182" s="22" t="s">
        <v>81</v>
      </c>
      <c r="AY182" s="22" t="s">
        <v>136</v>
      </c>
      <c r="BE182" s="230">
        <f>IF(N182="základní",J182,0)</f>
        <v>0</v>
      </c>
      <c r="BF182" s="230">
        <f>IF(N182="snížená",J182,0)</f>
        <v>0</v>
      </c>
      <c r="BG182" s="230">
        <f>IF(N182="zákl. přenesená",J182,0)</f>
        <v>0</v>
      </c>
      <c r="BH182" s="230">
        <f>IF(N182="sníž. přenesená",J182,0)</f>
        <v>0</v>
      </c>
      <c r="BI182" s="230">
        <f>IF(N182="nulová",J182,0)</f>
        <v>0</v>
      </c>
      <c r="BJ182" s="22" t="s">
        <v>79</v>
      </c>
      <c r="BK182" s="230">
        <f>ROUND(I182*H182,2)</f>
        <v>0</v>
      </c>
      <c r="BL182" s="22" t="s">
        <v>250</v>
      </c>
      <c r="BM182" s="22" t="s">
        <v>2176</v>
      </c>
    </row>
    <row r="183" s="1" customFormat="1">
      <c r="B183" s="44"/>
      <c r="C183" s="72"/>
      <c r="D183" s="231" t="s">
        <v>145</v>
      </c>
      <c r="E183" s="72"/>
      <c r="F183" s="232" t="s">
        <v>2177</v>
      </c>
      <c r="G183" s="72"/>
      <c r="H183" s="72"/>
      <c r="I183" s="189"/>
      <c r="J183" s="72"/>
      <c r="K183" s="72"/>
      <c r="L183" s="70"/>
      <c r="M183" s="233"/>
      <c r="N183" s="45"/>
      <c r="O183" s="45"/>
      <c r="P183" s="45"/>
      <c r="Q183" s="45"/>
      <c r="R183" s="45"/>
      <c r="S183" s="45"/>
      <c r="T183" s="93"/>
      <c r="AT183" s="22" t="s">
        <v>145</v>
      </c>
      <c r="AU183" s="22" t="s">
        <v>81</v>
      </c>
    </row>
    <row r="184" s="1" customFormat="1" ht="16.5" customHeight="1">
      <c r="B184" s="44"/>
      <c r="C184" s="246" t="s">
        <v>319</v>
      </c>
      <c r="D184" s="246" t="s">
        <v>228</v>
      </c>
      <c r="E184" s="247" t="s">
        <v>2178</v>
      </c>
      <c r="F184" s="248" t="s">
        <v>2179</v>
      </c>
      <c r="G184" s="249" t="s">
        <v>353</v>
      </c>
      <c r="H184" s="250">
        <v>2</v>
      </c>
      <c r="I184" s="251"/>
      <c r="J184" s="252">
        <f>ROUND(I184*H184,2)</f>
        <v>0</v>
      </c>
      <c r="K184" s="248" t="s">
        <v>21</v>
      </c>
      <c r="L184" s="253"/>
      <c r="M184" s="254" t="s">
        <v>21</v>
      </c>
      <c r="N184" s="255" t="s">
        <v>42</v>
      </c>
      <c r="O184" s="45"/>
      <c r="P184" s="228">
        <f>O184*H184</f>
        <v>0</v>
      </c>
      <c r="Q184" s="228">
        <v>0</v>
      </c>
      <c r="R184" s="228">
        <f>Q184*H184</f>
        <v>0</v>
      </c>
      <c r="S184" s="228">
        <v>0</v>
      </c>
      <c r="T184" s="229">
        <f>S184*H184</f>
        <v>0</v>
      </c>
      <c r="AR184" s="22" t="s">
        <v>357</v>
      </c>
      <c r="AT184" s="22" t="s">
        <v>228</v>
      </c>
      <c r="AU184" s="22" t="s">
        <v>81</v>
      </c>
      <c r="AY184" s="22" t="s">
        <v>136</v>
      </c>
      <c r="BE184" s="230">
        <f>IF(N184="základní",J184,0)</f>
        <v>0</v>
      </c>
      <c r="BF184" s="230">
        <f>IF(N184="snížená",J184,0)</f>
        <v>0</v>
      </c>
      <c r="BG184" s="230">
        <f>IF(N184="zákl. přenesená",J184,0)</f>
        <v>0</v>
      </c>
      <c r="BH184" s="230">
        <f>IF(N184="sníž. přenesená",J184,0)</f>
        <v>0</v>
      </c>
      <c r="BI184" s="230">
        <f>IF(N184="nulová",J184,0)</f>
        <v>0</v>
      </c>
      <c r="BJ184" s="22" t="s">
        <v>79</v>
      </c>
      <c r="BK184" s="230">
        <f>ROUND(I184*H184,2)</f>
        <v>0</v>
      </c>
      <c r="BL184" s="22" t="s">
        <v>250</v>
      </c>
      <c r="BM184" s="22" t="s">
        <v>2180</v>
      </c>
    </row>
    <row r="185" s="1" customFormat="1">
      <c r="B185" s="44"/>
      <c r="C185" s="72"/>
      <c r="D185" s="231" t="s">
        <v>145</v>
      </c>
      <c r="E185" s="72"/>
      <c r="F185" s="232" t="s">
        <v>2179</v>
      </c>
      <c r="G185" s="72"/>
      <c r="H185" s="72"/>
      <c r="I185" s="189"/>
      <c r="J185" s="72"/>
      <c r="K185" s="72"/>
      <c r="L185" s="70"/>
      <c r="M185" s="233"/>
      <c r="N185" s="45"/>
      <c r="O185" s="45"/>
      <c r="P185" s="45"/>
      <c r="Q185" s="45"/>
      <c r="R185" s="45"/>
      <c r="S185" s="45"/>
      <c r="T185" s="93"/>
      <c r="AT185" s="22" t="s">
        <v>145</v>
      </c>
      <c r="AU185" s="22" t="s">
        <v>81</v>
      </c>
    </row>
    <row r="186" s="11" customFormat="1">
      <c r="B186" s="235"/>
      <c r="C186" s="236"/>
      <c r="D186" s="231" t="s">
        <v>149</v>
      </c>
      <c r="E186" s="237" t="s">
        <v>21</v>
      </c>
      <c r="F186" s="238" t="s">
        <v>450</v>
      </c>
      <c r="G186" s="236"/>
      <c r="H186" s="239">
        <v>2</v>
      </c>
      <c r="I186" s="240"/>
      <c r="J186" s="236"/>
      <c r="K186" s="236"/>
      <c r="L186" s="241"/>
      <c r="M186" s="242"/>
      <c r="N186" s="243"/>
      <c r="O186" s="243"/>
      <c r="P186" s="243"/>
      <c r="Q186" s="243"/>
      <c r="R186" s="243"/>
      <c r="S186" s="243"/>
      <c r="T186" s="244"/>
      <c r="AT186" s="245" t="s">
        <v>149</v>
      </c>
      <c r="AU186" s="245" t="s">
        <v>81</v>
      </c>
      <c r="AV186" s="11" t="s">
        <v>81</v>
      </c>
      <c r="AW186" s="11" t="s">
        <v>35</v>
      </c>
      <c r="AX186" s="11" t="s">
        <v>71</v>
      </c>
      <c r="AY186" s="245" t="s">
        <v>136</v>
      </c>
    </row>
    <row r="187" s="1" customFormat="1" ht="16.5" customHeight="1">
      <c r="B187" s="44"/>
      <c r="C187" s="219" t="s">
        <v>324</v>
      </c>
      <c r="D187" s="219" t="s">
        <v>138</v>
      </c>
      <c r="E187" s="220" t="s">
        <v>2046</v>
      </c>
      <c r="F187" s="221" t="s">
        <v>2047</v>
      </c>
      <c r="G187" s="222" t="s">
        <v>491</v>
      </c>
      <c r="H187" s="259"/>
      <c r="I187" s="224"/>
      <c r="J187" s="225">
        <f>ROUND(I187*H187,2)</f>
        <v>0</v>
      </c>
      <c r="K187" s="221" t="s">
        <v>142</v>
      </c>
      <c r="L187" s="70"/>
      <c r="M187" s="226" t="s">
        <v>21</v>
      </c>
      <c r="N187" s="227" t="s">
        <v>42</v>
      </c>
      <c r="O187" s="45"/>
      <c r="P187" s="228">
        <f>O187*H187</f>
        <v>0</v>
      </c>
      <c r="Q187" s="228">
        <v>0</v>
      </c>
      <c r="R187" s="228">
        <f>Q187*H187</f>
        <v>0</v>
      </c>
      <c r="S187" s="228">
        <v>0</v>
      </c>
      <c r="T187" s="229">
        <f>S187*H187</f>
        <v>0</v>
      </c>
      <c r="AR187" s="22" t="s">
        <v>250</v>
      </c>
      <c r="AT187" s="22" t="s">
        <v>138</v>
      </c>
      <c r="AU187" s="22" t="s">
        <v>81</v>
      </c>
      <c r="AY187" s="22" t="s">
        <v>136</v>
      </c>
      <c r="BE187" s="230">
        <f>IF(N187="základní",J187,0)</f>
        <v>0</v>
      </c>
      <c r="BF187" s="230">
        <f>IF(N187="snížená",J187,0)</f>
        <v>0</v>
      </c>
      <c r="BG187" s="230">
        <f>IF(N187="zákl. přenesená",J187,0)</f>
        <v>0</v>
      </c>
      <c r="BH187" s="230">
        <f>IF(N187="sníž. přenesená",J187,0)</f>
        <v>0</v>
      </c>
      <c r="BI187" s="230">
        <f>IF(N187="nulová",J187,0)</f>
        <v>0</v>
      </c>
      <c r="BJ187" s="22" t="s">
        <v>79</v>
      </c>
      <c r="BK187" s="230">
        <f>ROUND(I187*H187,2)</f>
        <v>0</v>
      </c>
      <c r="BL187" s="22" t="s">
        <v>250</v>
      </c>
      <c r="BM187" s="22" t="s">
        <v>2181</v>
      </c>
    </row>
    <row r="188" s="1" customFormat="1">
      <c r="B188" s="44"/>
      <c r="C188" s="72"/>
      <c r="D188" s="231" t="s">
        <v>145</v>
      </c>
      <c r="E188" s="72"/>
      <c r="F188" s="232" t="s">
        <v>2049</v>
      </c>
      <c r="G188" s="72"/>
      <c r="H188" s="72"/>
      <c r="I188" s="189"/>
      <c r="J188" s="72"/>
      <c r="K188" s="72"/>
      <c r="L188" s="70"/>
      <c r="M188" s="233"/>
      <c r="N188" s="45"/>
      <c r="O188" s="45"/>
      <c r="P188" s="45"/>
      <c r="Q188" s="45"/>
      <c r="R188" s="45"/>
      <c r="S188" s="45"/>
      <c r="T188" s="93"/>
      <c r="AT188" s="22" t="s">
        <v>145</v>
      </c>
      <c r="AU188" s="22" t="s">
        <v>81</v>
      </c>
    </row>
    <row r="189" s="1" customFormat="1">
      <c r="B189" s="44"/>
      <c r="C189" s="72"/>
      <c r="D189" s="231" t="s">
        <v>147</v>
      </c>
      <c r="E189" s="72"/>
      <c r="F189" s="234" t="s">
        <v>494</v>
      </c>
      <c r="G189" s="72"/>
      <c r="H189" s="72"/>
      <c r="I189" s="189"/>
      <c r="J189" s="72"/>
      <c r="K189" s="72"/>
      <c r="L189" s="70"/>
      <c r="M189" s="233"/>
      <c r="N189" s="45"/>
      <c r="O189" s="45"/>
      <c r="P189" s="45"/>
      <c r="Q189" s="45"/>
      <c r="R189" s="45"/>
      <c r="S189" s="45"/>
      <c r="T189" s="93"/>
      <c r="AT189" s="22" t="s">
        <v>147</v>
      </c>
      <c r="AU189" s="22" t="s">
        <v>81</v>
      </c>
    </row>
    <row r="190" s="10" customFormat="1" ht="29.88" customHeight="1">
      <c r="B190" s="203"/>
      <c r="C190" s="204"/>
      <c r="D190" s="205" t="s">
        <v>70</v>
      </c>
      <c r="E190" s="217" t="s">
        <v>2182</v>
      </c>
      <c r="F190" s="217" t="s">
        <v>2183</v>
      </c>
      <c r="G190" s="204"/>
      <c r="H190" s="204"/>
      <c r="I190" s="207"/>
      <c r="J190" s="218">
        <f>BK190</f>
        <v>0</v>
      </c>
      <c r="K190" s="204"/>
      <c r="L190" s="209"/>
      <c r="M190" s="210"/>
      <c r="N190" s="211"/>
      <c r="O190" s="211"/>
      <c r="P190" s="212">
        <f>SUM(P191:P205)</f>
        <v>0</v>
      </c>
      <c r="Q190" s="211"/>
      <c r="R190" s="212">
        <f>SUM(R191:R205)</f>
        <v>0.029399999999999999</v>
      </c>
      <c r="S190" s="211"/>
      <c r="T190" s="213">
        <f>SUM(T191:T205)</f>
        <v>0</v>
      </c>
      <c r="AR190" s="214" t="s">
        <v>81</v>
      </c>
      <c r="AT190" s="215" t="s">
        <v>70</v>
      </c>
      <c r="AU190" s="215" t="s">
        <v>79</v>
      </c>
      <c r="AY190" s="214" t="s">
        <v>136</v>
      </c>
      <c r="BK190" s="216">
        <f>SUM(BK191:BK205)</f>
        <v>0</v>
      </c>
    </row>
    <row r="191" s="1" customFormat="1" ht="25.5" customHeight="1">
      <c r="B191" s="44"/>
      <c r="C191" s="219" t="s">
        <v>332</v>
      </c>
      <c r="D191" s="219" t="s">
        <v>138</v>
      </c>
      <c r="E191" s="220" t="s">
        <v>2184</v>
      </c>
      <c r="F191" s="221" t="s">
        <v>2185</v>
      </c>
      <c r="G191" s="222" t="s">
        <v>353</v>
      </c>
      <c r="H191" s="223">
        <v>1</v>
      </c>
      <c r="I191" s="224"/>
      <c r="J191" s="225">
        <f>ROUND(I191*H191,2)</f>
        <v>0</v>
      </c>
      <c r="K191" s="221" t="s">
        <v>142</v>
      </c>
      <c r="L191" s="70"/>
      <c r="M191" s="226" t="s">
        <v>21</v>
      </c>
      <c r="N191" s="227" t="s">
        <v>42</v>
      </c>
      <c r="O191" s="45"/>
      <c r="P191" s="228">
        <f>O191*H191</f>
        <v>0</v>
      </c>
      <c r="Q191" s="228">
        <v>0</v>
      </c>
      <c r="R191" s="228">
        <f>Q191*H191</f>
        <v>0</v>
      </c>
      <c r="S191" s="228">
        <v>0</v>
      </c>
      <c r="T191" s="229">
        <f>S191*H191</f>
        <v>0</v>
      </c>
      <c r="AR191" s="22" t="s">
        <v>250</v>
      </c>
      <c r="AT191" s="22" t="s">
        <v>138</v>
      </c>
      <c r="AU191" s="22" t="s">
        <v>81</v>
      </c>
      <c r="AY191" s="22" t="s">
        <v>136</v>
      </c>
      <c r="BE191" s="230">
        <f>IF(N191="základní",J191,0)</f>
        <v>0</v>
      </c>
      <c r="BF191" s="230">
        <f>IF(N191="snížená",J191,0)</f>
        <v>0</v>
      </c>
      <c r="BG191" s="230">
        <f>IF(N191="zákl. přenesená",J191,0)</f>
        <v>0</v>
      </c>
      <c r="BH191" s="230">
        <f>IF(N191="sníž. přenesená",J191,0)</f>
        <v>0</v>
      </c>
      <c r="BI191" s="230">
        <f>IF(N191="nulová",J191,0)</f>
        <v>0</v>
      </c>
      <c r="BJ191" s="22" t="s">
        <v>79</v>
      </c>
      <c r="BK191" s="230">
        <f>ROUND(I191*H191,2)</f>
        <v>0</v>
      </c>
      <c r="BL191" s="22" t="s">
        <v>250</v>
      </c>
      <c r="BM191" s="22" t="s">
        <v>2186</v>
      </c>
    </row>
    <row r="192" s="1" customFormat="1">
      <c r="B192" s="44"/>
      <c r="C192" s="72"/>
      <c r="D192" s="231" t="s">
        <v>145</v>
      </c>
      <c r="E192" s="72"/>
      <c r="F192" s="232" t="s">
        <v>2187</v>
      </c>
      <c r="G192" s="72"/>
      <c r="H192" s="72"/>
      <c r="I192" s="189"/>
      <c r="J192" s="72"/>
      <c r="K192" s="72"/>
      <c r="L192" s="70"/>
      <c r="M192" s="233"/>
      <c r="N192" s="45"/>
      <c r="O192" s="45"/>
      <c r="P192" s="45"/>
      <c r="Q192" s="45"/>
      <c r="R192" s="45"/>
      <c r="S192" s="45"/>
      <c r="T192" s="93"/>
      <c r="AT192" s="22" t="s">
        <v>145</v>
      </c>
      <c r="AU192" s="22" t="s">
        <v>81</v>
      </c>
    </row>
    <row r="193" s="1" customFormat="1">
      <c r="B193" s="44"/>
      <c r="C193" s="72"/>
      <c r="D193" s="231" t="s">
        <v>147</v>
      </c>
      <c r="E193" s="72"/>
      <c r="F193" s="234" t="s">
        <v>2188</v>
      </c>
      <c r="G193" s="72"/>
      <c r="H193" s="72"/>
      <c r="I193" s="189"/>
      <c r="J193" s="72"/>
      <c r="K193" s="72"/>
      <c r="L193" s="70"/>
      <c r="M193" s="233"/>
      <c r="N193" s="45"/>
      <c r="O193" s="45"/>
      <c r="P193" s="45"/>
      <c r="Q193" s="45"/>
      <c r="R193" s="45"/>
      <c r="S193" s="45"/>
      <c r="T193" s="93"/>
      <c r="AT193" s="22" t="s">
        <v>147</v>
      </c>
      <c r="AU193" s="22" t="s">
        <v>81</v>
      </c>
    </row>
    <row r="194" s="1" customFormat="1" ht="25.5" customHeight="1">
      <c r="B194" s="44"/>
      <c r="C194" s="246" t="s">
        <v>338</v>
      </c>
      <c r="D194" s="246" t="s">
        <v>228</v>
      </c>
      <c r="E194" s="247" t="s">
        <v>2189</v>
      </c>
      <c r="F194" s="248" t="s">
        <v>2190</v>
      </c>
      <c r="G194" s="249" t="s">
        <v>353</v>
      </c>
      <c r="H194" s="250">
        <v>1</v>
      </c>
      <c r="I194" s="251"/>
      <c r="J194" s="252">
        <f>ROUND(I194*H194,2)</f>
        <v>0</v>
      </c>
      <c r="K194" s="248" t="s">
        <v>142</v>
      </c>
      <c r="L194" s="253"/>
      <c r="M194" s="254" t="s">
        <v>21</v>
      </c>
      <c r="N194" s="255" t="s">
        <v>42</v>
      </c>
      <c r="O194" s="45"/>
      <c r="P194" s="228">
        <f>O194*H194</f>
        <v>0</v>
      </c>
      <c r="Q194" s="228">
        <v>0.027</v>
      </c>
      <c r="R194" s="228">
        <f>Q194*H194</f>
        <v>0.027</v>
      </c>
      <c r="S194" s="228">
        <v>0</v>
      </c>
      <c r="T194" s="229">
        <f>S194*H194</f>
        <v>0</v>
      </c>
      <c r="AR194" s="22" t="s">
        <v>357</v>
      </c>
      <c r="AT194" s="22" t="s">
        <v>228</v>
      </c>
      <c r="AU194" s="22" t="s">
        <v>81</v>
      </c>
      <c r="AY194" s="22" t="s">
        <v>136</v>
      </c>
      <c r="BE194" s="230">
        <f>IF(N194="základní",J194,0)</f>
        <v>0</v>
      </c>
      <c r="BF194" s="230">
        <f>IF(N194="snížená",J194,0)</f>
        <v>0</v>
      </c>
      <c r="BG194" s="230">
        <f>IF(N194="zákl. přenesená",J194,0)</f>
        <v>0</v>
      </c>
      <c r="BH194" s="230">
        <f>IF(N194="sníž. přenesená",J194,0)</f>
        <v>0</v>
      </c>
      <c r="BI194" s="230">
        <f>IF(N194="nulová",J194,0)</f>
        <v>0</v>
      </c>
      <c r="BJ194" s="22" t="s">
        <v>79</v>
      </c>
      <c r="BK194" s="230">
        <f>ROUND(I194*H194,2)</f>
        <v>0</v>
      </c>
      <c r="BL194" s="22" t="s">
        <v>250</v>
      </c>
      <c r="BM194" s="22" t="s">
        <v>2191</v>
      </c>
    </row>
    <row r="195" s="1" customFormat="1">
      <c r="B195" s="44"/>
      <c r="C195" s="72"/>
      <c r="D195" s="231" t="s">
        <v>145</v>
      </c>
      <c r="E195" s="72"/>
      <c r="F195" s="232" t="s">
        <v>2190</v>
      </c>
      <c r="G195" s="72"/>
      <c r="H195" s="72"/>
      <c r="I195" s="189"/>
      <c r="J195" s="72"/>
      <c r="K195" s="72"/>
      <c r="L195" s="70"/>
      <c r="M195" s="233"/>
      <c r="N195" s="45"/>
      <c r="O195" s="45"/>
      <c r="P195" s="45"/>
      <c r="Q195" s="45"/>
      <c r="R195" s="45"/>
      <c r="S195" s="45"/>
      <c r="T195" s="93"/>
      <c r="AT195" s="22" t="s">
        <v>145</v>
      </c>
      <c r="AU195" s="22" t="s">
        <v>81</v>
      </c>
    </row>
    <row r="196" s="11" customFormat="1">
      <c r="B196" s="235"/>
      <c r="C196" s="236"/>
      <c r="D196" s="231" t="s">
        <v>149</v>
      </c>
      <c r="E196" s="237" t="s">
        <v>21</v>
      </c>
      <c r="F196" s="238" t="s">
        <v>563</v>
      </c>
      <c r="G196" s="236"/>
      <c r="H196" s="239">
        <v>1</v>
      </c>
      <c r="I196" s="240"/>
      <c r="J196" s="236"/>
      <c r="K196" s="236"/>
      <c r="L196" s="241"/>
      <c r="M196" s="242"/>
      <c r="N196" s="243"/>
      <c r="O196" s="243"/>
      <c r="P196" s="243"/>
      <c r="Q196" s="243"/>
      <c r="R196" s="243"/>
      <c r="S196" s="243"/>
      <c r="T196" s="244"/>
      <c r="AT196" s="245" t="s">
        <v>149</v>
      </c>
      <c r="AU196" s="245" t="s">
        <v>81</v>
      </c>
      <c r="AV196" s="11" t="s">
        <v>81</v>
      </c>
      <c r="AW196" s="11" t="s">
        <v>35</v>
      </c>
      <c r="AX196" s="11" t="s">
        <v>71</v>
      </c>
      <c r="AY196" s="245" t="s">
        <v>136</v>
      </c>
    </row>
    <row r="197" s="1" customFormat="1" ht="16.5" customHeight="1">
      <c r="B197" s="44"/>
      <c r="C197" s="219" t="s">
        <v>344</v>
      </c>
      <c r="D197" s="219" t="s">
        <v>138</v>
      </c>
      <c r="E197" s="220" t="s">
        <v>2192</v>
      </c>
      <c r="F197" s="221" t="s">
        <v>2193</v>
      </c>
      <c r="G197" s="222" t="s">
        <v>353</v>
      </c>
      <c r="H197" s="223">
        <v>1</v>
      </c>
      <c r="I197" s="224"/>
      <c r="J197" s="225">
        <f>ROUND(I197*H197,2)</f>
        <v>0</v>
      </c>
      <c r="K197" s="221" t="s">
        <v>142</v>
      </c>
      <c r="L197" s="70"/>
      <c r="M197" s="226" t="s">
        <v>21</v>
      </c>
      <c r="N197" s="227" t="s">
        <v>42</v>
      </c>
      <c r="O197" s="45"/>
      <c r="P197" s="228">
        <f>O197*H197</f>
        <v>0</v>
      </c>
      <c r="Q197" s="228">
        <v>0</v>
      </c>
      <c r="R197" s="228">
        <f>Q197*H197</f>
        <v>0</v>
      </c>
      <c r="S197" s="228">
        <v>0</v>
      </c>
      <c r="T197" s="229">
        <f>S197*H197</f>
        <v>0</v>
      </c>
      <c r="AR197" s="22" t="s">
        <v>250</v>
      </c>
      <c r="AT197" s="22" t="s">
        <v>138</v>
      </c>
      <c r="AU197" s="22" t="s">
        <v>81</v>
      </c>
      <c r="AY197" s="22" t="s">
        <v>136</v>
      </c>
      <c r="BE197" s="230">
        <f>IF(N197="základní",J197,0)</f>
        <v>0</v>
      </c>
      <c r="BF197" s="230">
        <f>IF(N197="snížená",J197,0)</f>
        <v>0</v>
      </c>
      <c r="BG197" s="230">
        <f>IF(N197="zákl. přenesená",J197,0)</f>
        <v>0</v>
      </c>
      <c r="BH197" s="230">
        <f>IF(N197="sníž. přenesená",J197,0)</f>
        <v>0</v>
      </c>
      <c r="BI197" s="230">
        <f>IF(N197="nulová",J197,0)</f>
        <v>0</v>
      </c>
      <c r="BJ197" s="22" t="s">
        <v>79</v>
      </c>
      <c r="BK197" s="230">
        <f>ROUND(I197*H197,2)</f>
        <v>0</v>
      </c>
      <c r="BL197" s="22" t="s">
        <v>250</v>
      </c>
      <c r="BM197" s="22" t="s">
        <v>2194</v>
      </c>
    </row>
    <row r="198" s="1" customFormat="1">
      <c r="B198" s="44"/>
      <c r="C198" s="72"/>
      <c r="D198" s="231" t="s">
        <v>145</v>
      </c>
      <c r="E198" s="72"/>
      <c r="F198" s="232" t="s">
        <v>2195</v>
      </c>
      <c r="G198" s="72"/>
      <c r="H198" s="72"/>
      <c r="I198" s="189"/>
      <c r="J198" s="72"/>
      <c r="K198" s="72"/>
      <c r="L198" s="70"/>
      <c r="M198" s="233"/>
      <c r="N198" s="45"/>
      <c r="O198" s="45"/>
      <c r="P198" s="45"/>
      <c r="Q198" s="45"/>
      <c r="R198" s="45"/>
      <c r="S198" s="45"/>
      <c r="T198" s="93"/>
      <c r="AT198" s="22" t="s">
        <v>145</v>
      </c>
      <c r="AU198" s="22" t="s">
        <v>81</v>
      </c>
    </row>
    <row r="199" s="1" customFormat="1">
      <c r="B199" s="44"/>
      <c r="C199" s="72"/>
      <c r="D199" s="231" t="s">
        <v>147</v>
      </c>
      <c r="E199" s="72"/>
      <c r="F199" s="234" t="s">
        <v>2196</v>
      </c>
      <c r="G199" s="72"/>
      <c r="H199" s="72"/>
      <c r="I199" s="189"/>
      <c r="J199" s="72"/>
      <c r="K199" s="72"/>
      <c r="L199" s="70"/>
      <c r="M199" s="233"/>
      <c r="N199" s="45"/>
      <c r="O199" s="45"/>
      <c r="P199" s="45"/>
      <c r="Q199" s="45"/>
      <c r="R199" s="45"/>
      <c r="S199" s="45"/>
      <c r="T199" s="93"/>
      <c r="AT199" s="22" t="s">
        <v>147</v>
      </c>
      <c r="AU199" s="22" t="s">
        <v>81</v>
      </c>
    </row>
    <row r="200" s="1" customFormat="1" ht="16.5" customHeight="1">
      <c r="B200" s="44"/>
      <c r="C200" s="246" t="s">
        <v>350</v>
      </c>
      <c r="D200" s="246" t="s">
        <v>228</v>
      </c>
      <c r="E200" s="247" t="s">
        <v>2197</v>
      </c>
      <c r="F200" s="248" t="s">
        <v>2198</v>
      </c>
      <c r="G200" s="249" t="s">
        <v>353</v>
      </c>
      <c r="H200" s="250">
        <v>1</v>
      </c>
      <c r="I200" s="251"/>
      <c r="J200" s="252">
        <f>ROUND(I200*H200,2)</f>
        <v>0</v>
      </c>
      <c r="K200" s="248" t="s">
        <v>142</v>
      </c>
      <c r="L200" s="253"/>
      <c r="M200" s="254" t="s">
        <v>21</v>
      </c>
      <c r="N200" s="255" t="s">
        <v>42</v>
      </c>
      <c r="O200" s="45"/>
      <c r="P200" s="228">
        <f>O200*H200</f>
        <v>0</v>
      </c>
      <c r="Q200" s="228">
        <v>0.0023999999999999998</v>
      </c>
      <c r="R200" s="228">
        <f>Q200*H200</f>
        <v>0.0023999999999999998</v>
      </c>
      <c r="S200" s="228">
        <v>0</v>
      </c>
      <c r="T200" s="229">
        <f>S200*H200</f>
        <v>0</v>
      </c>
      <c r="AR200" s="22" t="s">
        <v>357</v>
      </c>
      <c r="AT200" s="22" t="s">
        <v>228</v>
      </c>
      <c r="AU200" s="22" t="s">
        <v>81</v>
      </c>
      <c r="AY200" s="22" t="s">
        <v>136</v>
      </c>
      <c r="BE200" s="230">
        <f>IF(N200="základní",J200,0)</f>
        <v>0</v>
      </c>
      <c r="BF200" s="230">
        <f>IF(N200="snížená",J200,0)</f>
        <v>0</v>
      </c>
      <c r="BG200" s="230">
        <f>IF(N200="zákl. přenesená",J200,0)</f>
        <v>0</v>
      </c>
      <c r="BH200" s="230">
        <f>IF(N200="sníž. přenesená",J200,0)</f>
        <v>0</v>
      </c>
      <c r="BI200" s="230">
        <f>IF(N200="nulová",J200,0)</f>
        <v>0</v>
      </c>
      <c r="BJ200" s="22" t="s">
        <v>79</v>
      </c>
      <c r="BK200" s="230">
        <f>ROUND(I200*H200,2)</f>
        <v>0</v>
      </c>
      <c r="BL200" s="22" t="s">
        <v>250</v>
      </c>
      <c r="BM200" s="22" t="s">
        <v>2199</v>
      </c>
    </row>
    <row r="201" s="1" customFormat="1">
      <c r="B201" s="44"/>
      <c r="C201" s="72"/>
      <c r="D201" s="231" t="s">
        <v>145</v>
      </c>
      <c r="E201" s="72"/>
      <c r="F201" s="232" t="s">
        <v>2198</v>
      </c>
      <c r="G201" s="72"/>
      <c r="H201" s="72"/>
      <c r="I201" s="189"/>
      <c r="J201" s="72"/>
      <c r="K201" s="72"/>
      <c r="L201" s="70"/>
      <c r="M201" s="233"/>
      <c r="N201" s="45"/>
      <c r="O201" s="45"/>
      <c r="P201" s="45"/>
      <c r="Q201" s="45"/>
      <c r="R201" s="45"/>
      <c r="S201" s="45"/>
      <c r="T201" s="93"/>
      <c r="AT201" s="22" t="s">
        <v>145</v>
      </c>
      <c r="AU201" s="22" t="s">
        <v>81</v>
      </c>
    </row>
    <row r="202" s="11" customFormat="1">
      <c r="B202" s="235"/>
      <c r="C202" s="236"/>
      <c r="D202" s="231" t="s">
        <v>149</v>
      </c>
      <c r="E202" s="237" t="s">
        <v>21</v>
      </c>
      <c r="F202" s="238" t="s">
        <v>563</v>
      </c>
      <c r="G202" s="236"/>
      <c r="H202" s="239">
        <v>1</v>
      </c>
      <c r="I202" s="240"/>
      <c r="J202" s="236"/>
      <c r="K202" s="236"/>
      <c r="L202" s="241"/>
      <c r="M202" s="242"/>
      <c r="N202" s="243"/>
      <c r="O202" s="243"/>
      <c r="P202" s="243"/>
      <c r="Q202" s="243"/>
      <c r="R202" s="243"/>
      <c r="S202" s="243"/>
      <c r="T202" s="244"/>
      <c r="AT202" s="245" t="s">
        <v>149</v>
      </c>
      <c r="AU202" s="245" t="s">
        <v>81</v>
      </c>
      <c r="AV202" s="11" t="s">
        <v>81</v>
      </c>
      <c r="AW202" s="11" t="s">
        <v>35</v>
      </c>
      <c r="AX202" s="11" t="s">
        <v>71</v>
      </c>
      <c r="AY202" s="245" t="s">
        <v>136</v>
      </c>
    </row>
    <row r="203" s="1" customFormat="1" ht="16.5" customHeight="1">
      <c r="B203" s="44"/>
      <c r="C203" s="219" t="s">
        <v>357</v>
      </c>
      <c r="D203" s="219" t="s">
        <v>138</v>
      </c>
      <c r="E203" s="220" t="s">
        <v>2200</v>
      </c>
      <c r="F203" s="221" t="s">
        <v>2201</v>
      </c>
      <c r="G203" s="222" t="s">
        <v>491</v>
      </c>
      <c r="H203" s="259"/>
      <c r="I203" s="224"/>
      <c r="J203" s="225">
        <f>ROUND(I203*H203,2)</f>
        <v>0</v>
      </c>
      <c r="K203" s="221" t="s">
        <v>142</v>
      </c>
      <c r="L203" s="70"/>
      <c r="M203" s="226" t="s">
        <v>21</v>
      </c>
      <c r="N203" s="227" t="s">
        <v>42</v>
      </c>
      <c r="O203" s="45"/>
      <c r="P203" s="228">
        <f>O203*H203</f>
        <v>0</v>
      </c>
      <c r="Q203" s="228">
        <v>0</v>
      </c>
      <c r="R203" s="228">
        <f>Q203*H203</f>
        <v>0</v>
      </c>
      <c r="S203" s="228">
        <v>0</v>
      </c>
      <c r="T203" s="229">
        <f>S203*H203</f>
        <v>0</v>
      </c>
      <c r="AR203" s="22" t="s">
        <v>250</v>
      </c>
      <c r="AT203" s="22" t="s">
        <v>138</v>
      </c>
      <c r="AU203" s="22" t="s">
        <v>81</v>
      </c>
      <c r="AY203" s="22" t="s">
        <v>136</v>
      </c>
      <c r="BE203" s="230">
        <f>IF(N203="základní",J203,0)</f>
        <v>0</v>
      </c>
      <c r="BF203" s="230">
        <f>IF(N203="snížená",J203,0)</f>
        <v>0</v>
      </c>
      <c r="BG203" s="230">
        <f>IF(N203="zákl. přenesená",J203,0)</f>
        <v>0</v>
      </c>
      <c r="BH203" s="230">
        <f>IF(N203="sníž. přenesená",J203,0)</f>
        <v>0</v>
      </c>
      <c r="BI203" s="230">
        <f>IF(N203="nulová",J203,0)</f>
        <v>0</v>
      </c>
      <c r="BJ203" s="22" t="s">
        <v>79</v>
      </c>
      <c r="BK203" s="230">
        <f>ROUND(I203*H203,2)</f>
        <v>0</v>
      </c>
      <c r="BL203" s="22" t="s">
        <v>250</v>
      </c>
      <c r="BM203" s="22" t="s">
        <v>2202</v>
      </c>
    </row>
    <row r="204" s="1" customFormat="1">
      <c r="B204" s="44"/>
      <c r="C204" s="72"/>
      <c r="D204" s="231" t="s">
        <v>145</v>
      </c>
      <c r="E204" s="72"/>
      <c r="F204" s="232" t="s">
        <v>2203</v>
      </c>
      <c r="G204" s="72"/>
      <c r="H204" s="72"/>
      <c r="I204" s="189"/>
      <c r="J204" s="72"/>
      <c r="K204" s="72"/>
      <c r="L204" s="70"/>
      <c r="M204" s="233"/>
      <c r="N204" s="45"/>
      <c r="O204" s="45"/>
      <c r="P204" s="45"/>
      <c r="Q204" s="45"/>
      <c r="R204" s="45"/>
      <c r="S204" s="45"/>
      <c r="T204" s="93"/>
      <c r="AT204" s="22" t="s">
        <v>145</v>
      </c>
      <c r="AU204" s="22" t="s">
        <v>81</v>
      </c>
    </row>
    <row r="205" s="1" customFormat="1">
      <c r="B205" s="44"/>
      <c r="C205" s="72"/>
      <c r="D205" s="231" t="s">
        <v>147</v>
      </c>
      <c r="E205" s="72"/>
      <c r="F205" s="234" t="s">
        <v>2204</v>
      </c>
      <c r="G205" s="72"/>
      <c r="H205" s="72"/>
      <c r="I205" s="189"/>
      <c r="J205" s="72"/>
      <c r="K205" s="72"/>
      <c r="L205" s="70"/>
      <c r="M205" s="233"/>
      <c r="N205" s="45"/>
      <c r="O205" s="45"/>
      <c r="P205" s="45"/>
      <c r="Q205" s="45"/>
      <c r="R205" s="45"/>
      <c r="S205" s="45"/>
      <c r="T205" s="93"/>
      <c r="AT205" s="22" t="s">
        <v>147</v>
      </c>
      <c r="AU205" s="22" t="s">
        <v>81</v>
      </c>
    </row>
    <row r="206" s="10" customFormat="1" ht="29.88" customHeight="1">
      <c r="B206" s="203"/>
      <c r="C206" s="204"/>
      <c r="D206" s="205" t="s">
        <v>70</v>
      </c>
      <c r="E206" s="217" t="s">
        <v>402</v>
      </c>
      <c r="F206" s="217" t="s">
        <v>403</v>
      </c>
      <c r="G206" s="204"/>
      <c r="H206" s="204"/>
      <c r="I206" s="207"/>
      <c r="J206" s="218">
        <f>BK206</f>
        <v>0</v>
      </c>
      <c r="K206" s="204"/>
      <c r="L206" s="209"/>
      <c r="M206" s="210"/>
      <c r="N206" s="211"/>
      <c r="O206" s="211"/>
      <c r="P206" s="212">
        <f>SUM(P207:P215)</f>
        <v>0</v>
      </c>
      <c r="Q206" s="211"/>
      <c r="R206" s="212">
        <f>SUM(R207:R215)</f>
        <v>0.071890000000000009</v>
      </c>
      <c r="S206" s="211"/>
      <c r="T206" s="213">
        <f>SUM(T207:T215)</f>
        <v>0</v>
      </c>
      <c r="AR206" s="214" t="s">
        <v>81</v>
      </c>
      <c r="AT206" s="215" t="s">
        <v>70</v>
      </c>
      <c r="AU206" s="215" t="s">
        <v>79</v>
      </c>
      <c r="AY206" s="214" t="s">
        <v>136</v>
      </c>
      <c r="BK206" s="216">
        <f>SUM(BK207:BK215)</f>
        <v>0</v>
      </c>
    </row>
    <row r="207" s="1" customFormat="1" ht="16.5" customHeight="1">
      <c r="B207" s="44"/>
      <c r="C207" s="219" t="s">
        <v>363</v>
      </c>
      <c r="D207" s="219" t="s">
        <v>138</v>
      </c>
      <c r="E207" s="220" t="s">
        <v>405</v>
      </c>
      <c r="F207" s="221" t="s">
        <v>406</v>
      </c>
      <c r="G207" s="222" t="s">
        <v>253</v>
      </c>
      <c r="H207" s="223">
        <v>91</v>
      </c>
      <c r="I207" s="224"/>
      <c r="J207" s="225">
        <f>ROUND(I207*H207,2)</f>
        <v>0</v>
      </c>
      <c r="K207" s="221" t="s">
        <v>142</v>
      </c>
      <c r="L207" s="70"/>
      <c r="M207" s="226" t="s">
        <v>21</v>
      </c>
      <c r="N207" s="227" t="s">
        <v>42</v>
      </c>
      <c r="O207" s="45"/>
      <c r="P207" s="228">
        <f>O207*H207</f>
        <v>0</v>
      </c>
      <c r="Q207" s="228">
        <v>0.00054000000000000001</v>
      </c>
      <c r="R207" s="228">
        <f>Q207*H207</f>
        <v>0.049140000000000003</v>
      </c>
      <c r="S207" s="228">
        <v>0</v>
      </c>
      <c r="T207" s="229">
        <f>S207*H207</f>
        <v>0</v>
      </c>
      <c r="AR207" s="22" t="s">
        <v>250</v>
      </c>
      <c r="AT207" s="22" t="s">
        <v>138</v>
      </c>
      <c r="AU207" s="22" t="s">
        <v>81</v>
      </c>
      <c r="AY207" s="22" t="s">
        <v>136</v>
      </c>
      <c r="BE207" s="230">
        <f>IF(N207="základní",J207,0)</f>
        <v>0</v>
      </c>
      <c r="BF207" s="230">
        <f>IF(N207="snížená",J207,0)</f>
        <v>0</v>
      </c>
      <c r="BG207" s="230">
        <f>IF(N207="zákl. přenesená",J207,0)</f>
        <v>0</v>
      </c>
      <c r="BH207" s="230">
        <f>IF(N207="sníž. přenesená",J207,0)</f>
        <v>0</v>
      </c>
      <c r="BI207" s="230">
        <f>IF(N207="nulová",J207,0)</f>
        <v>0</v>
      </c>
      <c r="BJ207" s="22" t="s">
        <v>79</v>
      </c>
      <c r="BK207" s="230">
        <f>ROUND(I207*H207,2)</f>
        <v>0</v>
      </c>
      <c r="BL207" s="22" t="s">
        <v>250</v>
      </c>
      <c r="BM207" s="22" t="s">
        <v>2205</v>
      </c>
    </row>
    <row r="208" s="1" customFormat="1">
      <c r="B208" s="44"/>
      <c r="C208" s="72"/>
      <c r="D208" s="231" t="s">
        <v>145</v>
      </c>
      <c r="E208" s="72"/>
      <c r="F208" s="232" t="s">
        <v>408</v>
      </c>
      <c r="G208" s="72"/>
      <c r="H208" s="72"/>
      <c r="I208" s="189"/>
      <c r="J208" s="72"/>
      <c r="K208" s="72"/>
      <c r="L208" s="70"/>
      <c r="M208" s="233"/>
      <c r="N208" s="45"/>
      <c r="O208" s="45"/>
      <c r="P208" s="45"/>
      <c r="Q208" s="45"/>
      <c r="R208" s="45"/>
      <c r="S208" s="45"/>
      <c r="T208" s="93"/>
      <c r="AT208" s="22" t="s">
        <v>145</v>
      </c>
      <c r="AU208" s="22" t="s">
        <v>81</v>
      </c>
    </row>
    <row r="209" s="11" customFormat="1">
      <c r="B209" s="235"/>
      <c r="C209" s="236"/>
      <c r="D209" s="231" t="s">
        <v>149</v>
      </c>
      <c r="E209" s="237" t="s">
        <v>21</v>
      </c>
      <c r="F209" s="238" t="s">
        <v>2084</v>
      </c>
      <c r="G209" s="236"/>
      <c r="H209" s="239">
        <v>91</v>
      </c>
      <c r="I209" s="240"/>
      <c r="J209" s="236"/>
      <c r="K209" s="236"/>
      <c r="L209" s="241"/>
      <c r="M209" s="242"/>
      <c r="N209" s="243"/>
      <c r="O209" s="243"/>
      <c r="P209" s="243"/>
      <c r="Q209" s="243"/>
      <c r="R209" s="243"/>
      <c r="S209" s="243"/>
      <c r="T209" s="244"/>
      <c r="AT209" s="245" t="s">
        <v>149</v>
      </c>
      <c r="AU209" s="245" t="s">
        <v>81</v>
      </c>
      <c r="AV209" s="11" t="s">
        <v>81</v>
      </c>
      <c r="AW209" s="11" t="s">
        <v>35</v>
      </c>
      <c r="AX209" s="11" t="s">
        <v>71</v>
      </c>
      <c r="AY209" s="245" t="s">
        <v>136</v>
      </c>
    </row>
    <row r="210" s="1" customFormat="1" ht="16.5" customHeight="1">
      <c r="B210" s="44"/>
      <c r="C210" s="219" t="s">
        <v>368</v>
      </c>
      <c r="D210" s="219" t="s">
        <v>138</v>
      </c>
      <c r="E210" s="220" t="s">
        <v>2206</v>
      </c>
      <c r="F210" s="221" t="s">
        <v>2207</v>
      </c>
      <c r="G210" s="222" t="s">
        <v>253</v>
      </c>
      <c r="H210" s="223">
        <v>91</v>
      </c>
      <c r="I210" s="224"/>
      <c r="J210" s="225">
        <f>ROUND(I210*H210,2)</f>
        <v>0</v>
      </c>
      <c r="K210" s="221" t="s">
        <v>142</v>
      </c>
      <c r="L210" s="70"/>
      <c r="M210" s="226" t="s">
        <v>21</v>
      </c>
      <c r="N210" s="227" t="s">
        <v>42</v>
      </c>
      <c r="O210" s="45"/>
      <c r="P210" s="228">
        <f>O210*H210</f>
        <v>0</v>
      </c>
      <c r="Q210" s="228">
        <v>0.00025000000000000001</v>
      </c>
      <c r="R210" s="228">
        <f>Q210*H210</f>
        <v>0.022749999999999999</v>
      </c>
      <c r="S210" s="228">
        <v>0</v>
      </c>
      <c r="T210" s="229">
        <f>S210*H210</f>
        <v>0</v>
      </c>
      <c r="AR210" s="22" t="s">
        <v>250</v>
      </c>
      <c r="AT210" s="22" t="s">
        <v>138</v>
      </c>
      <c r="AU210" s="22" t="s">
        <v>81</v>
      </c>
      <c r="AY210" s="22" t="s">
        <v>136</v>
      </c>
      <c r="BE210" s="230">
        <f>IF(N210="základní",J210,0)</f>
        <v>0</v>
      </c>
      <c r="BF210" s="230">
        <f>IF(N210="snížená",J210,0)</f>
        <v>0</v>
      </c>
      <c r="BG210" s="230">
        <f>IF(N210="zákl. přenesená",J210,0)</f>
        <v>0</v>
      </c>
      <c r="BH210" s="230">
        <f>IF(N210="sníž. přenesená",J210,0)</f>
        <v>0</v>
      </c>
      <c r="BI210" s="230">
        <f>IF(N210="nulová",J210,0)</f>
        <v>0</v>
      </c>
      <c r="BJ210" s="22" t="s">
        <v>79</v>
      </c>
      <c r="BK210" s="230">
        <f>ROUND(I210*H210,2)</f>
        <v>0</v>
      </c>
      <c r="BL210" s="22" t="s">
        <v>250</v>
      </c>
      <c r="BM210" s="22" t="s">
        <v>2208</v>
      </c>
    </row>
    <row r="211" s="1" customFormat="1">
      <c r="B211" s="44"/>
      <c r="C211" s="72"/>
      <c r="D211" s="231" t="s">
        <v>145</v>
      </c>
      <c r="E211" s="72"/>
      <c r="F211" s="232" t="s">
        <v>2209</v>
      </c>
      <c r="G211" s="72"/>
      <c r="H211" s="72"/>
      <c r="I211" s="189"/>
      <c r="J211" s="72"/>
      <c r="K211" s="72"/>
      <c r="L211" s="70"/>
      <c r="M211" s="233"/>
      <c r="N211" s="45"/>
      <c r="O211" s="45"/>
      <c r="P211" s="45"/>
      <c r="Q211" s="45"/>
      <c r="R211" s="45"/>
      <c r="S211" s="45"/>
      <c r="T211" s="93"/>
      <c r="AT211" s="22" t="s">
        <v>145</v>
      </c>
      <c r="AU211" s="22" t="s">
        <v>81</v>
      </c>
    </row>
    <row r="212" s="11" customFormat="1">
      <c r="B212" s="235"/>
      <c r="C212" s="236"/>
      <c r="D212" s="231" t="s">
        <v>149</v>
      </c>
      <c r="E212" s="237" t="s">
        <v>21</v>
      </c>
      <c r="F212" s="238" t="s">
        <v>2084</v>
      </c>
      <c r="G212" s="236"/>
      <c r="H212" s="239">
        <v>91</v>
      </c>
      <c r="I212" s="240"/>
      <c r="J212" s="236"/>
      <c r="K212" s="236"/>
      <c r="L212" s="241"/>
      <c r="M212" s="242"/>
      <c r="N212" s="243"/>
      <c r="O212" s="243"/>
      <c r="P212" s="243"/>
      <c r="Q212" s="243"/>
      <c r="R212" s="243"/>
      <c r="S212" s="243"/>
      <c r="T212" s="244"/>
      <c r="AT212" s="245" t="s">
        <v>149</v>
      </c>
      <c r="AU212" s="245" t="s">
        <v>81</v>
      </c>
      <c r="AV212" s="11" t="s">
        <v>81</v>
      </c>
      <c r="AW212" s="11" t="s">
        <v>35</v>
      </c>
      <c r="AX212" s="11" t="s">
        <v>71</v>
      </c>
      <c r="AY212" s="245" t="s">
        <v>136</v>
      </c>
    </row>
    <row r="213" s="1" customFormat="1" ht="16.5" customHeight="1">
      <c r="B213" s="44"/>
      <c r="C213" s="219" t="s">
        <v>374</v>
      </c>
      <c r="D213" s="219" t="s">
        <v>138</v>
      </c>
      <c r="E213" s="220" t="s">
        <v>2210</v>
      </c>
      <c r="F213" s="221" t="s">
        <v>2211</v>
      </c>
      <c r="G213" s="222" t="s">
        <v>491</v>
      </c>
      <c r="H213" s="259"/>
      <c r="I213" s="224"/>
      <c r="J213" s="225">
        <f>ROUND(I213*H213,2)</f>
        <v>0</v>
      </c>
      <c r="K213" s="221" t="s">
        <v>142</v>
      </c>
      <c r="L213" s="70"/>
      <c r="M213" s="226" t="s">
        <v>21</v>
      </c>
      <c r="N213" s="227" t="s">
        <v>42</v>
      </c>
      <c r="O213" s="45"/>
      <c r="P213" s="228">
        <f>O213*H213</f>
        <v>0</v>
      </c>
      <c r="Q213" s="228">
        <v>0</v>
      </c>
      <c r="R213" s="228">
        <f>Q213*H213</f>
        <v>0</v>
      </c>
      <c r="S213" s="228">
        <v>0</v>
      </c>
      <c r="T213" s="229">
        <f>S213*H213</f>
        <v>0</v>
      </c>
      <c r="AR213" s="22" t="s">
        <v>250</v>
      </c>
      <c r="AT213" s="22" t="s">
        <v>138</v>
      </c>
      <c r="AU213" s="22" t="s">
        <v>81</v>
      </c>
      <c r="AY213" s="22" t="s">
        <v>136</v>
      </c>
      <c r="BE213" s="230">
        <f>IF(N213="základní",J213,0)</f>
        <v>0</v>
      </c>
      <c r="BF213" s="230">
        <f>IF(N213="snížená",J213,0)</f>
        <v>0</v>
      </c>
      <c r="BG213" s="230">
        <f>IF(N213="zákl. přenesená",J213,0)</f>
        <v>0</v>
      </c>
      <c r="BH213" s="230">
        <f>IF(N213="sníž. přenesená",J213,0)</f>
        <v>0</v>
      </c>
      <c r="BI213" s="230">
        <f>IF(N213="nulová",J213,0)</f>
        <v>0</v>
      </c>
      <c r="BJ213" s="22" t="s">
        <v>79</v>
      </c>
      <c r="BK213" s="230">
        <f>ROUND(I213*H213,2)</f>
        <v>0</v>
      </c>
      <c r="BL213" s="22" t="s">
        <v>250</v>
      </c>
      <c r="BM213" s="22" t="s">
        <v>2212</v>
      </c>
    </row>
    <row r="214" s="1" customFormat="1">
      <c r="B214" s="44"/>
      <c r="C214" s="72"/>
      <c r="D214" s="231" t="s">
        <v>145</v>
      </c>
      <c r="E214" s="72"/>
      <c r="F214" s="232" t="s">
        <v>2213</v>
      </c>
      <c r="G214" s="72"/>
      <c r="H214" s="72"/>
      <c r="I214" s="189"/>
      <c r="J214" s="72"/>
      <c r="K214" s="72"/>
      <c r="L214" s="70"/>
      <c r="M214" s="233"/>
      <c r="N214" s="45"/>
      <c r="O214" s="45"/>
      <c r="P214" s="45"/>
      <c r="Q214" s="45"/>
      <c r="R214" s="45"/>
      <c r="S214" s="45"/>
      <c r="T214" s="93"/>
      <c r="AT214" s="22" t="s">
        <v>145</v>
      </c>
      <c r="AU214" s="22" t="s">
        <v>81</v>
      </c>
    </row>
    <row r="215" s="1" customFormat="1">
      <c r="B215" s="44"/>
      <c r="C215" s="72"/>
      <c r="D215" s="231" t="s">
        <v>147</v>
      </c>
      <c r="E215" s="72"/>
      <c r="F215" s="234" t="s">
        <v>1670</v>
      </c>
      <c r="G215" s="72"/>
      <c r="H215" s="72"/>
      <c r="I215" s="189"/>
      <c r="J215" s="72"/>
      <c r="K215" s="72"/>
      <c r="L215" s="70"/>
      <c r="M215" s="233"/>
      <c r="N215" s="45"/>
      <c r="O215" s="45"/>
      <c r="P215" s="45"/>
      <c r="Q215" s="45"/>
      <c r="R215" s="45"/>
      <c r="S215" s="45"/>
      <c r="T215" s="93"/>
      <c r="AT215" s="22" t="s">
        <v>147</v>
      </c>
      <c r="AU215" s="22" t="s">
        <v>81</v>
      </c>
    </row>
    <row r="216" s="10" customFormat="1" ht="29.88" customHeight="1">
      <c r="B216" s="203"/>
      <c r="C216" s="204"/>
      <c r="D216" s="205" t="s">
        <v>70</v>
      </c>
      <c r="E216" s="217" t="s">
        <v>2214</v>
      </c>
      <c r="F216" s="217" t="s">
        <v>2215</v>
      </c>
      <c r="G216" s="204"/>
      <c r="H216" s="204"/>
      <c r="I216" s="207"/>
      <c r="J216" s="218">
        <f>BK216</f>
        <v>0</v>
      </c>
      <c r="K216" s="204"/>
      <c r="L216" s="209"/>
      <c r="M216" s="210"/>
      <c r="N216" s="211"/>
      <c r="O216" s="211"/>
      <c r="P216" s="212">
        <f>SUM(P217:P228)</f>
        <v>0</v>
      </c>
      <c r="Q216" s="211"/>
      <c r="R216" s="212">
        <f>SUM(R217:R228)</f>
        <v>0.00060384000000000002</v>
      </c>
      <c r="S216" s="211"/>
      <c r="T216" s="213">
        <f>SUM(T217:T228)</f>
        <v>0</v>
      </c>
      <c r="AR216" s="214" t="s">
        <v>81</v>
      </c>
      <c r="AT216" s="215" t="s">
        <v>70</v>
      </c>
      <c r="AU216" s="215" t="s">
        <v>79</v>
      </c>
      <c r="AY216" s="214" t="s">
        <v>136</v>
      </c>
      <c r="BK216" s="216">
        <f>SUM(BK217:BK228)</f>
        <v>0</v>
      </c>
    </row>
    <row r="217" s="1" customFormat="1" ht="16.5" customHeight="1">
      <c r="B217" s="44"/>
      <c r="C217" s="219" t="s">
        <v>380</v>
      </c>
      <c r="D217" s="219" t="s">
        <v>138</v>
      </c>
      <c r="E217" s="220" t="s">
        <v>2216</v>
      </c>
      <c r="F217" s="221" t="s">
        <v>2217</v>
      </c>
      <c r="G217" s="222" t="s">
        <v>253</v>
      </c>
      <c r="H217" s="223">
        <v>1.258</v>
      </c>
      <c r="I217" s="224"/>
      <c r="J217" s="225">
        <f>ROUND(I217*H217,2)</f>
        <v>0</v>
      </c>
      <c r="K217" s="221" t="s">
        <v>142</v>
      </c>
      <c r="L217" s="70"/>
      <c r="M217" s="226" t="s">
        <v>21</v>
      </c>
      <c r="N217" s="227" t="s">
        <v>42</v>
      </c>
      <c r="O217" s="45"/>
      <c r="P217" s="228">
        <f>O217*H217</f>
        <v>0</v>
      </c>
      <c r="Q217" s="228">
        <v>6.9999999999999994E-05</v>
      </c>
      <c r="R217" s="228">
        <f>Q217*H217</f>
        <v>8.8059999999999994E-05</v>
      </c>
      <c r="S217" s="228">
        <v>0</v>
      </c>
      <c r="T217" s="229">
        <f>S217*H217</f>
        <v>0</v>
      </c>
      <c r="AR217" s="22" t="s">
        <v>250</v>
      </c>
      <c r="AT217" s="22" t="s">
        <v>138</v>
      </c>
      <c r="AU217" s="22" t="s">
        <v>81</v>
      </c>
      <c r="AY217" s="22" t="s">
        <v>136</v>
      </c>
      <c r="BE217" s="230">
        <f>IF(N217="základní",J217,0)</f>
        <v>0</v>
      </c>
      <c r="BF217" s="230">
        <f>IF(N217="snížená",J217,0)</f>
        <v>0</v>
      </c>
      <c r="BG217" s="230">
        <f>IF(N217="zákl. přenesená",J217,0)</f>
        <v>0</v>
      </c>
      <c r="BH217" s="230">
        <f>IF(N217="sníž. přenesená",J217,0)</f>
        <v>0</v>
      </c>
      <c r="BI217" s="230">
        <f>IF(N217="nulová",J217,0)</f>
        <v>0</v>
      </c>
      <c r="BJ217" s="22" t="s">
        <v>79</v>
      </c>
      <c r="BK217" s="230">
        <f>ROUND(I217*H217,2)</f>
        <v>0</v>
      </c>
      <c r="BL217" s="22" t="s">
        <v>250</v>
      </c>
      <c r="BM217" s="22" t="s">
        <v>2218</v>
      </c>
    </row>
    <row r="218" s="1" customFormat="1">
      <c r="B218" s="44"/>
      <c r="C218" s="72"/>
      <c r="D218" s="231" t="s">
        <v>145</v>
      </c>
      <c r="E218" s="72"/>
      <c r="F218" s="232" t="s">
        <v>2219</v>
      </c>
      <c r="G218" s="72"/>
      <c r="H218" s="72"/>
      <c r="I218" s="189"/>
      <c r="J218" s="72"/>
      <c r="K218" s="72"/>
      <c r="L218" s="70"/>
      <c r="M218" s="233"/>
      <c r="N218" s="45"/>
      <c r="O218" s="45"/>
      <c r="P218" s="45"/>
      <c r="Q218" s="45"/>
      <c r="R218" s="45"/>
      <c r="S218" s="45"/>
      <c r="T218" s="93"/>
      <c r="AT218" s="22" t="s">
        <v>145</v>
      </c>
      <c r="AU218" s="22" t="s">
        <v>81</v>
      </c>
    </row>
    <row r="219" s="11" customFormat="1">
      <c r="B219" s="235"/>
      <c r="C219" s="236"/>
      <c r="D219" s="231" t="s">
        <v>149</v>
      </c>
      <c r="E219" s="237" t="s">
        <v>21</v>
      </c>
      <c r="F219" s="238" t="s">
        <v>2220</v>
      </c>
      <c r="G219" s="236"/>
      <c r="H219" s="239">
        <v>1.258</v>
      </c>
      <c r="I219" s="240"/>
      <c r="J219" s="236"/>
      <c r="K219" s="236"/>
      <c r="L219" s="241"/>
      <c r="M219" s="242"/>
      <c r="N219" s="243"/>
      <c r="O219" s="243"/>
      <c r="P219" s="243"/>
      <c r="Q219" s="243"/>
      <c r="R219" s="243"/>
      <c r="S219" s="243"/>
      <c r="T219" s="244"/>
      <c r="AT219" s="245" t="s">
        <v>149</v>
      </c>
      <c r="AU219" s="245" t="s">
        <v>81</v>
      </c>
      <c r="AV219" s="11" t="s">
        <v>81</v>
      </c>
      <c r="AW219" s="11" t="s">
        <v>35</v>
      </c>
      <c r="AX219" s="11" t="s">
        <v>71</v>
      </c>
      <c r="AY219" s="245" t="s">
        <v>136</v>
      </c>
    </row>
    <row r="220" s="1" customFormat="1" ht="25.5" customHeight="1">
      <c r="B220" s="44"/>
      <c r="C220" s="219" t="s">
        <v>387</v>
      </c>
      <c r="D220" s="219" t="s">
        <v>138</v>
      </c>
      <c r="E220" s="220" t="s">
        <v>2221</v>
      </c>
      <c r="F220" s="221" t="s">
        <v>2222</v>
      </c>
      <c r="G220" s="222" t="s">
        <v>253</v>
      </c>
      <c r="H220" s="223">
        <v>1.258</v>
      </c>
      <c r="I220" s="224"/>
      <c r="J220" s="225">
        <f>ROUND(I220*H220,2)</f>
        <v>0</v>
      </c>
      <c r="K220" s="221" t="s">
        <v>142</v>
      </c>
      <c r="L220" s="70"/>
      <c r="M220" s="226" t="s">
        <v>21</v>
      </c>
      <c r="N220" s="227" t="s">
        <v>42</v>
      </c>
      <c r="O220" s="45"/>
      <c r="P220" s="228">
        <f>O220*H220</f>
        <v>0</v>
      </c>
      <c r="Q220" s="228">
        <v>0.00017000000000000001</v>
      </c>
      <c r="R220" s="228">
        <f>Q220*H220</f>
        <v>0.00021386000000000002</v>
      </c>
      <c r="S220" s="228">
        <v>0</v>
      </c>
      <c r="T220" s="229">
        <f>S220*H220</f>
        <v>0</v>
      </c>
      <c r="AR220" s="22" t="s">
        <v>250</v>
      </c>
      <c r="AT220" s="22" t="s">
        <v>138</v>
      </c>
      <c r="AU220" s="22" t="s">
        <v>81</v>
      </c>
      <c r="AY220" s="22" t="s">
        <v>136</v>
      </c>
      <c r="BE220" s="230">
        <f>IF(N220="základní",J220,0)</f>
        <v>0</v>
      </c>
      <c r="BF220" s="230">
        <f>IF(N220="snížená",J220,0)</f>
        <v>0</v>
      </c>
      <c r="BG220" s="230">
        <f>IF(N220="zákl. přenesená",J220,0)</f>
        <v>0</v>
      </c>
      <c r="BH220" s="230">
        <f>IF(N220="sníž. přenesená",J220,0)</f>
        <v>0</v>
      </c>
      <c r="BI220" s="230">
        <f>IF(N220="nulová",J220,0)</f>
        <v>0</v>
      </c>
      <c r="BJ220" s="22" t="s">
        <v>79</v>
      </c>
      <c r="BK220" s="230">
        <f>ROUND(I220*H220,2)</f>
        <v>0</v>
      </c>
      <c r="BL220" s="22" t="s">
        <v>250</v>
      </c>
      <c r="BM220" s="22" t="s">
        <v>2223</v>
      </c>
    </row>
    <row r="221" s="1" customFormat="1">
      <c r="B221" s="44"/>
      <c r="C221" s="72"/>
      <c r="D221" s="231" t="s">
        <v>145</v>
      </c>
      <c r="E221" s="72"/>
      <c r="F221" s="232" t="s">
        <v>2224</v>
      </c>
      <c r="G221" s="72"/>
      <c r="H221" s="72"/>
      <c r="I221" s="189"/>
      <c r="J221" s="72"/>
      <c r="K221" s="72"/>
      <c r="L221" s="70"/>
      <c r="M221" s="233"/>
      <c r="N221" s="45"/>
      <c r="O221" s="45"/>
      <c r="P221" s="45"/>
      <c r="Q221" s="45"/>
      <c r="R221" s="45"/>
      <c r="S221" s="45"/>
      <c r="T221" s="93"/>
      <c r="AT221" s="22" t="s">
        <v>145</v>
      </c>
      <c r="AU221" s="22" t="s">
        <v>81</v>
      </c>
    </row>
    <row r="222" s="11" customFormat="1">
      <c r="B222" s="235"/>
      <c r="C222" s="236"/>
      <c r="D222" s="231" t="s">
        <v>149</v>
      </c>
      <c r="E222" s="237" t="s">
        <v>21</v>
      </c>
      <c r="F222" s="238" t="s">
        <v>2220</v>
      </c>
      <c r="G222" s="236"/>
      <c r="H222" s="239">
        <v>1.258</v>
      </c>
      <c r="I222" s="240"/>
      <c r="J222" s="236"/>
      <c r="K222" s="236"/>
      <c r="L222" s="241"/>
      <c r="M222" s="242"/>
      <c r="N222" s="243"/>
      <c r="O222" s="243"/>
      <c r="P222" s="243"/>
      <c r="Q222" s="243"/>
      <c r="R222" s="243"/>
      <c r="S222" s="243"/>
      <c r="T222" s="244"/>
      <c r="AT222" s="245" t="s">
        <v>149</v>
      </c>
      <c r="AU222" s="245" t="s">
        <v>81</v>
      </c>
      <c r="AV222" s="11" t="s">
        <v>81</v>
      </c>
      <c r="AW222" s="11" t="s">
        <v>35</v>
      </c>
      <c r="AX222" s="11" t="s">
        <v>71</v>
      </c>
      <c r="AY222" s="245" t="s">
        <v>136</v>
      </c>
    </row>
    <row r="223" s="1" customFormat="1" ht="16.5" customHeight="1">
      <c r="B223" s="44"/>
      <c r="C223" s="219" t="s">
        <v>393</v>
      </c>
      <c r="D223" s="219" t="s">
        <v>138</v>
      </c>
      <c r="E223" s="220" t="s">
        <v>2225</v>
      </c>
      <c r="F223" s="221" t="s">
        <v>2226</v>
      </c>
      <c r="G223" s="222" t="s">
        <v>253</v>
      </c>
      <c r="H223" s="223">
        <v>1.258</v>
      </c>
      <c r="I223" s="224"/>
      <c r="J223" s="225">
        <f>ROUND(I223*H223,2)</f>
        <v>0</v>
      </c>
      <c r="K223" s="221" t="s">
        <v>142</v>
      </c>
      <c r="L223" s="70"/>
      <c r="M223" s="226" t="s">
        <v>21</v>
      </c>
      <c r="N223" s="227" t="s">
        <v>42</v>
      </c>
      <c r="O223" s="45"/>
      <c r="P223" s="228">
        <f>O223*H223</f>
        <v>0</v>
      </c>
      <c r="Q223" s="228">
        <v>0.00012</v>
      </c>
      <c r="R223" s="228">
        <f>Q223*H223</f>
        <v>0.00015096000000000001</v>
      </c>
      <c r="S223" s="228">
        <v>0</v>
      </c>
      <c r="T223" s="229">
        <f>S223*H223</f>
        <v>0</v>
      </c>
      <c r="AR223" s="22" t="s">
        <v>250</v>
      </c>
      <c r="AT223" s="22" t="s">
        <v>138</v>
      </c>
      <c r="AU223" s="22" t="s">
        <v>81</v>
      </c>
      <c r="AY223" s="22" t="s">
        <v>136</v>
      </c>
      <c r="BE223" s="230">
        <f>IF(N223="základní",J223,0)</f>
        <v>0</v>
      </c>
      <c r="BF223" s="230">
        <f>IF(N223="snížená",J223,0)</f>
        <v>0</v>
      </c>
      <c r="BG223" s="230">
        <f>IF(N223="zákl. přenesená",J223,0)</f>
        <v>0</v>
      </c>
      <c r="BH223" s="230">
        <f>IF(N223="sníž. přenesená",J223,0)</f>
        <v>0</v>
      </c>
      <c r="BI223" s="230">
        <f>IF(N223="nulová",J223,0)</f>
        <v>0</v>
      </c>
      <c r="BJ223" s="22" t="s">
        <v>79</v>
      </c>
      <c r="BK223" s="230">
        <f>ROUND(I223*H223,2)</f>
        <v>0</v>
      </c>
      <c r="BL223" s="22" t="s">
        <v>250</v>
      </c>
      <c r="BM223" s="22" t="s">
        <v>2227</v>
      </c>
    </row>
    <row r="224" s="1" customFormat="1">
      <c r="B224" s="44"/>
      <c r="C224" s="72"/>
      <c r="D224" s="231" t="s">
        <v>145</v>
      </c>
      <c r="E224" s="72"/>
      <c r="F224" s="232" t="s">
        <v>2228</v>
      </c>
      <c r="G224" s="72"/>
      <c r="H224" s="72"/>
      <c r="I224" s="189"/>
      <c r="J224" s="72"/>
      <c r="K224" s="72"/>
      <c r="L224" s="70"/>
      <c r="M224" s="233"/>
      <c r="N224" s="45"/>
      <c r="O224" s="45"/>
      <c r="P224" s="45"/>
      <c r="Q224" s="45"/>
      <c r="R224" s="45"/>
      <c r="S224" s="45"/>
      <c r="T224" s="93"/>
      <c r="AT224" s="22" t="s">
        <v>145</v>
      </c>
      <c r="AU224" s="22" t="s">
        <v>81</v>
      </c>
    </row>
    <row r="225" s="11" customFormat="1">
      <c r="B225" s="235"/>
      <c r="C225" s="236"/>
      <c r="D225" s="231" t="s">
        <v>149</v>
      </c>
      <c r="E225" s="237" t="s">
        <v>21</v>
      </c>
      <c r="F225" s="238" t="s">
        <v>2220</v>
      </c>
      <c r="G225" s="236"/>
      <c r="H225" s="239">
        <v>1.258</v>
      </c>
      <c r="I225" s="240"/>
      <c r="J225" s="236"/>
      <c r="K225" s="236"/>
      <c r="L225" s="241"/>
      <c r="M225" s="242"/>
      <c r="N225" s="243"/>
      <c r="O225" s="243"/>
      <c r="P225" s="243"/>
      <c r="Q225" s="243"/>
      <c r="R225" s="243"/>
      <c r="S225" s="243"/>
      <c r="T225" s="244"/>
      <c r="AT225" s="245" t="s">
        <v>149</v>
      </c>
      <c r="AU225" s="245" t="s">
        <v>81</v>
      </c>
      <c r="AV225" s="11" t="s">
        <v>81</v>
      </c>
      <c r="AW225" s="11" t="s">
        <v>35</v>
      </c>
      <c r="AX225" s="11" t="s">
        <v>71</v>
      </c>
      <c r="AY225" s="245" t="s">
        <v>136</v>
      </c>
    </row>
    <row r="226" s="1" customFormat="1" ht="16.5" customHeight="1">
      <c r="B226" s="44"/>
      <c r="C226" s="219" t="s">
        <v>404</v>
      </c>
      <c r="D226" s="219" t="s">
        <v>138</v>
      </c>
      <c r="E226" s="220" t="s">
        <v>2229</v>
      </c>
      <c r="F226" s="221" t="s">
        <v>2230</v>
      </c>
      <c r="G226" s="222" t="s">
        <v>253</v>
      </c>
      <c r="H226" s="223">
        <v>1.258</v>
      </c>
      <c r="I226" s="224"/>
      <c r="J226" s="225">
        <f>ROUND(I226*H226,2)</f>
        <v>0</v>
      </c>
      <c r="K226" s="221" t="s">
        <v>142</v>
      </c>
      <c r="L226" s="70"/>
      <c r="M226" s="226" t="s">
        <v>21</v>
      </c>
      <c r="N226" s="227" t="s">
        <v>42</v>
      </c>
      <c r="O226" s="45"/>
      <c r="P226" s="228">
        <f>O226*H226</f>
        <v>0</v>
      </c>
      <c r="Q226" s="228">
        <v>0.00012</v>
      </c>
      <c r="R226" s="228">
        <f>Q226*H226</f>
        <v>0.00015096000000000001</v>
      </c>
      <c r="S226" s="228">
        <v>0</v>
      </c>
      <c r="T226" s="229">
        <f>S226*H226</f>
        <v>0</v>
      </c>
      <c r="AR226" s="22" t="s">
        <v>250</v>
      </c>
      <c r="AT226" s="22" t="s">
        <v>138</v>
      </c>
      <c r="AU226" s="22" t="s">
        <v>81</v>
      </c>
      <c r="AY226" s="22" t="s">
        <v>136</v>
      </c>
      <c r="BE226" s="230">
        <f>IF(N226="základní",J226,0)</f>
        <v>0</v>
      </c>
      <c r="BF226" s="230">
        <f>IF(N226="snížená",J226,0)</f>
        <v>0</v>
      </c>
      <c r="BG226" s="230">
        <f>IF(N226="zákl. přenesená",J226,0)</f>
        <v>0</v>
      </c>
      <c r="BH226" s="230">
        <f>IF(N226="sníž. přenesená",J226,0)</f>
        <v>0</v>
      </c>
      <c r="BI226" s="230">
        <f>IF(N226="nulová",J226,0)</f>
        <v>0</v>
      </c>
      <c r="BJ226" s="22" t="s">
        <v>79</v>
      </c>
      <c r="BK226" s="230">
        <f>ROUND(I226*H226,2)</f>
        <v>0</v>
      </c>
      <c r="BL226" s="22" t="s">
        <v>250</v>
      </c>
      <c r="BM226" s="22" t="s">
        <v>2231</v>
      </c>
    </row>
    <row r="227" s="1" customFormat="1">
      <c r="B227" s="44"/>
      <c r="C227" s="72"/>
      <c r="D227" s="231" t="s">
        <v>145</v>
      </c>
      <c r="E227" s="72"/>
      <c r="F227" s="232" t="s">
        <v>2232</v>
      </c>
      <c r="G227" s="72"/>
      <c r="H227" s="72"/>
      <c r="I227" s="189"/>
      <c r="J227" s="72"/>
      <c r="K227" s="72"/>
      <c r="L227" s="70"/>
      <c r="M227" s="233"/>
      <c r="N227" s="45"/>
      <c r="O227" s="45"/>
      <c r="P227" s="45"/>
      <c r="Q227" s="45"/>
      <c r="R227" s="45"/>
      <c r="S227" s="45"/>
      <c r="T227" s="93"/>
      <c r="AT227" s="22" t="s">
        <v>145</v>
      </c>
      <c r="AU227" s="22" t="s">
        <v>81</v>
      </c>
    </row>
    <row r="228" s="11" customFormat="1">
      <c r="B228" s="235"/>
      <c r="C228" s="236"/>
      <c r="D228" s="231" t="s">
        <v>149</v>
      </c>
      <c r="E228" s="237" t="s">
        <v>21</v>
      </c>
      <c r="F228" s="238" t="s">
        <v>2220</v>
      </c>
      <c r="G228" s="236"/>
      <c r="H228" s="239">
        <v>1.258</v>
      </c>
      <c r="I228" s="240"/>
      <c r="J228" s="236"/>
      <c r="K228" s="236"/>
      <c r="L228" s="241"/>
      <c r="M228" s="242"/>
      <c r="N228" s="243"/>
      <c r="O228" s="243"/>
      <c r="P228" s="243"/>
      <c r="Q228" s="243"/>
      <c r="R228" s="243"/>
      <c r="S228" s="243"/>
      <c r="T228" s="244"/>
      <c r="AT228" s="245" t="s">
        <v>149</v>
      </c>
      <c r="AU228" s="245" t="s">
        <v>81</v>
      </c>
      <c r="AV228" s="11" t="s">
        <v>81</v>
      </c>
      <c r="AW228" s="11" t="s">
        <v>35</v>
      </c>
      <c r="AX228" s="11" t="s">
        <v>71</v>
      </c>
      <c r="AY228" s="245" t="s">
        <v>136</v>
      </c>
    </row>
    <row r="229" s="10" customFormat="1" ht="29.88" customHeight="1">
      <c r="B229" s="203"/>
      <c r="C229" s="204"/>
      <c r="D229" s="205" t="s">
        <v>70</v>
      </c>
      <c r="E229" s="217" t="s">
        <v>2233</v>
      </c>
      <c r="F229" s="217" t="s">
        <v>2234</v>
      </c>
      <c r="G229" s="204"/>
      <c r="H229" s="204"/>
      <c r="I229" s="207"/>
      <c r="J229" s="218">
        <f>BK229</f>
        <v>0</v>
      </c>
      <c r="K229" s="204"/>
      <c r="L229" s="209"/>
      <c r="M229" s="210"/>
      <c r="N229" s="211"/>
      <c r="O229" s="211"/>
      <c r="P229" s="212">
        <f>SUM(P230:P235)</f>
        <v>0</v>
      </c>
      <c r="Q229" s="211"/>
      <c r="R229" s="212">
        <f>SUM(R230:R235)</f>
        <v>0.14627999999999999</v>
      </c>
      <c r="S229" s="211"/>
      <c r="T229" s="213">
        <f>SUM(T230:T235)</f>
        <v>0</v>
      </c>
      <c r="AR229" s="214" t="s">
        <v>81</v>
      </c>
      <c r="AT229" s="215" t="s">
        <v>70</v>
      </c>
      <c r="AU229" s="215" t="s">
        <v>79</v>
      </c>
      <c r="AY229" s="214" t="s">
        <v>136</v>
      </c>
      <c r="BK229" s="216">
        <f>SUM(BK230:BK235)</f>
        <v>0</v>
      </c>
    </row>
    <row r="230" s="1" customFormat="1" ht="25.5" customHeight="1">
      <c r="B230" s="44"/>
      <c r="C230" s="219" t="s">
        <v>410</v>
      </c>
      <c r="D230" s="219" t="s">
        <v>138</v>
      </c>
      <c r="E230" s="220" t="s">
        <v>2235</v>
      </c>
      <c r="F230" s="221" t="s">
        <v>2236</v>
      </c>
      <c r="G230" s="222" t="s">
        <v>253</v>
      </c>
      <c r="H230" s="223">
        <v>318</v>
      </c>
      <c r="I230" s="224"/>
      <c r="J230" s="225">
        <f>ROUND(I230*H230,2)</f>
        <v>0</v>
      </c>
      <c r="K230" s="221" t="s">
        <v>142</v>
      </c>
      <c r="L230" s="70"/>
      <c r="M230" s="226" t="s">
        <v>21</v>
      </c>
      <c r="N230" s="227" t="s">
        <v>42</v>
      </c>
      <c r="O230" s="45"/>
      <c r="P230" s="228">
        <f>O230*H230</f>
        <v>0</v>
      </c>
      <c r="Q230" s="228">
        <v>0.00020000000000000001</v>
      </c>
      <c r="R230" s="228">
        <f>Q230*H230</f>
        <v>0.063600000000000004</v>
      </c>
      <c r="S230" s="228">
        <v>0</v>
      </c>
      <c r="T230" s="229">
        <f>S230*H230</f>
        <v>0</v>
      </c>
      <c r="AR230" s="22" t="s">
        <v>250</v>
      </c>
      <c r="AT230" s="22" t="s">
        <v>138</v>
      </c>
      <c r="AU230" s="22" t="s">
        <v>81</v>
      </c>
      <c r="AY230" s="22" t="s">
        <v>136</v>
      </c>
      <c r="BE230" s="230">
        <f>IF(N230="základní",J230,0)</f>
        <v>0</v>
      </c>
      <c r="BF230" s="230">
        <f>IF(N230="snížená",J230,0)</f>
        <v>0</v>
      </c>
      <c r="BG230" s="230">
        <f>IF(N230="zákl. přenesená",J230,0)</f>
        <v>0</v>
      </c>
      <c r="BH230" s="230">
        <f>IF(N230="sníž. přenesená",J230,0)</f>
        <v>0</v>
      </c>
      <c r="BI230" s="230">
        <f>IF(N230="nulová",J230,0)</f>
        <v>0</v>
      </c>
      <c r="BJ230" s="22" t="s">
        <v>79</v>
      </c>
      <c r="BK230" s="230">
        <f>ROUND(I230*H230,2)</f>
        <v>0</v>
      </c>
      <c r="BL230" s="22" t="s">
        <v>250</v>
      </c>
      <c r="BM230" s="22" t="s">
        <v>2237</v>
      </c>
    </row>
    <row r="231" s="1" customFormat="1">
      <c r="B231" s="44"/>
      <c r="C231" s="72"/>
      <c r="D231" s="231" t="s">
        <v>145</v>
      </c>
      <c r="E231" s="72"/>
      <c r="F231" s="232" t="s">
        <v>2238</v>
      </c>
      <c r="G231" s="72"/>
      <c r="H231" s="72"/>
      <c r="I231" s="189"/>
      <c r="J231" s="72"/>
      <c r="K231" s="72"/>
      <c r="L231" s="70"/>
      <c r="M231" s="233"/>
      <c r="N231" s="45"/>
      <c r="O231" s="45"/>
      <c r="P231" s="45"/>
      <c r="Q231" s="45"/>
      <c r="R231" s="45"/>
      <c r="S231" s="45"/>
      <c r="T231" s="93"/>
      <c r="AT231" s="22" t="s">
        <v>145</v>
      </c>
      <c r="AU231" s="22" t="s">
        <v>81</v>
      </c>
    </row>
    <row r="232" s="11" customFormat="1">
      <c r="B232" s="235"/>
      <c r="C232" s="236"/>
      <c r="D232" s="231" t="s">
        <v>149</v>
      </c>
      <c r="E232" s="237" t="s">
        <v>21</v>
      </c>
      <c r="F232" s="238" t="s">
        <v>2069</v>
      </c>
      <c r="G232" s="236"/>
      <c r="H232" s="239">
        <v>318</v>
      </c>
      <c r="I232" s="240"/>
      <c r="J232" s="236"/>
      <c r="K232" s="236"/>
      <c r="L232" s="241"/>
      <c r="M232" s="242"/>
      <c r="N232" s="243"/>
      <c r="O232" s="243"/>
      <c r="P232" s="243"/>
      <c r="Q232" s="243"/>
      <c r="R232" s="243"/>
      <c r="S232" s="243"/>
      <c r="T232" s="244"/>
      <c r="AT232" s="245" t="s">
        <v>149</v>
      </c>
      <c r="AU232" s="245" t="s">
        <v>81</v>
      </c>
      <c r="AV232" s="11" t="s">
        <v>81</v>
      </c>
      <c r="AW232" s="11" t="s">
        <v>35</v>
      </c>
      <c r="AX232" s="11" t="s">
        <v>71</v>
      </c>
      <c r="AY232" s="245" t="s">
        <v>136</v>
      </c>
    </row>
    <row r="233" s="1" customFormat="1" ht="25.5" customHeight="1">
      <c r="B233" s="44"/>
      <c r="C233" s="219" t="s">
        <v>416</v>
      </c>
      <c r="D233" s="219" t="s">
        <v>138</v>
      </c>
      <c r="E233" s="220" t="s">
        <v>2239</v>
      </c>
      <c r="F233" s="221" t="s">
        <v>2240</v>
      </c>
      <c r="G233" s="222" t="s">
        <v>253</v>
      </c>
      <c r="H233" s="223">
        <v>318</v>
      </c>
      <c r="I233" s="224"/>
      <c r="J233" s="225">
        <f>ROUND(I233*H233,2)</f>
        <v>0</v>
      </c>
      <c r="K233" s="221" t="s">
        <v>142</v>
      </c>
      <c r="L233" s="70"/>
      <c r="M233" s="226" t="s">
        <v>21</v>
      </c>
      <c r="N233" s="227" t="s">
        <v>42</v>
      </c>
      <c r="O233" s="45"/>
      <c r="P233" s="228">
        <f>O233*H233</f>
        <v>0</v>
      </c>
      <c r="Q233" s="228">
        <v>0.00025999999999999998</v>
      </c>
      <c r="R233" s="228">
        <f>Q233*H233</f>
        <v>0.08267999999999999</v>
      </c>
      <c r="S233" s="228">
        <v>0</v>
      </c>
      <c r="T233" s="229">
        <f>S233*H233</f>
        <v>0</v>
      </c>
      <c r="AR233" s="22" t="s">
        <v>250</v>
      </c>
      <c r="AT233" s="22" t="s">
        <v>138</v>
      </c>
      <c r="AU233" s="22" t="s">
        <v>81</v>
      </c>
      <c r="AY233" s="22" t="s">
        <v>136</v>
      </c>
      <c r="BE233" s="230">
        <f>IF(N233="základní",J233,0)</f>
        <v>0</v>
      </c>
      <c r="BF233" s="230">
        <f>IF(N233="snížená",J233,0)</f>
        <v>0</v>
      </c>
      <c r="BG233" s="230">
        <f>IF(N233="zákl. přenesená",J233,0)</f>
        <v>0</v>
      </c>
      <c r="BH233" s="230">
        <f>IF(N233="sníž. přenesená",J233,0)</f>
        <v>0</v>
      </c>
      <c r="BI233" s="230">
        <f>IF(N233="nulová",J233,0)</f>
        <v>0</v>
      </c>
      <c r="BJ233" s="22" t="s">
        <v>79</v>
      </c>
      <c r="BK233" s="230">
        <f>ROUND(I233*H233,2)</f>
        <v>0</v>
      </c>
      <c r="BL233" s="22" t="s">
        <v>250</v>
      </c>
      <c r="BM233" s="22" t="s">
        <v>2241</v>
      </c>
    </row>
    <row r="234" s="1" customFormat="1">
      <c r="B234" s="44"/>
      <c r="C234" s="72"/>
      <c r="D234" s="231" t="s">
        <v>145</v>
      </c>
      <c r="E234" s="72"/>
      <c r="F234" s="232" t="s">
        <v>2242</v>
      </c>
      <c r="G234" s="72"/>
      <c r="H234" s="72"/>
      <c r="I234" s="189"/>
      <c r="J234" s="72"/>
      <c r="K234" s="72"/>
      <c r="L234" s="70"/>
      <c r="M234" s="233"/>
      <c r="N234" s="45"/>
      <c r="O234" s="45"/>
      <c r="P234" s="45"/>
      <c r="Q234" s="45"/>
      <c r="R234" s="45"/>
      <c r="S234" s="45"/>
      <c r="T234" s="93"/>
      <c r="AT234" s="22" t="s">
        <v>145</v>
      </c>
      <c r="AU234" s="22" t="s">
        <v>81</v>
      </c>
    </row>
    <row r="235" s="11" customFormat="1">
      <c r="B235" s="235"/>
      <c r="C235" s="236"/>
      <c r="D235" s="231" t="s">
        <v>149</v>
      </c>
      <c r="E235" s="237" t="s">
        <v>21</v>
      </c>
      <c r="F235" s="238" t="s">
        <v>2069</v>
      </c>
      <c r="G235" s="236"/>
      <c r="H235" s="239">
        <v>318</v>
      </c>
      <c r="I235" s="240"/>
      <c r="J235" s="236"/>
      <c r="K235" s="236"/>
      <c r="L235" s="241"/>
      <c r="M235" s="256"/>
      <c r="N235" s="257"/>
      <c r="O235" s="257"/>
      <c r="P235" s="257"/>
      <c r="Q235" s="257"/>
      <c r="R235" s="257"/>
      <c r="S235" s="257"/>
      <c r="T235" s="258"/>
      <c r="AT235" s="245" t="s">
        <v>149</v>
      </c>
      <c r="AU235" s="245" t="s">
        <v>81</v>
      </c>
      <c r="AV235" s="11" t="s">
        <v>81</v>
      </c>
      <c r="AW235" s="11" t="s">
        <v>35</v>
      </c>
      <c r="AX235" s="11" t="s">
        <v>71</v>
      </c>
      <c r="AY235" s="245" t="s">
        <v>136</v>
      </c>
    </row>
    <row r="236" s="1" customFormat="1" ht="6.96" customHeight="1">
      <c r="B236" s="65"/>
      <c r="C236" s="66"/>
      <c r="D236" s="66"/>
      <c r="E236" s="66"/>
      <c r="F236" s="66"/>
      <c r="G236" s="66"/>
      <c r="H236" s="66"/>
      <c r="I236" s="164"/>
      <c r="J236" s="66"/>
      <c r="K236" s="66"/>
      <c r="L236" s="70"/>
    </row>
  </sheetData>
  <sheetProtection sheet="1" autoFilter="0" formatColumns="0" formatRows="0" objects="1" scenarios="1" spinCount="100000" saltValue="IL2rolY4IX6hIQEPYi35zd2+dmahp3s4RL47mWsl6XUDY0iOyHcgmuRXnIEWbO17EV5Ms91oj1aQrZSU1VvmvA==" hashValue="6QF+6GezXPAtzVg4GIq0ofy1Vd6z1/j4QojSAsZwoPQsQ66XnbbCGKK40y2WXG9yEuRqtR7Smz7x9zrK3KxT6g==" algorithmName="SHA-512" password="CC35"/>
  <autoFilter ref="C89:K235"/>
  <mergeCells count="10">
    <mergeCell ref="E7:H7"/>
    <mergeCell ref="E9:H9"/>
    <mergeCell ref="E24:H24"/>
    <mergeCell ref="E45:H45"/>
    <mergeCell ref="E47:H47"/>
    <mergeCell ref="J51:J52"/>
    <mergeCell ref="E80:H80"/>
    <mergeCell ref="E82:H82"/>
    <mergeCell ref="G1:H1"/>
    <mergeCell ref="L2:V2"/>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100</v>
      </c>
      <c r="G1" s="137" t="s">
        <v>101</v>
      </c>
      <c r="H1" s="137"/>
      <c r="I1" s="138"/>
      <c r="J1" s="137" t="s">
        <v>102</v>
      </c>
      <c r="K1" s="136" t="s">
        <v>103</v>
      </c>
      <c r="L1" s="137" t="s">
        <v>104</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99</v>
      </c>
    </row>
    <row r="3" ht="6.96" customHeight="1">
      <c r="B3" s="23"/>
      <c r="C3" s="24"/>
      <c r="D3" s="24"/>
      <c r="E3" s="24"/>
      <c r="F3" s="24"/>
      <c r="G3" s="24"/>
      <c r="H3" s="24"/>
      <c r="I3" s="139"/>
      <c r="J3" s="24"/>
      <c r="K3" s="25"/>
      <c r="AT3" s="22" t="s">
        <v>81</v>
      </c>
    </row>
    <row r="4" ht="36.96" customHeight="1">
      <c r="B4" s="26"/>
      <c r="C4" s="27"/>
      <c r="D4" s="28" t="s">
        <v>105</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Nové Sedlo - kondenzační kotelna - zhotovení PD Drahonice</v>
      </c>
      <c r="F7" s="38"/>
      <c r="G7" s="38"/>
      <c r="H7" s="38"/>
      <c r="I7" s="140"/>
      <c r="J7" s="27"/>
      <c r="K7" s="29"/>
    </row>
    <row r="8" s="1" customFormat="1">
      <c r="B8" s="44"/>
      <c r="C8" s="45"/>
      <c r="D8" s="38" t="s">
        <v>106</v>
      </c>
      <c r="E8" s="45"/>
      <c r="F8" s="45"/>
      <c r="G8" s="45"/>
      <c r="H8" s="45"/>
      <c r="I8" s="142"/>
      <c r="J8" s="45"/>
      <c r="K8" s="49"/>
    </row>
    <row r="9" s="1" customFormat="1" ht="36.96" customHeight="1">
      <c r="B9" s="44"/>
      <c r="C9" s="45"/>
      <c r="D9" s="45"/>
      <c r="E9" s="143" t="s">
        <v>2243</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09.11.2017</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Vězeňská služby České republiky</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4" t="s">
        <v>30</v>
      </c>
      <c r="J21" s="33" t="str">
        <f>IF('Rekapitulace stavby'!AN17="","",'Rekapitulace stavby'!AN17)</f>
        <v/>
      </c>
      <c r="K21" s="49"/>
    </row>
    <row r="22" s="1" customFormat="1" ht="6.96" customHeight="1">
      <c r="B22" s="44"/>
      <c r="C22" s="45"/>
      <c r="D22" s="45"/>
      <c r="E22" s="45"/>
      <c r="F22" s="45"/>
      <c r="G22" s="45"/>
      <c r="H22" s="45"/>
      <c r="I22" s="142"/>
      <c r="J22" s="45"/>
      <c r="K22" s="49"/>
    </row>
    <row r="23" s="1" customFormat="1" ht="14.4" customHeight="1">
      <c r="B23" s="44"/>
      <c r="C23" s="45"/>
      <c r="D23" s="38" t="s">
        <v>36</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37</v>
      </c>
      <c r="E27" s="45"/>
      <c r="F27" s="45"/>
      <c r="G27" s="45"/>
      <c r="H27" s="45"/>
      <c r="I27" s="142"/>
      <c r="J27" s="153">
        <f>ROUND(J80,2)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39</v>
      </c>
      <c r="G29" s="45"/>
      <c r="H29" s="45"/>
      <c r="I29" s="154" t="s">
        <v>38</v>
      </c>
      <c r="J29" s="50" t="s">
        <v>40</v>
      </c>
      <c r="K29" s="49"/>
    </row>
    <row r="30" s="1" customFormat="1" ht="14.4" customHeight="1">
      <c r="B30" s="44"/>
      <c r="C30" s="45"/>
      <c r="D30" s="53" t="s">
        <v>41</v>
      </c>
      <c r="E30" s="53" t="s">
        <v>42</v>
      </c>
      <c r="F30" s="155">
        <f>ROUND(SUM(BE80:BE98), 2)</f>
        <v>0</v>
      </c>
      <c r="G30" s="45"/>
      <c r="H30" s="45"/>
      <c r="I30" s="156">
        <v>0.20999999999999999</v>
      </c>
      <c r="J30" s="155">
        <f>ROUND(ROUND((SUM(BE80:BE98)), 2)*I30, 2)</f>
        <v>0</v>
      </c>
      <c r="K30" s="49"/>
    </row>
    <row r="31" s="1" customFormat="1" ht="14.4" customHeight="1">
      <c r="B31" s="44"/>
      <c r="C31" s="45"/>
      <c r="D31" s="45"/>
      <c r="E31" s="53" t="s">
        <v>43</v>
      </c>
      <c r="F31" s="155">
        <f>ROUND(SUM(BF80:BF98), 2)</f>
        <v>0</v>
      </c>
      <c r="G31" s="45"/>
      <c r="H31" s="45"/>
      <c r="I31" s="156">
        <v>0.14999999999999999</v>
      </c>
      <c r="J31" s="155">
        <f>ROUND(ROUND((SUM(BF80:BF98)), 2)*I31, 2)</f>
        <v>0</v>
      </c>
      <c r="K31" s="49"/>
    </row>
    <row r="32" hidden="1" s="1" customFormat="1" ht="14.4" customHeight="1">
      <c r="B32" s="44"/>
      <c r="C32" s="45"/>
      <c r="D32" s="45"/>
      <c r="E32" s="53" t="s">
        <v>44</v>
      </c>
      <c r="F32" s="155">
        <f>ROUND(SUM(BG80:BG98), 2)</f>
        <v>0</v>
      </c>
      <c r="G32" s="45"/>
      <c r="H32" s="45"/>
      <c r="I32" s="156">
        <v>0.20999999999999999</v>
      </c>
      <c r="J32" s="155">
        <v>0</v>
      </c>
      <c r="K32" s="49"/>
    </row>
    <row r="33" hidden="1" s="1" customFormat="1" ht="14.4" customHeight="1">
      <c r="B33" s="44"/>
      <c r="C33" s="45"/>
      <c r="D33" s="45"/>
      <c r="E33" s="53" t="s">
        <v>45</v>
      </c>
      <c r="F33" s="155">
        <f>ROUND(SUM(BH80:BH98), 2)</f>
        <v>0</v>
      </c>
      <c r="G33" s="45"/>
      <c r="H33" s="45"/>
      <c r="I33" s="156">
        <v>0.14999999999999999</v>
      </c>
      <c r="J33" s="155">
        <v>0</v>
      </c>
      <c r="K33" s="49"/>
    </row>
    <row r="34" hidden="1" s="1" customFormat="1" ht="14.4" customHeight="1">
      <c r="B34" s="44"/>
      <c r="C34" s="45"/>
      <c r="D34" s="45"/>
      <c r="E34" s="53" t="s">
        <v>46</v>
      </c>
      <c r="F34" s="155">
        <f>ROUND(SUM(BI80:BI98),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47</v>
      </c>
      <c r="E36" s="96"/>
      <c r="F36" s="96"/>
      <c r="G36" s="159" t="s">
        <v>48</v>
      </c>
      <c r="H36" s="160" t="s">
        <v>49</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108</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Nové Sedlo - kondenzační kotelna - zhotovení PD Drahonice</v>
      </c>
      <c r="F45" s="38"/>
      <c r="G45" s="38"/>
      <c r="H45" s="38"/>
      <c r="I45" s="142"/>
      <c r="J45" s="45"/>
      <c r="K45" s="49"/>
    </row>
    <row r="46" s="1" customFormat="1" ht="14.4" customHeight="1">
      <c r="B46" s="44"/>
      <c r="C46" s="38" t="s">
        <v>106</v>
      </c>
      <c r="D46" s="45"/>
      <c r="E46" s="45"/>
      <c r="F46" s="45"/>
      <c r="G46" s="45"/>
      <c r="H46" s="45"/>
      <c r="I46" s="142"/>
      <c r="J46" s="45"/>
      <c r="K46" s="49"/>
    </row>
    <row r="47" s="1" customFormat="1" ht="17.25" customHeight="1">
      <c r="B47" s="44"/>
      <c r="C47" s="45"/>
      <c r="D47" s="45"/>
      <c r="E47" s="143" t="str">
        <f>E9</f>
        <v>VON - Vedlejší a ostatní náklady</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Drahonice u Lubence</v>
      </c>
      <c r="G49" s="45"/>
      <c r="H49" s="45"/>
      <c r="I49" s="144" t="s">
        <v>25</v>
      </c>
      <c r="J49" s="145" t="str">
        <f>IF(J12="","",J12)</f>
        <v>09.11.2017</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Vězeňská služby České republiky</v>
      </c>
      <c r="G51" s="45"/>
      <c r="H51" s="45"/>
      <c r="I51" s="144" t="s">
        <v>33</v>
      </c>
      <c r="J51" s="42" t="str">
        <f>E21</f>
        <v xml:space="preserve"> </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109</v>
      </c>
      <c r="D54" s="157"/>
      <c r="E54" s="157"/>
      <c r="F54" s="157"/>
      <c r="G54" s="157"/>
      <c r="H54" s="157"/>
      <c r="I54" s="171"/>
      <c r="J54" s="172" t="s">
        <v>110</v>
      </c>
      <c r="K54" s="173"/>
    </row>
    <row r="55" s="1" customFormat="1" ht="10.32" customHeight="1">
      <c r="B55" s="44"/>
      <c r="C55" s="45"/>
      <c r="D55" s="45"/>
      <c r="E55" s="45"/>
      <c r="F55" s="45"/>
      <c r="G55" s="45"/>
      <c r="H55" s="45"/>
      <c r="I55" s="142"/>
      <c r="J55" s="45"/>
      <c r="K55" s="49"/>
    </row>
    <row r="56" s="1" customFormat="1" ht="29.28" customHeight="1">
      <c r="B56" s="44"/>
      <c r="C56" s="174" t="s">
        <v>111</v>
      </c>
      <c r="D56" s="45"/>
      <c r="E56" s="45"/>
      <c r="F56" s="45"/>
      <c r="G56" s="45"/>
      <c r="H56" s="45"/>
      <c r="I56" s="142"/>
      <c r="J56" s="153">
        <f>J80</f>
        <v>0</v>
      </c>
      <c r="K56" s="49"/>
      <c r="AU56" s="22" t="s">
        <v>112</v>
      </c>
    </row>
    <row r="57" s="7" customFormat="1" ht="24.96" customHeight="1">
      <c r="B57" s="175"/>
      <c r="C57" s="176"/>
      <c r="D57" s="177" t="s">
        <v>1714</v>
      </c>
      <c r="E57" s="178"/>
      <c r="F57" s="178"/>
      <c r="G57" s="178"/>
      <c r="H57" s="178"/>
      <c r="I57" s="179"/>
      <c r="J57" s="180">
        <f>J81</f>
        <v>0</v>
      </c>
      <c r="K57" s="181"/>
    </row>
    <row r="58" s="8" customFormat="1" ht="19.92" customHeight="1">
      <c r="B58" s="182"/>
      <c r="C58" s="183"/>
      <c r="D58" s="184" t="s">
        <v>1715</v>
      </c>
      <c r="E58" s="185"/>
      <c r="F58" s="185"/>
      <c r="G58" s="185"/>
      <c r="H58" s="185"/>
      <c r="I58" s="186"/>
      <c r="J58" s="187">
        <f>J82</f>
        <v>0</v>
      </c>
      <c r="K58" s="188"/>
    </row>
    <row r="59" s="8" customFormat="1" ht="19.92" customHeight="1">
      <c r="B59" s="182"/>
      <c r="C59" s="183"/>
      <c r="D59" s="184" t="s">
        <v>1716</v>
      </c>
      <c r="E59" s="185"/>
      <c r="F59" s="185"/>
      <c r="G59" s="185"/>
      <c r="H59" s="185"/>
      <c r="I59" s="186"/>
      <c r="J59" s="187">
        <f>J89</f>
        <v>0</v>
      </c>
      <c r="K59" s="188"/>
    </row>
    <row r="60" s="8" customFormat="1" ht="19.92" customHeight="1">
      <c r="B60" s="182"/>
      <c r="C60" s="183"/>
      <c r="D60" s="184" t="s">
        <v>1717</v>
      </c>
      <c r="E60" s="185"/>
      <c r="F60" s="185"/>
      <c r="G60" s="185"/>
      <c r="H60" s="185"/>
      <c r="I60" s="186"/>
      <c r="J60" s="187">
        <f>J92</f>
        <v>0</v>
      </c>
      <c r="K60" s="188"/>
    </row>
    <row r="61" s="1" customFormat="1" ht="21.84" customHeight="1">
      <c r="B61" s="44"/>
      <c r="C61" s="45"/>
      <c r="D61" s="45"/>
      <c r="E61" s="45"/>
      <c r="F61" s="45"/>
      <c r="G61" s="45"/>
      <c r="H61" s="45"/>
      <c r="I61" s="142"/>
      <c r="J61" s="45"/>
      <c r="K61" s="49"/>
    </row>
    <row r="62" s="1" customFormat="1" ht="6.96" customHeight="1">
      <c r="B62" s="65"/>
      <c r="C62" s="66"/>
      <c r="D62" s="66"/>
      <c r="E62" s="66"/>
      <c r="F62" s="66"/>
      <c r="G62" s="66"/>
      <c r="H62" s="66"/>
      <c r="I62" s="164"/>
      <c r="J62" s="66"/>
      <c r="K62" s="67"/>
    </row>
    <row r="66" s="1" customFormat="1" ht="6.96" customHeight="1">
      <c r="B66" s="68"/>
      <c r="C66" s="69"/>
      <c r="D66" s="69"/>
      <c r="E66" s="69"/>
      <c r="F66" s="69"/>
      <c r="G66" s="69"/>
      <c r="H66" s="69"/>
      <c r="I66" s="167"/>
      <c r="J66" s="69"/>
      <c r="K66" s="69"/>
      <c r="L66" s="70"/>
    </row>
    <row r="67" s="1" customFormat="1" ht="36.96" customHeight="1">
      <c r="B67" s="44"/>
      <c r="C67" s="71" t="s">
        <v>120</v>
      </c>
      <c r="D67" s="72"/>
      <c r="E67" s="72"/>
      <c r="F67" s="72"/>
      <c r="G67" s="72"/>
      <c r="H67" s="72"/>
      <c r="I67" s="189"/>
      <c r="J67" s="72"/>
      <c r="K67" s="72"/>
      <c r="L67" s="70"/>
    </row>
    <row r="68" s="1" customFormat="1" ht="6.96" customHeight="1">
      <c r="B68" s="44"/>
      <c r="C68" s="72"/>
      <c r="D68" s="72"/>
      <c r="E68" s="72"/>
      <c r="F68" s="72"/>
      <c r="G68" s="72"/>
      <c r="H68" s="72"/>
      <c r="I68" s="189"/>
      <c r="J68" s="72"/>
      <c r="K68" s="72"/>
      <c r="L68" s="70"/>
    </row>
    <row r="69" s="1" customFormat="1" ht="14.4" customHeight="1">
      <c r="B69" s="44"/>
      <c r="C69" s="74" t="s">
        <v>18</v>
      </c>
      <c r="D69" s="72"/>
      <c r="E69" s="72"/>
      <c r="F69" s="72"/>
      <c r="G69" s="72"/>
      <c r="H69" s="72"/>
      <c r="I69" s="189"/>
      <c r="J69" s="72"/>
      <c r="K69" s="72"/>
      <c r="L69" s="70"/>
    </row>
    <row r="70" s="1" customFormat="1" ht="16.5" customHeight="1">
      <c r="B70" s="44"/>
      <c r="C70" s="72"/>
      <c r="D70" s="72"/>
      <c r="E70" s="190" t="str">
        <f>E7</f>
        <v>Nové Sedlo - kondenzační kotelna - zhotovení PD Drahonice</v>
      </c>
      <c r="F70" s="74"/>
      <c r="G70" s="74"/>
      <c r="H70" s="74"/>
      <c r="I70" s="189"/>
      <c r="J70" s="72"/>
      <c r="K70" s="72"/>
      <c r="L70" s="70"/>
    </row>
    <row r="71" s="1" customFormat="1" ht="14.4" customHeight="1">
      <c r="B71" s="44"/>
      <c r="C71" s="74" t="s">
        <v>106</v>
      </c>
      <c r="D71" s="72"/>
      <c r="E71" s="72"/>
      <c r="F71" s="72"/>
      <c r="G71" s="72"/>
      <c r="H71" s="72"/>
      <c r="I71" s="189"/>
      <c r="J71" s="72"/>
      <c r="K71" s="72"/>
      <c r="L71" s="70"/>
    </row>
    <row r="72" s="1" customFormat="1" ht="17.25" customHeight="1">
      <c r="B72" s="44"/>
      <c r="C72" s="72"/>
      <c r="D72" s="72"/>
      <c r="E72" s="80" t="str">
        <f>E9</f>
        <v>VON - Vedlejší a ostatní náklady</v>
      </c>
      <c r="F72" s="72"/>
      <c r="G72" s="72"/>
      <c r="H72" s="72"/>
      <c r="I72" s="189"/>
      <c r="J72" s="72"/>
      <c r="K72" s="72"/>
      <c r="L72" s="70"/>
    </row>
    <row r="73" s="1" customFormat="1" ht="6.96" customHeight="1">
      <c r="B73" s="44"/>
      <c r="C73" s="72"/>
      <c r="D73" s="72"/>
      <c r="E73" s="72"/>
      <c r="F73" s="72"/>
      <c r="G73" s="72"/>
      <c r="H73" s="72"/>
      <c r="I73" s="189"/>
      <c r="J73" s="72"/>
      <c r="K73" s="72"/>
      <c r="L73" s="70"/>
    </row>
    <row r="74" s="1" customFormat="1" ht="18" customHeight="1">
      <c r="B74" s="44"/>
      <c r="C74" s="74" t="s">
        <v>23</v>
      </c>
      <c r="D74" s="72"/>
      <c r="E74" s="72"/>
      <c r="F74" s="191" t="str">
        <f>F12</f>
        <v>Drahonice u Lubence</v>
      </c>
      <c r="G74" s="72"/>
      <c r="H74" s="72"/>
      <c r="I74" s="192" t="s">
        <v>25</v>
      </c>
      <c r="J74" s="83" t="str">
        <f>IF(J12="","",J12)</f>
        <v>09.11.2017</v>
      </c>
      <c r="K74" s="72"/>
      <c r="L74" s="70"/>
    </row>
    <row r="75" s="1" customFormat="1" ht="6.96" customHeight="1">
      <c r="B75" s="44"/>
      <c r="C75" s="72"/>
      <c r="D75" s="72"/>
      <c r="E75" s="72"/>
      <c r="F75" s="72"/>
      <c r="G75" s="72"/>
      <c r="H75" s="72"/>
      <c r="I75" s="189"/>
      <c r="J75" s="72"/>
      <c r="K75" s="72"/>
      <c r="L75" s="70"/>
    </row>
    <row r="76" s="1" customFormat="1">
      <c r="B76" s="44"/>
      <c r="C76" s="74" t="s">
        <v>27</v>
      </c>
      <c r="D76" s="72"/>
      <c r="E76" s="72"/>
      <c r="F76" s="191" t="str">
        <f>E15</f>
        <v>Vězeňská služby České republiky</v>
      </c>
      <c r="G76" s="72"/>
      <c r="H76" s="72"/>
      <c r="I76" s="192" t="s">
        <v>33</v>
      </c>
      <c r="J76" s="191" t="str">
        <f>E21</f>
        <v xml:space="preserve"> </v>
      </c>
      <c r="K76" s="72"/>
      <c r="L76" s="70"/>
    </row>
    <row r="77" s="1" customFormat="1" ht="14.4" customHeight="1">
      <c r="B77" s="44"/>
      <c r="C77" s="74" t="s">
        <v>31</v>
      </c>
      <c r="D77" s="72"/>
      <c r="E77" s="72"/>
      <c r="F77" s="191" t="str">
        <f>IF(E18="","",E18)</f>
        <v/>
      </c>
      <c r="G77" s="72"/>
      <c r="H77" s="72"/>
      <c r="I77" s="189"/>
      <c r="J77" s="72"/>
      <c r="K77" s="72"/>
      <c r="L77" s="70"/>
    </row>
    <row r="78" s="1" customFormat="1" ht="10.32" customHeight="1">
      <c r="B78" s="44"/>
      <c r="C78" s="72"/>
      <c r="D78" s="72"/>
      <c r="E78" s="72"/>
      <c r="F78" s="72"/>
      <c r="G78" s="72"/>
      <c r="H78" s="72"/>
      <c r="I78" s="189"/>
      <c r="J78" s="72"/>
      <c r="K78" s="72"/>
      <c r="L78" s="70"/>
    </row>
    <row r="79" s="9" customFormat="1" ht="29.28" customHeight="1">
      <c r="B79" s="193"/>
      <c r="C79" s="194" t="s">
        <v>121</v>
      </c>
      <c r="D79" s="195" t="s">
        <v>56</v>
      </c>
      <c r="E79" s="195" t="s">
        <v>52</v>
      </c>
      <c r="F79" s="195" t="s">
        <v>122</v>
      </c>
      <c r="G79" s="195" t="s">
        <v>123</v>
      </c>
      <c r="H79" s="195" t="s">
        <v>124</v>
      </c>
      <c r="I79" s="196" t="s">
        <v>125</v>
      </c>
      <c r="J79" s="195" t="s">
        <v>110</v>
      </c>
      <c r="K79" s="197" t="s">
        <v>126</v>
      </c>
      <c r="L79" s="198"/>
      <c r="M79" s="100" t="s">
        <v>127</v>
      </c>
      <c r="N79" s="101" t="s">
        <v>41</v>
      </c>
      <c r="O79" s="101" t="s">
        <v>128</v>
      </c>
      <c r="P79" s="101" t="s">
        <v>129</v>
      </c>
      <c r="Q79" s="101" t="s">
        <v>130</v>
      </c>
      <c r="R79" s="101" t="s">
        <v>131</v>
      </c>
      <c r="S79" s="101" t="s">
        <v>132</v>
      </c>
      <c r="T79" s="102" t="s">
        <v>133</v>
      </c>
    </row>
    <row r="80" s="1" customFormat="1" ht="29.28" customHeight="1">
      <c r="B80" s="44"/>
      <c r="C80" s="106" t="s">
        <v>111</v>
      </c>
      <c r="D80" s="72"/>
      <c r="E80" s="72"/>
      <c r="F80" s="72"/>
      <c r="G80" s="72"/>
      <c r="H80" s="72"/>
      <c r="I80" s="189"/>
      <c r="J80" s="199">
        <f>BK80</f>
        <v>0</v>
      </c>
      <c r="K80" s="72"/>
      <c r="L80" s="70"/>
      <c r="M80" s="103"/>
      <c r="N80" s="104"/>
      <c r="O80" s="104"/>
      <c r="P80" s="200">
        <f>P81</f>
        <v>0</v>
      </c>
      <c r="Q80" s="104"/>
      <c r="R80" s="200">
        <f>R81</f>
        <v>0</v>
      </c>
      <c r="S80" s="104"/>
      <c r="T80" s="201">
        <f>T81</f>
        <v>0</v>
      </c>
      <c r="AT80" s="22" t="s">
        <v>70</v>
      </c>
      <c r="AU80" s="22" t="s">
        <v>112</v>
      </c>
      <c r="BK80" s="202">
        <f>BK81</f>
        <v>0</v>
      </c>
    </row>
    <row r="81" s="10" customFormat="1" ht="37.44" customHeight="1">
      <c r="B81" s="203"/>
      <c r="C81" s="204"/>
      <c r="D81" s="205" t="s">
        <v>70</v>
      </c>
      <c r="E81" s="206" t="s">
        <v>1954</v>
      </c>
      <c r="F81" s="206" t="s">
        <v>1955</v>
      </c>
      <c r="G81" s="204"/>
      <c r="H81" s="204"/>
      <c r="I81" s="207"/>
      <c r="J81" s="208">
        <f>BK81</f>
        <v>0</v>
      </c>
      <c r="K81" s="204"/>
      <c r="L81" s="209"/>
      <c r="M81" s="210"/>
      <c r="N81" s="211"/>
      <c r="O81" s="211"/>
      <c r="P81" s="212">
        <f>P82+P89+P92</f>
        <v>0</v>
      </c>
      <c r="Q81" s="211"/>
      <c r="R81" s="212">
        <f>R82+R89+R92</f>
        <v>0</v>
      </c>
      <c r="S81" s="211"/>
      <c r="T81" s="213">
        <f>T82+T89+T92</f>
        <v>0</v>
      </c>
      <c r="AR81" s="214" t="s">
        <v>171</v>
      </c>
      <c r="AT81" s="215" t="s">
        <v>70</v>
      </c>
      <c r="AU81" s="215" t="s">
        <v>71</v>
      </c>
      <c r="AY81" s="214" t="s">
        <v>136</v>
      </c>
      <c r="BK81" s="216">
        <f>BK82+BK89+BK92</f>
        <v>0</v>
      </c>
    </row>
    <row r="82" s="10" customFormat="1" ht="19.92" customHeight="1">
      <c r="B82" s="203"/>
      <c r="C82" s="204"/>
      <c r="D82" s="205" t="s">
        <v>70</v>
      </c>
      <c r="E82" s="217" t="s">
        <v>1956</v>
      </c>
      <c r="F82" s="217" t="s">
        <v>1957</v>
      </c>
      <c r="G82" s="204"/>
      <c r="H82" s="204"/>
      <c r="I82" s="207"/>
      <c r="J82" s="218">
        <f>BK82</f>
        <v>0</v>
      </c>
      <c r="K82" s="204"/>
      <c r="L82" s="209"/>
      <c r="M82" s="210"/>
      <c r="N82" s="211"/>
      <c r="O82" s="211"/>
      <c r="P82" s="212">
        <f>SUM(P83:P88)</f>
        <v>0</v>
      </c>
      <c r="Q82" s="211"/>
      <c r="R82" s="212">
        <f>SUM(R83:R88)</f>
        <v>0</v>
      </c>
      <c r="S82" s="211"/>
      <c r="T82" s="213">
        <f>SUM(T83:T88)</f>
        <v>0</v>
      </c>
      <c r="AR82" s="214" t="s">
        <v>171</v>
      </c>
      <c r="AT82" s="215" t="s">
        <v>70</v>
      </c>
      <c r="AU82" s="215" t="s">
        <v>79</v>
      </c>
      <c r="AY82" s="214" t="s">
        <v>136</v>
      </c>
      <c r="BK82" s="216">
        <f>SUM(BK83:BK88)</f>
        <v>0</v>
      </c>
    </row>
    <row r="83" s="1" customFormat="1" ht="16.5" customHeight="1">
      <c r="B83" s="44"/>
      <c r="C83" s="219" t="s">
        <v>79</v>
      </c>
      <c r="D83" s="219" t="s">
        <v>138</v>
      </c>
      <c r="E83" s="220" t="s">
        <v>2244</v>
      </c>
      <c r="F83" s="221" t="s">
        <v>2245</v>
      </c>
      <c r="G83" s="222" t="s">
        <v>2246</v>
      </c>
      <c r="H83" s="223">
        <v>1</v>
      </c>
      <c r="I83" s="224"/>
      <c r="J83" s="225">
        <f>ROUND(I83*H83,2)</f>
        <v>0</v>
      </c>
      <c r="K83" s="221" t="s">
        <v>142</v>
      </c>
      <c r="L83" s="70"/>
      <c r="M83" s="226" t="s">
        <v>21</v>
      </c>
      <c r="N83" s="227" t="s">
        <v>42</v>
      </c>
      <c r="O83" s="45"/>
      <c r="P83" s="228">
        <f>O83*H83</f>
        <v>0</v>
      </c>
      <c r="Q83" s="228">
        <v>0</v>
      </c>
      <c r="R83" s="228">
        <f>Q83*H83</f>
        <v>0</v>
      </c>
      <c r="S83" s="228">
        <v>0</v>
      </c>
      <c r="T83" s="229">
        <f>S83*H83</f>
        <v>0</v>
      </c>
      <c r="AR83" s="22" t="s">
        <v>2247</v>
      </c>
      <c r="AT83" s="22" t="s">
        <v>138</v>
      </c>
      <c r="AU83" s="22" t="s">
        <v>81</v>
      </c>
      <c r="AY83" s="22" t="s">
        <v>136</v>
      </c>
      <c r="BE83" s="230">
        <f>IF(N83="základní",J83,0)</f>
        <v>0</v>
      </c>
      <c r="BF83" s="230">
        <f>IF(N83="snížená",J83,0)</f>
        <v>0</v>
      </c>
      <c r="BG83" s="230">
        <f>IF(N83="zákl. přenesená",J83,0)</f>
        <v>0</v>
      </c>
      <c r="BH83" s="230">
        <f>IF(N83="sníž. přenesená",J83,0)</f>
        <v>0</v>
      </c>
      <c r="BI83" s="230">
        <f>IF(N83="nulová",J83,0)</f>
        <v>0</v>
      </c>
      <c r="BJ83" s="22" t="s">
        <v>79</v>
      </c>
      <c r="BK83" s="230">
        <f>ROUND(I83*H83,2)</f>
        <v>0</v>
      </c>
      <c r="BL83" s="22" t="s">
        <v>2247</v>
      </c>
      <c r="BM83" s="22" t="s">
        <v>2248</v>
      </c>
    </row>
    <row r="84" s="1" customFormat="1">
      <c r="B84" s="44"/>
      <c r="C84" s="72"/>
      <c r="D84" s="231" t="s">
        <v>145</v>
      </c>
      <c r="E84" s="72"/>
      <c r="F84" s="232" t="s">
        <v>2249</v>
      </c>
      <c r="G84" s="72"/>
      <c r="H84" s="72"/>
      <c r="I84" s="189"/>
      <c r="J84" s="72"/>
      <c r="K84" s="72"/>
      <c r="L84" s="70"/>
      <c r="M84" s="233"/>
      <c r="N84" s="45"/>
      <c r="O84" s="45"/>
      <c r="P84" s="45"/>
      <c r="Q84" s="45"/>
      <c r="R84" s="45"/>
      <c r="S84" s="45"/>
      <c r="T84" s="93"/>
      <c r="AT84" s="22" t="s">
        <v>145</v>
      </c>
      <c r="AU84" s="22" t="s">
        <v>81</v>
      </c>
    </row>
    <row r="85" s="1" customFormat="1" ht="16.5" customHeight="1">
      <c r="B85" s="44"/>
      <c r="C85" s="219" t="s">
        <v>81</v>
      </c>
      <c r="D85" s="219" t="s">
        <v>138</v>
      </c>
      <c r="E85" s="220" t="s">
        <v>2250</v>
      </c>
      <c r="F85" s="221" t="s">
        <v>2251</v>
      </c>
      <c r="G85" s="222" t="s">
        <v>2246</v>
      </c>
      <c r="H85" s="223">
        <v>1</v>
      </c>
      <c r="I85" s="224"/>
      <c r="J85" s="225">
        <f>ROUND(I85*H85,2)</f>
        <v>0</v>
      </c>
      <c r="K85" s="221" t="s">
        <v>142</v>
      </c>
      <c r="L85" s="70"/>
      <c r="M85" s="226" t="s">
        <v>21</v>
      </c>
      <c r="N85" s="227" t="s">
        <v>42</v>
      </c>
      <c r="O85" s="45"/>
      <c r="P85" s="228">
        <f>O85*H85</f>
        <v>0</v>
      </c>
      <c r="Q85" s="228">
        <v>0</v>
      </c>
      <c r="R85" s="228">
        <f>Q85*H85</f>
        <v>0</v>
      </c>
      <c r="S85" s="228">
        <v>0</v>
      </c>
      <c r="T85" s="229">
        <f>S85*H85</f>
        <v>0</v>
      </c>
      <c r="AR85" s="22" t="s">
        <v>2247</v>
      </c>
      <c r="AT85" s="22" t="s">
        <v>138</v>
      </c>
      <c r="AU85" s="22" t="s">
        <v>81</v>
      </c>
      <c r="AY85" s="22" t="s">
        <v>136</v>
      </c>
      <c r="BE85" s="230">
        <f>IF(N85="základní",J85,0)</f>
        <v>0</v>
      </c>
      <c r="BF85" s="230">
        <f>IF(N85="snížená",J85,0)</f>
        <v>0</v>
      </c>
      <c r="BG85" s="230">
        <f>IF(N85="zákl. přenesená",J85,0)</f>
        <v>0</v>
      </c>
      <c r="BH85" s="230">
        <f>IF(N85="sníž. přenesená",J85,0)</f>
        <v>0</v>
      </c>
      <c r="BI85" s="230">
        <f>IF(N85="nulová",J85,0)</f>
        <v>0</v>
      </c>
      <c r="BJ85" s="22" t="s">
        <v>79</v>
      </c>
      <c r="BK85" s="230">
        <f>ROUND(I85*H85,2)</f>
        <v>0</v>
      </c>
      <c r="BL85" s="22" t="s">
        <v>2247</v>
      </c>
      <c r="BM85" s="22" t="s">
        <v>2252</v>
      </c>
    </row>
    <row r="86" s="1" customFormat="1">
      <c r="B86" s="44"/>
      <c r="C86" s="72"/>
      <c r="D86" s="231" t="s">
        <v>145</v>
      </c>
      <c r="E86" s="72"/>
      <c r="F86" s="232" t="s">
        <v>2253</v>
      </c>
      <c r="G86" s="72"/>
      <c r="H86" s="72"/>
      <c r="I86" s="189"/>
      <c r="J86" s="72"/>
      <c r="K86" s="72"/>
      <c r="L86" s="70"/>
      <c r="M86" s="233"/>
      <c r="N86" s="45"/>
      <c r="O86" s="45"/>
      <c r="P86" s="45"/>
      <c r="Q86" s="45"/>
      <c r="R86" s="45"/>
      <c r="S86" s="45"/>
      <c r="T86" s="93"/>
      <c r="AT86" s="22" t="s">
        <v>145</v>
      </c>
      <c r="AU86" s="22" t="s">
        <v>81</v>
      </c>
    </row>
    <row r="87" s="1" customFormat="1" ht="16.5" customHeight="1">
      <c r="B87" s="44"/>
      <c r="C87" s="219" t="s">
        <v>156</v>
      </c>
      <c r="D87" s="219" t="s">
        <v>138</v>
      </c>
      <c r="E87" s="220" t="s">
        <v>2254</v>
      </c>
      <c r="F87" s="221" t="s">
        <v>2255</v>
      </c>
      <c r="G87" s="222" t="s">
        <v>2246</v>
      </c>
      <c r="H87" s="223">
        <v>1</v>
      </c>
      <c r="I87" s="224"/>
      <c r="J87" s="225">
        <f>ROUND(I87*H87,2)</f>
        <v>0</v>
      </c>
      <c r="K87" s="221" t="s">
        <v>142</v>
      </c>
      <c r="L87" s="70"/>
      <c r="M87" s="226" t="s">
        <v>21</v>
      </c>
      <c r="N87" s="227" t="s">
        <v>42</v>
      </c>
      <c r="O87" s="45"/>
      <c r="P87" s="228">
        <f>O87*H87</f>
        <v>0</v>
      </c>
      <c r="Q87" s="228">
        <v>0</v>
      </c>
      <c r="R87" s="228">
        <f>Q87*H87</f>
        <v>0</v>
      </c>
      <c r="S87" s="228">
        <v>0</v>
      </c>
      <c r="T87" s="229">
        <f>S87*H87</f>
        <v>0</v>
      </c>
      <c r="AR87" s="22" t="s">
        <v>2247</v>
      </c>
      <c r="AT87" s="22" t="s">
        <v>138</v>
      </c>
      <c r="AU87" s="22" t="s">
        <v>81</v>
      </c>
      <c r="AY87" s="22" t="s">
        <v>136</v>
      </c>
      <c r="BE87" s="230">
        <f>IF(N87="základní",J87,0)</f>
        <v>0</v>
      </c>
      <c r="BF87" s="230">
        <f>IF(N87="snížená",J87,0)</f>
        <v>0</v>
      </c>
      <c r="BG87" s="230">
        <f>IF(N87="zákl. přenesená",J87,0)</f>
        <v>0</v>
      </c>
      <c r="BH87" s="230">
        <f>IF(N87="sníž. přenesená",J87,0)</f>
        <v>0</v>
      </c>
      <c r="BI87" s="230">
        <f>IF(N87="nulová",J87,0)</f>
        <v>0</v>
      </c>
      <c r="BJ87" s="22" t="s">
        <v>79</v>
      </c>
      <c r="BK87" s="230">
        <f>ROUND(I87*H87,2)</f>
        <v>0</v>
      </c>
      <c r="BL87" s="22" t="s">
        <v>2247</v>
      </c>
      <c r="BM87" s="22" t="s">
        <v>2256</v>
      </c>
    </row>
    <row r="88" s="1" customFormat="1">
      <c r="B88" s="44"/>
      <c r="C88" s="72"/>
      <c r="D88" s="231" t="s">
        <v>145</v>
      </c>
      <c r="E88" s="72"/>
      <c r="F88" s="232" t="s">
        <v>2257</v>
      </c>
      <c r="G88" s="72"/>
      <c r="H88" s="72"/>
      <c r="I88" s="189"/>
      <c r="J88" s="72"/>
      <c r="K88" s="72"/>
      <c r="L88" s="70"/>
      <c r="M88" s="233"/>
      <c r="N88" s="45"/>
      <c r="O88" s="45"/>
      <c r="P88" s="45"/>
      <c r="Q88" s="45"/>
      <c r="R88" s="45"/>
      <c r="S88" s="45"/>
      <c r="T88" s="93"/>
      <c r="AT88" s="22" t="s">
        <v>145</v>
      </c>
      <c r="AU88" s="22" t="s">
        <v>81</v>
      </c>
    </row>
    <row r="89" s="10" customFormat="1" ht="29.88" customHeight="1">
      <c r="B89" s="203"/>
      <c r="C89" s="204"/>
      <c r="D89" s="205" t="s">
        <v>70</v>
      </c>
      <c r="E89" s="217" t="s">
        <v>1965</v>
      </c>
      <c r="F89" s="217" t="s">
        <v>1966</v>
      </c>
      <c r="G89" s="204"/>
      <c r="H89" s="204"/>
      <c r="I89" s="207"/>
      <c r="J89" s="218">
        <f>BK89</f>
        <v>0</v>
      </c>
      <c r="K89" s="204"/>
      <c r="L89" s="209"/>
      <c r="M89" s="210"/>
      <c r="N89" s="211"/>
      <c r="O89" s="211"/>
      <c r="P89" s="212">
        <f>SUM(P90:P91)</f>
        <v>0</v>
      </c>
      <c r="Q89" s="211"/>
      <c r="R89" s="212">
        <f>SUM(R90:R91)</f>
        <v>0</v>
      </c>
      <c r="S89" s="211"/>
      <c r="T89" s="213">
        <f>SUM(T90:T91)</f>
        <v>0</v>
      </c>
      <c r="AR89" s="214" t="s">
        <v>171</v>
      </c>
      <c r="AT89" s="215" t="s">
        <v>70</v>
      </c>
      <c r="AU89" s="215" t="s">
        <v>79</v>
      </c>
      <c r="AY89" s="214" t="s">
        <v>136</v>
      </c>
      <c r="BK89" s="216">
        <f>SUM(BK90:BK91)</f>
        <v>0</v>
      </c>
    </row>
    <row r="90" s="1" customFormat="1" ht="16.5" customHeight="1">
      <c r="B90" s="44"/>
      <c r="C90" s="219" t="s">
        <v>143</v>
      </c>
      <c r="D90" s="219" t="s">
        <v>138</v>
      </c>
      <c r="E90" s="220" t="s">
        <v>2258</v>
      </c>
      <c r="F90" s="221" t="s">
        <v>1966</v>
      </c>
      <c r="G90" s="222" t="s">
        <v>2246</v>
      </c>
      <c r="H90" s="223">
        <v>1</v>
      </c>
      <c r="I90" s="224"/>
      <c r="J90" s="225">
        <f>ROUND(I90*H90,2)</f>
        <v>0</v>
      </c>
      <c r="K90" s="221" t="s">
        <v>142</v>
      </c>
      <c r="L90" s="70"/>
      <c r="M90" s="226" t="s">
        <v>21</v>
      </c>
      <c r="N90" s="227" t="s">
        <v>42</v>
      </c>
      <c r="O90" s="45"/>
      <c r="P90" s="228">
        <f>O90*H90</f>
        <v>0</v>
      </c>
      <c r="Q90" s="228">
        <v>0</v>
      </c>
      <c r="R90" s="228">
        <f>Q90*H90</f>
        <v>0</v>
      </c>
      <c r="S90" s="228">
        <v>0</v>
      </c>
      <c r="T90" s="229">
        <f>S90*H90</f>
        <v>0</v>
      </c>
      <c r="AR90" s="22" t="s">
        <v>2247</v>
      </c>
      <c r="AT90" s="22" t="s">
        <v>138</v>
      </c>
      <c r="AU90" s="22" t="s">
        <v>81</v>
      </c>
      <c r="AY90" s="22" t="s">
        <v>136</v>
      </c>
      <c r="BE90" s="230">
        <f>IF(N90="základní",J90,0)</f>
        <v>0</v>
      </c>
      <c r="BF90" s="230">
        <f>IF(N90="snížená",J90,0)</f>
        <v>0</v>
      </c>
      <c r="BG90" s="230">
        <f>IF(N90="zákl. přenesená",J90,0)</f>
        <v>0</v>
      </c>
      <c r="BH90" s="230">
        <f>IF(N90="sníž. přenesená",J90,0)</f>
        <v>0</v>
      </c>
      <c r="BI90" s="230">
        <f>IF(N90="nulová",J90,0)</f>
        <v>0</v>
      </c>
      <c r="BJ90" s="22" t="s">
        <v>79</v>
      </c>
      <c r="BK90" s="230">
        <f>ROUND(I90*H90,2)</f>
        <v>0</v>
      </c>
      <c r="BL90" s="22" t="s">
        <v>2247</v>
      </c>
      <c r="BM90" s="22" t="s">
        <v>2259</v>
      </c>
    </row>
    <row r="91" s="1" customFormat="1">
      <c r="B91" s="44"/>
      <c r="C91" s="72"/>
      <c r="D91" s="231" t="s">
        <v>145</v>
      </c>
      <c r="E91" s="72"/>
      <c r="F91" s="232" t="s">
        <v>2260</v>
      </c>
      <c r="G91" s="72"/>
      <c r="H91" s="72"/>
      <c r="I91" s="189"/>
      <c r="J91" s="72"/>
      <c r="K91" s="72"/>
      <c r="L91" s="70"/>
      <c r="M91" s="233"/>
      <c r="N91" s="45"/>
      <c r="O91" s="45"/>
      <c r="P91" s="45"/>
      <c r="Q91" s="45"/>
      <c r="R91" s="45"/>
      <c r="S91" s="45"/>
      <c r="T91" s="93"/>
      <c r="AT91" s="22" t="s">
        <v>145</v>
      </c>
      <c r="AU91" s="22" t="s">
        <v>81</v>
      </c>
    </row>
    <row r="92" s="10" customFormat="1" ht="29.88" customHeight="1">
      <c r="B92" s="203"/>
      <c r="C92" s="204"/>
      <c r="D92" s="205" t="s">
        <v>70</v>
      </c>
      <c r="E92" s="217" t="s">
        <v>1970</v>
      </c>
      <c r="F92" s="217" t="s">
        <v>1971</v>
      </c>
      <c r="G92" s="204"/>
      <c r="H92" s="204"/>
      <c r="I92" s="207"/>
      <c r="J92" s="218">
        <f>BK92</f>
        <v>0</v>
      </c>
      <c r="K92" s="204"/>
      <c r="L92" s="209"/>
      <c r="M92" s="210"/>
      <c r="N92" s="211"/>
      <c r="O92" s="211"/>
      <c r="P92" s="212">
        <f>SUM(P93:P98)</f>
        <v>0</v>
      </c>
      <c r="Q92" s="211"/>
      <c r="R92" s="212">
        <f>SUM(R93:R98)</f>
        <v>0</v>
      </c>
      <c r="S92" s="211"/>
      <c r="T92" s="213">
        <f>SUM(T93:T98)</f>
        <v>0</v>
      </c>
      <c r="AR92" s="214" t="s">
        <v>171</v>
      </c>
      <c r="AT92" s="215" t="s">
        <v>70</v>
      </c>
      <c r="AU92" s="215" t="s">
        <v>79</v>
      </c>
      <c r="AY92" s="214" t="s">
        <v>136</v>
      </c>
      <c r="BK92" s="216">
        <f>SUM(BK93:BK98)</f>
        <v>0</v>
      </c>
    </row>
    <row r="93" s="1" customFormat="1" ht="16.5" customHeight="1">
      <c r="B93" s="44"/>
      <c r="C93" s="219" t="s">
        <v>171</v>
      </c>
      <c r="D93" s="219" t="s">
        <v>138</v>
      </c>
      <c r="E93" s="220" t="s">
        <v>2261</v>
      </c>
      <c r="F93" s="221" t="s">
        <v>2262</v>
      </c>
      <c r="G93" s="222" t="s">
        <v>2246</v>
      </c>
      <c r="H93" s="223">
        <v>1</v>
      </c>
      <c r="I93" s="224"/>
      <c r="J93" s="225">
        <f>ROUND(I93*H93,2)</f>
        <v>0</v>
      </c>
      <c r="K93" s="221" t="s">
        <v>142</v>
      </c>
      <c r="L93" s="70"/>
      <c r="M93" s="226" t="s">
        <v>21</v>
      </c>
      <c r="N93" s="227" t="s">
        <v>42</v>
      </c>
      <c r="O93" s="45"/>
      <c r="P93" s="228">
        <f>O93*H93</f>
        <v>0</v>
      </c>
      <c r="Q93" s="228">
        <v>0</v>
      </c>
      <c r="R93" s="228">
        <f>Q93*H93</f>
        <v>0</v>
      </c>
      <c r="S93" s="228">
        <v>0</v>
      </c>
      <c r="T93" s="229">
        <f>S93*H93</f>
        <v>0</v>
      </c>
      <c r="AR93" s="22" t="s">
        <v>2247</v>
      </c>
      <c r="AT93" s="22" t="s">
        <v>138</v>
      </c>
      <c r="AU93" s="22" t="s">
        <v>81</v>
      </c>
      <c r="AY93" s="22" t="s">
        <v>136</v>
      </c>
      <c r="BE93" s="230">
        <f>IF(N93="základní",J93,0)</f>
        <v>0</v>
      </c>
      <c r="BF93" s="230">
        <f>IF(N93="snížená",J93,0)</f>
        <v>0</v>
      </c>
      <c r="BG93" s="230">
        <f>IF(N93="zákl. přenesená",J93,0)</f>
        <v>0</v>
      </c>
      <c r="BH93" s="230">
        <f>IF(N93="sníž. přenesená",J93,0)</f>
        <v>0</v>
      </c>
      <c r="BI93" s="230">
        <f>IF(N93="nulová",J93,0)</f>
        <v>0</v>
      </c>
      <c r="BJ93" s="22" t="s">
        <v>79</v>
      </c>
      <c r="BK93" s="230">
        <f>ROUND(I93*H93,2)</f>
        <v>0</v>
      </c>
      <c r="BL93" s="22" t="s">
        <v>2247</v>
      </c>
      <c r="BM93" s="22" t="s">
        <v>2263</v>
      </c>
    </row>
    <row r="94" s="1" customFormat="1">
      <c r="B94" s="44"/>
      <c r="C94" s="72"/>
      <c r="D94" s="231" t="s">
        <v>145</v>
      </c>
      <c r="E94" s="72"/>
      <c r="F94" s="232" t="s">
        <v>2264</v>
      </c>
      <c r="G94" s="72"/>
      <c r="H94" s="72"/>
      <c r="I94" s="189"/>
      <c r="J94" s="72"/>
      <c r="K94" s="72"/>
      <c r="L94" s="70"/>
      <c r="M94" s="233"/>
      <c r="N94" s="45"/>
      <c r="O94" s="45"/>
      <c r="P94" s="45"/>
      <c r="Q94" s="45"/>
      <c r="R94" s="45"/>
      <c r="S94" s="45"/>
      <c r="T94" s="93"/>
      <c r="AT94" s="22" t="s">
        <v>145</v>
      </c>
      <c r="AU94" s="22" t="s">
        <v>81</v>
      </c>
    </row>
    <row r="95" s="1" customFormat="1" ht="16.5" customHeight="1">
      <c r="B95" s="44"/>
      <c r="C95" s="219" t="s">
        <v>177</v>
      </c>
      <c r="D95" s="219" t="s">
        <v>138</v>
      </c>
      <c r="E95" s="220" t="s">
        <v>2265</v>
      </c>
      <c r="F95" s="221" t="s">
        <v>2266</v>
      </c>
      <c r="G95" s="222" t="s">
        <v>2246</v>
      </c>
      <c r="H95" s="223">
        <v>1</v>
      </c>
      <c r="I95" s="224"/>
      <c r="J95" s="225">
        <f>ROUND(I95*H95,2)</f>
        <v>0</v>
      </c>
      <c r="K95" s="221" t="s">
        <v>142</v>
      </c>
      <c r="L95" s="70"/>
      <c r="M95" s="226" t="s">
        <v>21</v>
      </c>
      <c r="N95" s="227" t="s">
        <v>42</v>
      </c>
      <c r="O95" s="45"/>
      <c r="P95" s="228">
        <f>O95*H95</f>
        <v>0</v>
      </c>
      <c r="Q95" s="228">
        <v>0</v>
      </c>
      <c r="R95" s="228">
        <f>Q95*H95</f>
        <v>0</v>
      </c>
      <c r="S95" s="228">
        <v>0</v>
      </c>
      <c r="T95" s="229">
        <f>S95*H95</f>
        <v>0</v>
      </c>
      <c r="AR95" s="22" t="s">
        <v>2247</v>
      </c>
      <c r="AT95" s="22" t="s">
        <v>138</v>
      </c>
      <c r="AU95" s="22" t="s">
        <v>81</v>
      </c>
      <c r="AY95" s="22" t="s">
        <v>136</v>
      </c>
      <c r="BE95" s="230">
        <f>IF(N95="základní",J95,0)</f>
        <v>0</v>
      </c>
      <c r="BF95" s="230">
        <f>IF(N95="snížená",J95,0)</f>
        <v>0</v>
      </c>
      <c r="BG95" s="230">
        <f>IF(N95="zákl. přenesená",J95,0)</f>
        <v>0</v>
      </c>
      <c r="BH95" s="230">
        <f>IF(N95="sníž. přenesená",J95,0)</f>
        <v>0</v>
      </c>
      <c r="BI95" s="230">
        <f>IF(N95="nulová",J95,0)</f>
        <v>0</v>
      </c>
      <c r="BJ95" s="22" t="s">
        <v>79</v>
      </c>
      <c r="BK95" s="230">
        <f>ROUND(I95*H95,2)</f>
        <v>0</v>
      </c>
      <c r="BL95" s="22" t="s">
        <v>2247</v>
      </c>
      <c r="BM95" s="22" t="s">
        <v>2267</v>
      </c>
    </row>
    <row r="96" s="1" customFormat="1">
      <c r="B96" s="44"/>
      <c r="C96" s="72"/>
      <c r="D96" s="231" t="s">
        <v>145</v>
      </c>
      <c r="E96" s="72"/>
      <c r="F96" s="232" t="s">
        <v>2268</v>
      </c>
      <c r="G96" s="72"/>
      <c r="H96" s="72"/>
      <c r="I96" s="189"/>
      <c r="J96" s="72"/>
      <c r="K96" s="72"/>
      <c r="L96" s="70"/>
      <c r="M96" s="233"/>
      <c r="N96" s="45"/>
      <c r="O96" s="45"/>
      <c r="P96" s="45"/>
      <c r="Q96" s="45"/>
      <c r="R96" s="45"/>
      <c r="S96" s="45"/>
      <c r="T96" s="93"/>
      <c r="AT96" s="22" t="s">
        <v>145</v>
      </c>
      <c r="AU96" s="22" t="s">
        <v>81</v>
      </c>
    </row>
    <row r="97" s="1" customFormat="1" ht="16.5" customHeight="1">
      <c r="B97" s="44"/>
      <c r="C97" s="219" t="s">
        <v>184</v>
      </c>
      <c r="D97" s="219" t="s">
        <v>138</v>
      </c>
      <c r="E97" s="220" t="s">
        <v>2269</v>
      </c>
      <c r="F97" s="221" t="s">
        <v>2270</v>
      </c>
      <c r="G97" s="222" t="s">
        <v>2246</v>
      </c>
      <c r="H97" s="223">
        <v>1</v>
      </c>
      <c r="I97" s="224"/>
      <c r="J97" s="225">
        <f>ROUND(I97*H97,2)</f>
        <v>0</v>
      </c>
      <c r="K97" s="221" t="s">
        <v>142</v>
      </c>
      <c r="L97" s="70"/>
      <c r="M97" s="226" t="s">
        <v>21</v>
      </c>
      <c r="N97" s="227" t="s">
        <v>42</v>
      </c>
      <c r="O97" s="45"/>
      <c r="P97" s="228">
        <f>O97*H97</f>
        <v>0</v>
      </c>
      <c r="Q97" s="228">
        <v>0</v>
      </c>
      <c r="R97" s="228">
        <f>Q97*H97</f>
        <v>0</v>
      </c>
      <c r="S97" s="228">
        <v>0</v>
      </c>
      <c r="T97" s="229">
        <f>S97*H97</f>
        <v>0</v>
      </c>
      <c r="AR97" s="22" t="s">
        <v>2247</v>
      </c>
      <c r="AT97" s="22" t="s">
        <v>138</v>
      </c>
      <c r="AU97" s="22" t="s">
        <v>81</v>
      </c>
      <c r="AY97" s="22" t="s">
        <v>136</v>
      </c>
      <c r="BE97" s="230">
        <f>IF(N97="základní",J97,0)</f>
        <v>0</v>
      </c>
      <c r="BF97" s="230">
        <f>IF(N97="snížená",J97,0)</f>
        <v>0</v>
      </c>
      <c r="BG97" s="230">
        <f>IF(N97="zákl. přenesená",J97,0)</f>
        <v>0</v>
      </c>
      <c r="BH97" s="230">
        <f>IF(N97="sníž. přenesená",J97,0)</f>
        <v>0</v>
      </c>
      <c r="BI97" s="230">
        <f>IF(N97="nulová",J97,0)</f>
        <v>0</v>
      </c>
      <c r="BJ97" s="22" t="s">
        <v>79</v>
      </c>
      <c r="BK97" s="230">
        <f>ROUND(I97*H97,2)</f>
        <v>0</v>
      </c>
      <c r="BL97" s="22" t="s">
        <v>2247</v>
      </c>
      <c r="BM97" s="22" t="s">
        <v>2271</v>
      </c>
    </row>
    <row r="98" s="1" customFormat="1">
      <c r="B98" s="44"/>
      <c r="C98" s="72"/>
      <c r="D98" s="231" t="s">
        <v>145</v>
      </c>
      <c r="E98" s="72"/>
      <c r="F98" s="232" t="s">
        <v>2272</v>
      </c>
      <c r="G98" s="72"/>
      <c r="H98" s="72"/>
      <c r="I98" s="189"/>
      <c r="J98" s="72"/>
      <c r="K98" s="72"/>
      <c r="L98" s="70"/>
      <c r="M98" s="271"/>
      <c r="N98" s="272"/>
      <c r="O98" s="272"/>
      <c r="P98" s="272"/>
      <c r="Q98" s="272"/>
      <c r="R98" s="272"/>
      <c r="S98" s="272"/>
      <c r="T98" s="273"/>
      <c r="AT98" s="22" t="s">
        <v>145</v>
      </c>
      <c r="AU98" s="22" t="s">
        <v>81</v>
      </c>
    </row>
    <row r="99" s="1" customFormat="1" ht="6.96" customHeight="1">
      <c r="B99" s="65"/>
      <c r="C99" s="66"/>
      <c r="D99" s="66"/>
      <c r="E99" s="66"/>
      <c r="F99" s="66"/>
      <c r="G99" s="66"/>
      <c r="H99" s="66"/>
      <c r="I99" s="164"/>
      <c r="J99" s="66"/>
      <c r="K99" s="66"/>
      <c r="L99" s="70"/>
    </row>
  </sheetData>
  <sheetProtection sheet="1" autoFilter="0" formatColumns="0" formatRows="0" objects="1" scenarios="1" spinCount="100000" saltValue="KNA6V/OBl/kJx4as3W9VJ3zDlbrVpdylKd9CjgIqItySggFRjth4Kgzt1sgZNKMbYx/b2TJ/oG/NxX4O24monA==" hashValue="A625Ut6/rInK993OhYF4QsKoEE29n8WoOjo1m/9jlrxPu1Aoejpg2IJnYCbazfLpE5cohwPt+FpRyaQULX5iCA==" algorithmName="SHA-512" password="CC35"/>
  <autoFilter ref="C79:K98"/>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4" customWidth="1"/>
    <col min="2" max="2" width="1.664063" style="274" customWidth="1"/>
    <col min="3" max="4" width="5" style="274" customWidth="1"/>
    <col min="5" max="5" width="11.67" style="274" customWidth="1"/>
    <col min="6" max="6" width="9.17" style="274" customWidth="1"/>
    <col min="7" max="7" width="5" style="274" customWidth="1"/>
    <col min="8" max="8" width="77.83" style="274" customWidth="1"/>
    <col min="9" max="10" width="20" style="274" customWidth="1"/>
    <col min="11" max="11" width="1.664063" style="274" customWidth="1"/>
  </cols>
  <sheetData>
    <row r="1" ht="37.5" customHeight="1"/>
    <row r="2" ht="7.5" customHeight="1">
      <c r="B2" s="275"/>
      <c r="C2" s="276"/>
      <c r="D2" s="276"/>
      <c r="E2" s="276"/>
      <c r="F2" s="276"/>
      <c r="G2" s="276"/>
      <c r="H2" s="276"/>
      <c r="I2" s="276"/>
      <c r="J2" s="276"/>
      <c r="K2" s="277"/>
    </row>
    <row r="3" s="13" customFormat="1" ht="45" customHeight="1">
      <c r="B3" s="278"/>
      <c r="C3" s="279" t="s">
        <v>2273</v>
      </c>
      <c r="D3" s="279"/>
      <c r="E3" s="279"/>
      <c r="F3" s="279"/>
      <c r="G3" s="279"/>
      <c r="H3" s="279"/>
      <c r="I3" s="279"/>
      <c r="J3" s="279"/>
      <c r="K3" s="280"/>
    </row>
    <row r="4" ht="25.5" customHeight="1">
      <c r="B4" s="281"/>
      <c r="C4" s="282" t="s">
        <v>2274</v>
      </c>
      <c r="D4" s="282"/>
      <c r="E4" s="282"/>
      <c r="F4" s="282"/>
      <c r="G4" s="282"/>
      <c r="H4" s="282"/>
      <c r="I4" s="282"/>
      <c r="J4" s="282"/>
      <c r="K4" s="283"/>
    </row>
    <row r="5" ht="5.25" customHeight="1">
      <c r="B5" s="281"/>
      <c r="C5" s="284"/>
      <c r="D5" s="284"/>
      <c r="E5" s="284"/>
      <c r="F5" s="284"/>
      <c r="G5" s="284"/>
      <c r="H5" s="284"/>
      <c r="I5" s="284"/>
      <c r="J5" s="284"/>
      <c r="K5" s="283"/>
    </row>
    <row r="6" ht="15" customHeight="1">
      <c r="B6" s="281"/>
      <c r="C6" s="285" t="s">
        <v>2275</v>
      </c>
      <c r="D6" s="285"/>
      <c r="E6" s="285"/>
      <c r="F6" s="285"/>
      <c r="G6" s="285"/>
      <c r="H6" s="285"/>
      <c r="I6" s="285"/>
      <c r="J6" s="285"/>
      <c r="K6" s="283"/>
    </row>
    <row r="7" ht="15" customHeight="1">
      <c r="B7" s="286"/>
      <c r="C7" s="285" t="s">
        <v>2276</v>
      </c>
      <c r="D7" s="285"/>
      <c r="E7" s="285"/>
      <c r="F7" s="285"/>
      <c r="G7" s="285"/>
      <c r="H7" s="285"/>
      <c r="I7" s="285"/>
      <c r="J7" s="285"/>
      <c r="K7" s="283"/>
    </row>
    <row r="8" ht="12.75" customHeight="1">
      <c r="B8" s="286"/>
      <c r="C8" s="285"/>
      <c r="D8" s="285"/>
      <c r="E8" s="285"/>
      <c r="F8" s="285"/>
      <c r="G8" s="285"/>
      <c r="H8" s="285"/>
      <c r="I8" s="285"/>
      <c r="J8" s="285"/>
      <c r="K8" s="283"/>
    </row>
    <row r="9" ht="15" customHeight="1">
      <c r="B9" s="286"/>
      <c r="C9" s="285" t="s">
        <v>2277</v>
      </c>
      <c r="D9" s="285"/>
      <c r="E9" s="285"/>
      <c r="F9" s="285"/>
      <c r="G9" s="285"/>
      <c r="H9" s="285"/>
      <c r="I9" s="285"/>
      <c r="J9" s="285"/>
      <c r="K9" s="283"/>
    </row>
    <row r="10" ht="15" customHeight="1">
      <c r="B10" s="286"/>
      <c r="C10" s="285"/>
      <c r="D10" s="285" t="s">
        <v>2278</v>
      </c>
      <c r="E10" s="285"/>
      <c r="F10" s="285"/>
      <c r="G10" s="285"/>
      <c r="H10" s="285"/>
      <c r="I10" s="285"/>
      <c r="J10" s="285"/>
      <c r="K10" s="283"/>
    </row>
    <row r="11" ht="15" customHeight="1">
      <c r="B11" s="286"/>
      <c r="C11" s="287"/>
      <c r="D11" s="285" t="s">
        <v>2279</v>
      </c>
      <c r="E11" s="285"/>
      <c r="F11" s="285"/>
      <c r="G11" s="285"/>
      <c r="H11" s="285"/>
      <c r="I11" s="285"/>
      <c r="J11" s="285"/>
      <c r="K11" s="283"/>
    </row>
    <row r="12" ht="12.75" customHeight="1">
      <c r="B12" s="286"/>
      <c r="C12" s="287"/>
      <c r="D12" s="287"/>
      <c r="E12" s="287"/>
      <c r="F12" s="287"/>
      <c r="G12" s="287"/>
      <c r="H12" s="287"/>
      <c r="I12" s="287"/>
      <c r="J12" s="287"/>
      <c r="K12" s="283"/>
    </row>
    <row r="13" ht="15" customHeight="1">
      <c r="B13" s="286"/>
      <c r="C13" s="287"/>
      <c r="D13" s="285" t="s">
        <v>2280</v>
      </c>
      <c r="E13" s="285"/>
      <c r="F13" s="285"/>
      <c r="G13" s="285"/>
      <c r="H13" s="285"/>
      <c r="I13" s="285"/>
      <c r="J13" s="285"/>
      <c r="K13" s="283"/>
    </row>
    <row r="14" ht="15" customHeight="1">
      <c r="B14" s="286"/>
      <c r="C14" s="287"/>
      <c r="D14" s="285" t="s">
        <v>2281</v>
      </c>
      <c r="E14" s="285"/>
      <c r="F14" s="285"/>
      <c r="G14" s="285"/>
      <c r="H14" s="285"/>
      <c r="I14" s="285"/>
      <c r="J14" s="285"/>
      <c r="K14" s="283"/>
    </row>
    <row r="15" ht="15" customHeight="1">
      <c r="B15" s="286"/>
      <c r="C15" s="287"/>
      <c r="D15" s="285" t="s">
        <v>2282</v>
      </c>
      <c r="E15" s="285"/>
      <c r="F15" s="285"/>
      <c r="G15" s="285"/>
      <c r="H15" s="285"/>
      <c r="I15" s="285"/>
      <c r="J15" s="285"/>
      <c r="K15" s="283"/>
    </row>
    <row r="16" ht="15" customHeight="1">
      <c r="B16" s="286"/>
      <c r="C16" s="287"/>
      <c r="D16" s="287"/>
      <c r="E16" s="288" t="s">
        <v>78</v>
      </c>
      <c r="F16" s="285" t="s">
        <v>2283</v>
      </c>
      <c r="G16" s="285"/>
      <c r="H16" s="285"/>
      <c r="I16" s="285"/>
      <c r="J16" s="285"/>
      <c r="K16" s="283"/>
    </row>
    <row r="17" ht="15" customHeight="1">
      <c r="B17" s="286"/>
      <c r="C17" s="287"/>
      <c r="D17" s="287"/>
      <c r="E17" s="288" t="s">
        <v>2284</v>
      </c>
      <c r="F17" s="285" t="s">
        <v>2285</v>
      </c>
      <c r="G17" s="285"/>
      <c r="H17" s="285"/>
      <c r="I17" s="285"/>
      <c r="J17" s="285"/>
      <c r="K17" s="283"/>
    </row>
    <row r="18" ht="15" customHeight="1">
      <c r="B18" s="286"/>
      <c r="C18" s="287"/>
      <c r="D18" s="287"/>
      <c r="E18" s="288" t="s">
        <v>2286</v>
      </c>
      <c r="F18" s="285" t="s">
        <v>2287</v>
      </c>
      <c r="G18" s="285"/>
      <c r="H18" s="285"/>
      <c r="I18" s="285"/>
      <c r="J18" s="285"/>
      <c r="K18" s="283"/>
    </row>
    <row r="19" ht="15" customHeight="1">
      <c r="B19" s="286"/>
      <c r="C19" s="287"/>
      <c r="D19" s="287"/>
      <c r="E19" s="288" t="s">
        <v>97</v>
      </c>
      <c r="F19" s="285" t="s">
        <v>98</v>
      </c>
      <c r="G19" s="285"/>
      <c r="H19" s="285"/>
      <c r="I19" s="285"/>
      <c r="J19" s="285"/>
      <c r="K19" s="283"/>
    </row>
    <row r="20" ht="15" customHeight="1">
      <c r="B20" s="286"/>
      <c r="C20" s="287"/>
      <c r="D20" s="287"/>
      <c r="E20" s="288" t="s">
        <v>1439</v>
      </c>
      <c r="F20" s="285" t="s">
        <v>1440</v>
      </c>
      <c r="G20" s="285"/>
      <c r="H20" s="285"/>
      <c r="I20" s="285"/>
      <c r="J20" s="285"/>
      <c r="K20" s="283"/>
    </row>
    <row r="21" ht="15" customHeight="1">
      <c r="B21" s="286"/>
      <c r="C21" s="287"/>
      <c r="D21" s="287"/>
      <c r="E21" s="288" t="s">
        <v>2288</v>
      </c>
      <c r="F21" s="285" t="s">
        <v>2289</v>
      </c>
      <c r="G21" s="285"/>
      <c r="H21" s="285"/>
      <c r="I21" s="285"/>
      <c r="J21" s="285"/>
      <c r="K21" s="283"/>
    </row>
    <row r="22" ht="12.75" customHeight="1">
      <c r="B22" s="286"/>
      <c r="C22" s="287"/>
      <c r="D22" s="287"/>
      <c r="E22" s="287"/>
      <c r="F22" s="287"/>
      <c r="G22" s="287"/>
      <c r="H22" s="287"/>
      <c r="I22" s="287"/>
      <c r="J22" s="287"/>
      <c r="K22" s="283"/>
    </row>
    <row r="23" ht="15" customHeight="1">
      <c r="B23" s="286"/>
      <c r="C23" s="285" t="s">
        <v>2290</v>
      </c>
      <c r="D23" s="285"/>
      <c r="E23" s="285"/>
      <c r="F23" s="285"/>
      <c r="G23" s="285"/>
      <c r="H23" s="285"/>
      <c r="I23" s="285"/>
      <c r="J23" s="285"/>
      <c r="K23" s="283"/>
    </row>
    <row r="24" ht="15" customHeight="1">
      <c r="B24" s="286"/>
      <c r="C24" s="285" t="s">
        <v>2291</v>
      </c>
      <c r="D24" s="285"/>
      <c r="E24" s="285"/>
      <c r="F24" s="285"/>
      <c r="G24" s="285"/>
      <c r="H24" s="285"/>
      <c r="I24" s="285"/>
      <c r="J24" s="285"/>
      <c r="K24" s="283"/>
    </row>
    <row r="25" ht="15" customHeight="1">
      <c r="B25" s="286"/>
      <c r="C25" s="285"/>
      <c r="D25" s="285" t="s">
        <v>2292</v>
      </c>
      <c r="E25" s="285"/>
      <c r="F25" s="285"/>
      <c r="G25" s="285"/>
      <c r="H25" s="285"/>
      <c r="I25" s="285"/>
      <c r="J25" s="285"/>
      <c r="K25" s="283"/>
    </row>
    <row r="26" ht="15" customHeight="1">
      <c r="B26" s="286"/>
      <c r="C26" s="287"/>
      <c r="D26" s="285" t="s">
        <v>2293</v>
      </c>
      <c r="E26" s="285"/>
      <c r="F26" s="285"/>
      <c r="G26" s="285"/>
      <c r="H26" s="285"/>
      <c r="I26" s="285"/>
      <c r="J26" s="285"/>
      <c r="K26" s="283"/>
    </row>
    <row r="27" ht="12.75" customHeight="1">
      <c r="B27" s="286"/>
      <c r="C27" s="287"/>
      <c r="D27" s="287"/>
      <c r="E27" s="287"/>
      <c r="F27" s="287"/>
      <c r="G27" s="287"/>
      <c r="H27" s="287"/>
      <c r="I27" s="287"/>
      <c r="J27" s="287"/>
      <c r="K27" s="283"/>
    </row>
    <row r="28" ht="15" customHeight="1">
      <c r="B28" s="286"/>
      <c r="C28" s="287"/>
      <c r="D28" s="285" t="s">
        <v>2294</v>
      </c>
      <c r="E28" s="285"/>
      <c r="F28" s="285"/>
      <c r="G28" s="285"/>
      <c r="H28" s="285"/>
      <c r="I28" s="285"/>
      <c r="J28" s="285"/>
      <c r="K28" s="283"/>
    </row>
    <row r="29" ht="15" customHeight="1">
      <c r="B29" s="286"/>
      <c r="C29" s="287"/>
      <c r="D29" s="285" t="s">
        <v>2295</v>
      </c>
      <c r="E29" s="285"/>
      <c r="F29" s="285"/>
      <c r="G29" s="285"/>
      <c r="H29" s="285"/>
      <c r="I29" s="285"/>
      <c r="J29" s="285"/>
      <c r="K29" s="283"/>
    </row>
    <row r="30" ht="12.75" customHeight="1">
      <c r="B30" s="286"/>
      <c r="C30" s="287"/>
      <c r="D30" s="287"/>
      <c r="E30" s="287"/>
      <c r="F30" s="287"/>
      <c r="G30" s="287"/>
      <c r="H30" s="287"/>
      <c r="I30" s="287"/>
      <c r="J30" s="287"/>
      <c r="K30" s="283"/>
    </row>
    <row r="31" ht="15" customHeight="1">
      <c r="B31" s="286"/>
      <c r="C31" s="287"/>
      <c r="D31" s="285" t="s">
        <v>2296</v>
      </c>
      <c r="E31" s="285"/>
      <c r="F31" s="285"/>
      <c r="G31" s="285"/>
      <c r="H31" s="285"/>
      <c r="I31" s="285"/>
      <c r="J31" s="285"/>
      <c r="K31" s="283"/>
    </row>
    <row r="32" ht="15" customHeight="1">
      <c r="B32" s="286"/>
      <c r="C32" s="287"/>
      <c r="D32" s="285" t="s">
        <v>2297</v>
      </c>
      <c r="E32" s="285"/>
      <c r="F32" s="285"/>
      <c r="G32" s="285"/>
      <c r="H32" s="285"/>
      <c r="I32" s="285"/>
      <c r="J32" s="285"/>
      <c r="K32" s="283"/>
    </row>
    <row r="33" ht="15" customHeight="1">
      <c r="B33" s="286"/>
      <c r="C33" s="287"/>
      <c r="D33" s="285" t="s">
        <v>2298</v>
      </c>
      <c r="E33" s="285"/>
      <c r="F33" s="285"/>
      <c r="G33" s="285"/>
      <c r="H33" s="285"/>
      <c r="I33" s="285"/>
      <c r="J33" s="285"/>
      <c r="K33" s="283"/>
    </row>
    <row r="34" ht="15" customHeight="1">
      <c r="B34" s="286"/>
      <c r="C34" s="287"/>
      <c r="D34" s="285"/>
      <c r="E34" s="289" t="s">
        <v>121</v>
      </c>
      <c r="F34" s="285"/>
      <c r="G34" s="285" t="s">
        <v>2299</v>
      </c>
      <c r="H34" s="285"/>
      <c r="I34" s="285"/>
      <c r="J34" s="285"/>
      <c r="K34" s="283"/>
    </row>
    <row r="35" ht="30.75" customHeight="1">
      <c r="B35" s="286"/>
      <c r="C35" s="287"/>
      <c r="D35" s="285"/>
      <c r="E35" s="289" t="s">
        <v>2300</v>
      </c>
      <c r="F35" s="285"/>
      <c r="G35" s="285" t="s">
        <v>2301</v>
      </c>
      <c r="H35" s="285"/>
      <c r="I35" s="285"/>
      <c r="J35" s="285"/>
      <c r="K35" s="283"/>
    </row>
    <row r="36" ht="15" customHeight="1">
      <c r="B36" s="286"/>
      <c r="C36" s="287"/>
      <c r="D36" s="285"/>
      <c r="E36" s="289" t="s">
        <v>52</v>
      </c>
      <c r="F36" s="285"/>
      <c r="G36" s="285" t="s">
        <v>2302</v>
      </c>
      <c r="H36" s="285"/>
      <c r="I36" s="285"/>
      <c r="J36" s="285"/>
      <c r="K36" s="283"/>
    </row>
    <row r="37" ht="15" customHeight="1">
      <c r="B37" s="286"/>
      <c r="C37" s="287"/>
      <c r="D37" s="285"/>
      <c r="E37" s="289" t="s">
        <v>122</v>
      </c>
      <c r="F37" s="285"/>
      <c r="G37" s="285" t="s">
        <v>2303</v>
      </c>
      <c r="H37" s="285"/>
      <c r="I37" s="285"/>
      <c r="J37" s="285"/>
      <c r="K37" s="283"/>
    </row>
    <row r="38" ht="15" customHeight="1">
      <c r="B38" s="286"/>
      <c r="C38" s="287"/>
      <c r="D38" s="285"/>
      <c r="E38" s="289" t="s">
        <v>123</v>
      </c>
      <c r="F38" s="285"/>
      <c r="G38" s="285" t="s">
        <v>2304</v>
      </c>
      <c r="H38" s="285"/>
      <c r="I38" s="285"/>
      <c r="J38" s="285"/>
      <c r="K38" s="283"/>
    </row>
    <row r="39" ht="15" customHeight="1">
      <c r="B39" s="286"/>
      <c r="C39" s="287"/>
      <c r="D39" s="285"/>
      <c r="E39" s="289" t="s">
        <v>124</v>
      </c>
      <c r="F39" s="285"/>
      <c r="G39" s="285" t="s">
        <v>2305</v>
      </c>
      <c r="H39" s="285"/>
      <c r="I39" s="285"/>
      <c r="J39" s="285"/>
      <c r="K39" s="283"/>
    </row>
    <row r="40" ht="15" customHeight="1">
      <c r="B40" s="286"/>
      <c r="C40" s="287"/>
      <c r="D40" s="285"/>
      <c r="E40" s="289" t="s">
        <v>2306</v>
      </c>
      <c r="F40" s="285"/>
      <c r="G40" s="285" t="s">
        <v>2307</v>
      </c>
      <c r="H40" s="285"/>
      <c r="I40" s="285"/>
      <c r="J40" s="285"/>
      <c r="K40" s="283"/>
    </row>
    <row r="41" ht="15" customHeight="1">
      <c r="B41" s="286"/>
      <c r="C41" s="287"/>
      <c r="D41" s="285"/>
      <c r="E41" s="289"/>
      <c r="F41" s="285"/>
      <c r="G41" s="285" t="s">
        <v>2308</v>
      </c>
      <c r="H41" s="285"/>
      <c r="I41" s="285"/>
      <c r="J41" s="285"/>
      <c r="K41" s="283"/>
    </row>
    <row r="42" ht="15" customHeight="1">
      <c r="B42" s="286"/>
      <c r="C42" s="287"/>
      <c r="D42" s="285"/>
      <c r="E42" s="289" t="s">
        <v>2309</v>
      </c>
      <c r="F42" s="285"/>
      <c r="G42" s="285" t="s">
        <v>2310</v>
      </c>
      <c r="H42" s="285"/>
      <c r="I42" s="285"/>
      <c r="J42" s="285"/>
      <c r="K42" s="283"/>
    </row>
    <row r="43" ht="15" customHeight="1">
      <c r="B43" s="286"/>
      <c r="C43" s="287"/>
      <c r="D43" s="285"/>
      <c r="E43" s="289" t="s">
        <v>126</v>
      </c>
      <c r="F43" s="285"/>
      <c r="G43" s="285" t="s">
        <v>2311</v>
      </c>
      <c r="H43" s="285"/>
      <c r="I43" s="285"/>
      <c r="J43" s="285"/>
      <c r="K43" s="283"/>
    </row>
    <row r="44" ht="12.75" customHeight="1">
      <c r="B44" s="286"/>
      <c r="C44" s="287"/>
      <c r="D44" s="285"/>
      <c r="E44" s="285"/>
      <c r="F44" s="285"/>
      <c r="G44" s="285"/>
      <c r="H44" s="285"/>
      <c r="I44" s="285"/>
      <c r="J44" s="285"/>
      <c r="K44" s="283"/>
    </row>
    <row r="45" ht="15" customHeight="1">
      <c r="B45" s="286"/>
      <c r="C45" s="287"/>
      <c r="D45" s="285" t="s">
        <v>2312</v>
      </c>
      <c r="E45" s="285"/>
      <c r="F45" s="285"/>
      <c r="G45" s="285"/>
      <c r="H45" s="285"/>
      <c r="I45" s="285"/>
      <c r="J45" s="285"/>
      <c r="K45" s="283"/>
    </row>
    <row r="46" ht="15" customHeight="1">
      <c r="B46" s="286"/>
      <c r="C46" s="287"/>
      <c r="D46" s="287"/>
      <c r="E46" s="285" t="s">
        <v>2313</v>
      </c>
      <c r="F46" s="285"/>
      <c r="G46" s="285"/>
      <c r="H46" s="285"/>
      <c r="I46" s="285"/>
      <c r="J46" s="285"/>
      <c r="K46" s="283"/>
    </row>
    <row r="47" ht="15" customHeight="1">
      <c r="B47" s="286"/>
      <c r="C47" s="287"/>
      <c r="D47" s="287"/>
      <c r="E47" s="285" t="s">
        <v>2314</v>
      </c>
      <c r="F47" s="285"/>
      <c r="G47" s="285"/>
      <c r="H47" s="285"/>
      <c r="I47" s="285"/>
      <c r="J47" s="285"/>
      <c r="K47" s="283"/>
    </row>
    <row r="48" ht="15" customHeight="1">
      <c r="B48" s="286"/>
      <c r="C48" s="287"/>
      <c r="D48" s="287"/>
      <c r="E48" s="285" t="s">
        <v>2315</v>
      </c>
      <c r="F48" s="285"/>
      <c r="G48" s="285"/>
      <c r="H48" s="285"/>
      <c r="I48" s="285"/>
      <c r="J48" s="285"/>
      <c r="K48" s="283"/>
    </row>
    <row r="49" ht="15" customHeight="1">
      <c r="B49" s="286"/>
      <c r="C49" s="287"/>
      <c r="D49" s="285" t="s">
        <v>2316</v>
      </c>
      <c r="E49" s="285"/>
      <c r="F49" s="285"/>
      <c r="G49" s="285"/>
      <c r="H49" s="285"/>
      <c r="I49" s="285"/>
      <c r="J49" s="285"/>
      <c r="K49" s="283"/>
    </row>
    <row r="50" ht="25.5" customHeight="1">
      <c r="B50" s="281"/>
      <c r="C50" s="282" t="s">
        <v>2317</v>
      </c>
      <c r="D50" s="282"/>
      <c r="E50" s="282"/>
      <c r="F50" s="282"/>
      <c r="G50" s="282"/>
      <c r="H50" s="282"/>
      <c r="I50" s="282"/>
      <c r="J50" s="282"/>
      <c r="K50" s="283"/>
    </row>
    <row r="51" ht="5.25" customHeight="1">
      <c r="B51" s="281"/>
      <c r="C51" s="284"/>
      <c r="D51" s="284"/>
      <c r="E51" s="284"/>
      <c r="F51" s="284"/>
      <c r="G51" s="284"/>
      <c r="H51" s="284"/>
      <c r="I51" s="284"/>
      <c r="J51" s="284"/>
      <c r="K51" s="283"/>
    </row>
    <row r="52" ht="15" customHeight="1">
      <c r="B52" s="281"/>
      <c r="C52" s="285" t="s">
        <v>2318</v>
      </c>
      <c r="D52" s="285"/>
      <c r="E52" s="285"/>
      <c r="F52" s="285"/>
      <c r="G52" s="285"/>
      <c r="H52" s="285"/>
      <c r="I52" s="285"/>
      <c r="J52" s="285"/>
      <c r="K52" s="283"/>
    </row>
    <row r="53" ht="15" customHeight="1">
      <c r="B53" s="281"/>
      <c r="C53" s="285" t="s">
        <v>2319</v>
      </c>
      <c r="D53" s="285"/>
      <c r="E53" s="285"/>
      <c r="F53" s="285"/>
      <c r="G53" s="285"/>
      <c r="H53" s="285"/>
      <c r="I53" s="285"/>
      <c r="J53" s="285"/>
      <c r="K53" s="283"/>
    </row>
    <row r="54" ht="12.75" customHeight="1">
      <c r="B54" s="281"/>
      <c r="C54" s="285"/>
      <c r="D54" s="285"/>
      <c r="E54" s="285"/>
      <c r="F54" s="285"/>
      <c r="G54" s="285"/>
      <c r="H54" s="285"/>
      <c r="I54" s="285"/>
      <c r="J54" s="285"/>
      <c r="K54" s="283"/>
    </row>
    <row r="55" ht="15" customHeight="1">
      <c r="B55" s="281"/>
      <c r="C55" s="285" t="s">
        <v>2320</v>
      </c>
      <c r="D55" s="285"/>
      <c r="E55" s="285"/>
      <c r="F55" s="285"/>
      <c r="G55" s="285"/>
      <c r="H55" s="285"/>
      <c r="I55" s="285"/>
      <c r="J55" s="285"/>
      <c r="K55" s="283"/>
    </row>
    <row r="56" ht="15" customHeight="1">
      <c r="B56" s="281"/>
      <c r="C56" s="287"/>
      <c r="D56" s="285" t="s">
        <v>2321</v>
      </c>
      <c r="E56" s="285"/>
      <c r="F56" s="285"/>
      <c r="G56" s="285"/>
      <c r="H56" s="285"/>
      <c r="I56" s="285"/>
      <c r="J56" s="285"/>
      <c r="K56" s="283"/>
    </row>
    <row r="57" ht="15" customHeight="1">
      <c r="B57" s="281"/>
      <c r="C57" s="287"/>
      <c r="D57" s="285" t="s">
        <v>2322</v>
      </c>
      <c r="E57" s="285"/>
      <c r="F57" s="285"/>
      <c r="G57" s="285"/>
      <c r="H57" s="285"/>
      <c r="I57" s="285"/>
      <c r="J57" s="285"/>
      <c r="K57" s="283"/>
    </row>
    <row r="58" ht="15" customHeight="1">
      <c r="B58" s="281"/>
      <c r="C58" s="287"/>
      <c r="D58" s="285" t="s">
        <v>2323</v>
      </c>
      <c r="E58" s="285"/>
      <c r="F58" s="285"/>
      <c r="G58" s="285"/>
      <c r="H58" s="285"/>
      <c r="I58" s="285"/>
      <c r="J58" s="285"/>
      <c r="K58" s="283"/>
    </row>
    <row r="59" ht="15" customHeight="1">
      <c r="B59" s="281"/>
      <c r="C59" s="287"/>
      <c r="D59" s="285" t="s">
        <v>2324</v>
      </c>
      <c r="E59" s="285"/>
      <c r="F59" s="285"/>
      <c r="G59" s="285"/>
      <c r="H59" s="285"/>
      <c r="I59" s="285"/>
      <c r="J59" s="285"/>
      <c r="K59" s="283"/>
    </row>
    <row r="60" ht="15" customHeight="1">
      <c r="B60" s="281"/>
      <c r="C60" s="287"/>
      <c r="D60" s="290" t="s">
        <v>2325</v>
      </c>
      <c r="E60" s="290"/>
      <c r="F60" s="290"/>
      <c r="G60" s="290"/>
      <c r="H60" s="290"/>
      <c r="I60" s="290"/>
      <c r="J60" s="290"/>
      <c r="K60" s="283"/>
    </row>
    <row r="61" ht="15" customHeight="1">
      <c r="B61" s="281"/>
      <c r="C61" s="287"/>
      <c r="D61" s="285" t="s">
        <v>2326</v>
      </c>
      <c r="E61" s="285"/>
      <c r="F61" s="285"/>
      <c r="G61" s="285"/>
      <c r="H61" s="285"/>
      <c r="I61" s="285"/>
      <c r="J61" s="285"/>
      <c r="K61" s="283"/>
    </row>
    <row r="62" ht="12.75" customHeight="1">
      <c r="B62" s="281"/>
      <c r="C62" s="287"/>
      <c r="D62" s="287"/>
      <c r="E62" s="291"/>
      <c r="F62" s="287"/>
      <c r="G62" s="287"/>
      <c r="H62" s="287"/>
      <c r="I62" s="287"/>
      <c r="J62" s="287"/>
      <c r="K62" s="283"/>
    </row>
    <row r="63" ht="15" customHeight="1">
      <c r="B63" s="281"/>
      <c r="C63" s="287"/>
      <c r="D63" s="285" t="s">
        <v>2327</v>
      </c>
      <c r="E63" s="285"/>
      <c r="F63" s="285"/>
      <c r="G63" s="285"/>
      <c r="H63" s="285"/>
      <c r="I63" s="285"/>
      <c r="J63" s="285"/>
      <c r="K63" s="283"/>
    </row>
    <row r="64" ht="15" customHeight="1">
      <c r="B64" s="281"/>
      <c r="C64" s="287"/>
      <c r="D64" s="290" t="s">
        <v>2328</v>
      </c>
      <c r="E64" s="290"/>
      <c r="F64" s="290"/>
      <c r="G64" s="290"/>
      <c r="H64" s="290"/>
      <c r="I64" s="290"/>
      <c r="J64" s="290"/>
      <c r="K64" s="283"/>
    </row>
    <row r="65" ht="15" customHeight="1">
      <c r="B65" s="281"/>
      <c r="C65" s="287"/>
      <c r="D65" s="285" t="s">
        <v>2329</v>
      </c>
      <c r="E65" s="285"/>
      <c r="F65" s="285"/>
      <c r="G65" s="285"/>
      <c r="H65" s="285"/>
      <c r="I65" s="285"/>
      <c r="J65" s="285"/>
      <c r="K65" s="283"/>
    </row>
    <row r="66" ht="15" customHeight="1">
      <c r="B66" s="281"/>
      <c r="C66" s="287"/>
      <c r="D66" s="285" t="s">
        <v>2330</v>
      </c>
      <c r="E66" s="285"/>
      <c r="F66" s="285"/>
      <c r="G66" s="285"/>
      <c r="H66" s="285"/>
      <c r="I66" s="285"/>
      <c r="J66" s="285"/>
      <c r="K66" s="283"/>
    </row>
    <row r="67" ht="15" customHeight="1">
      <c r="B67" s="281"/>
      <c r="C67" s="287"/>
      <c r="D67" s="285" t="s">
        <v>2331</v>
      </c>
      <c r="E67" s="285"/>
      <c r="F67" s="285"/>
      <c r="G67" s="285"/>
      <c r="H67" s="285"/>
      <c r="I67" s="285"/>
      <c r="J67" s="285"/>
      <c r="K67" s="283"/>
    </row>
    <row r="68" ht="15" customHeight="1">
      <c r="B68" s="281"/>
      <c r="C68" s="287"/>
      <c r="D68" s="285" t="s">
        <v>2332</v>
      </c>
      <c r="E68" s="285"/>
      <c r="F68" s="285"/>
      <c r="G68" s="285"/>
      <c r="H68" s="285"/>
      <c r="I68" s="285"/>
      <c r="J68" s="285"/>
      <c r="K68" s="283"/>
    </row>
    <row r="69" ht="12.75" customHeight="1">
      <c r="B69" s="292"/>
      <c r="C69" s="293"/>
      <c r="D69" s="293"/>
      <c r="E69" s="293"/>
      <c r="F69" s="293"/>
      <c r="G69" s="293"/>
      <c r="H69" s="293"/>
      <c r="I69" s="293"/>
      <c r="J69" s="293"/>
      <c r="K69" s="294"/>
    </row>
    <row r="70" ht="18.75" customHeight="1">
      <c r="B70" s="295"/>
      <c r="C70" s="295"/>
      <c r="D70" s="295"/>
      <c r="E70" s="295"/>
      <c r="F70" s="295"/>
      <c r="G70" s="295"/>
      <c r="H70" s="295"/>
      <c r="I70" s="295"/>
      <c r="J70" s="295"/>
      <c r="K70" s="296"/>
    </row>
    <row r="71" ht="18.75" customHeight="1">
      <c r="B71" s="296"/>
      <c r="C71" s="296"/>
      <c r="D71" s="296"/>
      <c r="E71" s="296"/>
      <c r="F71" s="296"/>
      <c r="G71" s="296"/>
      <c r="H71" s="296"/>
      <c r="I71" s="296"/>
      <c r="J71" s="296"/>
      <c r="K71" s="296"/>
    </row>
    <row r="72" ht="7.5" customHeight="1">
      <c r="B72" s="297"/>
      <c r="C72" s="298"/>
      <c r="D72" s="298"/>
      <c r="E72" s="298"/>
      <c r="F72" s="298"/>
      <c r="G72" s="298"/>
      <c r="H72" s="298"/>
      <c r="I72" s="298"/>
      <c r="J72" s="298"/>
      <c r="K72" s="299"/>
    </row>
    <row r="73" ht="45" customHeight="1">
      <c r="B73" s="300"/>
      <c r="C73" s="301" t="s">
        <v>104</v>
      </c>
      <c r="D73" s="301"/>
      <c r="E73" s="301"/>
      <c r="F73" s="301"/>
      <c r="G73" s="301"/>
      <c r="H73" s="301"/>
      <c r="I73" s="301"/>
      <c r="J73" s="301"/>
      <c r="K73" s="302"/>
    </row>
    <row r="74" ht="17.25" customHeight="1">
      <c r="B74" s="300"/>
      <c r="C74" s="303" t="s">
        <v>2333</v>
      </c>
      <c r="D74" s="303"/>
      <c r="E74" s="303"/>
      <c r="F74" s="303" t="s">
        <v>2334</v>
      </c>
      <c r="G74" s="304"/>
      <c r="H74" s="303" t="s">
        <v>122</v>
      </c>
      <c r="I74" s="303" t="s">
        <v>56</v>
      </c>
      <c r="J74" s="303" t="s">
        <v>2335</v>
      </c>
      <c r="K74" s="302"/>
    </row>
    <row r="75" ht="17.25" customHeight="1">
      <c r="B75" s="300"/>
      <c r="C75" s="305" t="s">
        <v>2336</v>
      </c>
      <c r="D75" s="305"/>
      <c r="E75" s="305"/>
      <c r="F75" s="306" t="s">
        <v>2337</v>
      </c>
      <c r="G75" s="307"/>
      <c r="H75" s="305"/>
      <c r="I75" s="305"/>
      <c r="J75" s="305" t="s">
        <v>2338</v>
      </c>
      <c r="K75" s="302"/>
    </row>
    <row r="76" ht="5.25" customHeight="1">
      <c r="B76" s="300"/>
      <c r="C76" s="308"/>
      <c r="D76" s="308"/>
      <c r="E76" s="308"/>
      <c r="F76" s="308"/>
      <c r="G76" s="309"/>
      <c r="H76" s="308"/>
      <c r="I76" s="308"/>
      <c r="J76" s="308"/>
      <c r="K76" s="302"/>
    </row>
    <row r="77" ht="15" customHeight="1">
      <c r="B77" s="300"/>
      <c r="C77" s="289" t="s">
        <v>52</v>
      </c>
      <c r="D77" s="308"/>
      <c r="E77" s="308"/>
      <c r="F77" s="310" t="s">
        <v>2339</v>
      </c>
      <c r="G77" s="309"/>
      <c r="H77" s="289" t="s">
        <v>2340</v>
      </c>
      <c r="I77" s="289" t="s">
        <v>2341</v>
      </c>
      <c r="J77" s="289">
        <v>20</v>
      </c>
      <c r="K77" s="302"/>
    </row>
    <row r="78" ht="15" customHeight="1">
      <c r="B78" s="300"/>
      <c r="C78" s="289" t="s">
        <v>2342</v>
      </c>
      <c r="D78" s="289"/>
      <c r="E78" s="289"/>
      <c r="F78" s="310" t="s">
        <v>2339</v>
      </c>
      <c r="G78" s="309"/>
      <c r="H78" s="289" t="s">
        <v>2343</v>
      </c>
      <c r="I78" s="289" t="s">
        <v>2341</v>
      </c>
      <c r="J78" s="289">
        <v>120</v>
      </c>
      <c r="K78" s="302"/>
    </row>
    <row r="79" ht="15" customHeight="1">
      <c r="B79" s="311"/>
      <c r="C79" s="289" t="s">
        <v>2344</v>
      </c>
      <c r="D79" s="289"/>
      <c r="E79" s="289"/>
      <c r="F79" s="310" t="s">
        <v>2345</v>
      </c>
      <c r="G79" s="309"/>
      <c r="H79" s="289" t="s">
        <v>2346</v>
      </c>
      <c r="I79" s="289" t="s">
        <v>2341</v>
      </c>
      <c r="J79" s="289">
        <v>50</v>
      </c>
      <c r="K79" s="302"/>
    </row>
    <row r="80" ht="15" customHeight="1">
      <c r="B80" s="311"/>
      <c r="C80" s="289" t="s">
        <v>2347</v>
      </c>
      <c r="D80" s="289"/>
      <c r="E80" s="289"/>
      <c r="F80" s="310" t="s">
        <v>2339</v>
      </c>
      <c r="G80" s="309"/>
      <c r="H80" s="289" t="s">
        <v>2348</v>
      </c>
      <c r="I80" s="289" t="s">
        <v>2349</v>
      </c>
      <c r="J80" s="289"/>
      <c r="K80" s="302"/>
    </row>
    <row r="81" ht="15" customHeight="1">
      <c r="B81" s="311"/>
      <c r="C81" s="312" t="s">
        <v>2350</v>
      </c>
      <c r="D81" s="312"/>
      <c r="E81" s="312"/>
      <c r="F81" s="313" t="s">
        <v>2345</v>
      </c>
      <c r="G81" s="312"/>
      <c r="H81" s="312" t="s">
        <v>2351</v>
      </c>
      <c r="I81" s="312" t="s">
        <v>2341</v>
      </c>
      <c r="J81" s="312">
        <v>15</v>
      </c>
      <c r="K81" s="302"/>
    </row>
    <row r="82" ht="15" customHeight="1">
      <c r="B82" s="311"/>
      <c r="C82" s="312" t="s">
        <v>2352</v>
      </c>
      <c r="D82" s="312"/>
      <c r="E82" s="312"/>
      <c r="F82" s="313" t="s">
        <v>2345</v>
      </c>
      <c r="G82" s="312"/>
      <c r="H82" s="312" t="s">
        <v>2353</v>
      </c>
      <c r="I82" s="312" t="s">
        <v>2341</v>
      </c>
      <c r="J82" s="312">
        <v>15</v>
      </c>
      <c r="K82" s="302"/>
    </row>
    <row r="83" ht="15" customHeight="1">
      <c r="B83" s="311"/>
      <c r="C83" s="312" t="s">
        <v>2354</v>
      </c>
      <c r="D83" s="312"/>
      <c r="E83" s="312"/>
      <c r="F83" s="313" t="s">
        <v>2345</v>
      </c>
      <c r="G83" s="312"/>
      <c r="H83" s="312" t="s">
        <v>2355</v>
      </c>
      <c r="I83" s="312" t="s">
        <v>2341</v>
      </c>
      <c r="J83" s="312">
        <v>20</v>
      </c>
      <c r="K83" s="302"/>
    </row>
    <row r="84" ht="15" customHeight="1">
      <c r="B84" s="311"/>
      <c r="C84" s="312" t="s">
        <v>2356</v>
      </c>
      <c r="D84" s="312"/>
      <c r="E84" s="312"/>
      <c r="F84" s="313" t="s">
        <v>2345</v>
      </c>
      <c r="G84" s="312"/>
      <c r="H84" s="312" t="s">
        <v>2357</v>
      </c>
      <c r="I84" s="312" t="s">
        <v>2341</v>
      </c>
      <c r="J84" s="312">
        <v>20</v>
      </c>
      <c r="K84" s="302"/>
    </row>
    <row r="85" ht="15" customHeight="1">
      <c r="B85" s="311"/>
      <c r="C85" s="289" t="s">
        <v>2358</v>
      </c>
      <c r="D85" s="289"/>
      <c r="E85" s="289"/>
      <c r="F85" s="310" t="s">
        <v>2345</v>
      </c>
      <c r="G85" s="309"/>
      <c r="H85" s="289" t="s">
        <v>2359</v>
      </c>
      <c r="I85" s="289" t="s">
        <v>2341</v>
      </c>
      <c r="J85" s="289">
        <v>50</v>
      </c>
      <c r="K85" s="302"/>
    </row>
    <row r="86" ht="15" customHeight="1">
      <c r="B86" s="311"/>
      <c r="C86" s="289" t="s">
        <v>2360</v>
      </c>
      <c r="D86" s="289"/>
      <c r="E86" s="289"/>
      <c r="F86" s="310" t="s">
        <v>2345</v>
      </c>
      <c r="G86" s="309"/>
      <c r="H86" s="289" t="s">
        <v>2361</v>
      </c>
      <c r="I86" s="289" t="s">
        <v>2341</v>
      </c>
      <c r="J86" s="289">
        <v>20</v>
      </c>
      <c r="K86" s="302"/>
    </row>
    <row r="87" ht="15" customHeight="1">
      <c r="B87" s="311"/>
      <c r="C87" s="289" t="s">
        <v>2362</v>
      </c>
      <c r="D87" s="289"/>
      <c r="E87" s="289"/>
      <c r="F87" s="310" t="s">
        <v>2345</v>
      </c>
      <c r="G87" s="309"/>
      <c r="H87" s="289" t="s">
        <v>2363</v>
      </c>
      <c r="I87" s="289" t="s">
        <v>2341</v>
      </c>
      <c r="J87" s="289">
        <v>20</v>
      </c>
      <c r="K87" s="302"/>
    </row>
    <row r="88" ht="15" customHeight="1">
      <c r="B88" s="311"/>
      <c r="C88" s="289" t="s">
        <v>2364</v>
      </c>
      <c r="D88" s="289"/>
      <c r="E88" s="289"/>
      <c r="F88" s="310" t="s">
        <v>2345</v>
      </c>
      <c r="G88" s="309"/>
      <c r="H88" s="289" t="s">
        <v>2365</v>
      </c>
      <c r="I88" s="289" t="s">
        <v>2341</v>
      </c>
      <c r="J88" s="289">
        <v>50</v>
      </c>
      <c r="K88" s="302"/>
    </row>
    <row r="89" ht="15" customHeight="1">
      <c r="B89" s="311"/>
      <c r="C89" s="289" t="s">
        <v>2366</v>
      </c>
      <c r="D89" s="289"/>
      <c r="E89" s="289"/>
      <c r="F89" s="310" t="s">
        <v>2345</v>
      </c>
      <c r="G89" s="309"/>
      <c r="H89" s="289" t="s">
        <v>2366</v>
      </c>
      <c r="I89" s="289" t="s">
        <v>2341</v>
      </c>
      <c r="J89" s="289">
        <v>50</v>
      </c>
      <c r="K89" s="302"/>
    </row>
    <row r="90" ht="15" customHeight="1">
      <c r="B90" s="311"/>
      <c r="C90" s="289" t="s">
        <v>127</v>
      </c>
      <c r="D90" s="289"/>
      <c r="E90" s="289"/>
      <c r="F90" s="310" t="s">
        <v>2345</v>
      </c>
      <c r="G90" s="309"/>
      <c r="H90" s="289" t="s">
        <v>2367</v>
      </c>
      <c r="I90" s="289" t="s">
        <v>2341</v>
      </c>
      <c r="J90" s="289">
        <v>255</v>
      </c>
      <c r="K90" s="302"/>
    </row>
    <row r="91" ht="15" customHeight="1">
      <c r="B91" s="311"/>
      <c r="C91" s="289" t="s">
        <v>2368</v>
      </c>
      <c r="D91" s="289"/>
      <c r="E91" s="289"/>
      <c r="F91" s="310" t="s">
        <v>2339</v>
      </c>
      <c r="G91" s="309"/>
      <c r="H91" s="289" t="s">
        <v>2369</v>
      </c>
      <c r="I91" s="289" t="s">
        <v>2370</v>
      </c>
      <c r="J91" s="289"/>
      <c r="K91" s="302"/>
    </row>
    <row r="92" ht="15" customHeight="1">
      <c r="B92" s="311"/>
      <c r="C92" s="289" t="s">
        <v>2371</v>
      </c>
      <c r="D92" s="289"/>
      <c r="E92" s="289"/>
      <c r="F92" s="310" t="s">
        <v>2339</v>
      </c>
      <c r="G92" s="309"/>
      <c r="H92" s="289" t="s">
        <v>2372</v>
      </c>
      <c r="I92" s="289" t="s">
        <v>2373</v>
      </c>
      <c r="J92" s="289"/>
      <c r="K92" s="302"/>
    </row>
    <row r="93" ht="15" customHeight="1">
      <c r="B93" s="311"/>
      <c r="C93" s="289" t="s">
        <v>2374</v>
      </c>
      <c r="D93" s="289"/>
      <c r="E93" s="289"/>
      <c r="F93" s="310" t="s">
        <v>2339</v>
      </c>
      <c r="G93" s="309"/>
      <c r="H93" s="289" t="s">
        <v>2374</v>
      </c>
      <c r="I93" s="289" t="s">
        <v>2373</v>
      </c>
      <c r="J93" s="289"/>
      <c r="K93" s="302"/>
    </row>
    <row r="94" ht="15" customHeight="1">
      <c r="B94" s="311"/>
      <c r="C94" s="289" t="s">
        <v>37</v>
      </c>
      <c r="D94" s="289"/>
      <c r="E94" s="289"/>
      <c r="F94" s="310" t="s">
        <v>2339</v>
      </c>
      <c r="G94" s="309"/>
      <c r="H94" s="289" t="s">
        <v>2375</v>
      </c>
      <c r="I94" s="289" t="s">
        <v>2373</v>
      </c>
      <c r="J94" s="289"/>
      <c r="K94" s="302"/>
    </row>
    <row r="95" ht="15" customHeight="1">
      <c r="B95" s="311"/>
      <c r="C95" s="289" t="s">
        <v>47</v>
      </c>
      <c r="D95" s="289"/>
      <c r="E95" s="289"/>
      <c r="F95" s="310" t="s">
        <v>2339</v>
      </c>
      <c r="G95" s="309"/>
      <c r="H95" s="289" t="s">
        <v>2376</v>
      </c>
      <c r="I95" s="289" t="s">
        <v>2373</v>
      </c>
      <c r="J95" s="289"/>
      <c r="K95" s="302"/>
    </row>
    <row r="96" ht="15" customHeight="1">
      <c r="B96" s="314"/>
      <c r="C96" s="315"/>
      <c r="D96" s="315"/>
      <c r="E96" s="315"/>
      <c r="F96" s="315"/>
      <c r="G96" s="315"/>
      <c r="H96" s="315"/>
      <c r="I96" s="315"/>
      <c r="J96" s="315"/>
      <c r="K96" s="316"/>
    </row>
    <row r="97" ht="18.75" customHeight="1">
      <c r="B97" s="317"/>
      <c r="C97" s="318"/>
      <c r="D97" s="318"/>
      <c r="E97" s="318"/>
      <c r="F97" s="318"/>
      <c r="G97" s="318"/>
      <c r="H97" s="318"/>
      <c r="I97" s="318"/>
      <c r="J97" s="318"/>
      <c r="K97" s="317"/>
    </row>
    <row r="98" ht="18.75" customHeight="1">
      <c r="B98" s="296"/>
      <c r="C98" s="296"/>
      <c r="D98" s="296"/>
      <c r="E98" s="296"/>
      <c r="F98" s="296"/>
      <c r="G98" s="296"/>
      <c r="H98" s="296"/>
      <c r="I98" s="296"/>
      <c r="J98" s="296"/>
      <c r="K98" s="296"/>
    </row>
    <row r="99" ht="7.5" customHeight="1">
      <c r="B99" s="297"/>
      <c r="C99" s="298"/>
      <c r="D99" s="298"/>
      <c r="E99" s="298"/>
      <c r="F99" s="298"/>
      <c r="G99" s="298"/>
      <c r="H99" s="298"/>
      <c r="I99" s="298"/>
      <c r="J99" s="298"/>
      <c r="K99" s="299"/>
    </row>
    <row r="100" ht="45" customHeight="1">
      <c r="B100" s="300"/>
      <c r="C100" s="301" t="s">
        <v>2377</v>
      </c>
      <c r="D100" s="301"/>
      <c r="E100" s="301"/>
      <c r="F100" s="301"/>
      <c r="G100" s="301"/>
      <c r="H100" s="301"/>
      <c r="I100" s="301"/>
      <c r="J100" s="301"/>
      <c r="K100" s="302"/>
    </row>
    <row r="101" ht="17.25" customHeight="1">
      <c r="B101" s="300"/>
      <c r="C101" s="303" t="s">
        <v>2333</v>
      </c>
      <c r="D101" s="303"/>
      <c r="E101" s="303"/>
      <c r="F101" s="303" t="s">
        <v>2334</v>
      </c>
      <c r="G101" s="304"/>
      <c r="H101" s="303" t="s">
        <v>122</v>
      </c>
      <c r="I101" s="303" t="s">
        <v>56</v>
      </c>
      <c r="J101" s="303" t="s">
        <v>2335</v>
      </c>
      <c r="K101" s="302"/>
    </row>
    <row r="102" ht="17.25" customHeight="1">
      <c r="B102" s="300"/>
      <c r="C102" s="305" t="s">
        <v>2336</v>
      </c>
      <c r="D102" s="305"/>
      <c r="E102" s="305"/>
      <c r="F102" s="306" t="s">
        <v>2337</v>
      </c>
      <c r="G102" s="307"/>
      <c r="H102" s="305"/>
      <c r="I102" s="305"/>
      <c r="J102" s="305" t="s">
        <v>2338</v>
      </c>
      <c r="K102" s="302"/>
    </row>
    <row r="103" ht="5.25" customHeight="1">
      <c r="B103" s="300"/>
      <c r="C103" s="303"/>
      <c r="D103" s="303"/>
      <c r="E103" s="303"/>
      <c r="F103" s="303"/>
      <c r="G103" s="319"/>
      <c r="H103" s="303"/>
      <c r="I103" s="303"/>
      <c r="J103" s="303"/>
      <c r="K103" s="302"/>
    </row>
    <row r="104" ht="15" customHeight="1">
      <c r="B104" s="300"/>
      <c r="C104" s="289" t="s">
        <v>52</v>
      </c>
      <c r="D104" s="308"/>
      <c r="E104" s="308"/>
      <c r="F104" s="310" t="s">
        <v>2339</v>
      </c>
      <c r="G104" s="319"/>
      <c r="H104" s="289" t="s">
        <v>2378</v>
      </c>
      <c r="I104" s="289" t="s">
        <v>2341</v>
      </c>
      <c r="J104" s="289">
        <v>20</v>
      </c>
      <c r="K104" s="302"/>
    </row>
    <row r="105" ht="15" customHeight="1">
      <c r="B105" s="300"/>
      <c r="C105" s="289" t="s">
        <v>2342</v>
      </c>
      <c r="D105" s="289"/>
      <c r="E105" s="289"/>
      <c r="F105" s="310" t="s">
        <v>2339</v>
      </c>
      <c r="G105" s="289"/>
      <c r="H105" s="289" t="s">
        <v>2378</v>
      </c>
      <c r="I105" s="289" t="s">
        <v>2341</v>
      </c>
      <c r="J105" s="289">
        <v>120</v>
      </c>
      <c r="K105" s="302"/>
    </row>
    <row r="106" ht="15" customHeight="1">
      <c r="B106" s="311"/>
      <c r="C106" s="289" t="s">
        <v>2344</v>
      </c>
      <c r="D106" s="289"/>
      <c r="E106" s="289"/>
      <c r="F106" s="310" t="s">
        <v>2345</v>
      </c>
      <c r="G106" s="289"/>
      <c r="H106" s="289" t="s">
        <v>2378</v>
      </c>
      <c r="I106" s="289" t="s">
        <v>2341</v>
      </c>
      <c r="J106" s="289">
        <v>50</v>
      </c>
      <c r="K106" s="302"/>
    </row>
    <row r="107" ht="15" customHeight="1">
      <c r="B107" s="311"/>
      <c r="C107" s="289" t="s">
        <v>2347</v>
      </c>
      <c r="D107" s="289"/>
      <c r="E107" s="289"/>
      <c r="F107" s="310" t="s">
        <v>2339</v>
      </c>
      <c r="G107" s="289"/>
      <c r="H107" s="289" t="s">
        <v>2378</v>
      </c>
      <c r="I107" s="289" t="s">
        <v>2349</v>
      </c>
      <c r="J107" s="289"/>
      <c r="K107" s="302"/>
    </row>
    <row r="108" ht="15" customHeight="1">
      <c r="B108" s="311"/>
      <c r="C108" s="289" t="s">
        <v>2358</v>
      </c>
      <c r="D108" s="289"/>
      <c r="E108" s="289"/>
      <c r="F108" s="310" t="s">
        <v>2345</v>
      </c>
      <c r="G108" s="289"/>
      <c r="H108" s="289" t="s">
        <v>2378</v>
      </c>
      <c r="I108" s="289" t="s">
        <v>2341</v>
      </c>
      <c r="J108" s="289">
        <v>50</v>
      </c>
      <c r="K108" s="302"/>
    </row>
    <row r="109" ht="15" customHeight="1">
      <c r="B109" s="311"/>
      <c r="C109" s="289" t="s">
        <v>2366</v>
      </c>
      <c r="D109" s="289"/>
      <c r="E109" s="289"/>
      <c r="F109" s="310" t="s">
        <v>2345</v>
      </c>
      <c r="G109" s="289"/>
      <c r="H109" s="289" t="s">
        <v>2378</v>
      </c>
      <c r="I109" s="289" t="s">
        <v>2341</v>
      </c>
      <c r="J109" s="289">
        <v>50</v>
      </c>
      <c r="K109" s="302"/>
    </row>
    <row r="110" ht="15" customHeight="1">
      <c r="B110" s="311"/>
      <c r="C110" s="289" t="s">
        <v>2364</v>
      </c>
      <c r="D110" s="289"/>
      <c r="E110" s="289"/>
      <c r="F110" s="310" t="s">
        <v>2345</v>
      </c>
      <c r="G110" s="289"/>
      <c r="H110" s="289" t="s">
        <v>2378</v>
      </c>
      <c r="I110" s="289" t="s">
        <v>2341</v>
      </c>
      <c r="J110" s="289">
        <v>50</v>
      </c>
      <c r="K110" s="302"/>
    </row>
    <row r="111" ht="15" customHeight="1">
      <c r="B111" s="311"/>
      <c r="C111" s="289" t="s">
        <v>52</v>
      </c>
      <c r="D111" s="289"/>
      <c r="E111" s="289"/>
      <c r="F111" s="310" t="s">
        <v>2339</v>
      </c>
      <c r="G111" s="289"/>
      <c r="H111" s="289" t="s">
        <v>2379</v>
      </c>
      <c r="I111" s="289" t="s">
        <v>2341</v>
      </c>
      <c r="J111" s="289">
        <v>20</v>
      </c>
      <c r="K111" s="302"/>
    </row>
    <row r="112" ht="15" customHeight="1">
      <c r="B112" s="311"/>
      <c r="C112" s="289" t="s">
        <v>2380</v>
      </c>
      <c r="D112" s="289"/>
      <c r="E112" s="289"/>
      <c r="F112" s="310" t="s">
        <v>2339</v>
      </c>
      <c r="G112" s="289"/>
      <c r="H112" s="289" t="s">
        <v>2381</v>
      </c>
      <c r="I112" s="289" t="s">
        <v>2341</v>
      </c>
      <c r="J112" s="289">
        <v>120</v>
      </c>
      <c r="K112" s="302"/>
    </row>
    <row r="113" ht="15" customHeight="1">
      <c r="B113" s="311"/>
      <c r="C113" s="289" t="s">
        <v>37</v>
      </c>
      <c r="D113" s="289"/>
      <c r="E113" s="289"/>
      <c r="F113" s="310" t="s">
        <v>2339</v>
      </c>
      <c r="G113" s="289"/>
      <c r="H113" s="289" t="s">
        <v>2382</v>
      </c>
      <c r="I113" s="289" t="s">
        <v>2373</v>
      </c>
      <c r="J113" s="289"/>
      <c r="K113" s="302"/>
    </row>
    <row r="114" ht="15" customHeight="1">
      <c r="B114" s="311"/>
      <c r="C114" s="289" t="s">
        <v>47</v>
      </c>
      <c r="D114" s="289"/>
      <c r="E114" s="289"/>
      <c r="F114" s="310" t="s">
        <v>2339</v>
      </c>
      <c r="G114" s="289"/>
      <c r="H114" s="289" t="s">
        <v>2383</v>
      </c>
      <c r="I114" s="289" t="s">
        <v>2373</v>
      </c>
      <c r="J114" s="289"/>
      <c r="K114" s="302"/>
    </row>
    <row r="115" ht="15" customHeight="1">
      <c r="B115" s="311"/>
      <c r="C115" s="289" t="s">
        <v>56</v>
      </c>
      <c r="D115" s="289"/>
      <c r="E115" s="289"/>
      <c r="F115" s="310" t="s">
        <v>2339</v>
      </c>
      <c r="G115" s="289"/>
      <c r="H115" s="289" t="s">
        <v>2384</v>
      </c>
      <c r="I115" s="289" t="s">
        <v>2385</v>
      </c>
      <c r="J115" s="289"/>
      <c r="K115" s="302"/>
    </row>
    <row r="116" ht="15" customHeight="1">
      <c r="B116" s="314"/>
      <c r="C116" s="320"/>
      <c r="D116" s="320"/>
      <c r="E116" s="320"/>
      <c r="F116" s="320"/>
      <c r="G116" s="320"/>
      <c r="H116" s="320"/>
      <c r="I116" s="320"/>
      <c r="J116" s="320"/>
      <c r="K116" s="316"/>
    </row>
    <row r="117" ht="18.75" customHeight="1">
      <c r="B117" s="321"/>
      <c r="C117" s="285"/>
      <c r="D117" s="285"/>
      <c r="E117" s="285"/>
      <c r="F117" s="322"/>
      <c r="G117" s="285"/>
      <c r="H117" s="285"/>
      <c r="I117" s="285"/>
      <c r="J117" s="285"/>
      <c r="K117" s="321"/>
    </row>
    <row r="118" ht="18.75" customHeight="1">
      <c r="B118" s="296"/>
      <c r="C118" s="296"/>
      <c r="D118" s="296"/>
      <c r="E118" s="296"/>
      <c r="F118" s="296"/>
      <c r="G118" s="296"/>
      <c r="H118" s="296"/>
      <c r="I118" s="296"/>
      <c r="J118" s="296"/>
      <c r="K118" s="296"/>
    </row>
    <row r="119" ht="7.5" customHeight="1">
      <c r="B119" s="323"/>
      <c r="C119" s="324"/>
      <c r="D119" s="324"/>
      <c r="E119" s="324"/>
      <c r="F119" s="324"/>
      <c r="G119" s="324"/>
      <c r="H119" s="324"/>
      <c r="I119" s="324"/>
      <c r="J119" s="324"/>
      <c r="K119" s="325"/>
    </row>
    <row r="120" ht="45" customHeight="1">
      <c r="B120" s="326"/>
      <c r="C120" s="279" t="s">
        <v>2386</v>
      </c>
      <c r="D120" s="279"/>
      <c r="E120" s="279"/>
      <c r="F120" s="279"/>
      <c r="G120" s="279"/>
      <c r="H120" s="279"/>
      <c r="I120" s="279"/>
      <c r="J120" s="279"/>
      <c r="K120" s="327"/>
    </row>
    <row r="121" ht="17.25" customHeight="1">
      <c r="B121" s="328"/>
      <c r="C121" s="303" t="s">
        <v>2333</v>
      </c>
      <c r="D121" s="303"/>
      <c r="E121" s="303"/>
      <c r="F121" s="303" t="s">
        <v>2334</v>
      </c>
      <c r="G121" s="304"/>
      <c r="H121" s="303" t="s">
        <v>122</v>
      </c>
      <c r="I121" s="303" t="s">
        <v>56</v>
      </c>
      <c r="J121" s="303" t="s">
        <v>2335</v>
      </c>
      <c r="K121" s="329"/>
    </row>
    <row r="122" ht="17.25" customHeight="1">
      <c r="B122" s="328"/>
      <c r="C122" s="305" t="s">
        <v>2336</v>
      </c>
      <c r="D122" s="305"/>
      <c r="E122" s="305"/>
      <c r="F122" s="306" t="s">
        <v>2337</v>
      </c>
      <c r="G122" s="307"/>
      <c r="H122" s="305"/>
      <c r="I122" s="305"/>
      <c r="J122" s="305" t="s">
        <v>2338</v>
      </c>
      <c r="K122" s="329"/>
    </row>
    <row r="123" ht="5.25" customHeight="1">
      <c r="B123" s="330"/>
      <c r="C123" s="308"/>
      <c r="D123" s="308"/>
      <c r="E123" s="308"/>
      <c r="F123" s="308"/>
      <c r="G123" s="289"/>
      <c r="H123" s="308"/>
      <c r="I123" s="308"/>
      <c r="J123" s="308"/>
      <c r="K123" s="331"/>
    </row>
    <row r="124" ht="15" customHeight="1">
      <c r="B124" s="330"/>
      <c r="C124" s="289" t="s">
        <v>2342</v>
      </c>
      <c r="D124" s="308"/>
      <c r="E124" s="308"/>
      <c r="F124" s="310" t="s">
        <v>2339</v>
      </c>
      <c r="G124" s="289"/>
      <c r="H124" s="289" t="s">
        <v>2378</v>
      </c>
      <c r="I124" s="289" t="s">
        <v>2341</v>
      </c>
      <c r="J124" s="289">
        <v>120</v>
      </c>
      <c r="K124" s="332"/>
    </row>
    <row r="125" ht="15" customHeight="1">
      <c r="B125" s="330"/>
      <c r="C125" s="289" t="s">
        <v>2387</v>
      </c>
      <c r="D125" s="289"/>
      <c r="E125" s="289"/>
      <c r="F125" s="310" t="s">
        <v>2339</v>
      </c>
      <c r="G125" s="289"/>
      <c r="H125" s="289" t="s">
        <v>2388</v>
      </c>
      <c r="I125" s="289" t="s">
        <v>2341</v>
      </c>
      <c r="J125" s="289" t="s">
        <v>2389</v>
      </c>
      <c r="K125" s="332"/>
    </row>
    <row r="126" ht="15" customHeight="1">
      <c r="B126" s="330"/>
      <c r="C126" s="289" t="s">
        <v>2288</v>
      </c>
      <c r="D126" s="289"/>
      <c r="E126" s="289"/>
      <c r="F126" s="310" t="s">
        <v>2339</v>
      </c>
      <c r="G126" s="289"/>
      <c r="H126" s="289" t="s">
        <v>2390</v>
      </c>
      <c r="I126" s="289" t="s">
        <v>2341</v>
      </c>
      <c r="J126" s="289" t="s">
        <v>2389</v>
      </c>
      <c r="K126" s="332"/>
    </row>
    <row r="127" ht="15" customHeight="1">
      <c r="B127" s="330"/>
      <c r="C127" s="289" t="s">
        <v>2350</v>
      </c>
      <c r="D127" s="289"/>
      <c r="E127" s="289"/>
      <c r="F127" s="310" t="s">
        <v>2345</v>
      </c>
      <c r="G127" s="289"/>
      <c r="H127" s="289" t="s">
        <v>2351</v>
      </c>
      <c r="I127" s="289" t="s">
        <v>2341</v>
      </c>
      <c r="J127" s="289">
        <v>15</v>
      </c>
      <c r="K127" s="332"/>
    </row>
    <row r="128" ht="15" customHeight="1">
      <c r="B128" s="330"/>
      <c r="C128" s="312" t="s">
        <v>2352</v>
      </c>
      <c r="D128" s="312"/>
      <c r="E128" s="312"/>
      <c r="F128" s="313" t="s">
        <v>2345</v>
      </c>
      <c r="G128" s="312"/>
      <c r="H128" s="312" t="s">
        <v>2353</v>
      </c>
      <c r="I128" s="312" t="s">
        <v>2341</v>
      </c>
      <c r="J128" s="312">
        <v>15</v>
      </c>
      <c r="K128" s="332"/>
    </row>
    <row r="129" ht="15" customHeight="1">
      <c r="B129" s="330"/>
      <c r="C129" s="312" t="s">
        <v>2354</v>
      </c>
      <c r="D129" s="312"/>
      <c r="E129" s="312"/>
      <c r="F129" s="313" t="s">
        <v>2345</v>
      </c>
      <c r="G129" s="312"/>
      <c r="H129" s="312" t="s">
        <v>2355</v>
      </c>
      <c r="I129" s="312" t="s">
        <v>2341</v>
      </c>
      <c r="J129" s="312">
        <v>20</v>
      </c>
      <c r="K129" s="332"/>
    </row>
    <row r="130" ht="15" customHeight="1">
      <c r="B130" s="330"/>
      <c r="C130" s="312" t="s">
        <v>2356</v>
      </c>
      <c r="D130" s="312"/>
      <c r="E130" s="312"/>
      <c r="F130" s="313" t="s">
        <v>2345</v>
      </c>
      <c r="G130" s="312"/>
      <c r="H130" s="312" t="s">
        <v>2357</v>
      </c>
      <c r="I130" s="312" t="s">
        <v>2341</v>
      </c>
      <c r="J130" s="312">
        <v>20</v>
      </c>
      <c r="K130" s="332"/>
    </row>
    <row r="131" ht="15" customHeight="1">
      <c r="B131" s="330"/>
      <c r="C131" s="289" t="s">
        <v>2344</v>
      </c>
      <c r="D131" s="289"/>
      <c r="E131" s="289"/>
      <c r="F131" s="310" t="s">
        <v>2345</v>
      </c>
      <c r="G131" s="289"/>
      <c r="H131" s="289" t="s">
        <v>2378</v>
      </c>
      <c r="I131" s="289" t="s">
        <v>2341</v>
      </c>
      <c r="J131" s="289">
        <v>50</v>
      </c>
      <c r="K131" s="332"/>
    </row>
    <row r="132" ht="15" customHeight="1">
      <c r="B132" s="330"/>
      <c r="C132" s="289" t="s">
        <v>2358</v>
      </c>
      <c r="D132" s="289"/>
      <c r="E132" s="289"/>
      <c r="F132" s="310" t="s">
        <v>2345</v>
      </c>
      <c r="G132" s="289"/>
      <c r="H132" s="289" t="s">
        <v>2378</v>
      </c>
      <c r="I132" s="289" t="s">
        <v>2341</v>
      </c>
      <c r="J132" s="289">
        <v>50</v>
      </c>
      <c r="K132" s="332"/>
    </row>
    <row r="133" ht="15" customHeight="1">
      <c r="B133" s="330"/>
      <c r="C133" s="289" t="s">
        <v>2364</v>
      </c>
      <c r="D133" s="289"/>
      <c r="E133" s="289"/>
      <c r="F133" s="310" t="s">
        <v>2345</v>
      </c>
      <c r="G133" s="289"/>
      <c r="H133" s="289" t="s">
        <v>2378</v>
      </c>
      <c r="I133" s="289" t="s">
        <v>2341</v>
      </c>
      <c r="J133" s="289">
        <v>50</v>
      </c>
      <c r="K133" s="332"/>
    </row>
    <row r="134" ht="15" customHeight="1">
      <c r="B134" s="330"/>
      <c r="C134" s="289" t="s">
        <v>2366</v>
      </c>
      <c r="D134" s="289"/>
      <c r="E134" s="289"/>
      <c r="F134" s="310" t="s">
        <v>2345</v>
      </c>
      <c r="G134" s="289"/>
      <c r="H134" s="289" t="s">
        <v>2378</v>
      </c>
      <c r="I134" s="289" t="s">
        <v>2341</v>
      </c>
      <c r="J134" s="289">
        <v>50</v>
      </c>
      <c r="K134" s="332"/>
    </row>
    <row r="135" ht="15" customHeight="1">
      <c r="B135" s="330"/>
      <c r="C135" s="289" t="s">
        <v>127</v>
      </c>
      <c r="D135" s="289"/>
      <c r="E135" s="289"/>
      <c r="F135" s="310" t="s">
        <v>2345</v>
      </c>
      <c r="G135" s="289"/>
      <c r="H135" s="289" t="s">
        <v>2391</v>
      </c>
      <c r="I135" s="289" t="s">
        <v>2341</v>
      </c>
      <c r="J135" s="289">
        <v>255</v>
      </c>
      <c r="K135" s="332"/>
    </row>
    <row r="136" ht="15" customHeight="1">
      <c r="B136" s="330"/>
      <c r="C136" s="289" t="s">
        <v>2368</v>
      </c>
      <c r="D136" s="289"/>
      <c r="E136" s="289"/>
      <c r="F136" s="310" t="s">
        <v>2339</v>
      </c>
      <c r="G136" s="289"/>
      <c r="H136" s="289" t="s">
        <v>2392</v>
      </c>
      <c r="I136" s="289" t="s">
        <v>2370</v>
      </c>
      <c r="J136" s="289"/>
      <c r="K136" s="332"/>
    </row>
    <row r="137" ht="15" customHeight="1">
      <c r="B137" s="330"/>
      <c r="C137" s="289" t="s">
        <v>2371</v>
      </c>
      <c r="D137" s="289"/>
      <c r="E137" s="289"/>
      <c r="F137" s="310" t="s">
        <v>2339</v>
      </c>
      <c r="G137" s="289"/>
      <c r="H137" s="289" t="s">
        <v>2393</v>
      </c>
      <c r="I137" s="289" t="s">
        <v>2373</v>
      </c>
      <c r="J137" s="289"/>
      <c r="K137" s="332"/>
    </row>
    <row r="138" ht="15" customHeight="1">
      <c r="B138" s="330"/>
      <c r="C138" s="289" t="s">
        <v>2374</v>
      </c>
      <c r="D138" s="289"/>
      <c r="E138" s="289"/>
      <c r="F138" s="310" t="s">
        <v>2339</v>
      </c>
      <c r="G138" s="289"/>
      <c r="H138" s="289" t="s">
        <v>2374</v>
      </c>
      <c r="I138" s="289" t="s">
        <v>2373</v>
      </c>
      <c r="J138" s="289"/>
      <c r="K138" s="332"/>
    </row>
    <row r="139" ht="15" customHeight="1">
      <c r="B139" s="330"/>
      <c r="C139" s="289" t="s">
        <v>37</v>
      </c>
      <c r="D139" s="289"/>
      <c r="E139" s="289"/>
      <c r="F139" s="310" t="s">
        <v>2339</v>
      </c>
      <c r="G139" s="289"/>
      <c r="H139" s="289" t="s">
        <v>2394</v>
      </c>
      <c r="I139" s="289" t="s">
        <v>2373</v>
      </c>
      <c r="J139" s="289"/>
      <c r="K139" s="332"/>
    </row>
    <row r="140" ht="15" customHeight="1">
      <c r="B140" s="330"/>
      <c r="C140" s="289" t="s">
        <v>2395</v>
      </c>
      <c r="D140" s="289"/>
      <c r="E140" s="289"/>
      <c r="F140" s="310" t="s">
        <v>2339</v>
      </c>
      <c r="G140" s="289"/>
      <c r="H140" s="289" t="s">
        <v>2396</v>
      </c>
      <c r="I140" s="289" t="s">
        <v>2373</v>
      </c>
      <c r="J140" s="289"/>
      <c r="K140" s="332"/>
    </row>
    <row r="141" ht="15" customHeight="1">
      <c r="B141" s="333"/>
      <c r="C141" s="334"/>
      <c r="D141" s="334"/>
      <c r="E141" s="334"/>
      <c r="F141" s="334"/>
      <c r="G141" s="334"/>
      <c r="H141" s="334"/>
      <c r="I141" s="334"/>
      <c r="J141" s="334"/>
      <c r="K141" s="335"/>
    </row>
    <row r="142" ht="18.75" customHeight="1">
      <c r="B142" s="285"/>
      <c r="C142" s="285"/>
      <c r="D142" s="285"/>
      <c r="E142" s="285"/>
      <c r="F142" s="322"/>
      <c r="G142" s="285"/>
      <c r="H142" s="285"/>
      <c r="I142" s="285"/>
      <c r="J142" s="285"/>
      <c r="K142" s="285"/>
    </row>
    <row r="143" ht="18.75" customHeight="1">
      <c r="B143" s="296"/>
      <c r="C143" s="296"/>
      <c r="D143" s="296"/>
      <c r="E143" s="296"/>
      <c r="F143" s="296"/>
      <c r="G143" s="296"/>
      <c r="H143" s="296"/>
      <c r="I143" s="296"/>
      <c r="J143" s="296"/>
      <c r="K143" s="296"/>
    </row>
    <row r="144" ht="7.5" customHeight="1">
      <c r="B144" s="297"/>
      <c r="C144" s="298"/>
      <c r="D144" s="298"/>
      <c r="E144" s="298"/>
      <c r="F144" s="298"/>
      <c r="G144" s="298"/>
      <c r="H144" s="298"/>
      <c r="I144" s="298"/>
      <c r="J144" s="298"/>
      <c r="K144" s="299"/>
    </row>
    <row r="145" ht="45" customHeight="1">
      <c r="B145" s="300"/>
      <c r="C145" s="301" t="s">
        <v>2397</v>
      </c>
      <c r="D145" s="301"/>
      <c r="E145" s="301"/>
      <c r="F145" s="301"/>
      <c r="G145" s="301"/>
      <c r="H145" s="301"/>
      <c r="I145" s="301"/>
      <c r="J145" s="301"/>
      <c r="K145" s="302"/>
    </row>
    <row r="146" ht="17.25" customHeight="1">
      <c r="B146" s="300"/>
      <c r="C146" s="303" t="s">
        <v>2333</v>
      </c>
      <c r="D146" s="303"/>
      <c r="E146" s="303"/>
      <c r="F146" s="303" t="s">
        <v>2334</v>
      </c>
      <c r="G146" s="304"/>
      <c r="H146" s="303" t="s">
        <v>122</v>
      </c>
      <c r="I146" s="303" t="s">
        <v>56</v>
      </c>
      <c r="J146" s="303" t="s">
        <v>2335</v>
      </c>
      <c r="K146" s="302"/>
    </row>
    <row r="147" ht="17.25" customHeight="1">
      <c r="B147" s="300"/>
      <c r="C147" s="305" t="s">
        <v>2336</v>
      </c>
      <c r="D147" s="305"/>
      <c r="E147" s="305"/>
      <c r="F147" s="306" t="s">
        <v>2337</v>
      </c>
      <c r="G147" s="307"/>
      <c r="H147" s="305"/>
      <c r="I147" s="305"/>
      <c r="J147" s="305" t="s">
        <v>2338</v>
      </c>
      <c r="K147" s="302"/>
    </row>
    <row r="148" ht="5.25" customHeight="1">
      <c r="B148" s="311"/>
      <c r="C148" s="308"/>
      <c r="D148" s="308"/>
      <c r="E148" s="308"/>
      <c r="F148" s="308"/>
      <c r="G148" s="309"/>
      <c r="H148" s="308"/>
      <c r="I148" s="308"/>
      <c r="J148" s="308"/>
      <c r="K148" s="332"/>
    </row>
    <row r="149" ht="15" customHeight="1">
      <c r="B149" s="311"/>
      <c r="C149" s="336" t="s">
        <v>2342</v>
      </c>
      <c r="D149" s="289"/>
      <c r="E149" s="289"/>
      <c r="F149" s="337" t="s">
        <v>2339</v>
      </c>
      <c r="G149" s="289"/>
      <c r="H149" s="336" t="s">
        <v>2378</v>
      </c>
      <c r="I149" s="336" t="s">
        <v>2341</v>
      </c>
      <c r="J149" s="336">
        <v>120</v>
      </c>
      <c r="K149" s="332"/>
    </row>
    <row r="150" ht="15" customHeight="1">
      <c r="B150" s="311"/>
      <c r="C150" s="336" t="s">
        <v>2387</v>
      </c>
      <c r="D150" s="289"/>
      <c r="E150" s="289"/>
      <c r="F150" s="337" t="s">
        <v>2339</v>
      </c>
      <c r="G150" s="289"/>
      <c r="H150" s="336" t="s">
        <v>2398</v>
      </c>
      <c r="I150" s="336" t="s">
        <v>2341</v>
      </c>
      <c r="J150" s="336" t="s">
        <v>2389</v>
      </c>
      <c r="K150" s="332"/>
    </row>
    <row r="151" ht="15" customHeight="1">
      <c r="B151" s="311"/>
      <c r="C151" s="336" t="s">
        <v>2288</v>
      </c>
      <c r="D151" s="289"/>
      <c r="E151" s="289"/>
      <c r="F151" s="337" t="s">
        <v>2339</v>
      </c>
      <c r="G151" s="289"/>
      <c r="H151" s="336" t="s">
        <v>2399</v>
      </c>
      <c r="I151" s="336" t="s">
        <v>2341</v>
      </c>
      <c r="J151" s="336" t="s">
        <v>2389</v>
      </c>
      <c r="K151" s="332"/>
    </row>
    <row r="152" ht="15" customHeight="1">
      <c r="B152" s="311"/>
      <c r="C152" s="336" t="s">
        <v>2344</v>
      </c>
      <c r="D152" s="289"/>
      <c r="E152" s="289"/>
      <c r="F152" s="337" t="s">
        <v>2345</v>
      </c>
      <c r="G152" s="289"/>
      <c r="H152" s="336" t="s">
        <v>2378</v>
      </c>
      <c r="I152" s="336" t="s">
        <v>2341</v>
      </c>
      <c r="J152" s="336">
        <v>50</v>
      </c>
      <c r="K152" s="332"/>
    </row>
    <row r="153" ht="15" customHeight="1">
      <c r="B153" s="311"/>
      <c r="C153" s="336" t="s">
        <v>2347</v>
      </c>
      <c r="D153" s="289"/>
      <c r="E153" s="289"/>
      <c r="F153" s="337" t="s">
        <v>2339</v>
      </c>
      <c r="G153" s="289"/>
      <c r="H153" s="336" t="s">
        <v>2378</v>
      </c>
      <c r="I153" s="336" t="s">
        <v>2349</v>
      </c>
      <c r="J153" s="336"/>
      <c r="K153" s="332"/>
    </row>
    <row r="154" ht="15" customHeight="1">
      <c r="B154" s="311"/>
      <c r="C154" s="336" t="s">
        <v>2358</v>
      </c>
      <c r="D154" s="289"/>
      <c r="E154" s="289"/>
      <c r="F154" s="337" t="s">
        <v>2345</v>
      </c>
      <c r="G154" s="289"/>
      <c r="H154" s="336" t="s">
        <v>2378</v>
      </c>
      <c r="I154" s="336" t="s">
        <v>2341</v>
      </c>
      <c r="J154" s="336">
        <v>50</v>
      </c>
      <c r="K154" s="332"/>
    </row>
    <row r="155" ht="15" customHeight="1">
      <c r="B155" s="311"/>
      <c r="C155" s="336" t="s">
        <v>2366</v>
      </c>
      <c r="D155" s="289"/>
      <c r="E155" s="289"/>
      <c r="F155" s="337" t="s">
        <v>2345</v>
      </c>
      <c r="G155" s="289"/>
      <c r="H155" s="336" t="s">
        <v>2378</v>
      </c>
      <c r="I155" s="336" t="s">
        <v>2341</v>
      </c>
      <c r="J155" s="336">
        <v>50</v>
      </c>
      <c r="K155" s="332"/>
    </row>
    <row r="156" ht="15" customHeight="1">
      <c r="B156" s="311"/>
      <c r="C156" s="336" t="s">
        <v>2364</v>
      </c>
      <c r="D156" s="289"/>
      <c r="E156" s="289"/>
      <c r="F156" s="337" t="s">
        <v>2345</v>
      </c>
      <c r="G156" s="289"/>
      <c r="H156" s="336" t="s">
        <v>2378</v>
      </c>
      <c r="I156" s="336" t="s">
        <v>2341</v>
      </c>
      <c r="J156" s="336">
        <v>50</v>
      </c>
      <c r="K156" s="332"/>
    </row>
    <row r="157" ht="15" customHeight="1">
      <c r="B157" s="311"/>
      <c r="C157" s="336" t="s">
        <v>109</v>
      </c>
      <c r="D157" s="289"/>
      <c r="E157" s="289"/>
      <c r="F157" s="337" t="s">
        <v>2339</v>
      </c>
      <c r="G157" s="289"/>
      <c r="H157" s="336" t="s">
        <v>2400</v>
      </c>
      <c r="I157" s="336" t="s">
        <v>2341</v>
      </c>
      <c r="J157" s="336" t="s">
        <v>2401</v>
      </c>
      <c r="K157" s="332"/>
    </row>
    <row r="158" ht="15" customHeight="1">
      <c r="B158" s="311"/>
      <c r="C158" s="336" t="s">
        <v>2402</v>
      </c>
      <c r="D158" s="289"/>
      <c r="E158" s="289"/>
      <c r="F158" s="337" t="s">
        <v>2339</v>
      </c>
      <c r="G158" s="289"/>
      <c r="H158" s="336" t="s">
        <v>2403</v>
      </c>
      <c r="I158" s="336" t="s">
        <v>2373</v>
      </c>
      <c r="J158" s="336"/>
      <c r="K158" s="332"/>
    </row>
    <row r="159" ht="15" customHeight="1">
      <c r="B159" s="338"/>
      <c r="C159" s="320"/>
      <c r="D159" s="320"/>
      <c r="E159" s="320"/>
      <c r="F159" s="320"/>
      <c r="G159" s="320"/>
      <c r="H159" s="320"/>
      <c r="I159" s="320"/>
      <c r="J159" s="320"/>
      <c r="K159" s="339"/>
    </row>
    <row r="160" ht="18.75" customHeight="1">
      <c r="B160" s="285"/>
      <c r="C160" s="289"/>
      <c r="D160" s="289"/>
      <c r="E160" s="289"/>
      <c r="F160" s="310"/>
      <c r="G160" s="289"/>
      <c r="H160" s="289"/>
      <c r="I160" s="289"/>
      <c r="J160" s="289"/>
      <c r="K160" s="285"/>
    </row>
    <row r="161" ht="18.75" customHeight="1">
      <c r="B161" s="296"/>
      <c r="C161" s="296"/>
      <c r="D161" s="296"/>
      <c r="E161" s="296"/>
      <c r="F161" s="296"/>
      <c r="G161" s="296"/>
      <c r="H161" s="296"/>
      <c r="I161" s="296"/>
      <c r="J161" s="296"/>
      <c r="K161" s="296"/>
    </row>
    <row r="162" ht="7.5" customHeight="1">
      <c r="B162" s="275"/>
      <c r="C162" s="276"/>
      <c r="D162" s="276"/>
      <c r="E162" s="276"/>
      <c r="F162" s="276"/>
      <c r="G162" s="276"/>
      <c r="H162" s="276"/>
      <c r="I162" s="276"/>
      <c r="J162" s="276"/>
      <c r="K162" s="277"/>
    </row>
    <row r="163" ht="45" customHeight="1">
      <c r="B163" s="278"/>
      <c r="C163" s="279" t="s">
        <v>2404</v>
      </c>
      <c r="D163" s="279"/>
      <c r="E163" s="279"/>
      <c r="F163" s="279"/>
      <c r="G163" s="279"/>
      <c r="H163" s="279"/>
      <c r="I163" s="279"/>
      <c r="J163" s="279"/>
      <c r="K163" s="280"/>
    </row>
    <row r="164" ht="17.25" customHeight="1">
      <c r="B164" s="278"/>
      <c r="C164" s="303" t="s">
        <v>2333</v>
      </c>
      <c r="D164" s="303"/>
      <c r="E164" s="303"/>
      <c r="F164" s="303" t="s">
        <v>2334</v>
      </c>
      <c r="G164" s="340"/>
      <c r="H164" s="341" t="s">
        <v>122</v>
      </c>
      <c r="I164" s="341" t="s">
        <v>56</v>
      </c>
      <c r="J164" s="303" t="s">
        <v>2335</v>
      </c>
      <c r="K164" s="280"/>
    </row>
    <row r="165" ht="17.25" customHeight="1">
      <c r="B165" s="281"/>
      <c r="C165" s="305" t="s">
        <v>2336</v>
      </c>
      <c r="D165" s="305"/>
      <c r="E165" s="305"/>
      <c r="F165" s="306" t="s">
        <v>2337</v>
      </c>
      <c r="G165" s="342"/>
      <c r="H165" s="343"/>
      <c r="I165" s="343"/>
      <c r="J165" s="305" t="s">
        <v>2338</v>
      </c>
      <c r="K165" s="283"/>
    </row>
    <row r="166" ht="5.25" customHeight="1">
      <c r="B166" s="311"/>
      <c r="C166" s="308"/>
      <c r="D166" s="308"/>
      <c r="E166" s="308"/>
      <c r="F166" s="308"/>
      <c r="G166" s="309"/>
      <c r="H166" s="308"/>
      <c r="I166" s="308"/>
      <c r="J166" s="308"/>
      <c r="K166" s="332"/>
    </row>
    <row r="167" ht="15" customHeight="1">
      <c r="B167" s="311"/>
      <c r="C167" s="289" t="s">
        <v>2342</v>
      </c>
      <c r="D167" s="289"/>
      <c r="E167" s="289"/>
      <c r="F167" s="310" t="s">
        <v>2339</v>
      </c>
      <c r="G167" s="289"/>
      <c r="H167" s="289" t="s">
        <v>2378</v>
      </c>
      <c r="I167" s="289" t="s">
        <v>2341</v>
      </c>
      <c r="J167" s="289">
        <v>120</v>
      </c>
      <c r="K167" s="332"/>
    </row>
    <row r="168" ht="15" customHeight="1">
      <c r="B168" s="311"/>
      <c r="C168" s="289" t="s">
        <v>2387</v>
      </c>
      <c r="D168" s="289"/>
      <c r="E168" s="289"/>
      <c r="F168" s="310" t="s">
        <v>2339</v>
      </c>
      <c r="G168" s="289"/>
      <c r="H168" s="289" t="s">
        <v>2388</v>
      </c>
      <c r="I168" s="289" t="s">
        <v>2341</v>
      </c>
      <c r="J168" s="289" t="s">
        <v>2389</v>
      </c>
      <c r="K168" s="332"/>
    </row>
    <row r="169" ht="15" customHeight="1">
      <c r="B169" s="311"/>
      <c r="C169" s="289" t="s">
        <v>2288</v>
      </c>
      <c r="D169" s="289"/>
      <c r="E169" s="289"/>
      <c r="F169" s="310" t="s">
        <v>2339</v>
      </c>
      <c r="G169" s="289"/>
      <c r="H169" s="289" t="s">
        <v>2405</v>
      </c>
      <c r="I169" s="289" t="s">
        <v>2341</v>
      </c>
      <c r="J169" s="289" t="s">
        <v>2389</v>
      </c>
      <c r="K169" s="332"/>
    </row>
    <row r="170" ht="15" customHeight="1">
      <c r="B170" s="311"/>
      <c r="C170" s="289" t="s">
        <v>2344</v>
      </c>
      <c r="D170" s="289"/>
      <c r="E170" s="289"/>
      <c r="F170" s="310" t="s">
        <v>2345</v>
      </c>
      <c r="G170" s="289"/>
      <c r="H170" s="289" t="s">
        <v>2405</v>
      </c>
      <c r="I170" s="289" t="s">
        <v>2341</v>
      </c>
      <c r="J170" s="289">
        <v>50</v>
      </c>
      <c r="K170" s="332"/>
    </row>
    <row r="171" ht="15" customHeight="1">
      <c r="B171" s="311"/>
      <c r="C171" s="289" t="s">
        <v>2347</v>
      </c>
      <c r="D171" s="289"/>
      <c r="E171" s="289"/>
      <c r="F171" s="310" t="s">
        <v>2339</v>
      </c>
      <c r="G171" s="289"/>
      <c r="H171" s="289" t="s">
        <v>2405</v>
      </c>
      <c r="I171" s="289" t="s">
        <v>2349</v>
      </c>
      <c r="J171" s="289"/>
      <c r="K171" s="332"/>
    </row>
    <row r="172" ht="15" customHeight="1">
      <c r="B172" s="311"/>
      <c r="C172" s="289" t="s">
        <v>2358</v>
      </c>
      <c r="D172" s="289"/>
      <c r="E172" s="289"/>
      <c r="F172" s="310" t="s">
        <v>2345</v>
      </c>
      <c r="G172" s="289"/>
      <c r="H172" s="289" t="s">
        <v>2405</v>
      </c>
      <c r="I172" s="289" t="s">
        <v>2341</v>
      </c>
      <c r="J172" s="289">
        <v>50</v>
      </c>
      <c r="K172" s="332"/>
    </row>
    <row r="173" ht="15" customHeight="1">
      <c r="B173" s="311"/>
      <c r="C173" s="289" t="s">
        <v>2366</v>
      </c>
      <c r="D173" s="289"/>
      <c r="E173" s="289"/>
      <c r="F173" s="310" t="s">
        <v>2345</v>
      </c>
      <c r="G173" s="289"/>
      <c r="H173" s="289" t="s">
        <v>2405</v>
      </c>
      <c r="I173" s="289" t="s">
        <v>2341</v>
      </c>
      <c r="J173" s="289">
        <v>50</v>
      </c>
      <c r="K173" s="332"/>
    </row>
    <row r="174" ht="15" customHeight="1">
      <c r="B174" s="311"/>
      <c r="C174" s="289" t="s">
        <v>2364</v>
      </c>
      <c r="D174" s="289"/>
      <c r="E174" s="289"/>
      <c r="F174" s="310" t="s">
        <v>2345</v>
      </c>
      <c r="G174" s="289"/>
      <c r="H174" s="289" t="s">
        <v>2405</v>
      </c>
      <c r="I174" s="289" t="s">
        <v>2341</v>
      </c>
      <c r="J174" s="289">
        <v>50</v>
      </c>
      <c r="K174" s="332"/>
    </row>
    <row r="175" ht="15" customHeight="1">
      <c r="B175" s="311"/>
      <c r="C175" s="289" t="s">
        <v>121</v>
      </c>
      <c r="D175" s="289"/>
      <c r="E175" s="289"/>
      <c r="F175" s="310" t="s">
        <v>2339</v>
      </c>
      <c r="G175" s="289"/>
      <c r="H175" s="289" t="s">
        <v>2406</v>
      </c>
      <c r="I175" s="289" t="s">
        <v>2407</v>
      </c>
      <c r="J175" s="289"/>
      <c r="K175" s="332"/>
    </row>
    <row r="176" ht="15" customHeight="1">
      <c r="B176" s="311"/>
      <c r="C176" s="289" t="s">
        <v>56</v>
      </c>
      <c r="D176" s="289"/>
      <c r="E176" s="289"/>
      <c r="F176" s="310" t="s">
        <v>2339</v>
      </c>
      <c r="G176" s="289"/>
      <c r="H176" s="289" t="s">
        <v>2408</v>
      </c>
      <c r="I176" s="289" t="s">
        <v>2409</v>
      </c>
      <c r="J176" s="289">
        <v>1</v>
      </c>
      <c r="K176" s="332"/>
    </row>
    <row r="177" ht="15" customHeight="1">
      <c r="B177" s="311"/>
      <c r="C177" s="289" t="s">
        <v>52</v>
      </c>
      <c r="D177" s="289"/>
      <c r="E177" s="289"/>
      <c r="F177" s="310" t="s">
        <v>2339</v>
      </c>
      <c r="G177" s="289"/>
      <c r="H177" s="289" t="s">
        <v>2410</v>
      </c>
      <c r="I177" s="289" t="s">
        <v>2341</v>
      </c>
      <c r="J177" s="289">
        <v>20</v>
      </c>
      <c r="K177" s="332"/>
    </row>
    <row r="178" ht="15" customHeight="1">
      <c r="B178" s="311"/>
      <c r="C178" s="289" t="s">
        <v>122</v>
      </c>
      <c r="D178" s="289"/>
      <c r="E178" s="289"/>
      <c r="F178" s="310" t="s">
        <v>2339</v>
      </c>
      <c r="G178" s="289"/>
      <c r="H178" s="289" t="s">
        <v>2411</v>
      </c>
      <c r="I178" s="289" t="s">
        <v>2341</v>
      </c>
      <c r="J178" s="289">
        <v>255</v>
      </c>
      <c r="K178" s="332"/>
    </row>
    <row r="179" ht="15" customHeight="1">
      <c r="B179" s="311"/>
      <c r="C179" s="289" t="s">
        <v>123</v>
      </c>
      <c r="D179" s="289"/>
      <c r="E179" s="289"/>
      <c r="F179" s="310" t="s">
        <v>2339</v>
      </c>
      <c r="G179" s="289"/>
      <c r="H179" s="289" t="s">
        <v>2304</v>
      </c>
      <c r="I179" s="289" t="s">
        <v>2341</v>
      </c>
      <c r="J179" s="289">
        <v>10</v>
      </c>
      <c r="K179" s="332"/>
    </row>
    <row r="180" ht="15" customHeight="1">
      <c r="B180" s="311"/>
      <c r="C180" s="289" t="s">
        <v>124</v>
      </c>
      <c r="D180" s="289"/>
      <c r="E180" s="289"/>
      <c r="F180" s="310" t="s">
        <v>2339</v>
      </c>
      <c r="G180" s="289"/>
      <c r="H180" s="289" t="s">
        <v>2412</v>
      </c>
      <c r="I180" s="289" t="s">
        <v>2373</v>
      </c>
      <c r="J180" s="289"/>
      <c r="K180" s="332"/>
    </row>
    <row r="181" ht="15" customHeight="1">
      <c r="B181" s="311"/>
      <c r="C181" s="289" t="s">
        <v>2413</v>
      </c>
      <c r="D181" s="289"/>
      <c r="E181" s="289"/>
      <c r="F181" s="310" t="s">
        <v>2339</v>
      </c>
      <c r="G181" s="289"/>
      <c r="H181" s="289" t="s">
        <v>2414</v>
      </c>
      <c r="I181" s="289" t="s">
        <v>2373</v>
      </c>
      <c r="J181" s="289"/>
      <c r="K181" s="332"/>
    </row>
    <row r="182" ht="15" customHeight="1">
      <c r="B182" s="311"/>
      <c r="C182" s="289" t="s">
        <v>2402</v>
      </c>
      <c r="D182" s="289"/>
      <c r="E182" s="289"/>
      <c r="F182" s="310" t="s">
        <v>2339</v>
      </c>
      <c r="G182" s="289"/>
      <c r="H182" s="289" t="s">
        <v>2415</v>
      </c>
      <c r="I182" s="289" t="s">
        <v>2373</v>
      </c>
      <c r="J182" s="289"/>
      <c r="K182" s="332"/>
    </row>
    <row r="183" ht="15" customHeight="1">
      <c r="B183" s="311"/>
      <c r="C183" s="289" t="s">
        <v>126</v>
      </c>
      <c r="D183" s="289"/>
      <c r="E183" s="289"/>
      <c r="F183" s="310" t="s">
        <v>2345</v>
      </c>
      <c r="G183" s="289"/>
      <c r="H183" s="289" t="s">
        <v>2416</v>
      </c>
      <c r="I183" s="289" t="s">
        <v>2341</v>
      </c>
      <c r="J183" s="289">
        <v>50</v>
      </c>
      <c r="K183" s="332"/>
    </row>
    <row r="184" ht="15" customHeight="1">
      <c r="B184" s="311"/>
      <c r="C184" s="289" t="s">
        <v>2417</v>
      </c>
      <c r="D184" s="289"/>
      <c r="E184" s="289"/>
      <c r="F184" s="310" t="s">
        <v>2345</v>
      </c>
      <c r="G184" s="289"/>
      <c r="H184" s="289" t="s">
        <v>2418</v>
      </c>
      <c r="I184" s="289" t="s">
        <v>2419</v>
      </c>
      <c r="J184" s="289"/>
      <c r="K184" s="332"/>
    </row>
    <row r="185" ht="15" customHeight="1">
      <c r="B185" s="311"/>
      <c r="C185" s="289" t="s">
        <v>2420</v>
      </c>
      <c r="D185" s="289"/>
      <c r="E185" s="289"/>
      <c r="F185" s="310" t="s">
        <v>2345</v>
      </c>
      <c r="G185" s="289"/>
      <c r="H185" s="289" t="s">
        <v>2421</v>
      </c>
      <c r="I185" s="289" t="s">
        <v>2419</v>
      </c>
      <c r="J185" s="289"/>
      <c r="K185" s="332"/>
    </row>
    <row r="186" ht="15" customHeight="1">
      <c r="B186" s="311"/>
      <c r="C186" s="289" t="s">
        <v>2422</v>
      </c>
      <c r="D186" s="289"/>
      <c r="E186" s="289"/>
      <c r="F186" s="310" t="s">
        <v>2345</v>
      </c>
      <c r="G186" s="289"/>
      <c r="H186" s="289" t="s">
        <v>2423</v>
      </c>
      <c r="I186" s="289" t="s">
        <v>2419</v>
      </c>
      <c r="J186" s="289"/>
      <c r="K186" s="332"/>
    </row>
    <row r="187" ht="15" customHeight="1">
      <c r="B187" s="311"/>
      <c r="C187" s="344" t="s">
        <v>2424</v>
      </c>
      <c r="D187" s="289"/>
      <c r="E187" s="289"/>
      <c r="F187" s="310" t="s">
        <v>2345</v>
      </c>
      <c r="G187" s="289"/>
      <c r="H187" s="289" t="s">
        <v>2425</v>
      </c>
      <c r="I187" s="289" t="s">
        <v>2426</v>
      </c>
      <c r="J187" s="345" t="s">
        <v>2427</v>
      </c>
      <c r="K187" s="332"/>
    </row>
    <row r="188" ht="15" customHeight="1">
      <c r="B188" s="311"/>
      <c r="C188" s="295" t="s">
        <v>41</v>
      </c>
      <c r="D188" s="289"/>
      <c r="E188" s="289"/>
      <c r="F188" s="310" t="s">
        <v>2339</v>
      </c>
      <c r="G188" s="289"/>
      <c r="H188" s="285" t="s">
        <v>2428</v>
      </c>
      <c r="I188" s="289" t="s">
        <v>2429</v>
      </c>
      <c r="J188" s="289"/>
      <c r="K188" s="332"/>
    </row>
    <row r="189" ht="15" customHeight="1">
      <c r="B189" s="311"/>
      <c r="C189" s="295" t="s">
        <v>2430</v>
      </c>
      <c r="D189" s="289"/>
      <c r="E189" s="289"/>
      <c r="F189" s="310" t="s">
        <v>2339</v>
      </c>
      <c r="G189" s="289"/>
      <c r="H189" s="289" t="s">
        <v>2431</v>
      </c>
      <c r="I189" s="289" t="s">
        <v>2373</v>
      </c>
      <c r="J189" s="289"/>
      <c r="K189" s="332"/>
    </row>
    <row r="190" ht="15" customHeight="1">
      <c r="B190" s="311"/>
      <c r="C190" s="295" t="s">
        <v>2432</v>
      </c>
      <c r="D190" s="289"/>
      <c r="E190" s="289"/>
      <c r="F190" s="310" t="s">
        <v>2339</v>
      </c>
      <c r="G190" s="289"/>
      <c r="H190" s="289" t="s">
        <v>2433</v>
      </c>
      <c r="I190" s="289" t="s">
        <v>2373</v>
      </c>
      <c r="J190" s="289"/>
      <c r="K190" s="332"/>
    </row>
    <row r="191" ht="15" customHeight="1">
      <c r="B191" s="311"/>
      <c r="C191" s="295" t="s">
        <v>2434</v>
      </c>
      <c r="D191" s="289"/>
      <c r="E191" s="289"/>
      <c r="F191" s="310" t="s">
        <v>2345</v>
      </c>
      <c r="G191" s="289"/>
      <c r="H191" s="289" t="s">
        <v>2435</v>
      </c>
      <c r="I191" s="289" t="s">
        <v>2373</v>
      </c>
      <c r="J191" s="289"/>
      <c r="K191" s="332"/>
    </row>
    <row r="192" ht="15" customHeight="1">
      <c r="B192" s="338"/>
      <c r="C192" s="346"/>
      <c r="D192" s="320"/>
      <c r="E192" s="320"/>
      <c r="F192" s="320"/>
      <c r="G192" s="320"/>
      <c r="H192" s="320"/>
      <c r="I192" s="320"/>
      <c r="J192" s="320"/>
      <c r="K192" s="339"/>
    </row>
    <row r="193" ht="18.75" customHeight="1">
      <c r="B193" s="285"/>
      <c r="C193" s="289"/>
      <c r="D193" s="289"/>
      <c r="E193" s="289"/>
      <c r="F193" s="310"/>
      <c r="G193" s="289"/>
      <c r="H193" s="289"/>
      <c r="I193" s="289"/>
      <c r="J193" s="289"/>
      <c r="K193" s="285"/>
    </row>
    <row r="194" ht="18.75" customHeight="1">
      <c r="B194" s="285"/>
      <c r="C194" s="289"/>
      <c r="D194" s="289"/>
      <c r="E194" s="289"/>
      <c r="F194" s="310"/>
      <c r="G194" s="289"/>
      <c r="H194" s="289"/>
      <c r="I194" s="289"/>
      <c r="J194" s="289"/>
      <c r="K194" s="285"/>
    </row>
    <row r="195" ht="18.75" customHeight="1">
      <c r="B195" s="296"/>
      <c r="C195" s="296"/>
      <c r="D195" s="296"/>
      <c r="E195" s="296"/>
      <c r="F195" s="296"/>
      <c r="G195" s="296"/>
      <c r="H195" s="296"/>
      <c r="I195" s="296"/>
      <c r="J195" s="296"/>
      <c r="K195" s="296"/>
    </row>
    <row r="196" ht="13.5">
      <c r="B196" s="275"/>
      <c r="C196" s="276"/>
      <c r="D196" s="276"/>
      <c r="E196" s="276"/>
      <c r="F196" s="276"/>
      <c r="G196" s="276"/>
      <c r="H196" s="276"/>
      <c r="I196" s="276"/>
      <c r="J196" s="276"/>
      <c r="K196" s="277"/>
    </row>
    <row r="197" ht="21">
      <c r="B197" s="278"/>
      <c r="C197" s="279" t="s">
        <v>2436</v>
      </c>
      <c r="D197" s="279"/>
      <c r="E197" s="279"/>
      <c r="F197" s="279"/>
      <c r="G197" s="279"/>
      <c r="H197" s="279"/>
      <c r="I197" s="279"/>
      <c r="J197" s="279"/>
      <c r="K197" s="280"/>
    </row>
    <row r="198" ht="25.5" customHeight="1">
      <c r="B198" s="278"/>
      <c r="C198" s="347" t="s">
        <v>2437</v>
      </c>
      <c r="D198" s="347"/>
      <c r="E198" s="347"/>
      <c r="F198" s="347" t="s">
        <v>2438</v>
      </c>
      <c r="G198" s="348"/>
      <c r="H198" s="347" t="s">
        <v>2439</v>
      </c>
      <c r="I198" s="347"/>
      <c r="J198" s="347"/>
      <c r="K198" s="280"/>
    </row>
    <row r="199" ht="5.25" customHeight="1">
      <c r="B199" s="311"/>
      <c r="C199" s="308"/>
      <c r="D199" s="308"/>
      <c r="E199" s="308"/>
      <c r="F199" s="308"/>
      <c r="G199" s="289"/>
      <c r="H199" s="308"/>
      <c r="I199" s="308"/>
      <c r="J199" s="308"/>
      <c r="K199" s="332"/>
    </row>
    <row r="200" ht="15" customHeight="1">
      <c r="B200" s="311"/>
      <c r="C200" s="289" t="s">
        <v>2429</v>
      </c>
      <c r="D200" s="289"/>
      <c r="E200" s="289"/>
      <c r="F200" s="310" t="s">
        <v>42</v>
      </c>
      <c r="G200" s="289"/>
      <c r="H200" s="289" t="s">
        <v>2440</v>
      </c>
      <c r="I200" s="289"/>
      <c r="J200" s="289"/>
      <c r="K200" s="332"/>
    </row>
    <row r="201" ht="15" customHeight="1">
      <c r="B201" s="311"/>
      <c r="C201" s="317"/>
      <c r="D201" s="289"/>
      <c r="E201" s="289"/>
      <c r="F201" s="310" t="s">
        <v>43</v>
      </c>
      <c r="G201" s="289"/>
      <c r="H201" s="289" t="s">
        <v>2441</v>
      </c>
      <c r="I201" s="289"/>
      <c r="J201" s="289"/>
      <c r="K201" s="332"/>
    </row>
    <row r="202" ht="15" customHeight="1">
      <c r="B202" s="311"/>
      <c r="C202" s="317"/>
      <c r="D202" s="289"/>
      <c r="E202" s="289"/>
      <c r="F202" s="310" t="s">
        <v>46</v>
      </c>
      <c r="G202" s="289"/>
      <c r="H202" s="289" t="s">
        <v>2442</v>
      </c>
      <c r="I202" s="289"/>
      <c r="J202" s="289"/>
      <c r="K202" s="332"/>
    </row>
    <row r="203" ht="15" customHeight="1">
      <c r="B203" s="311"/>
      <c r="C203" s="289"/>
      <c r="D203" s="289"/>
      <c r="E203" s="289"/>
      <c r="F203" s="310" t="s">
        <v>44</v>
      </c>
      <c r="G203" s="289"/>
      <c r="H203" s="289" t="s">
        <v>2443</v>
      </c>
      <c r="I203" s="289"/>
      <c r="J203" s="289"/>
      <c r="K203" s="332"/>
    </row>
    <row r="204" ht="15" customHeight="1">
      <c r="B204" s="311"/>
      <c r="C204" s="289"/>
      <c r="D204" s="289"/>
      <c r="E204" s="289"/>
      <c r="F204" s="310" t="s">
        <v>45</v>
      </c>
      <c r="G204" s="289"/>
      <c r="H204" s="289" t="s">
        <v>2444</v>
      </c>
      <c r="I204" s="289"/>
      <c r="J204" s="289"/>
      <c r="K204" s="332"/>
    </row>
    <row r="205" ht="15" customHeight="1">
      <c r="B205" s="311"/>
      <c r="C205" s="289"/>
      <c r="D205" s="289"/>
      <c r="E205" s="289"/>
      <c r="F205" s="310"/>
      <c r="G205" s="289"/>
      <c r="H205" s="289"/>
      <c r="I205" s="289"/>
      <c r="J205" s="289"/>
      <c r="K205" s="332"/>
    </row>
    <row r="206" ht="15" customHeight="1">
      <c r="B206" s="311"/>
      <c r="C206" s="289" t="s">
        <v>2385</v>
      </c>
      <c r="D206" s="289"/>
      <c r="E206" s="289"/>
      <c r="F206" s="310" t="s">
        <v>78</v>
      </c>
      <c r="G206" s="289"/>
      <c r="H206" s="289" t="s">
        <v>2445</v>
      </c>
      <c r="I206" s="289"/>
      <c r="J206" s="289"/>
      <c r="K206" s="332"/>
    </row>
    <row r="207" ht="15" customHeight="1">
      <c r="B207" s="311"/>
      <c r="C207" s="317"/>
      <c r="D207" s="289"/>
      <c r="E207" s="289"/>
      <c r="F207" s="310" t="s">
        <v>2286</v>
      </c>
      <c r="G207" s="289"/>
      <c r="H207" s="289" t="s">
        <v>2287</v>
      </c>
      <c r="I207" s="289"/>
      <c r="J207" s="289"/>
      <c r="K207" s="332"/>
    </row>
    <row r="208" ht="15" customHeight="1">
      <c r="B208" s="311"/>
      <c r="C208" s="289"/>
      <c r="D208" s="289"/>
      <c r="E208" s="289"/>
      <c r="F208" s="310" t="s">
        <v>2284</v>
      </c>
      <c r="G208" s="289"/>
      <c r="H208" s="289" t="s">
        <v>2446</v>
      </c>
      <c r="I208" s="289"/>
      <c r="J208" s="289"/>
      <c r="K208" s="332"/>
    </row>
    <row r="209" ht="15" customHeight="1">
      <c r="B209" s="349"/>
      <c r="C209" s="317"/>
      <c r="D209" s="317"/>
      <c r="E209" s="317"/>
      <c r="F209" s="310" t="s">
        <v>97</v>
      </c>
      <c r="G209" s="295"/>
      <c r="H209" s="336" t="s">
        <v>98</v>
      </c>
      <c r="I209" s="336"/>
      <c r="J209" s="336"/>
      <c r="K209" s="350"/>
    </row>
    <row r="210" ht="15" customHeight="1">
      <c r="B210" s="349"/>
      <c r="C210" s="317"/>
      <c r="D210" s="317"/>
      <c r="E210" s="317"/>
      <c r="F210" s="310" t="s">
        <v>1439</v>
      </c>
      <c r="G210" s="295"/>
      <c r="H210" s="336" t="s">
        <v>2447</v>
      </c>
      <c r="I210" s="336"/>
      <c r="J210" s="336"/>
      <c r="K210" s="350"/>
    </row>
    <row r="211" ht="15" customHeight="1">
      <c r="B211" s="349"/>
      <c r="C211" s="317"/>
      <c r="D211" s="317"/>
      <c r="E211" s="317"/>
      <c r="F211" s="351"/>
      <c r="G211" s="295"/>
      <c r="H211" s="352"/>
      <c r="I211" s="352"/>
      <c r="J211" s="352"/>
      <c r="K211" s="350"/>
    </row>
    <row r="212" ht="15" customHeight="1">
      <c r="B212" s="349"/>
      <c r="C212" s="289" t="s">
        <v>2409</v>
      </c>
      <c r="D212" s="317"/>
      <c r="E212" s="317"/>
      <c r="F212" s="310">
        <v>1</v>
      </c>
      <c r="G212" s="295"/>
      <c r="H212" s="336" t="s">
        <v>2448</v>
      </c>
      <c r="I212" s="336"/>
      <c r="J212" s="336"/>
      <c r="K212" s="350"/>
    </row>
    <row r="213" ht="15" customHeight="1">
      <c r="B213" s="349"/>
      <c r="C213" s="317"/>
      <c r="D213" s="317"/>
      <c r="E213" s="317"/>
      <c r="F213" s="310">
        <v>2</v>
      </c>
      <c r="G213" s="295"/>
      <c r="H213" s="336" t="s">
        <v>2449</v>
      </c>
      <c r="I213" s="336"/>
      <c r="J213" s="336"/>
      <c r="K213" s="350"/>
    </row>
    <row r="214" ht="15" customHeight="1">
      <c r="B214" s="349"/>
      <c r="C214" s="317"/>
      <c r="D214" s="317"/>
      <c r="E214" s="317"/>
      <c r="F214" s="310">
        <v>3</v>
      </c>
      <c r="G214" s="295"/>
      <c r="H214" s="336" t="s">
        <v>2450</v>
      </c>
      <c r="I214" s="336"/>
      <c r="J214" s="336"/>
      <c r="K214" s="350"/>
    </row>
    <row r="215" ht="15" customHeight="1">
      <c r="B215" s="349"/>
      <c r="C215" s="317"/>
      <c r="D215" s="317"/>
      <c r="E215" s="317"/>
      <c r="F215" s="310">
        <v>4</v>
      </c>
      <c r="G215" s="295"/>
      <c r="H215" s="336" t="s">
        <v>2451</v>
      </c>
      <c r="I215" s="336"/>
      <c r="J215" s="336"/>
      <c r="K215" s="350"/>
    </row>
    <row r="216" ht="12.75" customHeight="1">
      <c r="B216" s="353"/>
      <c r="C216" s="354"/>
      <c r="D216" s="354"/>
      <c r="E216" s="354"/>
      <c r="F216" s="354"/>
      <c r="G216" s="354"/>
      <c r="H216" s="354"/>
      <c r="I216" s="354"/>
      <c r="J216" s="354"/>
      <c r="K216" s="355"/>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Zbyněk Jarolím</dc:creator>
  <cp:lastModifiedBy>Zbyněk Jarolím</cp:lastModifiedBy>
  <dcterms:created xsi:type="dcterms:W3CDTF">2017-11-13T12:39:31Z</dcterms:created>
  <dcterms:modified xsi:type="dcterms:W3CDTF">2017-11-13T12:39:49Z</dcterms:modified>
</cp:coreProperties>
</file>