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Pol'!$A$1:$U$31</definedName>
    <definedName name="_xlnm.Print_Area" localSheetId="1">Stavba!$A$1:$J$48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29" i="1" l="1"/>
  <c r="G29" i="12"/>
  <c r="G28" i="12"/>
  <c r="G27" i="12"/>
  <c r="G26" i="12"/>
  <c r="G25" i="12"/>
  <c r="G24" i="12"/>
  <c r="G23" i="12"/>
  <c r="G22" i="12"/>
  <c r="G21" i="12"/>
  <c r="G20" i="12"/>
  <c r="G19" i="12"/>
  <c r="G18" i="12"/>
  <c r="G17" i="12"/>
  <c r="G16" i="12"/>
  <c r="G15" i="12"/>
  <c r="G14" i="12"/>
  <c r="G13" i="12"/>
  <c r="G12" i="12"/>
  <c r="G11" i="12"/>
  <c r="G10" i="12"/>
  <c r="G9" i="12"/>
  <c r="G8" i="12" l="1"/>
  <c r="I47" i="1" s="1"/>
  <c r="I48" i="1" s="1"/>
  <c r="I9" i="12"/>
  <c r="K9" i="12"/>
  <c r="M9" i="12"/>
  <c r="O9" i="12"/>
  <c r="Q9" i="12"/>
  <c r="U9" i="12"/>
  <c r="I10" i="12"/>
  <c r="K10" i="12"/>
  <c r="M10" i="12"/>
  <c r="O10" i="12"/>
  <c r="Q10" i="12"/>
  <c r="U10" i="12"/>
  <c r="I11" i="12"/>
  <c r="K11" i="12"/>
  <c r="M11" i="12"/>
  <c r="O11" i="12"/>
  <c r="Q11" i="12"/>
  <c r="U11" i="12"/>
  <c r="I12" i="12"/>
  <c r="K12" i="12"/>
  <c r="M12" i="12"/>
  <c r="O12" i="12"/>
  <c r="Q12" i="12"/>
  <c r="U12" i="12"/>
  <c r="I13" i="12"/>
  <c r="K13" i="12"/>
  <c r="M13" i="12"/>
  <c r="O13" i="12"/>
  <c r="Q13" i="12"/>
  <c r="U13" i="12"/>
  <c r="I14" i="12"/>
  <c r="K14" i="12"/>
  <c r="M14" i="12"/>
  <c r="O14" i="12"/>
  <c r="Q14" i="12"/>
  <c r="U14" i="12"/>
  <c r="I15" i="12"/>
  <c r="K15" i="12"/>
  <c r="M15" i="12"/>
  <c r="O15" i="12"/>
  <c r="Q15" i="12"/>
  <c r="U15" i="12"/>
  <c r="I16" i="12"/>
  <c r="K16" i="12"/>
  <c r="M16" i="12"/>
  <c r="O16" i="12"/>
  <c r="Q16" i="12"/>
  <c r="U16" i="12"/>
  <c r="I17" i="12"/>
  <c r="K17" i="12"/>
  <c r="M17" i="12"/>
  <c r="O17" i="12"/>
  <c r="Q17" i="12"/>
  <c r="U17" i="12"/>
  <c r="I18" i="12"/>
  <c r="K18" i="12"/>
  <c r="M18" i="12"/>
  <c r="O18" i="12"/>
  <c r="Q18" i="12"/>
  <c r="U18" i="12"/>
  <c r="I19" i="12"/>
  <c r="K19" i="12"/>
  <c r="M19" i="12"/>
  <c r="O19" i="12"/>
  <c r="Q19" i="12"/>
  <c r="U19" i="12"/>
  <c r="I20" i="12"/>
  <c r="K20" i="12"/>
  <c r="M20" i="12"/>
  <c r="O20" i="12"/>
  <c r="Q20" i="12"/>
  <c r="U20" i="12"/>
  <c r="I21" i="12"/>
  <c r="K21" i="12"/>
  <c r="M21" i="12"/>
  <c r="O21" i="12"/>
  <c r="Q21" i="12"/>
  <c r="U21" i="12"/>
  <c r="I22" i="12"/>
  <c r="K22" i="12"/>
  <c r="M22" i="12"/>
  <c r="O22" i="12"/>
  <c r="Q22" i="12"/>
  <c r="U22" i="12"/>
  <c r="I23" i="12"/>
  <c r="K23" i="12"/>
  <c r="M23" i="12"/>
  <c r="O23" i="12"/>
  <c r="Q23" i="12"/>
  <c r="U23" i="12"/>
  <c r="I24" i="12"/>
  <c r="K24" i="12"/>
  <c r="M24" i="12"/>
  <c r="O24" i="12"/>
  <c r="Q24" i="12"/>
  <c r="U24" i="12"/>
  <c r="I25" i="12"/>
  <c r="K25" i="12"/>
  <c r="M25" i="12"/>
  <c r="O25" i="12"/>
  <c r="Q25" i="12"/>
  <c r="U25" i="12"/>
  <c r="I26" i="12"/>
  <c r="K26" i="12"/>
  <c r="M26" i="12"/>
  <c r="O26" i="12"/>
  <c r="Q26" i="12"/>
  <c r="U26" i="12"/>
  <c r="I27" i="12"/>
  <c r="K27" i="12"/>
  <c r="M27" i="12"/>
  <c r="O27" i="12"/>
  <c r="Q27" i="12"/>
  <c r="U27" i="12"/>
  <c r="I28" i="12"/>
  <c r="K28" i="12"/>
  <c r="M28" i="12"/>
  <c r="O28" i="12"/>
  <c r="Q28" i="12"/>
  <c r="U28" i="12"/>
  <c r="I29" i="12"/>
  <c r="K29" i="12"/>
  <c r="M29" i="12"/>
  <c r="O29" i="12"/>
  <c r="Q29" i="12"/>
  <c r="U29" i="12"/>
  <c r="F40" i="1"/>
  <c r="G40" i="1"/>
  <c r="H40" i="1"/>
  <c r="I40" i="1"/>
  <c r="J39" i="1"/>
  <c r="J40" i="1" s="1"/>
  <c r="J28" i="1"/>
  <c r="J26" i="1"/>
  <c r="G38" i="1"/>
  <c r="F38" i="1"/>
  <c r="H32" i="1"/>
  <c r="J23" i="1"/>
  <c r="J24" i="1"/>
  <c r="J25" i="1"/>
  <c r="J27" i="1"/>
  <c r="E24" i="1"/>
  <c r="E26" i="1"/>
  <c r="I17" i="1" l="1"/>
  <c r="I21" i="1"/>
  <c r="U8" i="12"/>
  <c r="K8" i="12"/>
  <c r="Q8" i="12"/>
  <c r="M8" i="12"/>
  <c r="O8" i="12"/>
  <c r="I8" i="12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<sst xmlns="http://schemas.openxmlformats.org/spreadsheetml/2006/main" count="198" uniqueCount="135">
  <si>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</si>
  <si>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</si>
  <si>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</si>
  <si>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</si>
  <si>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</si>
  <si>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</si>
  <si>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</si>
  <si>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</si>
  <si>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</si>
  <si>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</si>
  <si>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</si>
  <si>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</si>
  <si>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</si>
  <si>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</si>
  <si>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</si>
  <si>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</si>
  <si>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</si>
  <si>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</si>
  <si>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</si>
  <si>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</si>
  <si>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</si>
  <si>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</si>
  <si>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</si>
  <si>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</si>
  <si>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</si>
  <si>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</si>
  <si>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</si>
  <si>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</si>
  <si>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</si>
  <si>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</si>
  <si>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</si>
  <si>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</si>
  <si>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</si>
  <si>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</si>
  <si>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</si>
  <si>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</si>
  <si>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</si>
  <si>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</si>
  <si>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</si>
  <si>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</si>
  <si>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</si>
  <si>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</si>
  <si>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</si>
  <si>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</si>
  <si>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</si>
  <si>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Brno-výstavba objektu psince-VZT</t>
  </si>
  <si>
    <t>PEND a.s.</t>
  </si>
  <si>
    <t>Vojanova 1602/1</t>
  </si>
  <si>
    <t>Brno-Židenice</t>
  </si>
  <si>
    <t>61500</t>
  </si>
  <si>
    <t>26897300</t>
  </si>
  <si>
    <t>CZ26897300</t>
  </si>
  <si>
    <t>Celkem za stavbu</t>
  </si>
  <si>
    <t>CZK</t>
  </si>
  <si>
    <t>Rekapitulace dílů</t>
  </si>
  <si>
    <t>Typ dílu</t>
  </si>
  <si>
    <t>728</t>
  </si>
  <si>
    <t>Vzduchotechnika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</si>
  <si>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</si>
  <si>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</si>
  <si>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</si>
  <si>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</si>
  <si>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</si>
  <si>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</si>
  <si>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</si>
  <si>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</si>
  <si>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</si>
  <si>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</si>
  <si>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</si>
  <si>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</si>
  <si>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</si>
  <si>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</si>
  <si>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</si>
  <si>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</si>
  <si>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</si>
  <si>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</si>
  <si>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</si>
  <si>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</si>
  <si>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</si>
  <si>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</si>
  <si>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</si>
  <si>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</si>
  <si>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</si>
  <si>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</si>
  <si>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</si>
  <si>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</si>
  <si>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</si>
  <si>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728612112R00</t>
  </si>
  <si>
    <t xml:space="preserve">Montáž ventilátoru </t>
  </si>
  <si>
    <t>kus</t>
  </si>
  <si>
    <t>POL1_0</t>
  </si>
  <si>
    <t>3</t>
  </si>
  <si>
    <t>Nastavitelný doběhový spínač</t>
  </si>
  <si>
    <t>ks</t>
  </si>
  <si>
    <t>8</t>
  </si>
  <si>
    <t>Dveřní mřížka oboustranná, D+M</t>
  </si>
  <si>
    <t>4</t>
  </si>
  <si>
    <t>DN 160 pružná spojka se sponou</t>
  </si>
  <si>
    <t>DN 100 pružná spojka se sponou</t>
  </si>
  <si>
    <t>2</t>
  </si>
  <si>
    <t>1</t>
  </si>
  <si>
    <t>5</t>
  </si>
  <si>
    <t>Žaluziová klapka venkonví DN 100, protidešťová, D+M</t>
  </si>
  <si>
    <t>Žaluziová klapka venkonví DN 160, protidešťová, D+M</t>
  </si>
  <si>
    <t>7</t>
  </si>
  <si>
    <t>Vyústka pro kruhové potrubí 225x75</t>
  </si>
  <si>
    <t>728115111R00</t>
  </si>
  <si>
    <t>Montáž potrubí DN 100</t>
  </si>
  <si>
    <t>m</t>
  </si>
  <si>
    <t>728115112R00</t>
  </si>
  <si>
    <t>Montáž potrubí DN 160</t>
  </si>
  <si>
    <t>72821411</t>
  </si>
  <si>
    <t>Montáž oblouku kruhového potrubí DN 160, vč. tvarovky</t>
  </si>
  <si>
    <t>72821451</t>
  </si>
  <si>
    <t>Montáž spoje kruhové potrubí DN100, vč. spojky</t>
  </si>
  <si>
    <t>Montáž spoje kruhové potrubí DN160, vč. spojky</t>
  </si>
  <si>
    <t>42981270</t>
  </si>
  <si>
    <t>Trouba DN 100 délka 1000 mm pozinkovaná</t>
  </si>
  <si>
    <t>POL3_0</t>
  </si>
  <si>
    <t>42981292R</t>
  </si>
  <si>
    <t>Trouba DN 160 délka 1000 mm pozinkovaná</t>
  </si>
  <si>
    <t>10</t>
  </si>
  <si>
    <t>Spojovací materiál, šrouby, matice, podložky</t>
  </si>
  <si>
    <t>soubor</t>
  </si>
  <si>
    <t>11</t>
  </si>
  <si>
    <t>Těsnící materiál, samolepící těsnění</t>
  </si>
  <si>
    <t>12</t>
  </si>
  <si>
    <t>Zhotovení závěsů, podpěr, vš. materiálu</t>
  </si>
  <si>
    <t>998728101R00</t>
  </si>
  <si>
    <t>Přesun hmot pro vzduchotechniku, výšky do 6 m</t>
  </si>
  <si>
    <t>t</t>
  </si>
  <si>
    <t/>
  </si>
  <si>
    <t>END</t>
  </si>
  <si>
    <t>Ventilátor 230 V, 50 W, určen do vlhkého prostředí</t>
  </si>
  <si>
    <t>Ventilátor  230 V, 50 W, určen do vlhkého prostředí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</si>
</sst>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15" xfId="0" applyNumberFormat="1" applyFont="1" applyBorder="1" applyAlignment="1">
      <alignment vertical="center"/>
    </xf>
    <xf numFmtId="4" fontId="7" fillId="0" borderId="21" xfId="0" applyNumberFormat="1" applyFont="1" applyBorder="1" applyAlignment="1">
      <alignment horizontal="center" vertical="center"/>
    </xf>
    <xf numFmtId="4" fontId="7" fillId="0" borderId="21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16" fillId="0" borderId="34" xfId="0" applyFont="1" applyBorder="1" applyAlignment="1">
      <alignment horizontal="center"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7" xfId="0" applyFont="1" applyBorder="1" applyAlignment="1">
      <alignment horizontal="center" vertical="top" shrinkToFit="1"/>
    </xf>
    <xf numFmtId="164" fontId="16" fillId="0" borderId="38" xfId="0" applyNumberFormat="1" applyFont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0" fontId="16" fillId="0" borderId="38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16" fillId="0" borderId="33" xfId="0" applyNumberFormat="1" applyFont="1" applyBorder="1" applyAlignment="1">
      <alignment horizontal="left" vertical="top" wrapText="1"/>
    </xf>
    <xf numFmtId="0" fontId="16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21" xfId="0" applyNumberFormat="1" applyFont="1" applyBorder="1" applyAlignment="1">
      <alignment vertical="center"/>
    </xf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4" fontId="7" fillId="4" borderId="38" xfId="0" applyNumberFormat="1" applyFont="1" applyFill="1" applyBorder="1" applyAlignment="1"/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86" t="s">
        <v>39</v>
      </c>
      <c r="B2" s="186"/>
      <c r="C2" s="186"/>
      <c r="D2" s="186"/>
      <c r="E2" s="186"/>
      <c r="F2" s="186"/>
      <c r="G2" s="18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1"/>
  <sheetViews>
    <sheetView showGridLines="0" tabSelected="1" topLeftCell="B1" zoomScaleNormal="100" zoomScaleSheetLayoutView="75" workbookViewId="0">
      <selection activeCell="L20" sqref="L20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13" t="s">
        <v>42</v>
      </c>
      <c r="C1" s="214"/>
      <c r="D1" s="214"/>
      <c r="E1" s="214"/>
      <c r="F1" s="214"/>
      <c r="G1" s="214"/>
      <c r="H1" s="214"/>
      <c r="I1" s="214"/>
      <c r="J1" s="215"/>
    </row>
    <row r="2" spans="1:15" ht="23.25" customHeight="1" x14ac:dyDescent="0.2">
      <c r="A2" s="4"/>
      <c r="B2" s="81" t="s">
        <v>40</v>
      </c>
      <c r="C2" s="82"/>
      <c r="D2" s="83"/>
      <c r="E2" s="83" t="s">
        <v>45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/>
      <c r="E5" s="26"/>
      <c r="F5" s="26"/>
      <c r="G5" s="26"/>
      <c r="H5" s="28" t="s">
        <v>33</v>
      </c>
      <c r="I5" s="98"/>
      <c r="J5" s="11"/>
    </row>
    <row r="6" spans="1:15" ht="15.75" customHeight="1" x14ac:dyDescent="0.2">
      <c r="A6" s="4"/>
      <c r="B6" s="41"/>
      <c r="C6" s="26"/>
      <c r="D6" s="98"/>
      <c r="E6" s="26"/>
      <c r="F6" s="26"/>
      <c r="G6" s="26"/>
      <c r="H6" s="28" t="s">
        <v>34</v>
      </c>
      <c r="I6" s="98"/>
      <c r="J6" s="11"/>
    </row>
    <row r="7" spans="1:15" ht="15.75" customHeight="1" x14ac:dyDescent="0.2">
      <c r="A7" s="4"/>
      <c r="B7" s="42"/>
      <c r="C7" s="99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19" t="s">
        <v>46</v>
      </c>
      <c r="E11" s="219"/>
      <c r="F11" s="219"/>
      <c r="G11" s="219"/>
      <c r="H11" s="28" t="s">
        <v>33</v>
      </c>
      <c r="I11" s="98" t="s">
        <v>50</v>
      </c>
      <c r="J11" s="11"/>
    </row>
    <row r="12" spans="1:15" ht="15.75" customHeight="1" x14ac:dyDescent="0.2">
      <c r="A12" s="4"/>
      <c r="B12" s="41"/>
      <c r="C12" s="26"/>
      <c r="D12" s="211" t="s">
        <v>47</v>
      </c>
      <c r="E12" s="211"/>
      <c r="F12" s="211"/>
      <c r="G12" s="211"/>
      <c r="H12" s="28" t="s">
        <v>34</v>
      </c>
      <c r="I12" s="98" t="s">
        <v>51</v>
      </c>
      <c r="J12" s="11"/>
    </row>
    <row r="13" spans="1:15" ht="15.75" customHeight="1" x14ac:dyDescent="0.2">
      <c r="A13" s="4"/>
      <c r="B13" s="42"/>
      <c r="C13" s="99" t="s">
        <v>49</v>
      </c>
      <c r="D13" s="212" t="s">
        <v>48</v>
      </c>
      <c r="E13" s="212"/>
      <c r="F13" s="212"/>
      <c r="G13" s="212"/>
      <c r="H13" s="29"/>
      <c r="I13" s="34"/>
      <c r="J13" s="51"/>
    </row>
    <row r="14" spans="1:15" ht="24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18"/>
      <c r="F15" s="218"/>
      <c r="G15" s="220"/>
      <c r="H15" s="220"/>
      <c r="I15" s="220" t="s">
        <v>28</v>
      </c>
      <c r="J15" s="221"/>
    </row>
    <row r="16" spans="1:15" ht="23.25" customHeight="1" x14ac:dyDescent="0.2">
      <c r="A16" s="140" t="s">
        <v>23</v>
      </c>
      <c r="B16" s="141" t="s">
        <v>23</v>
      </c>
      <c r="C16" s="58"/>
      <c r="D16" s="59"/>
      <c r="E16" s="197"/>
      <c r="F16" s="198"/>
      <c r="G16" s="197"/>
      <c r="H16" s="198"/>
      <c r="I16" s="197">
        <v>0</v>
      </c>
      <c r="J16" s="199"/>
    </row>
    <row r="17" spans="1:10" ht="23.25" customHeight="1" x14ac:dyDescent="0.2">
      <c r="A17" s="140" t="s">
        <v>24</v>
      </c>
      <c r="B17" s="141" t="s">
        <v>24</v>
      </c>
      <c r="C17" s="58"/>
      <c r="D17" s="59"/>
      <c r="E17" s="197"/>
      <c r="F17" s="198"/>
      <c r="G17" s="197"/>
      <c r="H17" s="198"/>
      <c r="I17" s="197">
        <f>I48</f>
        <v>50104</v>
      </c>
      <c r="J17" s="199"/>
    </row>
    <row r="18" spans="1:10" ht="23.25" customHeight="1" x14ac:dyDescent="0.2">
      <c r="A18" s="140" t="s">
        <v>25</v>
      </c>
      <c r="B18" s="141" t="s">
        <v>25</v>
      </c>
      <c r="C18" s="58"/>
      <c r="D18" s="59"/>
      <c r="E18" s="197"/>
      <c r="F18" s="198"/>
      <c r="G18" s="197"/>
      <c r="H18" s="198"/>
      <c r="I18" s="197">
        <v>0</v>
      </c>
      <c r="J18" s="199"/>
    </row>
    <row r="19" spans="1:10" ht="23.25" customHeight="1" x14ac:dyDescent="0.2">
      <c r="A19" s="140" t="s">
        <v>58</v>
      </c>
      <c r="B19" s="141" t="s">
        <v>26</v>
      </c>
      <c r="C19" s="58"/>
      <c r="D19" s="59"/>
      <c r="E19" s="197"/>
      <c r="F19" s="198"/>
      <c r="G19" s="197"/>
      <c r="H19" s="198"/>
      <c r="I19" s="197">
        <v>0</v>
      </c>
      <c r="J19" s="199"/>
    </row>
    <row r="20" spans="1:10" ht="23.25" customHeight="1" x14ac:dyDescent="0.2">
      <c r="A20" s="140" t="s">
        <v>59</v>
      </c>
      <c r="B20" s="141" t="s">
        <v>27</v>
      </c>
      <c r="C20" s="58"/>
      <c r="D20" s="59"/>
      <c r="E20" s="197"/>
      <c r="F20" s="198"/>
      <c r="G20" s="197"/>
      <c r="H20" s="198"/>
      <c r="I20" s="197">
        <v>0</v>
      </c>
      <c r="J20" s="199"/>
    </row>
    <row r="21" spans="1:10" ht="23.25" customHeight="1" x14ac:dyDescent="0.2">
      <c r="A21" s="4"/>
      <c r="B21" s="74" t="s">
        <v>28</v>
      </c>
      <c r="C21" s="75"/>
      <c r="D21" s="76"/>
      <c r="E21" s="205"/>
      <c r="F21" s="209"/>
      <c r="G21" s="205"/>
      <c r="H21" s="209"/>
      <c r="I21" s="205">
        <f>I48</f>
        <v>50104</v>
      </c>
      <c r="J21" s="206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03">
        <v>0</v>
      </c>
      <c r="H23" s="204"/>
      <c r="I23" s="204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01">
        <v>0</v>
      </c>
      <c r="H24" s="202"/>
      <c r="I24" s="202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03">
        <v>0</v>
      </c>
      <c r="H25" s="204"/>
      <c r="I25" s="204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16">
        <v>0</v>
      </c>
      <c r="H26" s="217"/>
      <c r="I26" s="217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07"/>
      <c r="H27" s="207"/>
      <c r="I27" s="207"/>
      <c r="J27" s="63" t="str">
        <f t="shared" si="0"/>
        <v>CZK</v>
      </c>
    </row>
    <row r="28" spans="1:10" ht="27.75" hidden="1" customHeight="1" thickBot="1" x14ac:dyDescent="0.25">
      <c r="A28" s="4"/>
      <c r="B28" s="119" t="s">
        <v>22</v>
      </c>
      <c r="C28" s="120"/>
      <c r="D28" s="120"/>
      <c r="E28" s="121"/>
      <c r="F28" s="122"/>
      <c r="G28" s="208">
        <v>0</v>
      </c>
      <c r="H28" s="210"/>
      <c r="I28" s="210"/>
      <c r="J28" s="123" t="str">
        <f t="shared" si="0"/>
        <v>CZK</v>
      </c>
    </row>
    <row r="29" spans="1:10" ht="27.75" customHeight="1" thickBot="1" x14ac:dyDescent="0.25">
      <c r="A29" s="4"/>
      <c r="B29" s="119" t="s">
        <v>35</v>
      </c>
      <c r="C29" s="124"/>
      <c r="D29" s="124"/>
      <c r="E29" s="124"/>
      <c r="F29" s="124"/>
      <c r="G29" s="208">
        <f>ZakladDPHZakl+DPHZakl+Zaokrouhleni</f>
        <v>0</v>
      </c>
      <c r="H29" s="208"/>
      <c r="I29" s="208"/>
      <c r="J29" s="125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43118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00" t="s">
        <v>2</v>
      </c>
      <c r="E35" s="200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1"/>
      <c r="G37" s="111"/>
      <c r="H37" s="111"/>
      <c r="I37" s="111"/>
      <c r="J37" s="3"/>
    </row>
    <row r="38" spans="1:10" ht="25.5" hidden="1" customHeight="1" x14ac:dyDescent="0.2">
      <c r="A38" s="103" t="s">
        <v>37</v>
      </c>
      <c r="B38" s="105" t="s">
        <v>16</v>
      </c>
      <c r="C38" s="106" t="s">
        <v>5</v>
      </c>
      <c r="D38" s="107"/>
      <c r="E38" s="107"/>
      <c r="F38" s="112" t="str">
        <f>B23</f>
        <v>Základ pro sníženou DPH</v>
      </c>
      <c r="G38" s="112" t="str">
        <f>B25</f>
        <v>Základ pro základní DPH</v>
      </c>
      <c r="H38" s="113" t="s">
        <v>17</v>
      </c>
      <c r="I38" s="113" t="s">
        <v>1</v>
      </c>
      <c r="J38" s="108" t="s">
        <v>0</v>
      </c>
    </row>
    <row r="39" spans="1:10" ht="25.5" hidden="1" customHeight="1" x14ac:dyDescent="0.2">
      <c r="A39" s="103">
        <v>1</v>
      </c>
      <c r="B39" s="109"/>
      <c r="C39" s="187"/>
      <c r="D39" s="188"/>
      <c r="E39" s="188"/>
      <c r="F39" s="114">
        <v>0</v>
      </c>
      <c r="G39" s="115">
        <v>0</v>
      </c>
      <c r="H39" s="116">
        <v>0</v>
      </c>
      <c r="I39" s="116">
        <v>37790.5</v>
      </c>
      <c r="J39" s="110">
        <f>IF(CenaCelkemVypocet=0,"",I39/CenaCelkemVypocet*100)</f>
        <v>100</v>
      </c>
    </row>
    <row r="40" spans="1:10" ht="25.5" hidden="1" customHeight="1" x14ac:dyDescent="0.2">
      <c r="A40" s="103"/>
      <c r="B40" s="189" t="s">
        <v>52</v>
      </c>
      <c r="C40" s="190"/>
      <c r="D40" s="190"/>
      <c r="E40" s="191"/>
      <c r="F40" s="117">
        <f>SUMIF(A39:A39,"=1",F39:F39)</f>
        <v>0</v>
      </c>
      <c r="G40" s="118">
        <f>SUMIF(A39:A39,"=1",G39:G39)</f>
        <v>0</v>
      </c>
      <c r="H40" s="118">
        <f>SUMIF(A39:A39,"=1",H39:H39)</f>
        <v>0</v>
      </c>
      <c r="I40" s="118">
        <f>SUMIF(A39:A39,"=1",I39:I39)</f>
        <v>37790.5</v>
      </c>
      <c r="J40" s="104">
        <f>SUMIF(A39:A39,"=1",J39:J39)</f>
        <v>100</v>
      </c>
    </row>
    <row r="44" spans="1:10" ht="15.75" x14ac:dyDescent="0.25">
      <c r="B44" s="126" t="s">
        <v>54</v>
      </c>
    </row>
    <row r="46" spans="1:10" ht="25.5" customHeight="1" x14ac:dyDescent="0.2">
      <c r="A46" s="127"/>
      <c r="B46" s="130" t="s">
        <v>16</v>
      </c>
      <c r="C46" s="130" t="s">
        <v>5</v>
      </c>
      <c r="D46" s="131"/>
      <c r="E46" s="131"/>
      <c r="F46" s="134" t="s">
        <v>55</v>
      </c>
      <c r="G46" s="134"/>
      <c r="H46" s="134"/>
      <c r="I46" s="192" t="s">
        <v>28</v>
      </c>
      <c r="J46" s="192"/>
    </row>
    <row r="47" spans="1:10" ht="25.5" customHeight="1" x14ac:dyDescent="0.2">
      <c r="A47" s="128"/>
      <c r="B47" s="135" t="s">
        <v>56</v>
      </c>
      <c r="C47" s="194" t="s">
        <v>57</v>
      </c>
      <c r="D47" s="195"/>
      <c r="E47" s="195"/>
      <c r="F47" s="136" t="s">
        <v>24</v>
      </c>
      <c r="G47" s="137"/>
      <c r="H47" s="137"/>
      <c r="I47" s="193">
        <f>' Pol'!G8</f>
        <v>50104</v>
      </c>
      <c r="J47" s="193"/>
    </row>
    <row r="48" spans="1:10" ht="25.5" customHeight="1" x14ac:dyDescent="0.2">
      <c r="A48" s="129"/>
      <c r="B48" s="132" t="s">
        <v>1</v>
      </c>
      <c r="C48" s="132"/>
      <c r="D48" s="133"/>
      <c r="E48" s="133"/>
      <c r="F48" s="138"/>
      <c r="G48" s="139"/>
      <c r="H48" s="139"/>
      <c r="I48" s="196">
        <f>I47</f>
        <v>50104</v>
      </c>
      <c r="J48" s="196"/>
    </row>
    <row r="49" spans="6:10" x14ac:dyDescent="0.2">
      <c r="F49" s="101"/>
      <c r="G49" s="102"/>
      <c r="H49" s="101"/>
      <c r="I49" s="102"/>
      <c r="J49" s="102"/>
    </row>
    <row r="50" spans="6:10" x14ac:dyDescent="0.2">
      <c r="F50" s="101"/>
      <c r="G50" s="102"/>
      <c r="H50" s="101"/>
      <c r="I50" s="102"/>
      <c r="J50" s="102"/>
    </row>
    <row r="51" spans="6:10" x14ac:dyDescent="0.2">
      <c r="F51" s="101"/>
      <c r="G51" s="102"/>
      <c r="H51" s="101"/>
      <c r="I51" s="102"/>
      <c r="J51" s="10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9">
    <mergeCell ref="D12:G12"/>
    <mergeCell ref="D13:G13"/>
    <mergeCell ref="G20:H20"/>
    <mergeCell ref="B1:J1"/>
    <mergeCell ref="G26:I26"/>
    <mergeCell ref="E21:F21"/>
    <mergeCell ref="E15:F15"/>
    <mergeCell ref="D11:G11"/>
    <mergeCell ref="G15:H15"/>
    <mergeCell ref="I15:J15"/>
    <mergeCell ref="E16:F16"/>
    <mergeCell ref="G27:I27"/>
    <mergeCell ref="G29:I29"/>
    <mergeCell ref="G25:I25"/>
    <mergeCell ref="I16:J16"/>
    <mergeCell ref="I19:J19"/>
    <mergeCell ref="G21:H21"/>
    <mergeCell ref="G28:I28"/>
    <mergeCell ref="I48:J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C39:E39"/>
    <mergeCell ref="B40:E40"/>
    <mergeCell ref="I46:J46"/>
    <mergeCell ref="I47:J47"/>
    <mergeCell ref="C47:E4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22" t="s">
        <v>6</v>
      </c>
      <c r="B1" s="222"/>
      <c r="C1" s="223"/>
      <c r="D1" s="222"/>
      <c r="E1" s="222"/>
      <c r="F1" s="222"/>
      <c r="G1" s="222"/>
    </row>
    <row r="2" spans="1:7" ht="24.95" customHeight="1" x14ac:dyDescent="0.2">
      <c r="A2" s="79" t="s">
        <v>41</v>
      </c>
      <c r="B2" s="78"/>
      <c r="C2" s="224"/>
      <c r="D2" s="224"/>
      <c r="E2" s="224"/>
      <c r="F2" s="224"/>
      <c r="G2" s="225"/>
    </row>
    <row r="3" spans="1:7" ht="24.95" hidden="1" customHeight="1" x14ac:dyDescent="0.2">
      <c r="A3" s="79" t="s">
        <v>7</v>
      </c>
      <c r="B3" s="78"/>
      <c r="C3" s="224"/>
      <c r="D3" s="224"/>
      <c r="E3" s="224"/>
      <c r="F3" s="224"/>
      <c r="G3" s="225"/>
    </row>
    <row r="4" spans="1:7" ht="24.95" hidden="1" customHeight="1" x14ac:dyDescent="0.2">
      <c r="A4" s="79" t="s">
        <v>8</v>
      </c>
      <c r="B4" s="78"/>
      <c r="C4" s="224"/>
      <c r="D4" s="224"/>
      <c r="E4" s="224"/>
      <c r="F4" s="224"/>
      <c r="G4" s="225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activeCell="F30" sqref="F30"/>
    </sheetView>
  </sheetViews>
  <sheetFormatPr defaultRowHeight="12.75" outlineLevelRow="1" x14ac:dyDescent="0.2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26" t="s">
        <v>6</v>
      </c>
      <c r="B1" s="226"/>
      <c r="C1" s="226"/>
      <c r="D1" s="226"/>
      <c r="E1" s="226"/>
      <c r="F1" s="226"/>
      <c r="G1" s="226"/>
      <c r="AE1" t="s">
        <v>61</v>
      </c>
    </row>
    <row r="2" spans="1:60" ht="24.95" customHeight="1" x14ac:dyDescent="0.2">
      <c r="A2" s="145" t="s">
        <v>60</v>
      </c>
      <c r="B2" s="143"/>
      <c r="C2" s="227" t="s">
        <v>45</v>
      </c>
      <c r="D2" s="228"/>
      <c r="E2" s="228"/>
      <c r="F2" s="228"/>
      <c r="G2" s="229"/>
      <c r="AE2" t="s">
        <v>62</v>
      </c>
    </row>
    <row r="3" spans="1:60" ht="24.95" hidden="1" customHeight="1" x14ac:dyDescent="0.2">
      <c r="A3" s="146" t="s">
        <v>7</v>
      </c>
      <c r="B3" s="144"/>
      <c r="C3" s="230"/>
      <c r="D3" s="230"/>
      <c r="E3" s="230"/>
      <c r="F3" s="230"/>
      <c r="G3" s="231"/>
      <c r="AE3" t="s">
        <v>63</v>
      </c>
    </row>
    <row r="4" spans="1:60" ht="24.95" hidden="1" customHeight="1" x14ac:dyDescent="0.2">
      <c r="A4" s="146" t="s">
        <v>8</v>
      </c>
      <c r="B4" s="144"/>
      <c r="C4" s="232"/>
      <c r="D4" s="230"/>
      <c r="E4" s="230"/>
      <c r="F4" s="230"/>
      <c r="G4" s="231"/>
      <c r="AE4" t="s">
        <v>64</v>
      </c>
    </row>
    <row r="5" spans="1:60" hidden="1" x14ac:dyDescent="0.2">
      <c r="A5" s="147" t="s">
        <v>65</v>
      </c>
      <c r="B5" s="148"/>
      <c r="C5" s="149"/>
      <c r="D5" s="150"/>
      <c r="E5" s="151"/>
      <c r="F5" s="151"/>
      <c r="G5" s="152"/>
      <c r="AE5" t="s">
        <v>66</v>
      </c>
    </row>
    <row r="6" spans="1:60" x14ac:dyDescent="0.2">
      <c r="D6" s="142"/>
    </row>
    <row r="7" spans="1:60" ht="38.25" x14ac:dyDescent="0.2">
      <c r="A7" s="156" t="s">
        <v>67</v>
      </c>
      <c r="B7" s="157" t="s">
        <v>68</v>
      </c>
      <c r="C7" s="157" t="s">
        <v>69</v>
      </c>
      <c r="D7" s="166" t="s">
        <v>70</v>
      </c>
      <c r="E7" s="156" t="s">
        <v>71</v>
      </c>
      <c r="F7" s="153" t="s">
        <v>72</v>
      </c>
      <c r="G7" s="167" t="s">
        <v>28</v>
      </c>
      <c r="H7" s="168" t="s">
        <v>29</v>
      </c>
      <c r="I7" s="168" t="s">
        <v>73</v>
      </c>
      <c r="J7" s="168" t="s">
        <v>30</v>
      </c>
      <c r="K7" s="168" t="s">
        <v>74</v>
      </c>
      <c r="L7" s="168" t="s">
        <v>75</v>
      </c>
      <c r="M7" s="168" t="s">
        <v>76</v>
      </c>
      <c r="N7" s="168" t="s">
        <v>77</v>
      </c>
      <c r="O7" s="168" t="s">
        <v>78</v>
      </c>
      <c r="P7" s="168" t="s">
        <v>79</v>
      </c>
      <c r="Q7" s="168" t="s">
        <v>80</v>
      </c>
      <c r="R7" s="168" t="s">
        <v>81</v>
      </c>
      <c r="S7" s="168" t="s">
        <v>82</v>
      </c>
      <c r="T7" s="168" t="s">
        <v>83</v>
      </c>
      <c r="U7" s="159" t="s">
        <v>84</v>
      </c>
    </row>
    <row r="8" spans="1:60" x14ac:dyDescent="0.2">
      <c r="A8" s="169" t="s">
        <v>85</v>
      </c>
      <c r="B8" s="170" t="s">
        <v>56</v>
      </c>
      <c r="C8" s="171" t="s">
        <v>57</v>
      </c>
      <c r="D8" s="172"/>
      <c r="E8" s="173"/>
      <c r="F8" s="174"/>
      <c r="G8" s="174">
        <f>SUMIF(AE9:AE29,"&lt;&gt;NOR",G9:G29)</f>
        <v>50104</v>
      </c>
      <c r="H8" s="174"/>
      <c r="I8" s="174">
        <f>SUM(I9:I29)</f>
        <v>1529</v>
      </c>
      <c r="J8" s="174"/>
      <c r="K8" s="174">
        <f>SUM(K9:K29)</f>
        <v>36261.5</v>
      </c>
      <c r="L8" s="174"/>
      <c r="M8" s="174">
        <f>SUM(M9:M29)</f>
        <v>50104</v>
      </c>
      <c r="N8" s="158"/>
      <c r="O8" s="158">
        <f>SUM(O9:O29)</f>
        <v>2.811E-2</v>
      </c>
      <c r="P8" s="158"/>
      <c r="Q8" s="158">
        <f>SUM(Q9:Q29)</f>
        <v>0</v>
      </c>
      <c r="R8" s="158"/>
      <c r="S8" s="158"/>
      <c r="T8" s="169"/>
      <c r="U8" s="158">
        <f>SUM(U9:U29)</f>
        <v>16.32</v>
      </c>
      <c r="AE8" t="s">
        <v>86</v>
      </c>
    </row>
    <row r="9" spans="1:60" outlineLevel="1" x14ac:dyDescent="0.2">
      <c r="A9" s="155">
        <v>1</v>
      </c>
      <c r="B9" s="160" t="s">
        <v>87</v>
      </c>
      <c r="C9" s="182" t="s">
        <v>88</v>
      </c>
      <c r="D9" s="161" t="s">
        <v>89</v>
      </c>
      <c r="E9" s="164">
        <v>3</v>
      </c>
      <c r="F9" s="165">
        <v>894</v>
      </c>
      <c r="G9" s="165">
        <f>F9*E9</f>
        <v>2682</v>
      </c>
      <c r="H9" s="165">
        <v>0</v>
      </c>
      <c r="I9" s="165">
        <f t="shared" ref="I9:I29" si="0">ROUND(E9*H9,2)</f>
        <v>0</v>
      </c>
      <c r="J9" s="165">
        <v>774</v>
      </c>
      <c r="K9" s="165">
        <f t="shared" ref="K9:K29" si="1">ROUND(E9*J9,2)</f>
        <v>2322</v>
      </c>
      <c r="L9" s="165">
        <v>0</v>
      </c>
      <c r="M9" s="165">
        <f t="shared" ref="M9:M29" si="2">G9*(1+L9/100)</f>
        <v>2682</v>
      </c>
      <c r="N9" s="162">
        <v>0</v>
      </c>
      <c r="O9" s="162">
        <f t="shared" ref="O9:O29" si="3">ROUND(E9*N9,5)</f>
        <v>0</v>
      </c>
      <c r="P9" s="162">
        <v>0</v>
      </c>
      <c r="Q9" s="162">
        <f t="shared" ref="Q9:Q29" si="4">ROUND(E9*P9,5)</f>
        <v>0</v>
      </c>
      <c r="R9" s="162"/>
      <c r="S9" s="162"/>
      <c r="T9" s="163">
        <v>2.8</v>
      </c>
      <c r="U9" s="162">
        <f t="shared" ref="U9:U29" si="5">ROUND(E9*T9,2)</f>
        <v>8.4</v>
      </c>
      <c r="V9" s="154"/>
      <c r="W9" s="154"/>
      <c r="X9" s="154"/>
      <c r="Y9" s="154"/>
      <c r="Z9" s="154"/>
      <c r="AA9" s="154"/>
      <c r="AB9" s="154"/>
      <c r="AC9" s="154"/>
      <c r="AD9" s="154"/>
      <c r="AE9" s="154" t="s">
        <v>90</v>
      </c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outlineLevel="1" x14ac:dyDescent="0.2">
      <c r="A10" s="155">
        <v>2</v>
      </c>
      <c r="B10" s="160" t="s">
        <v>91</v>
      </c>
      <c r="C10" s="182" t="s">
        <v>92</v>
      </c>
      <c r="D10" s="161" t="s">
        <v>93</v>
      </c>
      <c r="E10" s="164">
        <v>3</v>
      </c>
      <c r="F10" s="165">
        <v>590</v>
      </c>
      <c r="G10" s="165">
        <f t="shared" ref="G10:G29" si="6">F10*E10</f>
        <v>1770</v>
      </c>
      <c r="H10" s="165">
        <v>0</v>
      </c>
      <c r="I10" s="165">
        <f t="shared" si="0"/>
        <v>0</v>
      </c>
      <c r="J10" s="165">
        <v>534</v>
      </c>
      <c r="K10" s="165">
        <f t="shared" si="1"/>
        <v>1602</v>
      </c>
      <c r="L10" s="165">
        <v>0</v>
      </c>
      <c r="M10" s="165">
        <f t="shared" si="2"/>
        <v>1770</v>
      </c>
      <c r="N10" s="162">
        <v>0</v>
      </c>
      <c r="O10" s="162">
        <f t="shared" si="3"/>
        <v>0</v>
      </c>
      <c r="P10" s="162">
        <v>0</v>
      </c>
      <c r="Q10" s="162">
        <f t="shared" si="4"/>
        <v>0</v>
      </c>
      <c r="R10" s="162"/>
      <c r="S10" s="162"/>
      <c r="T10" s="163">
        <v>0</v>
      </c>
      <c r="U10" s="162">
        <f t="shared" si="5"/>
        <v>0</v>
      </c>
      <c r="V10" s="154"/>
      <c r="W10" s="154"/>
      <c r="X10" s="154"/>
      <c r="Y10" s="154"/>
      <c r="Z10" s="154"/>
      <c r="AA10" s="154"/>
      <c r="AB10" s="154"/>
      <c r="AC10" s="154"/>
      <c r="AD10" s="154"/>
      <c r="AE10" s="154" t="s">
        <v>90</v>
      </c>
      <c r="AF10" s="154"/>
      <c r="AG10" s="154"/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</row>
    <row r="11" spans="1:60" outlineLevel="1" x14ac:dyDescent="0.2">
      <c r="A11" s="155">
        <v>3</v>
      </c>
      <c r="B11" s="160" t="s">
        <v>94</v>
      </c>
      <c r="C11" s="182" t="s">
        <v>95</v>
      </c>
      <c r="D11" s="161" t="s">
        <v>93</v>
      </c>
      <c r="E11" s="164">
        <v>6</v>
      </c>
      <c r="F11" s="165">
        <v>794</v>
      </c>
      <c r="G11" s="165">
        <f t="shared" si="6"/>
        <v>4764</v>
      </c>
      <c r="H11" s="165">
        <v>0</v>
      </c>
      <c r="I11" s="165">
        <f t="shared" si="0"/>
        <v>0</v>
      </c>
      <c r="J11" s="165">
        <v>288</v>
      </c>
      <c r="K11" s="165">
        <f t="shared" si="1"/>
        <v>1728</v>
      </c>
      <c r="L11" s="165">
        <v>0</v>
      </c>
      <c r="M11" s="165">
        <f t="shared" si="2"/>
        <v>4764</v>
      </c>
      <c r="N11" s="162">
        <v>0</v>
      </c>
      <c r="O11" s="162">
        <f t="shared" si="3"/>
        <v>0</v>
      </c>
      <c r="P11" s="162">
        <v>0</v>
      </c>
      <c r="Q11" s="162">
        <f t="shared" si="4"/>
        <v>0</v>
      </c>
      <c r="R11" s="162"/>
      <c r="S11" s="162"/>
      <c r="T11" s="163">
        <v>0</v>
      </c>
      <c r="U11" s="162">
        <f t="shared" si="5"/>
        <v>0</v>
      </c>
      <c r="V11" s="154"/>
      <c r="W11" s="154"/>
      <c r="X11" s="154"/>
      <c r="Y11" s="154"/>
      <c r="Z11" s="154"/>
      <c r="AA11" s="154"/>
      <c r="AB11" s="154"/>
      <c r="AC11" s="154"/>
      <c r="AD11" s="154"/>
      <c r="AE11" s="154" t="s">
        <v>90</v>
      </c>
      <c r="AF11" s="154"/>
      <c r="AG11" s="154"/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</row>
    <row r="12" spans="1:60" outlineLevel="1" x14ac:dyDescent="0.2">
      <c r="A12" s="155">
        <v>4</v>
      </c>
      <c r="B12" s="160" t="s">
        <v>96</v>
      </c>
      <c r="C12" s="182" t="s">
        <v>97</v>
      </c>
      <c r="D12" s="161" t="s">
        <v>93</v>
      </c>
      <c r="E12" s="164">
        <v>4</v>
      </c>
      <c r="F12" s="165">
        <v>274</v>
      </c>
      <c r="G12" s="165">
        <f t="shared" si="6"/>
        <v>1096</v>
      </c>
      <c r="H12" s="165">
        <v>0</v>
      </c>
      <c r="I12" s="165">
        <f t="shared" si="0"/>
        <v>0</v>
      </c>
      <c r="J12" s="165">
        <v>126</v>
      </c>
      <c r="K12" s="165">
        <f t="shared" si="1"/>
        <v>504</v>
      </c>
      <c r="L12" s="165">
        <v>0</v>
      </c>
      <c r="M12" s="165">
        <f t="shared" si="2"/>
        <v>1096</v>
      </c>
      <c r="N12" s="162">
        <v>0</v>
      </c>
      <c r="O12" s="162">
        <f t="shared" si="3"/>
        <v>0</v>
      </c>
      <c r="P12" s="162">
        <v>0</v>
      </c>
      <c r="Q12" s="162">
        <f t="shared" si="4"/>
        <v>0</v>
      </c>
      <c r="R12" s="162"/>
      <c r="S12" s="162"/>
      <c r="T12" s="163">
        <v>0</v>
      </c>
      <c r="U12" s="162">
        <f t="shared" si="5"/>
        <v>0</v>
      </c>
      <c r="V12" s="154"/>
      <c r="W12" s="154"/>
      <c r="X12" s="154"/>
      <c r="Y12" s="154"/>
      <c r="Z12" s="154"/>
      <c r="AA12" s="154"/>
      <c r="AB12" s="154"/>
      <c r="AC12" s="154"/>
      <c r="AD12" s="154"/>
      <c r="AE12" s="154" t="s">
        <v>90</v>
      </c>
      <c r="AF12" s="154"/>
      <c r="AG12" s="154"/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</row>
    <row r="13" spans="1:60" outlineLevel="1" x14ac:dyDescent="0.2">
      <c r="A13" s="155">
        <v>5</v>
      </c>
      <c r="B13" s="160" t="s">
        <v>96</v>
      </c>
      <c r="C13" s="182" t="s">
        <v>98</v>
      </c>
      <c r="D13" s="161" t="s">
        <v>93</v>
      </c>
      <c r="E13" s="164">
        <v>2</v>
      </c>
      <c r="F13" s="165">
        <v>210</v>
      </c>
      <c r="G13" s="165">
        <f t="shared" si="6"/>
        <v>420</v>
      </c>
      <c r="H13" s="165">
        <v>0</v>
      </c>
      <c r="I13" s="165">
        <f t="shared" si="0"/>
        <v>0</v>
      </c>
      <c r="J13" s="165">
        <v>122</v>
      </c>
      <c r="K13" s="165">
        <f t="shared" si="1"/>
        <v>244</v>
      </c>
      <c r="L13" s="165">
        <v>0</v>
      </c>
      <c r="M13" s="165">
        <f t="shared" si="2"/>
        <v>420</v>
      </c>
      <c r="N13" s="162">
        <v>0</v>
      </c>
      <c r="O13" s="162">
        <f t="shared" si="3"/>
        <v>0</v>
      </c>
      <c r="P13" s="162">
        <v>0</v>
      </c>
      <c r="Q13" s="162">
        <f t="shared" si="4"/>
        <v>0</v>
      </c>
      <c r="R13" s="162"/>
      <c r="S13" s="162"/>
      <c r="T13" s="163">
        <v>0</v>
      </c>
      <c r="U13" s="162">
        <f t="shared" si="5"/>
        <v>0</v>
      </c>
      <c r="V13" s="154"/>
      <c r="W13" s="154"/>
      <c r="X13" s="154"/>
      <c r="Y13" s="154"/>
      <c r="Z13" s="154"/>
      <c r="AA13" s="154"/>
      <c r="AB13" s="154"/>
      <c r="AC13" s="154"/>
      <c r="AD13" s="154"/>
      <c r="AE13" s="154" t="s">
        <v>90</v>
      </c>
      <c r="AF13" s="154"/>
      <c r="AG13" s="154"/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4"/>
      <c r="BG13" s="154"/>
      <c r="BH13" s="154"/>
    </row>
    <row r="14" spans="1:60" outlineLevel="1" x14ac:dyDescent="0.2">
      <c r="A14" s="155">
        <v>6</v>
      </c>
      <c r="B14" s="160" t="s">
        <v>99</v>
      </c>
      <c r="C14" s="182" t="s">
        <v>133</v>
      </c>
      <c r="D14" s="161" t="s">
        <v>93</v>
      </c>
      <c r="E14" s="164">
        <v>2</v>
      </c>
      <c r="F14" s="165">
        <v>4274</v>
      </c>
      <c r="G14" s="165">
        <f t="shared" si="6"/>
        <v>8548</v>
      </c>
      <c r="H14" s="165">
        <v>0</v>
      </c>
      <c r="I14" s="165">
        <f t="shared" si="0"/>
        <v>0</v>
      </c>
      <c r="J14" s="165">
        <v>5900</v>
      </c>
      <c r="K14" s="165">
        <f t="shared" si="1"/>
        <v>11800</v>
      </c>
      <c r="L14" s="165">
        <v>0</v>
      </c>
      <c r="M14" s="165">
        <f t="shared" si="2"/>
        <v>8548</v>
      </c>
      <c r="N14" s="162">
        <v>0</v>
      </c>
      <c r="O14" s="162">
        <f t="shared" si="3"/>
        <v>0</v>
      </c>
      <c r="P14" s="162">
        <v>0</v>
      </c>
      <c r="Q14" s="162">
        <f t="shared" si="4"/>
        <v>0</v>
      </c>
      <c r="R14" s="162"/>
      <c r="S14" s="162"/>
      <c r="T14" s="163">
        <v>0</v>
      </c>
      <c r="U14" s="162">
        <f t="shared" si="5"/>
        <v>0</v>
      </c>
      <c r="V14" s="154"/>
      <c r="W14" s="154"/>
      <c r="X14" s="154"/>
      <c r="Y14" s="154"/>
      <c r="Z14" s="154"/>
      <c r="AA14" s="154"/>
      <c r="AB14" s="154"/>
      <c r="AC14" s="154"/>
      <c r="AD14" s="154"/>
      <c r="AE14" s="154" t="s">
        <v>90</v>
      </c>
      <c r="AF14" s="154"/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</row>
    <row r="15" spans="1:60" outlineLevel="1" x14ac:dyDescent="0.2">
      <c r="A15" s="155">
        <v>7</v>
      </c>
      <c r="B15" s="160" t="s">
        <v>100</v>
      </c>
      <c r="C15" s="182" t="s">
        <v>134</v>
      </c>
      <c r="D15" s="161" t="s">
        <v>93</v>
      </c>
      <c r="E15" s="164">
        <v>1</v>
      </c>
      <c r="F15" s="165">
        <v>4148</v>
      </c>
      <c r="G15" s="165">
        <f t="shared" si="6"/>
        <v>4148</v>
      </c>
      <c r="H15" s="165">
        <v>0</v>
      </c>
      <c r="I15" s="165">
        <f t="shared" si="0"/>
        <v>0</v>
      </c>
      <c r="J15" s="165">
        <v>5200</v>
      </c>
      <c r="K15" s="165">
        <f t="shared" si="1"/>
        <v>5200</v>
      </c>
      <c r="L15" s="165">
        <v>0</v>
      </c>
      <c r="M15" s="165">
        <f t="shared" si="2"/>
        <v>4148</v>
      </c>
      <c r="N15" s="162">
        <v>0</v>
      </c>
      <c r="O15" s="162">
        <f t="shared" si="3"/>
        <v>0</v>
      </c>
      <c r="P15" s="162">
        <v>0</v>
      </c>
      <c r="Q15" s="162">
        <f t="shared" si="4"/>
        <v>0</v>
      </c>
      <c r="R15" s="162"/>
      <c r="S15" s="162"/>
      <c r="T15" s="163">
        <v>0</v>
      </c>
      <c r="U15" s="162">
        <f t="shared" si="5"/>
        <v>0</v>
      </c>
      <c r="V15" s="154"/>
      <c r="W15" s="154"/>
      <c r="X15" s="154"/>
      <c r="Y15" s="154"/>
      <c r="Z15" s="154"/>
      <c r="AA15" s="154"/>
      <c r="AB15" s="154"/>
      <c r="AC15" s="154"/>
      <c r="AD15" s="154"/>
      <c r="AE15" s="154" t="s">
        <v>90</v>
      </c>
      <c r="AF15" s="154"/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</row>
    <row r="16" spans="1:60" ht="22.5" outlineLevel="1" x14ac:dyDescent="0.2">
      <c r="A16" s="155">
        <v>8</v>
      </c>
      <c r="B16" s="160" t="s">
        <v>101</v>
      </c>
      <c r="C16" s="182" t="s">
        <v>102</v>
      </c>
      <c r="D16" s="161" t="s">
        <v>93</v>
      </c>
      <c r="E16" s="164">
        <v>1</v>
      </c>
      <c r="F16" s="165">
        <v>332</v>
      </c>
      <c r="G16" s="165">
        <f t="shared" si="6"/>
        <v>332</v>
      </c>
      <c r="H16" s="165">
        <v>0</v>
      </c>
      <c r="I16" s="165">
        <f t="shared" si="0"/>
        <v>0</v>
      </c>
      <c r="J16" s="165">
        <v>1510</v>
      </c>
      <c r="K16" s="165">
        <f t="shared" si="1"/>
        <v>1510</v>
      </c>
      <c r="L16" s="165">
        <v>0</v>
      </c>
      <c r="M16" s="165">
        <f t="shared" si="2"/>
        <v>332</v>
      </c>
      <c r="N16" s="162">
        <v>0</v>
      </c>
      <c r="O16" s="162">
        <f t="shared" si="3"/>
        <v>0</v>
      </c>
      <c r="P16" s="162">
        <v>0</v>
      </c>
      <c r="Q16" s="162">
        <f t="shared" si="4"/>
        <v>0</v>
      </c>
      <c r="R16" s="162"/>
      <c r="S16" s="162"/>
      <c r="T16" s="163">
        <v>0</v>
      </c>
      <c r="U16" s="162">
        <f t="shared" si="5"/>
        <v>0</v>
      </c>
      <c r="V16" s="154"/>
      <c r="W16" s="154"/>
      <c r="X16" s="154"/>
      <c r="Y16" s="154"/>
      <c r="Z16" s="154"/>
      <c r="AA16" s="154"/>
      <c r="AB16" s="154"/>
      <c r="AC16" s="154"/>
      <c r="AD16" s="154"/>
      <c r="AE16" s="154" t="s">
        <v>90</v>
      </c>
      <c r="AF16" s="154"/>
      <c r="AG16" s="154"/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</row>
    <row r="17" spans="1:60" ht="22.5" outlineLevel="1" x14ac:dyDescent="0.2">
      <c r="A17" s="155">
        <v>9</v>
      </c>
      <c r="B17" s="160" t="s">
        <v>101</v>
      </c>
      <c r="C17" s="182" t="s">
        <v>103</v>
      </c>
      <c r="D17" s="161" t="s">
        <v>93</v>
      </c>
      <c r="E17" s="164">
        <v>2</v>
      </c>
      <c r="F17" s="165">
        <v>928</v>
      </c>
      <c r="G17" s="165">
        <f t="shared" si="6"/>
        <v>1856</v>
      </c>
      <c r="H17" s="165">
        <v>0</v>
      </c>
      <c r="I17" s="165">
        <f t="shared" si="0"/>
        <v>0</v>
      </c>
      <c r="J17" s="165">
        <v>1550</v>
      </c>
      <c r="K17" s="165">
        <f t="shared" si="1"/>
        <v>3100</v>
      </c>
      <c r="L17" s="165">
        <v>0</v>
      </c>
      <c r="M17" s="165">
        <f t="shared" si="2"/>
        <v>1856</v>
      </c>
      <c r="N17" s="162">
        <v>0</v>
      </c>
      <c r="O17" s="162">
        <f t="shared" si="3"/>
        <v>0</v>
      </c>
      <c r="P17" s="162">
        <v>0</v>
      </c>
      <c r="Q17" s="162">
        <f t="shared" si="4"/>
        <v>0</v>
      </c>
      <c r="R17" s="162"/>
      <c r="S17" s="162"/>
      <c r="T17" s="163">
        <v>0</v>
      </c>
      <c r="U17" s="162">
        <f t="shared" si="5"/>
        <v>0</v>
      </c>
      <c r="V17" s="154"/>
      <c r="W17" s="154"/>
      <c r="X17" s="154"/>
      <c r="Y17" s="154"/>
      <c r="Z17" s="154"/>
      <c r="AA17" s="154"/>
      <c r="AB17" s="154"/>
      <c r="AC17" s="154"/>
      <c r="AD17" s="154"/>
      <c r="AE17" s="154" t="s">
        <v>90</v>
      </c>
      <c r="AF17" s="154"/>
      <c r="AG17" s="154"/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G17" s="154"/>
      <c r="BH17" s="154"/>
    </row>
    <row r="18" spans="1:60" outlineLevel="1" x14ac:dyDescent="0.2">
      <c r="A18" s="155">
        <v>10</v>
      </c>
      <c r="B18" s="160" t="s">
        <v>104</v>
      </c>
      <c r="C18" s="182" t="s">
        <v>105</v>
      </c>
      <c r="D18" s="161" t="s">
        <v>93</v>
      </c>
      <c r="E18" s="164">
        <v>4</v>
      </c>
      <c r="F18" s="165">
        <v>780</v>
      </c>
      <c r="G18" s="165">
        <f t="shared" si="6"/>
        <v>3120</v>
      </c>
      <c r="H18" s="165">
        <v>0</v>
      </c>
      <c r="I18" s="165">
        <f t="shared" si="0"/>
        <v>0</v>
      </c>
      <c r="J18" s="165">
        <v>459</v>
      </c>
      <c r="K18" s="165">
        <f t="shared" si="1"/>
        <v>1836</v>
      </c>
      <c r="L18" s="165">
        <v>0</v>
      </c>
      <c r="M18" s="165">
        <f t="shared" si="2"/>
        <v>3120</v>
      </c>
      <c r="N18" s="162">
        <v>0</v>
      </c>
      <c r="O18" s="162">
        <f t="shared" si="3"/>
        <v>0</v>
      </c>
      <c r="P18" s="162">
        <v>0</v>
      </c>
      <c r="Q18" s="162">
        <f t="shared" si="4"/>
        <v>0</v>
      </c>
      <c r="R18" s="162"/>
      <c r="S18" s="162"/>
      <c r="T18" s="163">
        <v>0</v>
      </c>
      <c r="U18" s="162">
        <f t="shared" si="5"/>
        <v>0</v>
      </c>
      <c r="V18" s="154"/>
      <c r="W18" s="154"/>
      <c r="X18" s="154"/>
      <c r="Y18" s="154"/>
      <c r="Z18" s="154"/>
      <c r="AA18" s="154"/>
      <c r="AB18" s="154"/>
      <c r="AC18" s="154"/>
      <c r="AD18" s="154"/>
      <c r="AE18" s="154" t="s">
        <v>90</v>
      </c>
      <c r="AF18" s="154"/>
      <c r="AG18" s="154"/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4"/>
      <c r="BH18" s="154"/>
    </row>
    <row r="19" spans="1:60" outlineLevel="1" x14ac:dyDescent="0.2">
      <c r="A19" s="155">
        <v>11</v>
      </c>
      <c r="B19" s="160" t="s">
        <v>106</v>
      </c>
      <c r="C19" s="182" t="s">
        <v>107</v>
      </c>
      <c r="D19" s="161" t="s">
        <v>108</v>
      </c>
      <c r="E19" s="164">
        <v>1</v>
      </c>
      <c r="F19" s="165">
        <v>138</v>
      </c>
      <c r="G19" s="165">
        <f t="shared" si="6"/>
        <v>138</v>
      </c>
      <c r="H19" s="165">
        <v>0</v>
      </c>
      <c r="I19" s="165">
        <f t="shared" si="0"/>
        <v>0</v>
      </c>
      <c r="J19" s="165">
        <v>80</v>
      </c>
      <c r="K19" s="165">
        <f t="shared" si="1"/>
        <v>80</v>
      </c>
      <c r="L19" s="165">
        <v>0</v>
      </c>
      <c r="M19" s="165">
        <f t="shared" si="2"/>
        <v>138</v>
      </c>
      <c r="N19" s="162">
        <v>0</v>
      </c>
      <c r="O19" s="162">
        <f t="shared" si="3"/>
        <v>0</v>
      </c>
      <c r="P19" s="162">
        <v>0</v>
      </c>
      <c r="Q19" s="162">
        <f t="shared" si="4"/>
        <v>0</v>
      </c>
      <c r="R19" s="162"/>
      <c r="S19" s="162"/>
      <c r="T19" s="163">
        <v>0.28999999999999998</v>
      </c>
      <c r="U19" s="162">
        <f t="shared" si="5"/>
        <v>0.28999999999999998</v>
      </c>
      <c r="V19" s="154"/>
      <c r="W19" s="154"/>
      <c r="X19" s="154"/>
      <c r="Y19" s="154"/>
      <c r="Z19" s="154"/>
      <c r="AA19" s="154"/>
      <c r="AB19" s="154"/>
      <c r="AC19" s="154"/>
      <c r="AD19" s="154"/>
      <c r="AE19" s="154" t="s">
        <v>90</v>
      </c>
      <c r="AF19" s="154"/>
      <c r="AG19" s="154"/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54"/>
      <c r="BB19" s="154"/>
      <c r="BC19" s="154"/>
      <c r="BD19" s="154"/>
      <c r="BE19" s="154"/>
      <c r="BF19" s="154"/>
      <c r="BG19" s="154"/>
      <c r="BH19" s="154"/>
    </row>
    <row r="20" spans="1:60" outlineLevel="1" x14ac:dyDescent="0.2">
      <c r="A20" s="155">
        <v>12</v>
      </c>
      <c r="B20" s="160" t="s">
        <v>109</v>
      </c>
      <c r="C20" s="182" t="s">
        <v>110</v>
      </c>
      <c r="D20" s="161" t="s">
        <v>108</v>
      </c>
      <c r="E20" s="164">
        <v>10</v>
      </c>
      <c r="F20" s="165">
        <v>148</v>
      </c>
      <c r="G20" s="165">
        <f t="shared" si="6"/>
        <v>1480</v>
      </c>
      <c r="H20" s="165">
        <v>0</v>
      </c>
      <c r="I20" s="165">
        <f t="shared" si="0"/>
        <v>0</v>
      </c>
      <c r="J20" s="165">
        <v>120</v>
      </c>
      <c r="K20" s="165">
        <f t="shared" si="1"/>
        <v>1200</v>
      </c>
      <c r="L20" s="165">
        <v>0</v>
      </c>
      <c r="M20" s="165">
        <f t="shared" si="2"/>
        <v>1480</v>
      </c>
      <c r="N20" s="162">
        <v>0</v>
      </c>
      <c r="O20" s="162">
        <f t="shared" si="3"/>
        <v>0</v>
      </c>
      <c r="P20" s="162">
        <v>0</v>
      </c>
      <c r="Q20" s="162">
        <f t="shared" si="4"/>
        <v>0</v>
      </c>
      <c r="R20" s="162"/>
      <c r="S20" s="162"/>
      <c r="T20" s="163">
        <v>0.35</v>
      </c>
      <c r="U20" s="162">
        <f t="shared" si="5"/>
        <v>3.5</v>
      </c>
      <c r="V20" s="154"/>
      <c r="W20" s="154"/>
      <c r="X20" s="154"/>
      <c r="Y20" s="154"/>
      <c r="Z20" s="154"/>
      <c r="AA20" s="154"/>
      <c r="AB20" s="154"/>
      <c r="AC20" s="154"/>
      <c r="AD20" s="154"/>
      <c r="AE20" s="154" t="s">
        <v>90</v>
      </c>
      <c r="AF20" s="154"/>
      <c r="AG20" s="154"/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</row>
    <row r="21" spans="1:60" ht="22.5" outlineLevel="1" x14ac:dyDescent="0.2">
      <c r="A21" s="155">
        <v>13</v>
      </c>
      <c r="B21" s="160" t="s">
        <v>111</v>
      </c>
      <c r="C21" s="182" t="s">
        <v>112</v>
      </c>
      <c r="D21" s="161" t="s">
        <v>89</v>
      </c>
      <c r="E21" s="164">
        <v>2</v>
      </c>
      <c r="F21" s="165">
        <v>190</v>
      </c>
      <c r="G21" s="165">
        <f t="shared" si="6"/>
        <v>380</v>
      </c>
      <c r="H21" s="165">
        <v>0</v>
      </c>
      <c r="I21" s="165">
        <f t="shared" si="0"/>
        <v>0</v>
      </c>
      <c r="J21" s="165">
        <v>197</v>
      </c>
      <c r="K21" s="165">
        <f t="shared" si="1"/>
        <v>394</v>
      </c>
      <c r="L21" s="165">
        <v>0</v>
      </c>
      <c r="M21" s="165">
        <f t="shared" si="2"/>
        <v>380</v>
      </c>
      <c r="N21" s="162">
        <v>0</v>
      </c>
      <c r="O21" s="162">
        <f t="shared" si="3"/>
        <v>0</v>
      </c>
      <c r="P21" s="162">
        <v>0</v>
      </c>
      <c r="Q21" s="162">
        <f t="shared" si="4"/>
        <v>0</v>
      </c>
      <c r="R21" s="162"/>
      <c r="S21" s="162"/>
      <c r="T21" s="163">
        <v>0.35</v>
      </c>
      <c r="U21" s="162">
        <f t="shared" si="5"/>
        <v>0.7</v>
      </c>
      <c r="V21" s="154"/>
      <c r="W21" s="154"/>
      <c r="X21" s="154"/>
      <c r="Y21" s="154"/>
      <c r="Z21" s="154"/>
      <c r="AA21" s="154"/>
      <c r="AB21" s="154"/>
      <c r="AC21" s="154"/>
      <c r="AD21" s="154"/>
      <c r="AE21" s="154" t="s">
        <v>90</v>
      </c>
      <c r="AF21" s="154"/>
      <c r="AG21" s="154"/>
      <c r="AH21" s="154"/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/>
      <c r="AY21" s="154"/>
      <c r="AZ21" s="154"/>
      <c r="BA21" s="154"/>
      <c r="BB21" s="154"/>
      <c r="BC21" s="154"/>
      <c r="BD21" s="154"/>
      <c r="BE21" s="154"/>
      <c r="BF21" s="154"/>
      <c r="BG21" s="154"/>
      <c r="BH21" s="154"/>
    </row>
    <row r="22" spans="1:60" outlineLevel="1" x14ac:dyDescent="0.2">
      <c r="A22" s="155">
        <v>14</v>
      </c>
      <c r="B22" s="160" t="s">
        <v>113</v>
      </c>
      <c r="C22" s="182" t="s">
        <v>114</v>
      </c>
      <c r="D22" s="161" t="s">
        <v>89</v>
      </c>
      <c r="E22" s="164">
        <v>2</v>
      </c>
      <c r="F22" s="165">
        <v>84</v>
      </c>
      <c r="G22" s="165">
        <f t="shared" si="6"/>
        <v>168</v>
      </c>
      <c r="H22" s="165">
        <v>0</v>
      </c>
      <c r="I22" s="165">
        <f t="shared" si="0"/>
        <v>0</v>
      </c>
      <c r="J22" s="165">
        <v>161</v>
      </c>
      <c r="K22" s="165">
        <f t="shared" si="1"/>
        <v>322</v>
      </c>
      <c r="L22" s="165">
        <v>0</v>
      </c>
      <c r="M22" s="165">
        <f t="shared" si="2"/>
        <v>168</v>
      </c>
      <c r="N22" s="162">
        <v>0</v>
      </c>
      <c r="O22" s="162">
        <f t="shared" si="3"/>
        <v>0</v>
      </c>
      <c r="P22" s="162">
        <v>0</v>
      </c>
      <c r="Q22" s="162">
        <f t="shared" si="4"/>
        <v>0</v>
      </c>
      <c r="R22" s="162"/>
      <c r="S22" s="162"/>
      <c r="T22" s="163">
        <v>0.22</v>
      </c>
      <c r="U22" s="162">
        <f t="shared" si="5"/>
        <v>0.44</v>
      </c>
      <c r="V22" s="154"/>
      <c r="W22" s="154"/>
      <c r="X22" s="154"/>
      <c r="Y22" s="154"/>
      <c r="Z22" s="154"/>
      <c r="AA22" s="154"/>
      <c r="AB22" s="154"/>
      <c r="AC22" s="154"/>
      <c r="AD22" s="154"/>
      <c r="AE22" s="154" t="s">
        <v>90</v>
      </c>
      <c r="AF22" s="154"/>
      <c r="AG22" s="154"/>
      <c r="AH22" s="154"/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  <c r="AU22" s="154"/>
      <c r="AV22" s="154"/>
      <c r="AW22" s="154"/>
      <c r="AX22" s="154"/>
      <c r="AY22" s="154"/>
      <c r="AZ22" s="154"/>
      <c r="BA22" s="154"/>
      <c r="BB22" s="154"/>
      <c r="BC22" s="154"/>
      <c r="BD22" s="154"/>
      <c r="BE22" s="154"/>
      <c r="BF22" s="154"/>
      <c r="BG22" s="154"/>
      <c r="BH22" s="154"/>
    </row>
    <row r="23" spans="1:60" outlineLevel="1" x14ac:dyDescent="0.2">
      <c r="A23" s="155">
        <v>15</v>
      </c>
      <c r="B23" s="160" t="s">
        <v>113</v>
      </c>
      <c r="C23" s="182" t="s">
        <v>115</v>
      </c>
      <c r="D23" s="161" t="s">
        <v>89</v>
      </c>
      <c r="E23" s="164">
        <v>8</v>
      </c>
      <c r="F23" s="165">
        <v>84</v>
      </c>
      <c r="G23" s="165">
        <f t="shared" si="6"/>
        <v>672</v>
      </c>
      <c r="H23" s="165">
        <v>0</v>
      </c>
      <c r="I23" s="165">
        <f t="shared" si="0"/>
        <v>0</v>
      </c>
      <c r="J23" s="165">
        <v>185.5</v>
      </c>
      <c r="K23" s="165">
        <f t="shared" si="1"/>
        <v>1484</v>
      </c>
      <c r="L23" s="165">
        <v>0</v>
      </c>
      <c r="M23" s="165">
        <f t="shared" si="2"/>
        <v>672</v>
      </c>
      <c r="N23" s="162">
        <v>0</v>
      </c>
      <c r="O23" s="162">
        <f t="shared" si="3"/>
        <v>0</v>
      </c>
      <c r="P23" s="162">
        <v>0</v>
      </c>
      <c r="Q23" s="162">
        <f t="shared" si="4"/>
        <v>0</v>
      </c>
      <c r="R23" s="162"/>
      <c r="S23" s="162"/>
      <c r="T23" s="163">
        <v>0.31</v>
      </c>
      <c r="U23" s="162">
        <f t="shared" si="5"/>
        <v>2.48</v>
      </c>
      <c r="V23" s="154"/>
      <c r="W23" s="154"/>
      <c r="X23" s="154"/>
      <c r="Y23" s="154"/>
      <c r="Z23" s="154"/>
      <c r="AA23" s="154"/>
      <c r="AB23" s="154"/>
      <c r="AC23" s="154"/>
      <c r="AD23" s="154"/>
      <c r="AE23" s="154" t="s">
        <v>90</v>
      </c>
      <c r="AF23" s="154"/>
      <c r="AG23" s="154"/>
      <c r="AH23" s="154"/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</row>
    <row r="24" spans="1:60" outlineLevel="1" x14ac:dyDescent="0.2">
      <c r="A24" s="155">
        <v>16</v>
      </c>
      <c r="B24" s="160" t="s">
        <v>116</v>
      </c>
      <c r="C24" s="182" t="s">
        <v>117</v>
      </c>
      <c r="D24" s="161" t="s">
        <v>89</v>
      </c>
      <c r="E24" s="164">
        <v>1</v>
      </c>
      <c r="F24" s="165">
        <v>180</v>
      </c>
      <c r="G24" s="165">
        <f t="shared" si="6"/>
        <v>180</v>
      </c>
      <c r="H24" s="165">
        <v>104</v>
      </c>
      <c r="I24" s="165">
        <f t="shared" si="0"/>
        <v>104</v>
      </c>
      <c r="J24" s="165">
        <v>0</v>
      </c>
      <c r="K24" s="165">
        <f t="shared" si="1"/>
        <v>0</v>
      </c>
      <c r="L24" s="165">
        <v>0</v>
      </c>
      <c r="M24" s="165">
        <f t="shared" si="2"/>
        <v>180</v>
      </c>
      <c r="N24" s="162">
        <v>1.6100000000000001E-3</v>
      </c>
      <c r="O24" s="162">
        <f t="shared" si="3"/>
        <v>1.6100000000000001E-3</v>
      </c>
      <c r="P24" s="162">
        <v>0</v>
      </c>
      <c r="Q24" s="162">
        <f t="shared" si="4"/>
        <v>0</v>
      </c>
      <c r="R24" s="162"/>
      <c r="S24" s="162"/>
      <c r="T24" s="163">
        <v>0</v>
      </c>
      <c r="U24" s="162">
        <f t="shared" si="5"/>
        <v>0</v>
      </c>
      <c r="V24" s="154"/>
      <c r="W24" s="154"/>
      <c r="X24" s="154"/>
      <c r="Y24" s="154"/>
      <c r="Z24" s="154"/>
      <c r="AA24" s="154"/>
      <c r="AB24" s="154"/>
      <c r="AC24" s="154"/>
      <c r="AD24" s="154"/>
      <c r="AE24" s="154" t="s">
        <v>118</v>
      </c>
      <c r="AF24" s="154"/>
      <c r="AG24" s="154"/>
      <c r="AH24" s="154"/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/>
      <c r="AY24" s="154"/>
      <c r="AZ24" s="154"/>
      <c r="BA24" s="154"/>
      <c r="BB24" s="154"/>
      <c r="BC24" s="154"/>
      <c r="BD24" s="154"/>
      <c r="BE24" s="154"/>
      <c r="BF24" s="154"/>
      <c r="BG24" s="154"/>
      <c r="BH24" s="154"/>
    </row>
    <row r="25" spans="1:60" outlineLevel="1" x14ac:dyDescent="0.2">
      <c r="A25" s="155">
        <v>17</v>
      </c>
      <c r="B25" s="160" t="s">
        <v>119</v>
      </c>
      <c r="C25" s="182" t="s">
        <v>120</v>
      </c>
      <c r="D25" s="161" t="s">
        <v>89</v>
      </c>
      <c r="E25" s="164">
        <v>10</v>
      </c>
      <c r="F25" s="165">
        <v>284</v>
      </c>
      <c r="G25" s="165">
        <f t="shared" si="6"/>
        <v>2840</v>
      </c>
      <c r="H25" s="165">
        <v>142.5</v>
      </c>
      <c r="I25" s="165">
        <f t="shared" si="0"/>
        <v>1425</v>
      </c>
      <c r="J25" s="165">
        <v>0</v>
      </c>
      <c r="K25" s="165">
        <f t="shared" si="1"/>
        <v>0</v>
      </c>
      <c r="L25" s="165">
        <v>0</v>
      </c>
      <c r="M25" s="165">
        <f t="shared" si="2"/>
        <v>2840</v>
      </c>
      <c r="N25" s="162">
        <v>2.65E-3</v>
      </c>
      <c r="O25" s="162">
        <f t="shared" si="3"/>
        <v>2.6499999999999999E-2</v>
      </c>
      <c r="P25" s="162">
        <v>0</v>
      </c>
      <c r="Q25" s="162">
        <f t="shared" si="4"/>
        <v>0</v>
      </c>
      <c r="R25" s="162"/>
      <c r="S25" s="162"/>
      <c r="T25" s="163">
        <v>0</v>
      </c>
      <c r="U25" s="162">
        <f t="shared" si="5"/>
        <v>0</v>
      </c>
      <c r="V25" s="154"/>
      <c r="W25" s="154"/>
      <c r="X25" s="154"/>
      <c r="Y25" s="154"/>
      <c r="Z25" s="154"/>
      <c r="AA25" s="154"/>
      <c r="AB25" s="154"/>
      <c r="AC25" s="154"/>
      <c r="AD25" s="154"/>
      <c r="AE25" s="154" t="s">
        <v>118</v>
      </c>
      <c r="AF25" s="154"/>
      <c r="AG25" s="154"/>
      <c r="AH25" s="154"/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154"/>
      <c r="BA25" s="154"/>
      <c r="BB25" s="154"/>
      <c r="BC25" s="154"/>
      <c r="BD25" s="154"/>
      <c r="BE25" s="154"/>
      <c r="BF25" s="154"/>
      <c r="BG25" s="154"/>
      <c r="BH25" s="154"/>
    </row>
    <row r="26" spans="1:60" outlineLevel="1" x14ac:dyDescent="0.2">
      <c r="A26" s="155">
        <v>18</v>
      </c>
      <c r="B26" s="160" t="s">
        <v>121</v>
      </c>
      <c r="C26" s="182" t="s">
        <v>122</v>
      </c>
      <c r="D26" s="161" t="s">
        <v>123</v>
      </c>
      <c r="E26" s="164">
        <v>1</v>
      </c>
      <c r="F26" s="165">
        <v>5250</v>
      </c>
      <c r="G26" s="165">
        <f t="shared" si="6"/>
        <v>5250</v>
      </c>
      <c r="H26" s="165">
        <v>0</v>
      </c>
      <c r="I26" s="165">
        <f t="shared" si="0"/>
        <v>0</v>
      </c>
      <c r="J26" s="165">
        <v>580</v>
      </c>
      <c r="K26" s="165">
        <f t="shared" si="1"/>
        <v>580</v>
      </c>
      <c r="L26" s="165">
        <v>0</v>
      </c>
      <c r="M26" s="165">
        <f t="shared" si="2"/>
        <v>5250</v>
      </c>
      <c r="N26" s="162">
        <v>0</v>
      </c>
      <c r="O26" s="162">
        <f t="shared" si="3"/>
        <v>0</v>
      </c>
      <c r="P26" s="162">
        <v>0</v>
      </c>
      <c r="Q26" s="162">
        <f t="shared" si="4"/>
        <v>0</v>
      </c>
      <c r="R26" s="162"/>
      <c r="S26" s="162"/>
      <c r="T26" s="163">
        <v>0</v>
      </c>
      <c r="U26" s="162">
        <f t="shared" si="5"/>
        <v>0</v>
      </c>
      <c r="V26" s="154"/>
      <c r="W26" s="154"/>
      <c r="X26" s="154"/>
      <c r="Y26" s="154"/>
      <c r="Z26" s="154"/>
      <c r="AA26" s="154"/>
      <c r="AB26" s="154"/>
      <c r="AC26" s="154"/>
      <c r="AD26" s="154"/>
      <c r="AE26" s="154" t="s">
        <v>90</v>
      </c>
      <c r="AF26" s="154"/>
      <c r="AG26" s="154"/>
      <c r="AH26" s="154"/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154"/>
      <c r="BA26" s="154"/>
      <c r="BB26" s="154"/>
      <c r="BC26" s="154"/>
      <c r="BD26" s="154"/>
      <c r="BE26" s="154"/>
      <c r="BF26" s="154"/>
      <c r="BG26" s="154"/>
      <c r="BH26" s="154"/>
    </row>
    <row r="27" spans="1:60" outlineLevel="1" x14ac:dyDescent="0.2">
      <c r="A27" s="155">
        <v>19</v>
      </c>
      <c r="B27" s="160" t="s">
        <v>124</v>
      </c>
      <c r="C27" s="182" t="s">
        <v>125</v>
      </c>
      <c r="D27" s="161" t="s">
        <v>123</v>
      </c>
      <c r="E27" s="164">
        <v>1</v>
      </c>
      <c r="F27" s="165">
        <v>1260</v>
      </c>
      <c r="G27" s="165">
        <f t="shared" si="6"/>
        <v>1260</v>
      </c>
      <c r="H27" s="165">
        <v>0</v>
      </c>
      <c r="I27" s="165">
        <f t="shared" si="0"/>
        <v>0</v>
      </c>
      <c r="J27" s="165">
        <v>600</v>
      </c>
      <c r="K27" s="165">
        <f t="shared" si="1"/>
        <v>600</v>
      </c>
      <c r="L27" s="165">
        <v>0</v>
      </c>
      <c r="M27" s="165">
        <f t="shared" si="2"/>
        <v>1260</v>
      </c>
      <c r="N27" s="162">
        <v>0</v>
      </c>
      <c r="O27" s="162">
        <f t="shared" si="3"/>
        <v>0</v>
      </c>
      <c r="P27" s="162">
        <v>0</v>
      </c>
      <c r="Q27" s="162">
        <f t="shared" si="4"/>
        <v>0</v>
      </c>
      <c r="R27" s="162"/>
      <c r="S27" s="162"/>
      <c r="T27" s="163">
        <v>0</v>
      </c>
      <c r="U27" s="162">
        <f t="shared" si="5"/>
        <v>0</v>
      </c>
      <c r="V27" s="154"/>
      <c r="W27" s="154"/>
      <c r="X27" s="154"/>
      <c r="Y27" s="154"/>
      <c r="Z27" s="154"/>
      <c r="AA27" s="154"/>
      <c r="AB27" s="154"/>
      <c r="AC27" s="154"/>
      <c r="AD27" s="154"/>
      <c r="AE27" s="154" t="s">
        <v>90</v>
      </c>
      <c r="AF27" s="154"/>
      <c r="AG27" s="154"/>
      <c r="AH27" s="154"/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  <c r="AV27" s="154"/>
      <c r="AW27" s="154"/>
      <c r="AX27" s="154"/>
      <c r="AY27" s="154"/>
      <c r="AZ27" s="154"/>
      <c r="BA27" s="154"/>
      <c r="BB27" s="154"/>
      <c r="BC27" s="154"/>
      <c r="BD27" s="154"/>
      <c r="BE27" s="154"/>
      <c r="BF27" s="154"/>
      <c r="BG27" s="154"/>
      <c r="BH27" s="154"/>
    </row>
    <row r="28" spans="1:60" outlineLevel="1" x14ac:dyDescent="0.2">
      <c r="A28" s="155">
        <v>20</v>
      </c>
      <c r="B28" s="160" t="s">
        <v>126</v>
      </c>
      <c r="C28" s="182" t="s">
        <v>127</v>
      </c>
      <c r="D28" s="161" t="s">
        <v>123</v>
      </c>
      <c r="E28" s="164">
        <v>1</v>
      </c>
      <c r="F28" s="165">
        <v>8400</v>
      </c>
      <c r="G28" s="165">
        <f t="shared" si="6"/>
        <v>8400</v>
      </c>
      <c r="H28" s="165">
        <v>0</v>
      </c>
      <c r="I28" s="165">
        <f t="shared" si="0"/>
        <v>0</v>
      </c>
      <c r="J28" s="165">
        <v>1500</v>
      </c>
      <c r="K28" s="165">
        <f t="shared" si="1"/>
        <v>1500</v>
      </c>
      <c r="L28" s="165">
        <v>0</v>
      </c>
      <c r="M28" s="165">
        <f t="shared" si="2"/>
        <v>8400</v>
      </c>
      <c r="N28" s="162">
        <v>0</v>
      </c>
      <c r="O28" s="162">
        <f t="shared" si="3"/>
        <v>0</v>
      </c>
      <c r="P28" s="162">
        <v>0</v>
      </c>
      <c r="Q28" s="162">
        <f t="shared" si="4"/>
        <v>0</v>
      </c>
      <c r="R28" s="162"/>
      <c r="S28" s="162"/>
      <c r="T28" s="163">
        <v>0</v>
      </c>
      <c r="U28" s="162">
        <f t="shared" si="5"/>
        <v>0</v>
      </c>
      <c r="V28" s="154"/>
      <c r="W28" s="154"/>
      <c r="X28" s="154"/>
      <c r="Y28" s="154"/>
      <c r="Z28" s="154"/>
      <c r="AA28" s="154"/>
      <c r="AB28" s="154"/>
      <c r="AC28" s="154"/>
      <c r="AD28" s="154"/>
      <c r="AE28" s="154" t="s">
        <v>90</v>
      </c>
      <c r="AF28" s="154"/>
      <c r="AG28" s="154"/>
      <c r="AH28" s="154"/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154"/>
      <c r="BA28" s="154"/>
      <c r="BB28" s="154"/>
      <c r="BC28" s="154"/>
      <c r="BD28" s="154"/>
      <c r="BE28" s="154"/>
      <c r="BF28" s="154"/>
      <c r="BG28" s="154"/>
      <c r="BH28" s="154"/>
    </row>
    <row r="29" spans="1:60" outlineLevel="1" x14ac:dyDescent="0.2">
      <c r="A29" s="175">
        <v>21</v>
      </c>
      <c r="B29" s="176" t="s">
        <v>128</v>
      </c>
      <c r="C29" s="183" t="s">
        <v>129</v>
      </c>
      <c r="D29" s="177" t="s">
        <v>130</v>
      </c>
      <c r="E29" s="178">
        <v>0.1</v>
      </c>
      <c r="F29" s="179">
        <v>6000</v>
      </c>
      <c r="G29" s="165">
        <f t="shared" si="6"/>
        <v>600</v>
      </c>
      <c r="H29" s="179">
        <v>0</v>
      </c>
      <c r="I29" s="179">
        <f t="shared" si="0"/>
        <v>0</v>
      </c>
      <c r="J29" s="179">
        <v>2555</v>
      </c>
      <c r="K29" s="179">
        <f t="shared" si="1"/>
        <v>255.5</v>
      </c>
      <c r="L29" s="179">
        <v>0</v>
      </c>
      <c r="M29" s="179">
        <f t="shared" si="2"/>
        <v>600</v>
      </c>
      <c r="N29" s="180">
        <v>0</v>
      </c>
      <c r="O29" s="180">
        <f t="shared" si="3"/>
        <v>0</v>
      </c>
      <c r="P29" s="180">
        <v>0</v>
      </c>
      <c r="Q29" s="180">
        <f t="shared" si="4"/>
        <v>0</v>
      </c>
      <c r="R29" s="180"/>
      <c r="S29" s="180"/>
      <c r="T29" s="181">
        <v>5.0599999999999996</v>
      </c>
      <c r="U29" s="180">
        <f t="shared" si="5"/>
        <v>0.51</v>
      </c>
      <c r="V29" s="154"/>
      <c r="W29" s="154"/>
      <c r="X29" s="154"/>
      <c r="Y29" s="154"/>
      <c r="Z29" s="154"/>
      <c r="AA29" s="154"/>
      <c r="AB29" s="154"/>
      <c r="AC29" s="154"/>
      <c r="AD29" s="154"/>
      <c r="AE29" s="154" t="s">
        <v>90</v>
      </c>
      <c r="AF29" s="154"/>
      <c r="AG29" s="154"/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</row>
    <row r="30" spans="1:60" x14ac:dyDescent="0.2">
      <c r="A30" s="6"/>
      <c r="B30" s="7" t="s">
        <v>131</v>
      </c>
      <c r="C30" s="184" t="s">
        <v>131</v>
      </c>
      <c r="D30" s="9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AC30">
        <v>15</v>
      </c>
      <c r="AD30">
        <v>21</v>
      </c>
    </row>
    <row r="31" spans="1:60" x14ac:dyDescent="0.2">
      <c r="C31" s="185"/>
      <c r="D31" s="142"/>
      <c r="AE31" t="s">
        <v>132</v>
      </c>
    </row>
    <row r="32" spans="1:60" x14ac:dyDescent="0.2">
      <c r="D32" s="142"/>
    </row>
    <row r="33" spans="4:4" x14ac:dyDescent="0.2">
      <c r="D33" s="142"/>
    </row>
    <row r="34" spans="4:4" x14ac:dyDescent="0.2">
      <c r="D34" s="142"/>
    </row>
    <row r="35" spans="4:4" x14ac:dyDescent="0.2">
      <c r="D35" s="142"/>
    </row>
    <row r="36" spans="4:4" x14ac:dyDescent="0.2">
      <c r="D36" s="142"/>
    </row>
    <row r="37" spans="4:4" x14ac:dyDescent="0.2">
      <c r="D37" s="142"/>
    </row>
    <row r="38" spans="4:4" x14ac:dyDescent="0.2">
      <c r="D38" s="142"/>
    </row>
    <row r="39" spans="4:4" x14ac:dyDescent="0.2">
      <c r="D39" s="142"/>
    </row>
    <row r="40" spans="4:4" x14ac:dyDescent="0.2">
      <c r="D40" s="142"/>
    </row>
    <row r="41" spans="4:4" x14ac:dyDescent="0.2">
      <c r="D41" s="142"/>
    </row>
    <row r="42" spans="4:4" x14ac:dyDescent="0.2">
      <c r="D42" s="142"/>
    </row>
    <row r="43" spans="4:4" x14ac:dyDescent="0.2">
      <c r="D43" s="142"/>
    </row>
    <row r="44" spans="4:4" x14ac:dyDescent="0.2">
      <c r="D44" s="142"/>
    </row>
    <row r="45" spans="4:4" x14ac:dyDescent="0.2">
      <c r="D45" s="142"/>
    </row>
    <row r="46" spans="4:4" x14ac:dyDescent="0.2">
      <c r="D46" s="142"/>
    </row>
    <row r="47" spans="4:4" x14ac:dyDescent="0.2">
      <c r="D47" s="142"/>
    </row>
    <row r="48" spans="4:4" x14ac:dyDescent="0.2">
      <c r="D48" s="142"/>
    </row>
    <row r="49" spans="4:4" x14ac:dyDescent="0.2">
      <c r="D49" s="142"/>
    </row>
    <row r="50" spans="4:4" x14ac:dyDescent="0.2">
      <c r="D50" s="142"/>
    </row>
    <row r="51" spans="4:4" x14ac:dyDescent="0.2">
      <c r="D51" s="142"/>
    </row>
    <row r="52" spans="4:4" x14ac:dyDescent="0.2">
      <c r="D52" s="142"/>
    </row>
    <row r="53" spans="4:4" x14ac:dyDescent="0.2">
      <c r="D53" s="142"/>
    </row>
    <row r="54" spans="4:4" x14ac:dyDescent="0.2">
      <c r="D54" s="142"/>
    </row>
    <row r="55" spans="4:4" x14ac:dyDescent="0.2">
      <c r="D55" s="142"/>
    </row>
    <row r="56" spans="4:4" x14ac:dyDescent="0.2">
      <c r="D56" s="142"/>
    </row>
    <row r="57" spans="4:4" x14ac:dyDescent="0.2">
      <c r="D57" s="142"/>
    </row>
    <row r="58" spans="4:4" x14ac:dyDescent="0.2">
      <c r="D58" s="142"/>
    </row>
    <row r="59" spans="4:4" x14ac:dyDescent="0.2">
      <c r="D59" s="142"/>
    </row>
    <row r="60" spans="4:4" x14ac:dyDescent="0.2">
      <c r="D60" s="142"/>
    </row>
    <row r="61" spans="4:4" x14ac:dyDescent="0.2">
      <c r="D61" s="142"/>
    </row>
    <row r="62" spans="4:4" x14ac:dyDescent="0.2">
      <c r="D62" s="142"/>
    </row>
    <row r="63" spans="4:4" x14ac:dyDescent="0.2">
      <c r="D63" s="142"/>
    </row>
    <row r="64" spans="4:4" x14ac:dyDescent="0.2">
      <c r="D64" s="142"/>
    </row>
    <row r="65" spans="4:4" x14ac:dyDescent="0.2">
      <c r="D65" s="142"/>
    </row>
    <row r="66" spans="4:4" x14ac:dyDescent="0.2">
      <c r="D66" s="142"/>
    </row>
    <row r="67" spans="4:4" x14ac:dyDescent="0.2">
      <c r="D67" s="142"/>
    </row>
    <row r="68" spans="4:4" x14ac:dyDescent="0.2">
      <c r="D68" s="142"/>
    </row>
    <row r="69" spans="4:4" x14ac:dyDescent="0.2">
      <c r="D69" s="142"/>
    </row>
    <row r="70" spans="4:4" x14ac:dyDescent="0.2">
      <c r="D70" s="142"/>
    </row>
    <row r="71" spans="4:4" x14ac:dyDescent="0.2">
      <c r="D71" s="142"/>
    </row>
    <row r="72" spans="4:4" x14ac:dyDescent="0.2">
      <c r="D72" s="142"/>
    </row>
    <row r="73" spans="4:4" x14ac:dyDescent="0.2">
      <c r="D73" s="142"/>
    </row>
    <row r="74" spans="4:4" x14ac:dyDescent="0.2">
      <c r="D74" s="142"/>
    </row>
    <row r="75" spans="4:4" x14ac:dyDescent="0.2">
      <c r="D75" s="142"/>
    </row>
    <row r="76" spans="4:4" x14ac:dyDescent="0.2">
      <c r="D76" s="142"/>
    </row>
    <row r="77" spans="4:4" x14ac:dyDescent="0.2">
      <c r="D77" s="142"/>
    </row>
    <row r="78" spans="4:4" x14ac:dyDescent="0.2">
      <c r="D78" s="142"/>
    </row>
    <row r="79" spans="4:4" x14ac:dyDescent="0.2">
      <c r="D79" s="142"/>
    </row>
    <row r="80" spans="4:4" x14ac:dyDescent="0.2">
      <c r="D80" s="142"/>
    </row>
    <row r="81" spans="4:4" x14ac:dyDescent="0.2">
      <c r="D81" s="142"/>
    </row>
    <row r="82" spans="4:4" x14ac:dyDescent="0.2">
      <c r="D82" s="142"/>
    </row>
    <row r="83" spans="4:4" x14ac:dyDescent="0.2">
      <c r="D83" s="142"/>
    </row>
    <row r="84" spans="4:4" x14ac:dyDescent="0.2">
      <c r="D84" s="142"/>
    </row>
    <row r="85" spans="4:4" x14ac:dyDescent="0.2">
      <c r="D85" s="142"/>
    </row>
    <row r="86" spans="4:4" x14ac:dyDescent="0.2">
      <c r="D86" s="142"/>
    </row>
    <row r="87" spans="4:4" x14ac:dyDescent="0.2">
      <c r="D87" s="142"/>
    </row>
    <row r="88" spans="4:4" x14ac:dyDescent="0.2">
      <c r="D88" s="142"/>
    </row>
    <row r="89" spans="4:4" x14ac:dyDescent="0.2">
      <c r="D89" s="142"/>
    </row>
    <row r="90" spans="4:4" x14ac:dyDescent="0.2">
      <c r="D90" s="142"/>
    </row>
    <row r="91" spans="4:4" x14ac:dyDescent="0.2">
      <c r="D91" s="142"/>
    </row>
    <row r="92" spans="4:4" x14ac:dyDescent="0.2">
      <c r="D92" s="142"/>
    </row>
    <row r="93" spans="4:4" x14ac:dyDescent="0.2">
      <c r="D93" s="142"/>
    </row>
    <row r="94" spans="4:4" x14ac:dyDescent="0.2">
      <c r="D94" s="142"/>
    </row>
    <row r="95" spans="4:4" x14ac:dyDescent="0.2">
      <c r="D95" s="142"/>
    </row>
    <row r="96" spans="4:4" x14ac:dyDescent="0.2">
      <c r="D96" s="142"/>
    </row>
    <row r="97" spans="4:4" x14ac:dyDescent="0.2">
      <c r="D97" s="142"/>
    </row>
    <row r="98" spans="4:4" x14ac:dyDescent="0.2">
      <c r="D98" s="142"/>
    </row>
    <row r="99" spans="4:4" x14ac:dyDescent="0.2">
      <c r="D99" s="142"/>
    </row>
    <row r="100" spans="4:4" x14ac:dyDescent="0.2">
      <c r="D100" s="142"/>
    </row>
    <row r="101" spans="4:4" x14ac:dyDescent="0.2">
      <c r="D101" s="142"/>
    </row>
    <row r="102" spans="4:4" x14ac:dyDescent="0.2">
      <c r="D102" s="142"/>
    </row>
    <row r="103" spans="4:4" x14ac:dyDescent="0.2">
      <c r="D103" s="142"/>
    </row>
    <row r="104" spans="4:4" x14ac:dyDescent="0.2">
      <c r="D104" s="142"/>
    </row>
    <row r="105" spans="4:4" x14ac:dyDescent="0.2">
      <c r="D105" s="142"/>
    </row>
    <row r="106" spans="4:4" x14ac:dyDescent="0.2">
      <c r="D106" s="142"/>
    </row>
    <row r="107" spans="4:4" x14ac:dyDescent="0.2">
      <c r="D107" s="142"/>
    </row>
    <row r="108" spans="4:4" x14ac:dyDescent="0.2">
      <c r="D108" s="142"/>
    </row>
    <row r="109" spans="4:4" x14ac:dyDescent="0.2">
      <c r="D109" s="142"/>
    </row>
    <row r="110" spans="4:4" x14ac:dyDescent="0.2">
      <c r="D110" s="142"/>
    </row>
    <row r="111" spans="4:4" x14ac:dyDescent="0.2">
      <c r="D111" s="142"/>
    </row>
    <row r="112" spans="4:4" x14ac:dyDescent="0.2">
      <c r="D112" s="142"/>
    </row>
    <row r="113" spans="4:4" x14ac:dyDescent="0.2">
      <c r="D113" s="142"/>
    </row>
    <row r="114" spans="4:4" x14ac:dyDescent="0.2">
      <c r="D114" s="142"/>
    </row>
    <row r="115" spans="4:4" x14ac:dyDescent="0.2">
      <c r="D115" s="142"/>
    </row>
    <row r="116" spans="4:4" x14ac:dyDescent="0.2">
      <c r="D116" s="142"/>
    </row>
    <row r="117" spans="4:4" x14ac:dyDescent="0.2">
      <c r="D117" s="142"/>
    </row>
    <row r="118" spans="4:4" x14ac:dyDescent="0.2">
      <c r="D118" s="142"/>
    </row>
    <row r="119" spans="4:4" x14ac:dyDescent="0.2">
      <c r="D119" s="142"/>
    </row>
    <row r="120" spans="4:4" x14ac:dyDescent="0.2">
      <c r="D120" s="142"/>
    </row>
    <row r="121" spans="4:4" x14ac:dyDescent="0.2">
      <c r="D121" s="142"/>
    </row>
    <row r="122" spans="4:4" x14ac:dyDescent="0.2">
      <c r="D122" s="142"/>
    </row>
    <row r="123" spans="4:4" x14ac:dyDescent="0.2">
      <c r="D123" s="142"/>
    </row>
    <row r="124" spans="4:4" x14ac:dyDescent="0.2">
      <c r="D124" s="142"/>
    </row>
    <row r="125" spans="4:4" x14ac:dyDescent="0.2">
      <c r="D125" s="142"/>
    </row>
    <row r="126" spans="4:4" x14ac:dyDescent="0.2">
      <c r="D126" s="142"/>
    </row>
    <row r="127" spans="4:4" x14ac:dyDescent="0.2">
      <c r="D127" s="142"/>
    </row>
    <row r="128" spans="4:4" x14ac:dyDescent="0.2">
      <c r="D128" s="142"/>
    </row>
    <row r="129" spans="4:4" x14ac:dyDescent="0.2">
      <c r="D129" s="142"/>
    </row>
    <row r="130" spans="4:4" x14ac:dyDescent="0.2">
      <c r="D130" s="142"/>
    </row>
    <row r="131" spans="4:4" x14ac:dyDescent="0.2">
      <c r="D131" s="142"/>
    </row>
    <row r="132" spans="4:4" x14ac:dyDescent="0.2">
      <c r="D132" s="142"/>
    </row>
    <row r="133" spans="4:4" x14ac:dyDescent="0.2">
      <c r="D133" s="142"/>
    </row>
    <row r="134" spans="4:4" x14ac:dyDescent="0.2">
      <c r="D134" s="142"/>
    </row>
    <row r="135" spans="4:4" x14ac:dyDescent="0.2">
      <c r="D135" s="142"/>
    </row>
    <row r="136" spans="4:4" x14ac:dyDescent="0.2">
      <c r="D136" s="142"/>
    </row>
    <row r="137" spans="4:4" x14ac:dyDescent="0.2">
      <c r="D137" s="142"/>
    </row>
    <row r="138" spans="4:4" x14ac:dyDescent="0.2">
      <c r="D138" s="142"/>
    </row>
    <row r="139" spans="4:4" x14ac:dyDescent="0.2">
      <c r="D139" s="142"/>
    </row>
    <row r="140" spans="4:4" x14ac:dyDescent="0.2">
      <c r="D140" s="142"/>
    </row>
    <row r="141" spans="4:4" x14ac:dyDescent="0.2">
      <c r="D141" s="142"/>
    </row>
    <row r="142" spans="4:4" x14ac:dyDescent="0.2">
      <c r="D142" s="142"/>
    </row>
    <row r="143" spans="4:4" x14ac:dyDescent="0.2">
      <c r="D143" s="142"/>
    </row>
    <row r="144" spans="4:4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epetrova</dc:creator>
  <cp:lastModifiedBy>Drahomír Štourač</cp:lastModifiedBy>
  <cp:lastPrinted>2017-05-18T08:08:52Z</cp:lastPrinted>
  <dcterms:created xsi:type="dcterms:W3CDTF">2009-04-08T07:15:50Z</dcterms:created>
  <dcterms:modified xsi:type="dcterms:W3CDTF">2018-01-18T12:55:25Z</dcterms:modified>
</cp:coreProperties>
</file>