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240" yWindow="555" windowWidth="18855" windowHeight="13740"/>
  </bookViews>
  <sheets>
    <sheet name="Rekapitulace stavby" sheetId="1" r:id="rId1"/>
    <sheet name="SO01 - Elektroinstalace" sheetId="2" r:id="rId2"/>
    <sheet name="Pokyny pro vyplnění" sheetId="3" r:id="rId3"/>
  </sheets>
  <definedNames>
    <definedName name="_xlnm._FilterDatabase" localSheetId="1" hidden="1">'SO01 - Elektroinstalace'!$C$87:$L$87</definedName>
    <definedName name="_xlnm.Print_Titles" localSheetId="0">'Rekapitulace stavby'!$49:$49</definedName>
    <definedName name="_xlnm.Print_Titles" localSheetId="1">'SO01 - Elektroinstalace'!$87:$87</definedName>
    <definedName name="_xlnm.Print_Area" localSheetId="2">'Pokyny pro vyplnění'!$B$2:$K$69,'Pokyny pro vyplnění'!$B$72:$K$116,'Pokyny pro vyplnění'!$B$119:$K$188,'Pokyny pro vyplnění'!$B$196:$K$216</definedName>
    <definedName name="_xlnm.Print_Area" localSheetId="0">'Rekapitulace stavby'!$D$4:$AO$33,'Rekapitulace stavby'!$C$39:$AQ$53</definedName>
    <definedName name="_xlnm.Print_Area" localSheetId="1">'SO01 - Elektroinstalace'!$C$4:$K$38,'SO01 - Elektroinstalace'!$C$44:$K$69,'SO01 - Elektroinstalace'!$C$75:$L$227</definedName>
  </definedNames>
  <calcPr calcId="145621"/>
</workbook>
</file>

<file path=xl/calcChain.xml><?xml version="1.0" encoding="utf-8"?>
<calcChain xmlns="http://schemas.openxmlformats.org/spreadsheetml/2006/main">
  <c r="BA52" i="1" l="1"/>
  <c r="AZ52" i="1"/>
  <c r="BI227" i="2"/>
  <c r="BH227" i="2"/>
  <c r="BG227" i="2"/>
  <c r="BF227" i="2"/>
  <c r="R227" i="2"/>
  <c r="R226" i="2" s="1"/>
  <c r="J68" i="2" s="1"/>
  <c r="Q227" i="2"/>
  <c r="Q226" i="2" s="1"/>
  <c r="I68" i="2" s="1"/>
  <c r="X227" i="2"/>
  <c r="X226" i="2" s="1"/>
  <c r="V227" i="2"/>
  <c r="V226" i="2" s="1"/>
  <c r="T227" i="2"/>
  <c r="T226" i="2" s="1"/>
  <c r="K227" i="2"/>
  <c r="BE227" i="2" s="1"/>
  <c r="P227" i="2"/>
  <c r="BK227" i="2" s="1"/>
  <c r="BK226" i="2" s="1"/>
  <c r="K226" i="2" s="1"/>
  <c r="K68" i="2" s="1"/>
  <c r="BI225" i="2"/>
  <c r="BH225" i="2"/>
  <c r="BG225" i="2"/>
  <c r="BF225" i="2"/>
  <c r="R225" i="2"/>
  <c r="Q225" i="2"/>
  <c r="X225" i="2"/>
  <c r="V225" i="2"/>
  <c r="T225" i="2"/>
  <c r="K225" i="2"/>
  <c r="BE225" i="2" s="1"/>
  <c r="P225" i="2"/>
  <c r="BK225" i="2" s="1"/>
  <c r="BI224" i="2"/>
  <c r="BH224" i="2"/>
  <c r="BG224" i="2"/>
  <c r="BF224" i="2"/>
  <c r="R224" i="2"/>
  <c r="Q224" i="2"/>
  <c r="X224" i="2"/>
  <c r="V224" i="2"/>
  <c r="T224" i="2"/>
  <c r="P224" i="2"/>
  <c r="K224" i="2" s="1"/>
  <c r="BE224" i="2" s="1"/>
  <c r="BI223" i="2"/>
  <c r="BH223" i="2"/>
  <c r="BG223" i="2"/>
  <c r="BF223" i="2"/>
  <c r="R223" i="2"/>
  <c r="Q223" i="2"/>
  <c r="X223" i="2"/>
  <c r="V223" i="2"/>
  <c r="T223" i="2"/>
  <c r="BK223" i="2"/>
  <c r="P223" i="2"/>
  <c r="K223" i="2" s="1"/>
  <c r="BE223" i="2" s="1"/>
  <c r="BI222" i="2"/>
  <c r="BH222" i="2"/>
  <c r="BG222" i="2"/>
  <c r="BF222" i="2"/>
  <c r="R222" i="2"/>
  <c r="Q222" i="2"/>
  <c r="X222" i="2"/>
  <c r="V222" i="2"/>
  <c r="T222" i="2"/>
  <c r="P222" i="2"/>
  <c r="K222" i="2" s="1"/>
  <c r="BE222" i="2" s="1"/>
  <c r="BI221" i="2"/>
  <c r="BH221" i="2"/>
  <c r="BG221" i="2"/>
  <c r="BF221" i="2"/>
  <c r="R221" i="2"/>
  <c r="Q221" i="2"/>
  <c r="X221" i="2"/>
  <c r="V221" i="2"/>
  <c r="T221" i="2"/>
  <c r="P221" i="2"/>
  <c r="K221" i="2" s="1"/>
  <c r="BE221" i="2" s="1"/>
  <c r="BI220" i="2"/>
  <c r="BH220" i="2"/>
  <c r="BG220" i="2"/>
  <c r="BF220" i="2"/>
  <c r="R220" i="2"/>
  <c r="Q220" i="2"/>
  <c r="X220" i="2"/>
  <c r="V220" i="2"/>
  <c r="T220" i="2"/>
  <c r="BK220" i="2"/>
  <c r="K220" i="2"/>
  <c r="BE220" i="2" s="1"/>
  <c r="P220" i="2"/>
  <c r="BI219" i="2"/>
  <c r="BH219" i="2"/>
  <c r="BG219" i="2"/>
  <c r="BF219" i="2"/>
  <c r="R219" i="2"/>
  <c r="Q219" i="2"/>
  <c r="X219" i="2"/>
  <c r="V219" i="2"/>
  <c r="T219" i="2"/>
  <c r="P219" i="2"/>
  <c r="BK219" i="2" s="1"/>
  <c r="BI218" i="2"/>
  <c r="BH218" i="2"/>
  <c r="BG218" i="2"/>
  <c r="BF218" i="2"/>
  <c r="R218" i="2"/>
  <c r="Q218" i="2"/>
  <c r="X218" i="2"/>
  <c r="V218" i="2"/>
  <c r="T218" i="2"/>
  <c r="BK218" i="2"/>
  <c r="K218" i="2"/>
  <c r="BE218" i="2" s="1"/>
  <c r="P218" i="2"/>
  <c r="BI217" i="2"/>
  <c r="BH217" i="2"/>
  <c r="BG217" i="2"/>
  <c r="BF217" i="2"/>
  <c r="R217" i="2"/>
  <c r="Q217" i="2"/>
  <c r="X217" i="2"/>
  <c r="V217" i="2"/>
  <c r="T217" i="2"/>
  <c r="K217" i="2"/>
  <c r="BE217" i="2" s="1"/>
  <c r="P217" i="2"/>
  <c r="BK217" i="2" s="1"/>
  <c r="BI216" i="2"/>
  <c r="BH216" i="2"/>
  <c r="BG216" i="2"/>
  <c r="BF216" i="2"/>
  <c r="R216" i="2"/>
  <c r="Q216" i="2"/>
  <c r="X216" i="2"/>
  <c r="V216" i="2"/>
  <c r="T216" i="2"/>
  <c r="P216" i="2"/>
  <c r="K216" i="2" s="1"/>
  <c r="BE216" i="2" s="1"/>
  <c r="BI215" i="2"/>
  <c r="BH215" i="2"/>
  <c r="BG215" i="2"/>
  <c r="BF215" i="2"/>
  <c r="R215" i="2"/>
  <c r="Q215" i="2"/>
  <c r="X215" i="2"/>
  <c r="V215" i="2"/>
  <c r="T215" i="2"/>
  <c r="BK215" i="2"/>
  <c r="P215" i="2"/>
  <c r="K215" i="2" s="1"/>
  <c r="BE215" i="2" s="1"/>
  <c r="BI214" i="2"/>
  <c r="BH214" i="2"/>
  <c r="BG214" i="2"/>
  <c r="BF214" i="2"/>
  <c r="R214" i="2"/>
  <c r="Q214" i="2"/>
  <c r="X214" i="2"/>
  <c r="V214" i="2"/>
  <c r="T214" i="2"/>
  <c r="P214" i="2"/>
  <c r="K214" i="2" s="1"/>
  <c r="BE214" i="2" s="1"/>
  <c r="BI213" i="2"/>
  <c r="BH213" i="2"/>
  <c r="BG213" i="2"/>
  <c r="BF213" i="2"/>
  <c r="R213" i="2"/>
  <c r="Q213" i="2"/>
  <c r="X213" i="2"/>
  <c r="V213" i="2"/>
  <c r="T213" i="2"/>
  <c r="P213" i="2"/>
  <c r="K213" i="2" s="1"/>
  <c r="BE213" i="2" s="1"/>
  <c r="BI212" i="2"/>
  <c r="BH212" i="2"/>
  <c r="BG212" i="2"/>
  <c r="BF212" i="2"/>
  <c r="R212" i="2"/>
  <c r="Q212" i="2"/>
  <c r="X212" i="2"/>
  <c r="V212" i="2"/>
  <c r="T212" i="2"/>
  <c r="BK212" i="2"/>
  <c r="K212" i="2"/>
  <c r="BE212" i="2" s="1"/>
  <c r="P212" i="2"/>
  <c r="BI211" i="2"/>
  <c r="BH211" i="2"/>
  <c r="BG211" i="2"/>
  <c r="BF211" i="2"/>
  <c r="R211" i="2"/>
  <c r="Q211" i="2"/>
  <c r="X211" i="2"/>
  <c r="V211" i="2"/>
  <c r="T211" i="2"/>
  <c r="P211" i="2"/>
  <c r="BK211" i="2" s="1"/>
  <c r="BI210" i="2"/>
  <c r="BH210" i="2"/>
  <c r="BG210" i="2"/>
  <c r="BF210" i="2"/>
  <c r="R210" i="2"/>
  <c r="Q210" i="2"/>
  <c r="X210" i="2"/>
  <c r="V210" i="2"/>
  <c r="T210" i="2"/>
  <c r="P210" i="2"/>
  <c r="K210" i="2" s="1"/>
  <c r="BE210" i="2" s="1"/>
  <c r="BI208" i="2"/>
  <c r="BH208" i="2"/>
  <c r="BG208" i="2"/>
  <c r="BF208" i="2"/>
  <c r="R208" i="2"/>
  <c r="Q208" i="2"/>
  <c r="X208" i="2"/>
  <c r="V208" i="2"/>
  <c r="T208" i="2"/>
  <c r="P208" i="2"/>
  <c r="K208" i="2" s="1"/>
  <c r="BE208" i="2" s="1"/>
  <c r="BI207" i="2"/>
  <c r="BH207" i="2"/>
  <c r="BG207" i="2"/>
  <c r="BF207" i="2"/>
  <c r="R207" i="2"/>
  <c r="Q207" i="2"/>
  <c r="X207" i="2"/>
  <c r="V207" i="2"/>
  <c r="T207" i="2"/>
  <c r="P207" i="2"/>
  <c r="BK207" i="2" s="1"/>
  <c r="BI206" i="2"/>
  <c r="BH206" i="2"/>
  <c r="BG206" i="2"/>
  <c r="BF206" i="2"/>
  <c r="R206" i="2"/>
  <c r="Q206" i="2"/>
  <c r="X206" i="2"/>
  <c r="V206" i="2"/>
  <c r="T206" i="2"/>
  <c r="P206" i="2"/>
  <c r="K206" i="2" s="1"/>
  <c r="BE206" i="2" s="1"/>
  <c r="BI205" i="2"/>
  <c r="BH205" i="2"/>
  <c r="BG205" i="2"/>
  <c r="BF205" i="2"/>
  <c r="R205" i="2"/>
  <c r="Q205" i="2"/>
  <c r="X205" i="2"/>
  <c r="V205" i="2"/>
  <c r="T205" i="2"/>
  <c r="P205" i="2"/>
  <c r="BK205" i="2" s="1"/>
  <c r="BI204" i="2"/>
  <c r="BH204" i="2"/>
  <c r="BG204" i="2"/>
  <c r="BF204" i="2"/>
  <c r="R204" i="2"/>
  <c r="Q204" i="2"/>
  <c r="X204" i="2"/>
  <c r="V204" i="2"/>
  <c r="T204" i="2"/>
  <c r="P204" i="2"/>
  <c r="K204" i="2" s="1"/>
  <c r="BE204" i="2" s="1"/>
  <c r="BI203" i="2"/>
  <c r="BH203" i="2"/>
  <c r="BG203" i="2"/>
  <c r="BF203" i="2"/>
  <c r="R203" i="2"/>
  <c r="Q203" i="2"/>
  <c r="X203" i="2"/>
  <c r="V203" i="2"/>
  <c r="T203" i="2"/>
  <c r="P203" i="2"/>
  <c r="K203" i="2" s="1"/>
  <c r="BE203" i="2" s="1"/>
  <c r="BI202" i="2"/>
  <c r="BH202" i="2"/>
  <c r="BG202" i="2"/>
  <c r="BF202" i="2"/>
  <c r="R202" i="2"/>
  <c r="Q202" i="2"/>
  <c r="X202" i="2"/>
  <c r="V202" i="2"/>
  <c r="T202" i="2"/>
  <c r="P202" i="2"/>
  <c r="BK202" i="2" s="1"/>
  <c r="BI201" i="2"/>
  <c r="BH201" i="2"/>
  <c r="BG201" i="2"/>
  <c r="BF201" i="2"/>
  <c r="R201" i="2"/>
  <c r="Q201" i="2"/>
  <c r="X201" i="2"/>
  <c r="V201" i="2"/>
  <c r="T201" i="2"/>
  <c r="P201" i="2"/>
  <c r="K201" i="2" s="1"/>
  <c r="BE201" i="2" s="1"/>
  <c r="BI200" i="2"/>
  <c r="BH200" i="2"/>
  <c r="BG200" i="2"/>
  <c r="BF200" i="2"/>
  <c r="R200" i="2"/>
  <c r="Q200" i="2"/>
  <c r="X200" i="2"/>
  <c r="V200" i="2"/>
  <c r="T200" i="2"/>
  <c r="P200" i="2"/>
  <c r="K200" i="2" s="1"/>
  <c r="BE200" i="2" s="1"/>
  <c r="BI199" i="2"/>
  <c r="BH199" i="2"/>
  <c r="BG199" i="2"/>
  <c r="BF199" i="2"/>
  <c r="R199" i="2"/>
  <c r="Q199" i="2"/>
  <c r="X199" i="2"/>
  <c r="V199" i="2"/>
  <c r="T199" i="2"/>
  <c r="P199" i="2"/>
  <c r="BK199" i="2" s="1"/>
  <c r="BI198" i="2"/>
  <c r="BH198" i="2"/>
  <c r="BG198" i="2"/>
  <c r="BF198" i="2"/>
  <c r="R198" i="2"/>
  <c r="Q198" i="2"/>
  <c r="X198" i="2"/>
  <c r="V198" i="2"/>
  <c r="T198" i="2"/>
  <c r="P198" i="2"/>
  <c r="BK198" i="2" s="1"/>
  <c r="BI197" i="2"/>
  <c r="BH197" i="2"/>
  <c r="BG197" i="2"/>
  <c r="BF197" i="2"/>
  <c r="R197" i="2"/>
  <c r="Q197" i="2"/>
  <c r="X197" i="2"/>
  <c r="V197" i="2"/>
  <c r="T197" i="2"/>
  <c r="BK197" i="2"/>
  <c r="P197" i="2"/>
  <c r="K197" i="2" s="1"/>
  <c r="BE197" i="2" s="1"/>
  <c r="BI196" i="2"/>
  <c r="BH196" i="2"/>
  <c r="BG196" i="2"/>
  <c r="BF196" i="2"/>
  <c r="R196" i="2"/>
  <c r="Q196" i="2"/>
  <c r="X196" i="2"/>
  <c r="V196" i="2"/>
  <c r="T196" i="2"/>
  <c r="P196" i="2"/>
  <c r="K196" i="2" s="1"/>
  <c r="BE196" i="2" s="1"/>
  <c r="BI195" i="2"/>
  <c r="BH195" i="2"/>
  <c r="BG195" i="2"/>
  <c r="BF195" i="2"/>
  <c r="R195" i="2"/>
  <c r="Q195" i="2"/>
  <c r="X195" i="2"/>
  <c r="V195" i="2"/>
  <c r="T195" i="2"/>
  <c r="P195" i="2"/>
  <c r="K195" i="2" s="1"/>
  <c r="BE195" i="2" s="1"/>
  <c r="BI194" i="2"/>
  <c r="BH194" i="2"/>
  <c r="BG194" i="2"/>
  <c r="BF194" i="2"/>
  <c r="R194" i="2"/>
  <c r="Q194" i="2"/>
  <c r="X194" i="2"/>
  <c r="V194" i="2"/>
  <c r="T194" i="2"/>
  <c r="BK194" i="2"/>
  <c r="K194" i="2"/>
  <c r="BE194" i="2" s="1"/>
  <c r="P194" i="2"/>
  <c r="BI193" i="2"/>
  <c r="BH193" i="2"/>
  <c r="BG193" i="2"/>
  <c r="BF193" i="2"/>
  <c r="R193" i="2"/>
  <c r="Q193" i="2"/>
  <c r="X193" i="2"/>
  <c r="V193" i="2"/>
  <c r="T193" i="2"/>
  <c r="P193" i="2"/>
  <c r="K193" i="2" s="1"/>
  <c r="BE193" i="2" s="1"/>
  <c r="BI192" i="2"/>
  <c r="BH192" i="2"/>
  <c r="BG192" i="2"/>
  <c r="BF192" i="2"/>
  <c r="R192" i="2"/>
  <c r="Q192" i="2"/>
  <c r="X192" i="2"/>
  <c r="V192" i="2"/>
  <c r="T192" i="2"/>
  <c r="P192" i="2"/>
  <c r="K192" i="2" s="1"/>
  <c r="BE192" i="2" s="1"/>
  <c r="BI191" i="2"/>
  <c r="BH191" i="2"/>
  <c r="BG191" i="2"/>
  <c r="BF191" i="2"/>
  <c r="R191" i="2"/>
  <c r="Q191" i="2"/>
  <c r="X191" i="2"/>
  <c r="V191" i="2"/>
  <c r="T191" i="2"/>
  <c r="K191" i="2"/>
  <c r="BE191" i="2" s="1"/>
  <c r="P191" i="2"/>
  <c r="BK191" i="2" s="1"/>
  <c r="BI190" i="2"/>
  <c r="BH190" i="2"/>
  <c r="BG190" i="2"/>
  <c r="BF190" i="2"/>
  <c r="R190" i="2"/>
  <c r="Q190" i="2"/>
  <c r="X190" i="2"/>
  <c r="V190" i="2"/>
  <c r="T190" i="2"/>
  <c r="P190" i="2"/>
  <c r="K190" i="2" s="1"/>
  <c r="BE190" i="2" s="1"/>
  <c r="BI189" i="2"/>
  <c r="BH189" i="2"/>
  <c r="BG189" i="2"/>
  <c r="BF189" i="2"/>
  <c r="R189" i="2"/>
  <c r="Q189" i="2"/>
  <c r="X189" i="2"/>
  <c r="V189" i="2"/>
  <c r="T189" i="2"/>
  <c r="BK189" i="2"/>
  <c r="P189" i="2"/>
  <c r="K189" i="2" s="1"/>
  <c r="BE189" i="2" s="1"/>
  <c r="BI188" i="2"/>
  <c r="BH188" i="2"/>
  <c r="BG188" i="2"/>
  <c r="BF188" i="2"/>
  <c r="R188" i="2"/>
  <c r="Q188" i="2"/>
  <c r="X188" i="2"/>
  <c r="V188" i="2"/>
  <c r="T188" i="2"/>
  <c r="P188" i="2"/>
  <c r="K188" i="2" s="1"/>
  <c r="BE188" i="2" s="1"/>
  <c r="BI187" i="2"/>
  <c r="BH187" i="2"/>
  <c r="BG187" i="2"/>
  <c r="BF187" i="2"/>
  <c r="R187" i="2"/>
  <c r="Q187" i="2"/>
  <c r="X187" i="2"/>
  <c r="V187" i="2"/>
  <c r="T187" i="2"/>
  <c r="P187" i="2"/>
  <c r="K187" i="2" s="1"/>
  <c r="BE187" i="2" s="1"/>
  <c r="BI186" i="2"/>
  <c r="BH186" i="2"/>
  <c r="BG186" i="2"/>
  <c r="BF186" i="2"/>
  <c r="R186" i="2"/>
  <c r="Q186" i="2"/>
  <c r="X186" i="2"/>
  <c r="V186" i="2"/>
  <c r="T186" i="2"/>
  <c r="BK186" i="2"/>
  <c r="K186" i="2"/>
  <c r="BE186" i="2" s="1"/>
  <c r="P186" i="2"/>
  <c r="BI185" i="2"/>
  <c r="BH185" i="2"/>
  <c r="BG185" i="2"/>
  <c r="BF185" i="2"/>
  <c r="R185" i="2"/>
  <c r="Q185" i="2"/>
  <c r="X185" i="2"/>
  <c r="V185" i="2"/>
  <c r="T185" i="2"/>
  <c r="BK185" i="2"/>
  <c r="P185" i="2"/>
  <c r="K185" i="2" s="1"/>
  <c r="BE185" i="2" s="1"/>
  <c r="BI184" i="2"/>
  <c r="BH184" i="2"/>
  <c r="BG184" i="2"/>
  <c r="BF184" i="2"/>
  <c r="R184" i="2"/>
  <c r="Q184" i="2"/>
  <c r="X184" i="2"/>
  <c r="V184" i="2"/>
  <c r="T184" i="2"/>
  <c r="P184" i="2"/>
  <c r="K184" i="2" s="1"/>
  <c r="BE184" i="2" s="1"/>
  <c r="BI183" i="2"/>
  <c r="BH183" i="2"/>
  <c r="BG183" i="2"/>
  <c r="BF183" i="2"/>
  <c r="R183" i="2"/>
  <c r="Q183" i="2"/>
  <c r="X183" i="2"/>
  <c r="V183" i="2"/>
  <c r="T183" i="2"/>
  <c r="K183" i="2"/>
  <c r="BE183" i="2" s="1"/>
  <c r="P183" i="2"/>
  <c r="BK183" i="2" s="1"/>
  <c r="BI182" i="2"/>
  <c r="BH182" i="2"/>
  <c r="BG182" i="2"/>
  <c r="BF182" i="2"/>
  <c r="R182" i="2"/>
  <c r="Q182" i="2"/>
  <c r="X182" i="2"/>
  <c r="V182" i="2"/>
  <c r="T182" i="2"/>
  <c r="P182" i="2"/>
  <c r="BK182" i="2" s="1"/>
  <c r="BI181" i="2"/>
  <c r="BH181" i="2"/>
  <c r="BG181" i="2"/>
  <c r="BF181" i="2"/>
  <c r="R181" i="2"/>
  <c r="Q181" i="2"/>
  <c r="X181" i="2"/>
  <c r="V181" i="2"/>
  <c r="T181" i="2"/>
  <c r="P181" i="2"/>
  <c r="K181" i="2" s="1"/>
  <c r="BE181" i="2" s="1"/>
  <c r="BI180" i="2"/>
  <c r="BH180" i="2"/>
  <c r="BG180" i="2"/>
  <c r="BF180" i="2"/>
  <c r="R180" i="2"/>
  <c r="Q180" i="2"/>
  <c r="X180" i="2"/>
  <c r="V180" i="2"/>
  <c r="T180" i="2"/>
  <c r="P180" i="2"/>
  <c r="K180" i="2" s="1"/>
  <c r="BE180" i="2" s="1"/>
  <c r="BI179" i="2"/>
  <c r="BH179" i="2"/>
  <c r="BG179" i="2"/>
  <c r="BF179" i="2"/>
  <c r="R179" i="2"/>
  <c r="Q179" i="2"/>
  <c r="X179" i="2"/>
  <c r="V179" i="2"/>
  <c r="T179" i="2"/>
  <c r="P179" i="2"/>
  <c r="BK179" i="2" s="1"/>
  <c r="BI178" i="2"/>
  <c r="BH178" i="2"/>
  <c r="BG178" i="2"/>
  <c r="BF178" i="2"/>
  <c r="R178" i="2"/>
  <c r="Q178" i="2"/>
  <c r="X178" i="2"/>
  <c r="V178" i="2"/>
  <c r="T178" i="2"/>
  <c r="BK178" i="2"/>
  <c r="K178" i="2"/>
  <c r="BE178" i="2" s="1"/>
  <c r="P178" i="2"/>
  <c r="BI177" i="2"/>
  <c r="BH177" i="2"/>
  <c r="BG177" i="2"/>
  <c r="BF177" i="2"/>
  <c r="R177" i="2"/>
  <c r="Q177" i="2"/>
  <c r="X177" i="2"/>
  <c r="V177" i="2"/>
  <c r="T177" i="2"/>
  <c r="BK177" i="2"/>
  <c r="P177" i="2"/>
  <c r="K177" i="2" s="1"/>
  <c r="BE177" i="2" s="1"/>
  <c r="BI176" i="2"/>
  <c r="BH176" i="2"/>
  <c r="BG176" i="2"/>
  <c r="BF176" i="2"/>
  <c r="R176" i="2"/>
  <c r="Q176" i="2"/>
  <c r="X176" i="2"/>
  <c r="V176" i="2"/>
  <c r="T176" i="2"/>
  <c r="P176" i="2"/>
  <c r="K176" i="2" s="1"/>
  <c r="BE176" i="2" s="1"/>
  <c r="BI175" i="2"/>
  <c r="BH175" i="2"/>
  <c r="BG175" i="2"/>
  <c r="BF175" i="2"/>
  <c r="R175" i="2"/>
  <c r="Q175" i="2"/>
  <c r="X175" i="2"/>
  <c r="V175" i="2"/>
  <c r="T175" i="2"/>
  <c r="K175" i="2"/>
  <c r="BE175" i="2" s="1"/>
  <c r="P175" i="2"/>
  <c r="BK175" i="2" s="1"/>
  <c r="BI174" i="2"/>
  <c r="BH174" i="2"/>
  <c r="BG174" i="2"/>
  <c r="BF174" i="2"/>
  <c r="R174" i="2"/>
  <c r="Q174" i="2"/>
  <c r="X174" i="2"/>
  <c r="V174" i="2"/>
  <c r="T174" i="2"/>
  <c r="P174" i="2"/>
  <c r="BK174" i="2" s="1"/>
  <c r="BI172" i="2"/>
  <c r="BH172" i="2"/>
  <c r="BG172" i="2"/>
  <c r="BF172" i="2"/>
  <c r="R172" i="2"/>
  <c r="Q172" i="2"/>
  <c r="X172" i="2"/>
  <c r="V172" i="2"/>
  <c r="T172" i="2"/>
  <c r="P172" i="2"/>
  <c r="K172" i="2" s="1"/>
  <c r="BE172" i="2" s="1"/>
  <c r="BI171" i="2"/>
  <c r="BH171" i="2"/>
  <c r="BG171" i="2"/>
  <c r="BF171" i="2"/>
  <c r="R171" i="2"/>
  <c r="Q171" i="2"/>
  <c r="X171" i="2"/>
  <c r="V171" i="2"/>
  <c r="T171" i="2"/>
  <c r="P171" i="2"/>
  <c r="K171" i="2" s="1"/>
  <c r="BE171" i="2" s="1"/>
  <c r="BI170" i="2"/>
  <c r="BH170" i="2"/>
  <c r="BG170" i="2"/>
  <c r="BF170" i="2"/>
  <c r="R170" i="2"/>
  <c r="Q170" i="2"/>
  <c r="X170" i="2"/>
  <c r="V170" i="2"/>
  <c r="T170" i="2"/>
  <c r="P170" i="2"/>
  <c r="BK170" i="2" s="1"/>
  <c r="BI169" i="2"/>
  <c r="BH169" i="2"/>
  <c r="BG169" i="2"/>
  <c r="BF169" i="2"/>
  <c r="R169" i="2"/>
  <c r="Q169" i="2"/>
  <c r="X169" i="2"/>
  <c r="V169" i="2"/>
  <c r="T169" i="2"/>
  <c r="BK169" i="2"/>
  <c r="K169" i="2"/>
  <c r="BE169" i="2" s="1"/>
  <c r="P169" i="2"/>
  <c r="BI168" i="2"/>
  <c r="BH168" i="2"/>
  <c r="BG168" i="2"/>
  <c r="BF168" i="2"/>
  <c r="R168" i="2"/>
  <c r="Q168" i="2"/>
  <c r="X168" i="2"/>
  <c r="V168" i="2"/>
  <c r="T168" i="2"/>
  <c r="BK168" i="2"/>
  <c r="P168" i="2"/>
  <c r="K168" i="2" s="1"/>
  <c r="BE168" i="2" s="1"/>
  <c r="BI167" i="2"/>
  <c r="BH167" i="2"/>
  <c r="BG167" i="2"/>
  <c r="BF167" i="2"/>
  <c r="R167" i="2"/>
  <c r="Q167" i="2"/>
  <c r="X167" i="2"/>
  <c r="V167" i="2"/>
  <c r="T167" i="2"/>
  <c r="P167" i="2"/>
  <c r="K167" i="2" s="1"/>
  <c r="BE167" i="2" s="1"/>
  <c r="BI166" i="2"/>
  <c r="BH166" i="2"/>
  <c r="BG166" i="2"/>
  <c r="BF166" i="2"/>
  <c r="R166" i="2"/>
  <c r="Q166" i="2"/>
  <c r="X166" i="2"/>
  <c r="V166" i="2"/>
  <c r="T166" i="2"/>
  <c r="K166" i="2"/>
  <c r="BE166" i="2" s="1"/>
  <c r="P166" i="2"/>
  <c r="BK166" i="2" s="1"/>
  <c r="BI165" i="2"/>
  <c r="BH165" i="2"/>
  <c r="BG165" i="2"/>
  <c r="BF165" i="2"/>
  <c r="R165" i="2"/>
  <c r="Q165" i="2"/>
  <c r="X165" i="2"/>
  <c r="V165" i="2"/>
  <c r="T165" i="2"/>
  <c r="P165" i="2"/>
  <c r="BK165" i="2" s="1"/>
  <c r="BI164" i="2"/>
  <c r="BH164" i="2"/>
  <c r="BG164" i="2"/>
  <c r="BF164" i="2"/>
  <c r="R164" i="2"/>
  <c r="Q164" i="2"/>
  <c r="X164" i="2"/>
  <c r="V164" i="2"/>
  <c r="T164" i="2"/>
  <c r="P164" i="2"/>
  <c r="K164" i="2" s="1"/>
  <c r="BE164" i="2" s="1"/>
  <c r="BI163" i="2"/>
  <c r="BH163" i="2"/>
  <c r="BG163" i="2"/>
  <c r="BF163" i="2"/>
  <c r="R163" i="2"/>
  <c r="Q163" i="2"/>
  <c r="X163" i="2"/>
  <c r="V163" i="2"/>
  <c r="T163" i="2"/>
  <c r="P163" i="2"/>
  <c r="K163" i="2" s="1"/>
  <c r="BE163" i="2" s="1"/>
  <c r="BI162" i="2"/>
  <c r="BH162" i="2"/>
  <c r="BG162" i="2"/>
  <c r="BF162" i="2"/>
  <c r="R162" i="2"/>
  <c r="Q162" i="2"/>
  <c r="X162" i="2"/>
  <c r="V162" i="2"/>
  <c r="T162" i="2"/>
  <c r="P162" i="2"/>
  <c r="BK162" i="2" s="1"/>
  <c r="BI161" i="2"/>
  <c r="BH161" i="2"/>
  <c r="BG161" i="2"/>
  <c r="BF161" i="2"/>
  <c r="R161" i="2"/>
  <c r="Q161" i="2"/>
  <c r="X161" i="2"/>
  <c r="V161" i="2"/>
  <c r="T161" i="2"/>
  <c r="BK161" i="2"/>
  <c r="K161" i="2"/>
  <c r="BE161" i="2" s="1"/>
  <c r="P161" i="2"/>
  <c r="BI160" i="2"/>
  <c r="BH160" i="2"/>
  <c r="BG160" i="2"/>
  <c r="BF160" i="2"/>
  <c r="R160" i="2"/>
  <c r="Q160" i="2"/>
  <c r="X160" i="2"/>
  <c r="V160" i="2"/>
  <c r="T160" i="2"/>
  <c r="BK160" i="2"/>
  <c r="P160" i="2"/>
  <c r="K160" i="2" s="1"/>
  <c r="BE160" i="2" s="1"/>
  <c r="BI159" i="2"/>
  <c r="BH159" i="2"/>
  <c r="BG159" i="2"/>
  <c r="BF159" i="2"/>
  <c r="R159" i="2"/>
  <c r="Q159" i="2"/>
  <c r="X159" i="2"/>
  <c r="V159" i="2"/>
  <c r="T159" i="2"/>
  <c r="P159" i="2"/>
  <c r="K159" i="2" s="1"/>
  <c r="BE159" i="2" s="1"/>
  <c r="BI158" i="2"/>
  <c r="BH158" i="2"/>
  <c r="BG158" i="2"/>
  <c r="BF158" i="2"/>
  <c r="R158" i="2"/>
  <c r="Q158" i="2"/>
  <c r="X158" i="2"/>
  <c r="V158" i="2"/>
  <c r="T158" i="2"/>
  <c r="K158" i="2"/>
  <c r="BE158" i="2" s="1"/>
  <c r="P158" i="2"/>
  <c r="BK158" i="2" s="1"/>
  <c r="BI157" i="2"/>
  <c r="BH157" i="2"/>
  <c r="BG157" i="2"/>
  <c r="BF157" i="2"/>
  <c r="R157" i="2"/>
  <c r="Q157" i="2"/>
  <c r="X157" i="2"/>
  <c r="V157" i="2"/>
  <c r="T157" i="2"/>
  <c r="P157" i="2"/>
  <c r="BK157" i="2" s="1"/>
  <c r="BI156" i="2"/>
  <c r="BH156" i="2"/>
  <c r="BG156" i="2"/>
  <c r="BF156" i="2"/>
  <c r="R156" i="2"/>
  <c r="Q156" i="2"/>
  <c r="X156" i="2"/>
  <c r="V156" i="2"/>
  <c r="T156" i="2"/>
  <c r="P156" i="2"/>
  <c r="K156" i="2" s="1"/>
  <c r="BE156" i="2" s="1"/>
  <c r="BI155" i="2"/>
  <c r="BH155" i="2"/>
  <c r="BG155" i="2"/>
  <c r="BF155" i="2"/>
  <c r="R155" i="2"/>
  <c r="Q155" i="2"/>
  <c r="X155" i="2"/>
  <c r="V155" i="2"/>
  <c r="T155" i="2"/>
  <c r="P155" i="2"/>
  <c r="K155" i="2" s="1"/>
  <c r="BE155" i="2" s="1"/>
  <c r="BI154" i="2"/>
  <c r="BH154" i="2"/>
  <c r="BG154" i="2"/>
  <c r="BF154" i="2"/>
  <c r="R154" i="2"/>
  <c r="Q154" i="2"/>
  <c r="X154" i="2"/>
  <c r="V154" i="2"/>
  <c r="T154" i="2"/>
  <c r="P154" i="2"/>
  <c r="BK154" i="2" s="1"/>
  <c r="BI153" i="2"/>
  <c r="BH153" i="2"/>
  <c r="BG153" i="2"/>
  <c r="BF153" i="2"/>
  <c r="R153" i="2"/>
  <c r="Q153" i="2"/>
  <c r="X153" i="2"/>
  <c r="V153" i="2"/>
  <c r="T153" i="2"/>
  <c r="BK153" i="2"/>
  <c r="K153" i="2"/>
  <c r="BE153" i="2" s="1"/>
  <c r="P153" i="2"/>
  <c r="BI152" i="2"/>
  <c r="BH152" i="2"/>
  <c r="BG152" i="2"/>
  <c r="BF152" i="2"/>
  <c r="R152" i="2"/>
  <c r="Q152" i="2"/>
  <c r="X152" i="2"/>
  <c r="V152" i="2"/>
  <c r="T152" i="2"/>
  <c r="BK152" i="2"/>
  <c r="P152" i="2"/>
  <c r="K152" i="2" s="1"/>
  <c r="BE152" i="2" s="1"/>
  <c r="BI151" i="2"/>
  <c r="BH151" i="2"/>
  <c r="BG151" i="2"/>
  <c r="BF151" i="2"/>
  <c r="R151" i="2"/>
  <c r="Q151" i="2"/>
  <c r="X151" i="2"/>
  <c r="V151" i="2"/>
  <c r="T151" i="2"/>
  <c r="P151" i="2"/>
  <c r="K151" i="2" s="1"/>
  <c r="BE151" i="2" s="1"/>
  <c r="BI150" i="2"/>
  <c r="BH150" i="2"/>
  <c r="BG150" i="2"/>
  <c r="BF150" i="2"/>
  <c r="R150" i="2"/>
  <c r="Q150" i="2"/>
  <c r="X150" i="2"/>
  <c r="V150" i="2"/>
  <c r="T150" i="2"/>
  <c r="K150" i="2"/>
  <c r="BE150" i="2" s="1"/>
  <c r="P150" i="2"/>
  <c r="BK150" i="2" s="1"/>
  <c r="BI148" i="2"/>
  <c r="BH148" i="2"/>
  <c r="BG148" i="2"/>
  <c r="BF148" i="2"/>
  <c r="R148" i="2"/>
  <c r="Q148" i="2"/>
  <c r="X148" i="2"/>
  <c r="V148" i="2"/>
  <c r="T148" i="2"/>
  <c r="K148" i="2"/>
  <c r="BE148" i="2" s="1"/>
  <c r="P148" i="2"/>
  <c r="BK148" i="2" s="1"/>
  <c r="BI147" i="2"/>
  <c r="BH147" i="2"/>
  <c r="BG147" i="2"/>
  <c r="BF147" i="2"/>
  <c r="R147" i="2"/>
  <c r="Q147" i="2"/>
  <c r="X147" i="2"/>
  <c r="V147" i="2"/>
  <c r="T147" i="2"/>
  <c r="P147" i="2"/>
  <c r="BK147" i="2" s="1"/>
  <c r="BI146" i="2"/>
  <c r="BH146" i="2"/>
  <c r="BG146" i="2"/>
  <c r="BF146" i="2"/>
  <c r="R146" i="2"/>
  <c r="Q146" i="2"/>
  <c r="X146" i="2"/>
  <c r="V146" i="2"/>
  <c r="T146" i="2"/>
  <c r="P146" i="2"/>
  <c r="K146" i="2" s="1"/>
  <c r="BE146" i="2" s="1"/>
  <c r="BI145" i="2"/>
  <c r="BH145" i="2"/>
  <c r="BG145" i="2"/>
  <c r="BF145" i="2"/>
  <c r="R145" i="2"/>
  <c r="Q145" i="2"/>
  <c r="X145" i="2"/>
  <c r="V145" i="2"/>
  <c r="T145" i="2"/>
  <c r="P145" i="2"/>
  <c r="K145" i="2" s="1"/>
  <c r="BE145" i="2" s="1"/>
  <c r="BI144" i="2"/>
  <c r="BH144" i="2"/>
  <c r="BG144" i="2"/>
  <c r="BF144" i="2"/>
  <c r="R144" i="2"/>
  <c r="Q144" i="2"/>
  <c r="X144" i="2"/>
  <c r="V144" i="2"/>
  <c r="V143" i="2" s="1"/>
  <c r="T144" i="2"/>
  <c r="T143" i="2" s="1"/>
  <c r="P144" i="2"/>
  <c r="BK144" i="2" s="1"/>
  <c r="BI141" i="2"/>
  <c r="BH141" i="2"/>
  <c r="BG141" i="2"/>
  <c r="BF141" i="2"/>
  <c r="R141" i="2"/>
  <c r="Q141" i="2"/>
  <c r="X141" i="2"/>
  <c r="V141" i="2"/>
  <c r="T141" i="2"/>
  <c r="P141" i="2"/>
  <c r="BK141" i="2" s="1"/>
  <c r="BI140" i="2"/>
  <c r="BH140" i="2"/>
  <c r="BG140" i="2"/>
  <c r="BF140" i="2"/>
  <c r="R140" i="2"/>
  <c r="R139" i="2" s="1"/>
  <c r="J64" i="2" s="1"/>
  <c r="Q140" i="2"/>
  <c r="X140" i="2"/>
  <c r="V140" i="2"/>
  <c r="T140" i="2"/>
  <c r="T139" i="2" s="1"/>
  <c r="P140" i="2"/>
  <c r="K140" i="2" s="1"/>
  <c r="BE140" i="2" s="1"/>
  <c r="BI137" i="2"/>
  <c r="BH137" i="2"/>
  <c r="BG137" i="2"/>
  <c r="BF137" i="2"/>
  <c r="R137" i="2"/>
  <c r="Q137" i="2"/>
  <c r="X137" i="2"/>
  <c r="V137" i="2"/>
  <c r="T137" i="2"/>
  <c r="P137" i="2"/>
  <c r="BK137" i="2" s="1"/>
  <c r="BI136" i="2"/>
  <c r="BH136" i="2"/>
  <c r="BG136" i="2"/>
  <c r="BF136" i="2"/>
  <c r="R136" i="2"/>
  <c r="Q136" i="2"/>
  <c r="X136" i="2"/>
  <c r="V136" i="2"/>
  <c r="T136" i="2"/>
  <c r="P136" i="2"/>
  <c r="K136" i="2" s="1"/>
  <c r="BE136" i="2" s="1"/>
  <c r="BI134" i="2"/>
  <c r="BH134" i="2"/>
  <c r="BG134" i="2"/>
  <c r="BF134" i="2"/>
  <c r="R134" i="2"/>
  <c r="Q134" i="2"/>
  <c r="X134" i="2"/>
  <c r="V134" i="2"/>
  <c r="T134" i="2"/>
  <c r="P134" i="2"/>
  <c r="K134" i="2" s="1"/>
  <c r="BE134" i="2" s="1"/>
  <c r="BI133" i="2"/>
  <c r="BH133" i="2"/>
  <c r="BG133" i="2"/>
  <c r="BF133" i="2"/>
  <c r="R133" i="2"/>
  <c r="Q133" i="2"/>
  <c r="X133" i="2"/>
  <c r="V133" i="2"/>
  <c r="T133" i="2"/>
  <c r="P133" i="2"/>
  <c r="BK133" i="2" s="1"/>
  <c r="BI132" i="2"/>
  <c r="BH132" i="2"/>
  <c r="BG132" i="2"/>
  <c r="BF132" i="2"/>
  <c r="R132" i="2"/>
  <c r="Q132" i="2"/>
  <c r="X132" i="2"/>
  <c r="V132" i="2"/>
  <c r="T132" i="2"/>
  <c r="P132" i="2"/>
  <c r="K132" i="2" s="1"/>
  <c r="BE132" i="2" s="1"/>
  <c r="BI131" i="2"/>
  <c r="BH131" i="2"/>
  <c r="BG131" i="2"/>
  <c r="BF131" i="2"/>
  <c r="R131" i="2"/>
  <c r="Q131" i="2"/>
  <c r="X131" i="2"/>
  <c r="V131" i="2"/>
  <c r="T131" i="2"/>
  <c r="BK131" i="2"/>
  <c r="P131" i="2"/>
  <c r="K131" i="2" s="1"/>
  <c r="BE131" i="2" s="1"/>
  <c r="BI129" i="2"/>
  <c r="BH129" i="2"/>
  <c r="BG129" i="2"/>
  <c r="BF129" i="2"/>
  <c r="R129" i="2"/>
  <c r="Q129" i="2"/>
  <c r="X129" i="2"/>
  <c r="V129" i="2"/>
  <c r="T129" i="2"/>
  <c r="P129" i="2"/>
  <c r="K129" i="2" s="1"/>
  <c r="BE129" i="2" s="1"/>
  <c r="BI128" i="2"/>
  <c r="BH128" i="2"/>
  <c r="BG128" i="2"/>
  <c r="BF128" i="2"/>
  <c r="R128" i="2"/>
  <c r="Q128" i="2"/>
  <c r="X128" i="2"/>
  <c r="V128" i="2"/>
  <c r="T128" i="2"/>
  <c r="P128" i="2"/>
  <c r="BK128" i="2" s="1"/>
  <c r="BI126" i="2"/>
  <c r="BH126" i="2"/>
  <c r="BG126" i="2"/>
  <c r="BF126" i="2"/>
  <c r="R126" i="2"/>
  <c r="Q126" i="2"/>
  <c r="X126" i="2"/>
  <c r="V126" i="2"/>
  <c r="T126" i="2"/>
  <c r="P126" i="2"/>
  <c r="BK126" i="2" s="1"/>
  <c r="BI125" i="2"/>
  <c r="BH125" i="2"/>
  <c r="BG125" i="2"/>
  <c r="BF125" i="2"/>
  <c r="R125" i="2"/>
  <c r="Q125" i="2"/>
  <c r="X125" i="2"/>
  <c r="V125" i="2"/>
  <c r="T125" i="2"/>
  <c r="P125" i="2"/>
  <c r="K125" i="2" s="1"/>
  <c r="BE125" i="2" s="1"/>
  <c r="BI123" i="2"/>
  <c r="BH123" i="2"/>
  <c r="BG123" i="2"/>
  <c r="BF123" i="2"/>
  <c r="R123" i="2"/>
  <c r="Q123" i="2"/>
  <c r="X123" i="2"/>
  <c r="V123" i="2"/>
  <c r="T123" i="2"/>
  <c r="P123" i="2"/>
  <c r="K123" i="2" s="1"/>
  <c r="BE123" i="2" s="1"/>
  <c r="BI122" i="2"/>
  <c r="BH122" i="2"/>
  <c r="BG122" i="2"/>
  <c r="BF122" i="2"/>
  <c r="R122" i="2"/>
  <c r="Q122" i="2"/>
  <c r="X122" i="2"/>
  <c r="X121" i="2" s="1"/>
  <c r="V122" i="2"/>
  <c r="V121" i="2" s="1"/>
  <c r="T122" i="2"/>
  <c r="P122" i="2"/>
  <c r="BK122" i="2" s="1"/>
  <c r="BI120" i="2"/>
  <c r="BH120" i="2"/>
  <c r="BG120" i="2"/>
  <c r="BF120" i="2"/>
  <c r="R120" i="2"/>
  <c r="Q120" i="2"/>
  <c r="X120" i="2"/>
  <c r="V120" i="2"/>
  <c r="T120" i="2"/>
  <c r="P120" i="2"/>
  <c r="BK120" i="2" s="1"/>
  <c r="BI118" i="2"/>
  <c r="BH118" i="2"/>
  <c r="BG118" i="2"/>
  <c r="BF118" i="2"/>
  <c r="R118" i="2"/>
  <c r="Q118" i="2"/>
  <c r="X118" i="2"/>
  <c r="V118" i="2"/>
  <c r="T118" i="2"/>
  <c r="BK118" i="2"/>
  <c r="K118" i="2"/>
  <c r="BE118" i="2" s="1"/>
  <c r="P118" i="2"/>
  <c r="BI116" i="2"/>
  <c r="BH116" i="2"/>
  <c r="BG116" i="2"/>
  <c r="BF116" i="2"/>
  <c r="R116" i="2"/>
  <c r="Q116" i="2"/>
  <c r="X116" i="2"/>
  <c r="V116" i="2"/>
  <c r="T116" i="2"/>
  <c r="P116" i="2"/>
  <c r="K116" i="2" s="1"/>
  <c r="BE116" i="2" s="1"/>
  <c r="BI115" i="2"/>
  <c r="BH115" i="2"/>
  <c r="BG115" i="2"/>
  <c r="BF115" i="2"/>
  <c r="R115" i="2"/>
  <c r="Q115" i="2"/>
  <c r="X115" i="2"/>
  <c r="V115" i="2"/>
  <c r="T115" i="2"/>
  <c r="P115" i="2"/>
  <c r="K115" i="2" s="1"/>
  <c r="BE115" i="2" s="1"/>
  <c r="BI113" i="2"/>
  <c r="BH113" i="2"/>
  <c r="BG113" i="2"/>
  <c r="BF113" i="2"/>
  <c r="R113" i="2"/>
  <c r="Q113" i="2"/>
  <c r="X113" i="2"/>
  <c r="V113" i="2"/>
  <c r="T113" i="2"/>
  <c r="P113" i="2"/>
  <c r="BK113" i="2" s="1"/>
  <c r="BI112" i="2"/>
  <c r="BH112" i="2"/>
  <c r="BG112" i="2"/>
  <c r="BF112" i="2"/>
  <c r="R112" i="2"/>
  <c r="Q112" i="2"/>
  <c r="X112" i="2"/>
  <c r="V112" i="2"/>
  <c r="T112" i="2"/>
  <c r="P112" i="2"/>
  <c r="K112" i="2" s="1"/>
  <c r="BE112" i="2" s="1"/>
  <c r="BI110" i="2"/>
  <c r="BH110" i="2"/>
  <c r="BG110" i="2"/>
  <c r="BF110" i="2"/>
  <c r="R110" i="2"/>
  <c r="Q110" i="2"/>
  <c r="X110" i="2"/>
  <c r="V110" i="2"/>
  <c r="T110" i="2"/>
  <c r="BK110" i="2"/>
  <c r="P110" i="2"/>
  <c r="K110" i="2" s="1"/>
  <c r="BE110" i="2" s="1"/>
  <c r="BI109" i="2"/>
  <c r="BH109" i="2"/>
  <c r="BG109" i="2"/>
  <c r="BF109" i="2"/>
  <c r="R109" i="2"/>
  <c r="Q109" i="2"/>
  <c r="X109" i="2"/>
  <c r="V109" i="2"/>
  <c r="T109" i="2"/>
  <c r="P109" i="2"/>
  <c r="K109" i="2" s="1"/>
  <c r="BE109" i="2" s="1"/>
  <c r="BI107" i="2"/>
  <c r="BH107" i="2"/>
  <c r="BG107" i="2"/>
  <c r="BF107" i="2"/>
  <c r="R107" i="2"/>
  <c r="Q107" i="2"/>
  <c r="X107" i="2"/>
  <c r="V107" i="2"/>
  <c r="T107" i="2"/>
  <c r="P107" i="2"/>
  <c r="BK107" i="2" s="1"/>
  <c r="BI106" i="2"/>
  <c r="BH106" i="2"/>
  <c r="BG106" i="2"/>
  <c r="BF106" i="2"/>
  <c r="R106" i="2"/>
  <c r="Q106" i="2"/>
  <c r="X106" i="2"/>
  <c r="V106" i="2"/>
  <c r="T106" i="2"/>
  <c r="P106" i="2"/>
  <c r="BK106" i="2" s="1"/>
  <c r="BI105" i="2"/>
  <c r="BH105" i="2"/>
  <c r="BG105" i="2"/>
  <c r="BF105" i="2"/>
  <c r="R105" i="2"/>
  <c r="Q105" i="2"/>
  <c r="X105" i="2"/>
  <c r="V105" i="2"/>
  <c r="T105" i="2"/>
  <c r="P105" i="2"/>
  <c r="K105" i="2" s="1"/>
  <c r="BE105" i="2" s="1"/>
  <c r="BI104" i="2"/>
  <c r="BH104" i="2"/>
  <c r="BG104" i="2"/>
  <c r="BF104" i="2"/>
  <c r="R104" i="2"/>
  <c r="Q104" i="2"/>
  <c r="X104" i="2"/>
  <c r="V104" i="2"/>
  <c r="T104" i="2"/>
  <c r="P104" i="2"/>
  <c r="K104" i="2" s="1"/>
  <c r="BE104" i="2" s="1"/>
  <c r="BI103" i="2"/>
  <c r="BH103" i="2"/>
  <c r="BG103" i="2"/>
  <c r="BF103" i="2"/>
  <c r="R103" i="2"/>
  <c r="Q103" i="2"/>
  <c r="X103" i="2"/>
  <c r="V103" i="2"/>
  <c r="T103" i="2"/>
  <c r="P103" i="2"/>
  <c r="BK103" i="2" s="1"/>
  <c r="BI102" i="2"/>
  <c r="BH102" i="2"/>
  <c r="BG102" i="2"/>
  <c r="BF102" i="2"/>
  <c r="R102" i="2"/>
  <c r="Q102" i="2"/>
  <c r="X102" i="2"/>
  <c r="V102" i="2"/>
  <c r="T102" i="2"/>
  <c r="P102" i="2"/>
  <c r="BK102" i="2" s="1"/>
  <c r="BI100" i="2"/>
  <c r="BH100" i="2"/>
  <c r="BG100" i="2"/>
  <c r="BF100" i="2"/>
  <c r="R100" i="2"/>
  <c r="Q100" i="2"/>
  <c r="X100" i="2"/>
  <c r="V100" i="2"/>
  <c r="T100" i="2"/>
  <c r="BK100" i="2"/>
  <c r="P100" i="2"/>
  <c r="K100" i="2" s="1"/>
  <c r="BE100" i="2" s="1"/>
  <c r="BI99" i="2"/>
  <c r="BH99" i="2"/>
  <c r="BG99" i="2"/>
  <c r="BF99" i="2"/>
  <c r="R99" i="2"/>
  <c r="Q99" i="2"/>
  <c r="Q98" i="2" s="1"/>
  <c r="I62" i="2" s="1"/>
  <c r="X99" i="2"/>
  <c r="V99" i="2"/>
  <c r="T99" i="2"/>
  <c r="P99" i="2"/>
  <c r="K99" i="2" s="1"/>
  <c r="BE99" i="2" s="1"/>
  <c r="BI97" i="2"/>
  <c r="BH97" i="2"/>
  <c r="BG97" i="2"/>
  <c r="BF97" i="2"/>
  <c r="R97" i="2"/>
  <c r="Q97" i="2"/>
  <c r="X97" i="2"/>
  <c r="V97" i="2"/>
  <c r="T97" i="2"/>
  <c r="P97" i="2"/>
  <c r="K97" i="2" s="1"/>
  <c r="BE97" i="2" s="1"/>
  <c r="BI96" i="2"/>
  <c r="BH96" i="2"/>
  <c r="BG96" i="2"/>
  <c r="BF96" i="2"/>
  <c r="R96" i="2"/>
  <c r="Q96" i="2"/>
  <c r="X96" i="2"/>
  <c r="V96" i="2"/>
  <c r="T96" i="2"/>
  <c r="K96" i="2"/>
  <c r="BE96" i="2" s="1"/>
  <c r="P96" i="2"/>
  <c r="BK96" i="2" s="1"/>
  <c r="BI95" i="2"/>
  <c r="BH95" i="2"/>
  <c r="BG95" i="2"/>
  <c r="BF95" i="2"/>
  <c r="R95" i="2"/>
  <c r="Q95" i="2"/>
  <c r="X95" i="2"/>
  <c r="V95" i="2"/>
  <c r="T95" i="2"/>
  <c r="P95" i="2"/>
  <c r="BK95" i="2" s="1"/>
  <c r="BI94" i="2"/>
  <c r="BH94" i="2"/>
  <c r="BG94" i="2"/>
  <c r="BF94" i="2"/>
  <c r="R94" i="2"/>
  <c r="Q94" i="2"/>
  <c r="X94" i="2"/>
  <c r="V94" i="2"/>
  <c r="T94" i="2"/>
  <c r="BK94" i="2"/>
  <c r="K94" i="2"/>
  <c r="BE94" i="2" s="1"/>
  <c r="P94" i="2"/>
  <c r="BI93" i="2"/>
  <c r="BH93" i="2"/>
  <c r="BG93" i="2"/>
  <c r="BF93" i="2"/>
  <c r="R93" i="2"/>
  <c r="R92" i="2" s="1"/>
  <c r="J61" i="2" s="1"/>
  <c r="Q93" i="2"/>
  <c r="Q92" i="2" s="1"/>
  <c r="I61" i="2" s="1"/>
  <c r="X93" i="2"/>
  <c r="X92" i="2" s="1"/>
  <c r="V93" i="2"/>
  <c r="T93" i="2"/>
  <c r="P93" i="2"/>
  <c r="K93" i="2" s="1"/>
  <c r="BE93" i="2" s="1"/>
  <c r="BI91" i="2"/>
  <c r="BH91" i="2"/>
  <c r="BG91" i="2"/>
  <c r="BF91" i="2"/>
  <c r="R91" i="2"/>
  <c r="R90" i="2" s="1"/>
  <c r="Q91" i="2"/>
  <c r="Q90" i="2" s="1"/>
  <c r="X91" i="2"/>
  <c r="X90" i="2" s="1"/>
  <c r="V91" i="2"/>
  <c r="V90" i="2" s="1"/>
  <c r="T91" i="2"/>
  <c r="T90" i="2" s="1"/>
  <c r="P91" i="2"/>
  <c r="K91" i="2" s="1"/>
  <c r="BE91" i="2" s="1"/>
  <c r="J84" i="2"/>
  <c r="F82" i="2"/>
  <c r="E80" i="2"/>
  <c r="F51" i="2"/>
  <c r="E49" i="2"/>
  <c r="J21" i="2"/>
  <c r="E21" i="2"/>
  <c r="J53" i="2" s="1"/>
  <c r="J20" i="2"/>
  <c r="J18" i="2"/>
  <c r="E18" i="2"/>
  <c r="F85" i="2" s="1"/>
  <c r="J17" i="2"/>
  <c r="J15" i="2"/>
  <c r="E15" i="2"/>
  <c r="F53" i="2" s="1"/>
  <c r="J14" i="2"/>
  <c r="J12" i="2"/>
  <c r="J51" i="2" s="1"/>
  <c r="E7" i="2"/>
  <c r="E47" i="2" s="1"/>
  <c r="AU51" i="1"/>
  <c r="L47" i="1"/>
  <c r="AM46" i="1"/>
  <c r="L46" i="1"/>
  <c r="AM44" i="1"/>
  <c r="L44" i="1"/>
  <c r="L42" i="1"/>
  <c r="L41" i="1"/>
  <c r="K147" i="2" l="1"/>
  <c r="BE147" i="2" s="1"/>
  <c r="BK210" i="2"/>
  <c r="K102" i="2"/>
  <c r="BE102" i="2" s="1"/>
  <c r="K128" i="2"/>
  <c r="BE128" i="2" s="1"/>
  <c r="V149" i="2"/>
  <c r="BK105" i="2"/>
  <c r="BK112" i="2"/>
  <c r="BK132" i="2"/>
  <c r="BK140" i="2"/>
  <c r="BK139" i="2" s="1"/>
  <c r="K139" i="2" s="1"/>
  <c r="K64" i="2" s="1"/>
  <c r="BK201" i="2"/>
  <c r="F36" i="2"/>
  <c r="BF52" i="1" s="1"/>
  <c r="BF51" i="1" s="1"/>
  <c r="W30" i="1" s="1"/>
  <c r="K95" i="2"/>
  <c r="BE95" i="2" s="1"/>
  <c r="BK116" i="2"/>
  <c r="X143" i="2"/>
  <c r="Q149" i="2"/>
  <c r="I66" i="2" s="1"/>
  <c r="K154" i="2"/>
  <c r="BE154" i="2" s="1"/>
  <c r="K157" i="2"/>
  <c r="BE157" i="2" s="1"/>
  <c r="K162" i="2"/>
  <c r="BE162" i="2" s="1"/>
  <c r="K165" i="2"/>
  <c r="BE165" i="2" s="1"/>
  <c r="K170" i="2"/>
  <c r="BE170" i="2" s="1"/>
  <c r="K174" i="2"/>
  <c r="BE174" i="2" s="1"/>
  <c r="K179" i="2"/>
  <c r="BE179" i="2" s="1"/>
  <c r="K182" i="2"/>
  <c r="BE182" i="2" s="1"/>
  <c r="BK190" i="2"/>
  <c r="BK193" i="2"/>
  <c r="K207" i="2"/>
  <c r="BE207" i="2" s="1"/>
  <c r="X209" i="2"/>
  <c r="K211" i="2"/>
  <c r="BE211" i="2" s="1"/>
  <c r="K219" i="2"/>
  <c r="BE219" i="2" s="1"/>
  <c r="K144" i="2"/>
  <c r="BE144" i="2" s="1"/>
  <c r="BK181" i="2"/>
  <c r="K107" i="2"/>
  <c r="BE107" i="2" s="1"/>
  <c r="K32" i="2" s="1"/>
  <c r="AX52" i="1" s="1"/>
  <c r="K198" i="2"/>
  <c r="BE198" i="2" s="1"/>
  <c r="T209" i="2"/>
  <c r="K120" i="2"/>
  <c r="BE120" i="2" s="1"/>
  <c r="BK136" i="2"/>
  <c r="V209" i="2"/>
  <c r="T98" i="2"/>
  <c r="V139" i="2"/>
  <c r="Q143" i="2"/>
  <c r="I65" i="2" s="1"/>
  <c r="R149" i="2"/>
  <c r="J66" i="2" s="1"/>
  <c r="F33" i="2"/>
  <c r="BC52" i="1" s="1"/>
  <c r="BC51" i="1" s="1"/>
  <c r="T149" i="2"/>
  <c r="BK156" i="2"/>
  <c r="BK164" i="2"/>
  <c r="F34" i="2"/>
  <c r="BD52" i="1" s="1"/>
  <c r="BD51" i="1" s="1"/>
  <c r="F35" i="2"/>
  <c r="BE52" i="1" s="1"/>
  <c r="BE51" i="1" s="1"/>
  <c r="W29" i="1" s="1"/>
  <c r="R121" i="2"/>
  <c r="J63" i="2" s="1"/>
  <c r="BK125" i="2"/>
  <c r="T92" i="2"/>
  <c r="V98" i="2"/>
  <c r="K103" i="2"/>
  <c r="BE103" i="2" s="1"/>
  <c r="K106" i="2"/>
  <c r="BE106" i="2" s="1"/>
  <c r="K113" i="2"/>
  <c r="BE113" i="2" s="1"/>
  <c r="K122" i="2"/>
  <c r="BE122" i="2" s="1"/>
  <c r="K126" i="2"/>
  <c r="BE126" i="2" s="1"/>
  <c r="K133" i="2"/>
  <c r="BE133" i="2" s="1"/>
  <c r="K137" i="2"/>
  <c r="BE137" i="2" s="1"/>
  <c r="X139" i="2"/>
  <c r="K141" i="2"/>
  <c r="BE141" i="2" s="1"/>
  <c r="R143" i="2"/>
  <c r="J65" i="2" s="1"/>
  <c r="BK146" i="2"/>
  <c r="K199" i="2"/>
  <c r="BE199" i="2" s="1"/>
  <c r="K202" i="2"/>
  <c r="BE202" i="2" s="1"/>
  <c r="K205" i="2"/>
  <c r="BE205" i="2" s="1"/>
  <c r="R209" i="2"/>
  <c r="J67" i="2" s="1"/>
  <c r="Q209" i="2"/>
  <c r="I67" i="2" s="1"/>
  <c r="R98" i="2"/>
  <c r="J62" i="2" s="1"/>
  <c r="BK172" i="2"/>
  <c r="Q121" i="2"/>
  <c r="I63" i="2" s="1"/>
  <c r="F54" i="2"/>
  <c r="V92" i="2"/>
  <c r="V89" i="2" s="1"/>
  <c r="V88" i="2" s="1"/>
  <c r="X98" i="2"/>
  <c r="X89" i="2" s="1"/>
  <c r="X88" i="2" s="1"/>
  <c r="T121" i="2"/>
  <c r="Q139" i="2"/>
  <c r="I64" i="2" s="1"/>
  <c r="X149" i="2"/>
  <c r="T89" i="2"/>
  <c r="T88" i="2" s="1"/>
  <c r="AW52" i="1" s="1"/>
  <c r="AW51" i="1" s="1"/>
  <c r="F32" i="2"/>
  <c r="BB52" i="1" s="1"/>
  <c r="BB51" i="1" s="1"/>
  <c r="I60" i="2"/>
  <c r="W28" i="1"/>
  <c r="AZ51" i="1"/>
  <c r="W27" i="1"/>
  <c r="AY51" i="1"/>
  <c r="AK27" i="1" s="1"/>
  <c r="F84" i="2"/>
  <c r="K33" i="2"/>
  <c r="AY52" i="1" s="1"/>
  <c r="J82" i="2"/>
  <c r="J60" i="2"/>
  <c r="BK97" i="2"/>
  <c r="BK99" i="2"/>
  <c r="BK109" i="2"/>
  <c r="BK123" i="2"/>
  <c r="BK134" i="2"/>
  <c r="BK151" i="2"/>
  <c r="BK159" i="2"/>
  <c r="BK167" i="2"/>
  <c r="BK176" i="2"/>
  <c r="BK184" i="2"/>
  <c r="BK192" i="2"/>
  <c r="BK200" i="2"/>
  <c r="BK208" i="2"/>
  <c r="BK187" i="2"/>
  <c r="BK195" i="2"/>
  <c r="BK203" i="2"/>
  <c r="BK213" i="2"/>
  <c r="BK209" i="2" s="1"/>
  <c r="K209" i="2" s="1"/>
  <c r="K67" i="2" s="1"/>
  <c r="BK221" i="2"/>
  <c r="BK206" i="2"/>
  <c r="BK216" i="2"/>
  <c r="BK224" i="2"/>
  <c r="E78" i="2"/>
  <c r="BK91" i="2"/>
  <c r="BK90" i="2" s="1"/>
  <c r="BK93" i="2"/>
  <c r="BK104" i="2"/>
  <c r="BK115" i="2"/>
  <c r="BK129" i="2"/>
  <c r="BK145" i="2"/>
  <c r="BK155" i="2"/>
  <c r="BK163" i="2"/>
  <c r="BK171" i="2"/>
  <c r="BK180" i="2"/>
  <c r="BK188" i="2"/>
  <c r="BK196" i="2"/>
  <c r="BK204" i="2"/>
  <c r="BK214" i="2"/>
  <c r="BK222" i="2"/>
  <c r="R89" i="2" l="1"/>
  <c r="J59" i="2" s="1"/>
  <c r="BK149" i="2"/>
  <c r="K149" i="2" s="1"/>
  <c r="K66" i="2" s="1"/>
  <c r="BA51" i="1"/>
  <c r="Q89" i="2"/>
  <c r="BK143" i="2"/>
  <c r="K143" i="2" s="1"/>
  <c r="K65" i="2" s="1"/>
  <c r="BK121" i="2"/>
  <c r="K121" i="2" s="1"/>
  <c r="K63" i="2" s="1"/>
  <c r="Q88" i="2"/>
  <c r="I58" i="2" s="1"/>
  <c r="K27" i="2" s="1"/>
  <c r="AS52" i="1" s="1"/>
  <c r="AS51" i="1" s="1"/>
  <c r="I59" i="2"/>
  <c r="BK92" i="2"/>
  <c r="K92" i="2" s="1"/>
  <c r="K61" i="2" s="1"/>
  <c r="K90" i="2"/>
  <c r="K60" i="2" s="1"/>
  <c r="AX51" i="1"/>
  <c r="W26" i="1"/>
  <c r="BK98" i="2"/>
  <c r="K98" i="2" s="1"/>
  <c r="K62" i="2" s="1"/>
  <c r="AV52" i="1"/>
  <c r="R88" i="2" l="1"/>
  <c r="J58" i="2" s="1"/>
  <c r="K28" i="2" s="1"/>
  <c r="AT52" i="1" s="1"/>
  <c r="AT51" i="1" s="1"/>
  <c r="BK89" i="2"/>
  <c r="AK26" i="1"/>
  <c r="AV51" i="1"/>
  <c r="K89" i="2" l="1"/>
  <c r="K59" i="2" s="1"/>
  <c r="BK88" i="2"/>
  <c r="K88" i="2" s="1"/>
  <c r="K29" i="2" l="1"/>
  <c r="K58" i="2"/>
  <c r="AG52" i="1" l="1"/>
  <c r="K38" i="2"/>
  <c r="AN52" i="1" l="1"/>
  <c r="AG51" i="1"/>
  <c r="AN51" i="1" l="1"/>
  <c r="AK23" i="1"/>
  <c r="AK32" i="1" s="1"/>
</calcChain>
</file>

<file path=xl/sharedStrings.xml><?xml version="1.0" encoding="utf-8"?>
<sst xmlns="http://schemas.openxmlformats.org/spreadsheetml/2006/main" count="2624" uniqueCount="807">
  <si>
    <t>Export VZ</t>
  </si>
  <si>
    <t>List obsahuje:</t>
  </si>
  <si>
    <t>3.0</t>
  </si>
  <si>
    <t>ZAMOK</t>
  </si>
  <si>
    <t>False</t>
  </si>
  <si>
    <t>True</t>
  </si>
  <si>
    <t>{16a1d45b-2af5-4891-8706-3da684e0236f}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</si>
  <si>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</si>
  <si>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</si>
  <si>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</si>
  <si>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</si>
  <si>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</si>
  <si>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</si>
  <si>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</si>
  <si>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</si>
  <si>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2016/002_vz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</si>
  <si>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</si>
  <si>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</si>
  <si>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Odolov</t>
  </si>
  <si>
    <t>0,1</t>
  </si>
  <si>
    <t>KSO:</t>
  </si>
  <si>
    <t>811 1</t>
  </si>
  <si>
    <t>CC-CZ:</t>
  </si>
  <si>
    <t>1251</t>
  </si>
  <si>
    <t>1</t>
  </si>
  <si>
    <t>Místo:</t>
  </si>
  <si>
    <t xml:space="preserve"> </t>
  </si>
  <si>
    <t>Datum:</t>
  </si>
  <si>
    <t>30.12.2016</t>
  </si>
  <si>
    <t>10</t>
  </si>
  <si>
    <t>CZ-CPA:</t>
  </si>
  <si>
    <t>41.0</t>
  </si>
  <si>
    <t>100</t>
  </si>
  <si>
    <t>Zadavatel:</t>
  </si>
  <si>
    <t>IČ:</t>
  </si>
  <si>
    <t/>
  </si>
  <si>
    <t>DIČ:</t>
  </si>
  <si>
    <t>Uchazeč:</t>
  </si>
  <si>
    <t>Vyplň údaj</t>
  </si>
  <si>
    <t>Projektant:</t>
  </si>
  <si>
    <t>67465935</t>
  </si>
  <si>
    <t>Ing. Hana Bezstarosti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</si>
  <si>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</si>
  <si>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</si>
  <si>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</si>
  <si>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</si>
  <si>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</si>
  <si>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</si>
  <si>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</si>
  <si>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</si>
  <si>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</si>
  <si>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</si>
  <si>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</si>
  <si>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</si>
  <si>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</si>
  <si>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</si>
  <si>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</si>
  <si>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</si>
  <si>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</si>
  <si>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</si>
  <si>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</si>
  <si>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</si>
  <si>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</si>
  <si>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</si>
  <si>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Materiál [CZK]</t>
  </si>
  <si>
    <t>z toho Montáž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</si>
  <si>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</si>
  <si>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</si>
  <si>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</si>
  <si>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</si>
  <si>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</si>
  <si>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</si>
  <si>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</si>
  <si>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</si>
  <si>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</si>
  <si>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</si>
  <si>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</si>
  <si>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</si>
  <si>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</si>
  <si>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</si>
  <si>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</si>
  <si>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</si>
  <si>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</si>
  <si>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</si>
  <si>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SO01</t>
  </si>
  <si>
    <t>Elektroinstalace</t>
  </si>
  <si>
    <t>STA</t>
  </si>
  <si>
    <t>{e5ea39de-8bf8-4064-a451-03facf2a5f44}</t>
  </si>
  <si>
    <t>2</t>
  </si>
  <si>
    <t>Zpět na list:</t>
  </si>
  <si>
    <t>KRYCÍ LIST SOUPISU</t>
  </si>
  <si>
    <t>Objekt:</t>
  </si>
  <si>
    <t>SO01 - Elektroinstalace</t>
  </si>
  <si>
    <t>Materiál</t>
  </si>
  <si>
    <t>Montáž</t>
  </si>
  <si>
    <t>REKAPITULACE ČLENĚNÍ SOUPISU PRACÍ</t>
  </si>
  <si>
    <t>Kód dílu - Popis</t>
  </si>
  <si>
    <t>Materiál [CZK]</t>
  </si>
  <si>
    <t>Montáž [CZK]</t>
  </si>
  <si>
    <t>Cena celkem [CZK]</t>
  </si>
  <si>
    <t>Náklady soupisu celkem</t>
  </si>
  <si>
    <t>-1</t>
  </si>
  <si>
    <t>PSV - Práce a dodávky PSV</t>
  </si>
  <si>
    <t xml:space="preserve">    740 - Elektromontáže - zkoušky a revize</t>
  </si>
  <si>
    <t xml:space="preserve">    742 - Elektromontáže - rozvodný systém</t>
  </si>
  <si>
    <t xml:space="preserve">    743 - Elektromontáže - hrubá montáž</t>
  </si>
  <si>
    <t xml:space="preserve">    744 - Elektromontáže - rozvody vodičů měděných</t>
  </si>
  <si>
    <t xml:space="preserve">    745 - Elektromontáže - rozvody vodičů hliníkových</t>
  </si>
  <si>
    <t xml:space="preserve">    746 - Elektromontáže - soubory pro vodiče</t>
  </si>
  <si>
    <t xml:space="preserve">    747 - Elektromontáže - kompletace rozvodů</t>
  </si>
  <si>
    <t xml:space="preserve">    748 - Elektromontáže - osvětlovací zařízení a svítidla, vč. zdrojů</t>
  </si>
  <si>
    <t xml:space="preserve">    749 - Elektromontáže - ostatní práce a konstrukce</t>
  </si>
  <si>
    <t>SOUPIS PRACÍ</t>
  </si>
  <si>
    <t>PČ</t>
  </si>
  <si>
    <t>Popis</t>
  </si>
  <si>
    <t>MJ</t>
  </si>
  <si>
    <t>Množství</t>
  </si>
  <si>
    <t>J. materiál [CZK]</t>
  </si>
  <si>
    <t>J. montáž [CZK]</t>
  </si>
  <si>
    <t>Cenová soustava</t>
  </si>
  <si>
    <t>Poznámka</t>
  </si>
  <si>
    <t>J.cena [CZK]</t>
  </si>
  <si>
    <t>Materiál celkem [CZK]</t>
  </si>
  <si>
    <t>Montáž celkem [CZK]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</si>
  <si>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</si>
  <si>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</si>
  <si>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</si>
  <si>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</si>
  <si>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</si>
  <si>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</si>
  <si>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PSV</t>
  </si>
  <si>
    <t>Práce a dodávky PSV</t>
  </si>
  <si>
    <t>ROZPOCET</t>
  </si>
  <si>
    <t>740</t>
  </si>
  <si>
    <t>Elektromontáže - zkoušky a revize</t>
  </si>
  <si>
    <t>K</t>
  </si>
  <si>
    <t>740991300R</t>
  </si>
  <si>
    <t>Celková prohlídka elektrického rozvodu, revize</t>
  </si>
  <si>
    <t>hod</t>
  </si>
  <si>
    <t>16</t>
  </si>
  <si>
    <t>1226847371</t>
  </si>
  <si>
    <t>742</t>
  </si>
  <si>
    <t>Elektromontáže - rozvodný systém</t>
  </si>
  <si>
    <t>742231200</t>
  </si>
  <si>
    <t>Montáž rozváděč skříňový nebo panelový dělitelný pole do 300 kg</t>
  </si>
  <si>
    <t>kus</t>
  </si>
  <si>
    <t>CS ÚRS 2016 02</t>
  </si>
  <si>
    <t>-1002549088</t>
  </si>
  <si>
    <t>3</t>
  </si>
  <si>
    <t>742311240</t>
  </si>
  <si>
    <t>Montáž skříň pojistková rozpojovací typ SR 4.1,8.1</t>
  </si>
  <si>
    <t>109295204</t>
  </si>
  <si>
    <t>4</t>
  </si>
  <si>
    <t>M</t>
  </si>
  <si>
    <t>357117150R</t>
  </si>
  <si>
    <t>skříň pojistková rozpojovací, 4xsada pojistek, 400A vč. pojistek</t>
  </si>
  <si>
    <t>32</t>
  </si>
  <si>
    <t>1180009660</t>
  </si>
  <si>
    <t>5</t>
  </si>
  <si>
    <t>742811110</t>
  </si>
  <si>
    <t>Montáž svorkovnice do rozvaděčů - řadová vodič do 2,5 mm2 se zapojením vodičů</t>
  </si>
  <si>
    <t>350498908</t>
  </si>
  <si>
    <t>6</t>
  </si>
  <si>
    <t>1151000R</t>
  </si>
  <si>
    <t>SVORKOVNICE S KRYTEM. IP55</t>
  </si>
  <si>
    <t>KS</t>
  </si>
  <si>
    <t>-219958189</t>
  </si>
  <si>
    <t>743</t>
  </si>
  <si>
    <t>Elektromontáže - hrubá montáž</t>
  </si>
  <si>
    <t>7</t>
  </si>
  <si>
    <t>743111115</t>
  </si>
  <si>
    <t>Montáž trubka plastová tuhá D 23 mm uložená pevně</t>
  </si>
  <si>
    <t>m</t>
  </si>
  <si>
    <t>1386378787</t>
  </si>
  <si>
    <t>8</t>
  </si>
  <si>
    <t>345710930</t>
  </si>
  <si>
    <t>trubka elektroinstalační tuhá z PVC L 3 m d25</t>
  </si>
  <si>
    <t>-938318355</t>
  </si>
  <si>
    <t>VV</t>
  </si>
  <si>
    <t>270*1,15 'Přepočtené koeficientem množství</t>
  </si>
  <si>
    <t>9</t>
  </si>
  <si>
    <t>743412111</t>
  </si>
  <si>
    <t>Montáž krabice přístrojová zapuštěná plast kruh KP,KU68/2-1901</t>
  </si>
  <si>
    <t>2046847008</t>
  </si>
  <si>
    <t>345715150</t>
  </si>
  <si>
    <t>krabice přístrojová instalační  do dutých stěn</t>
  </si>
  <si>
    <t>-152118737</t>
  </si>
  <si>
    <t>11</t>
  </si>
  <si>
    <t>743414111</t>
  </si>
  <si>
    <t>Montáž rozvodka zapuštěná plastová kruhová typ KU68/2-1903, KR97</t>
  </si>
  <si>
    <t>-588522970</t>
  </si>
  <si>
    <t>12</t>
  </si>
  <si>
    <t>345715630</t>
  </si>
  <si>
    <t xml:space="preserve">rozvodka krabicová z PH </t>
  </si>
  <si>
    <t>-1451309377</t>
  </si>
  <si>
    <t>13</t>
  </si>
  <si>
    <t>743424121</t>
  </si>
  <si>
    <t>Montáž rozvodka pancéřová plastová čtyřhranná typ 8111</t>
  </si>
  <si>
    <t>-444279016</t>
  </si>
  <si>
    <t>14</t>
  </si>
  <si>
    <t>345715340</t>
  </si>
  <si>
    <t>krabice odbočná z PH, 88x88x53 mm, 4 x 13,5, 5 pólová svorkovnice 2,5 mm2</t>
  </si>
  <si>
    <t>1243911037</t>
  </si>
  <si>
    <t>50*1,15 'Přepočtené koeficientem množství</t>
  </si>
  <si>
    <t>743552122</t>
  </si>
  <si>
    <t>Montáž žlab kovový typ Mars, ZPA šířky do 100 mm bez víka</t>
  </si>
  <si>
    <t>1854011630</t>
  </si>
  <si>
    <t>345754930R</t>
  </si>
  <si>
    <t>žlab drátěný kabelový pozinkovaný  100X100</t>
  </si>
  <si>
    <t>1580118857</t>
  </si>
  <si>
    <t>120*1,15 'Přepočtené koeficientem množství</t>
  </si>
  <si>
    <t>17</t>
  </si>
  <si>
    <t>743552124</t>
  </si>
  <si>
    <t>Montáž žlab kovový typ Mars, ZPA šířky do 250 mm bez víka</t>
  </si>
  <si>
    <t>-190019372</t>
  </si>
  <si>
    <t>18</t>
  </si>
  <si>
    <t>345754950</t>
  </si>
  <si>
    <t>žlab drátěný kabelový pozinkovaný 100X250</t>
  </si>
  <si>
    <t>545219206</t>
  </si>
  <si>
    <t>40*1,15 'Přepočtené koeficientem množství</t>
  </si>
  <si>
    <t>19</t>
  </si>
  <si>
    <t>743611111</t>
  </si>
  <si>
    <t>Montáž vodič uzemňovací FeZn pásek D do 120 mm2 na povrchu</t>
  </si>
  <si>
    <t>-1015896876</t>
  </si>
  <si>
    <t>20</t>
  </si>
  <si>
    <t>354420620</t>
  </si>
  <si>
    <t>pás zemnící 30 x 4 mm FeZn</t>
  </si>
  <si>
    <t>kg</t>
  </si>
  <si>
    <t>-1587594005</t>
  </si>
  <si>
    <t>20*1,15 'Přepočtené koeficientem množství</t>
  </si>
  <si>
    <t>743622200</t>
  </si>
  <si>
    <t>Montáž svorka hromosvodná typ ST, SJ, SK, SZ, SR01, 02 se 3 šrouby</t>
  </si>
  <si>
    <t>-1302504893</t>
  </si>
  <si>
    <t>PSC</t>
  </si>
  <si>
    <t xml:space="preserve">Poznámka k souboru cen:_x000D_
1. Svodovými dráty se rozumí i jímací vedení na střeše. </t>
  </si>
  <si>
    <t>22</t>
  </si>
  <si>
    <t>354418950</t>
  </si>
  <si>
    <t>svorka připojovací SP1 k připojení kovových částí</t>
  </si>
  <si>
    <t>-939473818</t>
  </si>
  <si>
    <t>744</t>
  </si>
  <si>
    <t>Elektromontáže - rozvody vodičů měděných</t>
  </si>
  <si>
    <t>23</t>
  </si>
  <si>
    <t>744221211</t>
  </si>
  <si>
    <t>Montáž vodič Cu izolovaný sk.1 do 1 kV žíla 0,35-35 mm2 zatažený</t>
  </si>
  <si>
    <t>854239683</t>
  </si>
  <si>
    <t>24</t>
  </si>
  <si>
    <t>341408250</t>
  </si>
  <si>
    <t>vodič silový s Cu jádrem CY H07 V-U 4 mm2</t>
  </si>
  <si>
    <t>-250589577</t>
  </si>
  <si>
    <t>100*1,15 'Přepočtené koeficientem množství</t>
  </si>
  <si>
    <t>25</t>
  </si>
  <si>
    <t>744431100</t>
  </si>
  <si>
    <t>Montáž kabel Cu sk.1 do 1 kV do 0,40 kg uložený volně</t>
  </si>
  <si>
    <t>-1153731016</t>
  </si>
  <si>
    <t>26</t>
  </si>
  <si>
    <t>341110050</t>
  </si>
  <si>
    <t>kabel silový s Cu jádrem CYKY 2x1,5 mm2</t>
  </si>
  <si>
    <t>-1022211743</t>
  </si>
  <si>
    <t>140*1,15 'Přepočtené koeficientem množství</t>
  </si>
  <si>
    <t>27</t>
  </si>
  <si>
    <t>190061010</t>
  </si>
  <si>
    <t>28</t>
  </si>
  <si>
    <t>341110300</t>
  </si>
  <si>
    <t>kabel silový s Cu jádrem CYKY 3x1,5 mm2</t>
  </si>
  <si>
    <t>-176121812</t>
  </si>
  <si>
    <t>990*1,15 'Přepočtené koeficientem množství</t>
  </si>
  <si>
    <t>29</t>
  </si>
  <si>
    <t>-1727000585</t>
  </si>
  <si>
    <t>30</t>
  </si>
  <si>
    <t>341110360</t>
  </si>
  <si>
    <t>kabel silový s Cu jádrem CYKY 3x2,5 mm2</t>
  </si>
  <si>
    <t>-1472940306</t>
  </si>
  <si>
    <t>31</t>
  </si>
  <si>
    <t>-1253555574</t>
  </si>
  <si>
    <t>341110900</t>
  </si>
  <si>
    <t>kabel silový s Cu jádrem CYKY 5x1,5 mm2</t>
  </si>
  <si>
    <t>646025112</t>
  </si>
  <si>
    <t>45*1,15 'Přepočtené koeficientem množství</t>
  </si>
  <si>
    <t>33</t>
  </si>
  <si>
    <t>744431200</t>
  </si>
  <si>
    <t>Montáž kabel Cu sk.1 do 1 kV do 0,63 kg uložený volně</t>
  </si>
  <si>
    <t>1051591320</t>
  </si>
  <si>
    <t>34</t>
  </si>
  <si>
    <t>341111000</t>
  </si>
  <si>
    <t>kabel silový s Cu jádrem CYKY 5x6 mm2</t>
  </si>
  <si>
    <t>-1251919254</t>
  </si>
  <si>
    <t>540*1,15 'Přepočtené koeficientem množství</t>
  </si>
  <si>
    <t>745</t>
  </si>
  <si>
    <t>Elektromontáže - rozvody vodičů hliníkových</t>
  </si>
  <si>
    <t>35</t>
  </si>
  <si>
    <t>745441150</t>
  </si>
  <si>
    <t>Montáž kabel Al sk.1 do 1 kV do 2,50 kg uložený pevně</t>
  </si>
  <si>
    <t>-466187308</t>
  </si>
  <si>
    <t>36</t>
  </si>
  <si>
    <t>341132170</t>
  </si>
  <si>
    <t>kabel silový s Al jádrem 1-AYKY 3x95+70 mm2</t>
  </si>
  <si>
    <t>-1718347751</t>
  </si>
  <si>
    <t>746</t>
  </si>
  <si>
    <t>Elektromontáže - soubory pro vodiče</t>
  </si>
  <si>
    <t>37</t>
  </si>
  <si>
    <t>746211110</t>
  </si>
  <si>
    <t>Ukončení vodič izolovaný do 2,5mm2 v rozváděči nebo na přístroji</t>
  </si>
  <si>
    <t>-228191220</t>
  </si>
  <si>
    <t>38</t>
  </si>
  <si>
    <t>746211130</t>
  </si>
  <si>
    <t>Ukončení vodič izolovaný do 6 mm2 v rozváděči nebo na přístroji</t>
  </si>
  <si>
    <t>633792572</t>
  </si>
  <si>
    <t>39</t>
  </si>
  <si>
    <t>746211190</t>
  </si>
  <si>
    <t>Ukončení vodič izolovaný do 70 mm2 v rozváděči nebo na přístroji</t>
  </si>
  <si>
    <t>1778815788</t>
  </si>
  <si>
    <t>40</t>
  </si>
  <si>
    <t>746211210</t>
  </si>
  <si>
    <t>Ukončení vodič izolovaný do 95 mm2 v rozváděči nebo na přístroji</t>
  </si>
  <si>
    <t>-651482787</t>
  </si>
  <si>
    <t>41</t>
  </si>
  <si>
    <t>746211220</t>
  </si>
  <si>
    <t>Ukončení vodič izolovaný do 120mm2 v rozváděči nebo na přístroji</t>
  </si>
  <si>
    <t>627064093</t>
  </si>
  <si>
    <t>747</t>
  </si>
  <si>
    <t>Elektromontáže - kompletace rozvodů</t>
  </si>
  <si>
    <t>42</t>
  </si>
  <si>
    <t>747111111R</t>
  </si>
  <si>
    <t>Montáž vypínač zapuštěný-1, IP55, IK07</t>
  </si>
  <si>
    <t>536842895</t>
  </si>
  <si>
    <t>43</t>
  </si>
  <si>
    <t>345355120R</t>
  </si>
  <si>
    <t xml:space="preserve"> spínač jednopólový 10A , IP55, IK07</t>
  </si>
  <si>
    <t>638218666</t>
  </si>
  <si>
    <t>44</t>
  </si>
  <si>
    <t>747111127R</t>
  </si>
  <si>
    <t>Montáž automatický spínač, IP55, IK07</t>
  </si>
  <si>
    <t>285828356</t>
  </si>
  <si>
    <t>45</t>
  </si>
  <si>
    <t>345354060R</t>
  </si>
  <si>
    <t>automatický spínač pohybu, IP55, IK07</t>
  </si>
  <si>
    <t>1741608867</t>
  </si>
  <si>
    <t>46</t>
  </si>
  <si>
    <t>747111126R</t>
  </si>
  <si>
    <t>Montáž spínač zapuštěný - 6, IP55, IK07</t>
  </si>
  <si>
    <t>1147465176</t>
  </si>
  <si>
    <t>47</t>
  </si>
  <si>
    <t>345354061R</t>
  </si>
  <si>
    <t>spínač střídavý, IP55, IK07, komplet</t>
  </si>
  <si>
    <t>-441340275</t>
  </si>
  <si>
    <t>48</t>
  </si>
  <si>
    <t>747112032</t>
  </si>
  <si>
    <t>Montáž přepínač (polo)zapuštěný bezšroubové připojení 6 -střídavý</t>
  </si>
  <si>
    <t>-1583461739</t>
  </si>
  <si>
    <t>49</t>
  </si>
  <si>
    <t>345355520</t>
  </si>
  <si>
    <t>přepínač střídavý řazení 6 10A  bílý , komplet</t>
  </si>
  <si>
    <t>895737042</t>
  </si>
  <si>
    <t>50</t>
  </si>
  <si>
    <t>747112111</t>
  </si>
  <si>
    <t>Montáž vypínač (polo)zapuštěný šroubové připojení 1 -jednopólový</t>
  </si>
  <si>
    <t>1493941116</t>
  </si>
  <si>
    <t>51</t>
  </si>
  <si>
    <t>345354000</t>
  </si>
  <si>
    <t>přístroj spínače jednopólového 10A , komplet</t>
  </si>
  <si>
    <t>-1056568131</t>
  </si>
  <si>
    <t>52</t>
  </si>
  <si>
    <t>747112451</t>
  </si>
  <si>
    <t>Montáž zapuštěný přepínač nn 5-seriový šroubové připojení</t>
  </si>
  <si>
    <t>-1891673434</t>
  </si>
  <si>
    <t>53</t>
  </si>
  <si>
    <t>345354050</t>
  </si>
  <si>
    <t>přístroj přepínače sériového 10A komplet</t>
  </si>
  <si>
    <t>733703746</t>
  </si>
  <si>
    <t>54</t>
  </si>
  <si>
    <t>747131200</t>
  </si>
  <si>
    <t>Montáž spínač soumrakový se zapojením vodičů</t>
  </si>
  <si>
    <t>-74969811</t>
  </si>
  <si>
    <t>55</t>
  </si>
  <si>
    <t>747161020</t>
  </si>
  <si>
    <t>Montáž zásuvka (polo)zapuštěná bezšroubové připojení 2P+PE dvojí zapojení - průběžná</t>
  </si>
  <si>
    <t>257436487</t>
  </si>
  <si>
    <t>56</t>
  </si>
  <si>
    <t>345511400</t>
  </si>
  <si>
    <t>zásuvka s krytem 2P+PE, 10/16A, komplet</t>
  </si>
  <si>
    <t>1795140239</t>
  </si>
  <si>
    <t>57</t>
  </si>
  <si>
    <t>747161060R</t>
  </si>
  <si>
    <t xml:space="preserve">Montáž zásuvka chráněná, IP55, IK07 dvojí zapojení </t>
  </si>
  <si>
    <t>1686753713</t>
  </si>
  <si>
    <t>58</t>
  </si>
  <si>
    <t>345551010R</t>
  </si>
  <si>
    <t>zásuvka 1násobná , IP55, IK07</t>
  </si>
  <si>
    <t>-1267984268</t>
  </si>
  <si>
    <t>59</t>
  </si>
  <si>
    <t>747161240</t>
  </si>
  <si>
    <t>Montáž zásuvka (polo)zapuštěná šroubové připojení 2P+PE dvojí zapojení - průběžná</t>
  </si>
  <si>
    <t>1148732816</t>
  </si>
  <si>
    <t>60</t>
  </si>
  <si>
    <t>345551000R</t>
  </si>
  <si>
    <t>zásuvka 1násobná 16A s přepěťovou ochranou, komplet</t>
  </si>
  <si>
    <t>1705927209</t>
  </si>
  <si>
    <t>61</t>
  </si>
  <si>
    <t>747162107</t>
  </si>
  <si>
    <t>Montáž zásuvek průmyslových spojovacích provedení IP 67 3P+N+PE 32 A</t>
  </si>
  <si>
    <t>1226552638</t>
  </si>
  <si>
    <t>62</t>
  </si>
  <si>
    <t>358110750</t>
  </si>
  <si>
    <t>zásuvka nepropustná nástěnná 32A 400 V 5pól</t>
  </si>
  <si>
    <t>1310014892</t>
  </si>
  <si>
    <t>63</t>
  </si>
  <si>
    <t>1000518R</t>
  </si>
  <si>
    <t>ROZVADEC OCELOPLECHOVÝ  1000X2060X400, IP54/20, 200A+HOP, IK07, vč. vnitřního rámu, přípojnicového systému, kompletace a montáž, pomocný materiál</t>
  </si>
  <si>
    <t>kompl</t>
  </si>
  <si>
    <t>1733009548</t>
  </si>
  <si>
    <t>64</t>
  </si>
  <si>
    <t>747141210</t>
  </si>
  <si>
    <t>Montáž odpojovač třípólový do 500 V do 400 A bez zapojení</t>
  </si>
  <si>
    <t>5764986</t>
  </si>
  <si>
    <t xml:space="preserve">Poznámka k souboru cen:_x000D_
1. Cena -9100 je určena pro montáž ručních pohonů, které nejsou součástí dodávky odpojovačů. </t>
  </si>
  <si>
    <t>65</t>
  </si>
  <si>
    <t>1157729</t>
  </si>
  <si>
    <t>ODPINAC VALCOVYCH POJISTEK , 3 22x5, vč. poj. vložek</t>
  </si>
  <si>
    <t>1298251005</t>
  </si>
  <si>
    <t>66</t>
  </si>
  <si>
    <t>747231110</t>
  </si>
  <si>
    <t>Montáž jistič jednopólový nn do 25 A bez krytu</t>
  </si>
  <si>
    <t>1948038083</t>
  </si>
  <si>
    <t>67</t>
  </si>
  <si>
    <t>358221070</t>
  </si>
  <si>
    <t>jistič 1pólový-charakteristika B 6B/1</t>
  </si>
  <si>
    <t>1690912045</t>
  </si>
  <si>
    <t>68</t>
  </si>
  <si>
    <t>358221090</t>
  </si>
  <si>
    <t>jistič 1pólový-charakteristika B 10B/1</t>
  </si>
  <si>
    <t>1380479450</t>
  </si>
  <si>
    <t>69</t>
  </si>
  <si>
    <t>358221110</t>
  </si>
  <si>
    <t>jistič 1pólový-charakteristika B  16B/1</t>
  </si>
  <si>
    <t>1536202403</t>
  </si>
  <si>
    <t>70</t>
  </si>
  <si>
    <t>358221590</t>
  </si>
  <si>
    <t>jistič 1pólový-charakteristika C  16C/1</t>
  </si>
  <si>
    <t>1190722120</t>
  </si>
  <si>
    <t>71</t>
  </si>
  <si>
    <t>358221570</t>
  </si>
  <si>
    <t>jistič 1pólový-charakteristika C  10C/1</t>
  </si>
  <si>
    <t>73243974</t>
  </si>
  <si>
    <t>72</t>
  </si>
  <si>
    <t>747233210</t>
  </si>
  <si>
    <t>Montáž jistič třípólový nn do 63 A bez krytu</t>
  </si>
  <si>
    <t>676508368</t>
  </si>
  <si>
    <t>73</t>
  </si>
  <si>
    <t>358224050</t>
  </si>
  <si>
    <t>jistič 3pólový-charakteristika B  40B/3</t>
  </si>
  <si>
    <t>-471896612</t>
  </si>
  <si>
    <t>74</t>
  </si>
  <si>
    <t>358224070</t>
  </si>
  <si>
    <t>jistič 3pólový-charakteristika B  63B/3</t>
  </si>
  <si>
    <t>-508232063</t>
  </si>
  <si>
    <t>75</t>
  </si>
  <si>
    <t>358224250</t>
  </si>
  <si>
    <t>jistič 3pólový-charakteristika C  20C/3</t>
  </si>
  <si>
    <t>1292629138</t>
  </si>
  <si>
    <t>76</t>
  </si>
  <si>
    <t>358225690</t>
  </si>
  <si>
    <t>blok podpěťové spouště se zpožděným odpadem AC400V</t>
  </si>
  <si>
    <t>-1578102972</t>
  </si>
  <si>
    <t>77</t>
  </si>
  <si>
    <t>747233310</t>
  </si>
  <si>
    <t>Montáž jističů třípólových nn do 125 A bez krytu</t>
  </si>
  <si>
    <t>71612942</t>
  </si>
  <si>
    <t>78</t>
  </si>
  <si>
    <t>358226000</t>
  </si>
  <si>
    <t>jistič 160A,  3-pól. D - distribuční, třmen. svorky pro 2,5-95 mm²</t>
  </si>
  <si>
    <t>-1836375546</t>
  </si>
  <si>
    <t>79</t>
  </si>
  <si>
    <t>747240111R</t>
  </si>
  <si>
    <t>Montáž proudových chráničů s nadproudovou ochranou 16A</t>
  </si>
  <si>
    <t>-448613846</t>
  </si>
  <si>
    <t>80</t>
  </si>
  <si>
    <t>358890560</t>
  </si>
  <si>
    <t>chránič proudový s nadproudovou ochranou 16A/1B/0,03A</t>
  </si>
  <si>
    <t>-1276421322</t>
  </si>
  <si>
    <t>81</t>
  </si>
  <si>
    <t>747241021</t>
  </si>
  <si>
    <t>Montáž proudových chráničů čtyřpólových nn do 80 A bez krytu</t>
  </si>
  <si>
    <t>2060196348</t>
  </si>
  <si>
    <t>82</t>
  </si>
  <si>
    <t>358892120</t>
  </si>
  <si>
    <t>chránič proudový 4pólový 40/4/030 typ AC</t>
  </si>
  <si>
    <t>-576818999</t>
  </si>
  <si>
    <t>83</t>
  </si>
  <si>
    <t>358892220</t>
  </si>
  <si>
    <t>chránič proudový 4pólový 63/4/030 typ AC</t>
  </si>
  <si>
    <t>-2090968214</t>
  </si>
  <si>
    <t>84</t>
  </si>
  <si>
    <t>747251102</t>
  </si>
  <si>
    <t>Montáž svodiče bleskových proudů nn 1.stupeň jednopólových impulzní proud do 100 kA</t>
  </si>
  <si>
    <t>-1375100469</t>
  </si>
  <si>
    <t>85</t>
  </si>
  <si>
    <t>1199810</t>
  </si>
  <si>
    <t>KOMBINOVANY SVODIC BLESKOVYCH PROUDU LPLI/3</t>
  </si>
  <si>
    <t>-844735097</t>
  </si>
  <si>
    <t>86</t>
  </si>
  <si>
    <t>747311113</t>
  </si>
  <si>
    <t>Montáž stykač stejnosměrný vestavný jednopólový do 40 A</t>
  </si>
  <si>
    <t>1307919360</t>
  </si>
  <si>
    <t>87</t>
  </si>
  <si>
    <t>358351080R</t>
  </si>
  <si>
    <t>relé 24Vss 1P, 11</t>
  </si>
  <si>
    <t>-108594457</t>
  </si>
  <si>
    <t>88</t>
  </si>
  <si>
    <t>747312102</t>
  </si>
  <si>
    <t>Montáž stykačů střídavých vestavných jednopólových do 25 A</t>
  </si>
  <si>
    <t>-1501869611</t>
  </si>
  <si>
    <t>89</t>
  </si>
  <si>
    <t>358211040</t>
  </si>
  <si>
    <t>INSTALAČNÍ RELÉ 230V,20-20</t>
  </si>
  <si>
    <t>131543200</t>
  </si>
  <si>
    <t>90</t>
  </si>
  <si>
    <t>747411111</t>
  </si>
  <si>
    <t>Montáž ovladač tlačítkový vestavný typ T6 komplet 1 tlačítkový</t>
  </si>
  <si>
    <t>-56041256</t>
  </si>
  <si>
    <t>91</t>
  </si>
  <si>
    <t>1328968R</t>
  </si>
  <si>
    <t>TLACITKO HRIB. 22 S ARET.</t>
  </si>
  <si>
    <t>119663663</t>
  </si>
  <si>
    <t>92</t>
  </si>
  <si>
    <t>747411112</t>
  </si>
  <si>
    <t>Montáž ovladač tlačítkový vestavný typ T6 komplet 2</t>
  </si>
  <si>
    <t>297521963</t>
  </si>
  <si>
    <t>93</t>
  </si>
  <si>
    <t>1147628R</t>
  </si>
  <si>
    <t>DVOJITÉ TLAČÍTKO ZAPUŠTĚNÉ, KONTAKTY 11</t>
  </si>
  <si>
    <t>-941624705</t>
  </si>
  <si>
    <t>94</t>
  </si>
  <si>
    <t>747524110R</t>
  </si>
  <si>
    <t xml:space="preserve">Montáž soumrakového spínače </t>
  </si>
  <si>
    <t>-760116374</t>
  </si>
  <si>
    <t>95</t>
  </si>
  <si>
    <t>358898290R</t>
  </si>
  <si>
    <t>modulový soumrakový spínač s ext. senzorem</t>
  </si>
  <si>
    <t>134049084</t>
  </si>
  <si>
    <t>96</t>
  </si>
  <si>
    <t>747531520</t>
  </si>
  <si>
    <t>Montáž elektroměru třífázového bez zapojení vodičů</t>
  </si>
  <si>
    <t>300744336</t>
  </si>
  <si>
    <t>97</t>
  </si>
  <si>
    <t>1156154</t>
  </si>
  <si>
    <t xml:space="preserve">ELEKTROMER modulový DO 63A </t>
  </si>
  <si>
    <t>-573480207</t>
  </si>
  <si>
    <t>98</t>
  </si>
  <si>
    <t>747612110</t>
  </si>
  <si>
    <t>Montáž transformátor 1fázový nn v krytu 1x primár - 1x sekundár do 200 VA se zapojením vodičů</t>
  </si>
  <si>
    <t>-1946441610</t>
  </si>
  <si>
    <t>99</t>
  </si>
  <si>
    <t>374221120</t>
  </si>
  <si>
    <t>transformátor 220/240V 12-24V - upřesnění PD slaboproud</t>
  </si>
  <si>
    <t>-1981708693</t>
  </si>
  <si>
    <t>748</t>
  </si>
  <si>
    <t>Elektromontáže - osvětlovací zařízení a svítidla, vč. zdrojů</t>
  </si>
  <si>
    <t>748121113</t>
  </si>
  <si>
    <t>Montáž svítidlo zářivkové bytové stropní přisazené 2 zdroje</t>
  </si>
  <si>
    <t>1338959531</t>
  </si>
  <si>
    <t>101</t>
  </si>
  <si>
    <t>348144510</t>
  </si>
  <si>
    <t>svítidlo bytové stropní přisazené zářivkové s leštěnou mřížkou, 2x18W</t>
  </si>
  <si>
    <t>590578462</t>
  </si>
  <si>
    <t>102</t>
  </si>
  <si>
    <t>-1611895599</t>
  </si>
  <si>
    <t>103</t>
  </si>
  <si>
    <t>348144510R</t>
  </si>
  <si>
    <t>svítidlo bytové stropní přisazené zářivkové s leštěnou mřížkou, 2x18W s nouzovým modulem</t>
  </si>
  <si>
    <t>491600390</t>
  </si>
  <si>
    <t>104</t>
  </si>
  <si>
    <t>748122112</t>
  </si>
  <si>
    <t>Montáž svítidlo zářivkové průmyslové stropní přisazené 1 zdroj s krytem</t>
  </si>
  <si>
    <t>839411627</t>
  </si>
  <si>
    <t>105</t>
  </si>
  <si>
    <t>348331021R</t>
  </si>
  <si>
    <t>D svítidlo průmyslové zářivkové IP66, IK10,EP, 1x28W</t>
  </si>
  <si>
    <t>1621223050</t>
  </si>
  <si>
    <t>106</t>
  </si>
  <si>
    <t>1269930429</t>
  </si>
  <si>
    <t>107</t>
  </si>
  <si>
    <t>348331022R</t>
  </si>
  <si>
    <t>DN svítidlo průmyslové zářivkové IP66, IK10,EP, 1x28W - trvalé nouzové</t>
  </si>
  <si>
    <t>-1976934811</t>
  </si>
  <si>
    <t>108</t>
  </si>
  <si>
    <t>1811974506</t>
  </si>
  <si>
    <t>109</t>
  </si>
  <si>
    <t>348331023R</t>
  </si>
  <si>
    <t>F svítidlo průmyslové zářivkové IP66, IK10,EP, 1x24W</t>
  </si>
  <si>
    <t>-976128337</t>
  </si>
  <si>
    <t>110</t>
  </si>
  <si>
    <t>-1994166676</t>
  </si>
  <si>
    <t>111</t>
  </si>
  <si>
    <t>348331024R</t>
  </si>
  <si>
    <t xml:space="preserve">FN svítidlo průmyslové zářivkové IP66, IK10,EP, 1x24W-trvalé nouzové </t>
  </si>
  <si>
    <t>-630158466</t>
  </si>
  <si>
    <t>112</t>
  </si>
  <si>
    <t>-97218455</t>
  </si>
  <si>
    <t>113</t>
  </si>
  <si>
    <t>348331020R</t>
  </si>
  <si>
    <t>N-F svítidlo průmyslové zářivkové IP66, IK10,EP, 1x24W - dočasné nouzové</t>
  </si>
  <si>
    <t>-251690383</t>
  </si>
  <si>
    <t>114</t>
  </si>
  <si>
    <t>748122114</t>
  </si>
  <si>
    <t>Montáž svítidlo zářivkové průmyslové stropní přisazené 2 zdroje s krytem</t>
  </si>
  <si>
    <t>-2122374754</t>
  </si>
  <si>
    <t>115</t>
  </si>
  <si>
    <t>348331100R</t>
  </si>
  <si>
    <t>svítidlo průmyslové zářivkové prachotěsné IP66, 235 AC ET5, 2x35W</t>
  </si>
  <si>
    <t>-2004128340</t>
  </si>
  <si>
    <t>749</t>
  </si>
  <si>
    <t>Elektromontáže - ostatní práce a konstrukce</t>
  </si>
  <si>
    <t>116</t>
  </si>
  <si>
    <t>749212121</t>
  </si>
  <si>
    <t>Montáž se zhotovením přepážka typ EGV ve stropním průchodu</t>
  </si>
  <si>
    <t>m2</t>
  </si>
  <si>
    <t>779972160</t>
  </si>
  <si>
    <t>1) Rekapitulace stavby</t>
  </si>
  <si>
    <t>2) Rekapitulace objektů stavby a soupisů prací</t>
  </si>
  <si>
    <t>/</t>
  </si>
  <si>
    <t>1) Krycí list soupisu</t>
  </si>
  <si>
    <t>2) Rekapitulace</t>
  </si>
  <si>
    <t>3) Soupis prací</t>
  </si>
  <si>
    <t>Rekapitulace stavby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</si>
  <si>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</si>
  <si>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</si>
  <si>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</si>
  <si>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</si>
  <si>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family val="2"/>
        <charset val="238"/>
      </rPr>
      <t xml:space="preserve">Rekapitulace stavby </t>
    </r>
    <r>
      <rPr>
        <sz val="9"/>
        <rFont val="Trebuchet MS"/>
        <family val="2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</si>
  <si>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9"/>
        <rFont val="Trebuchet MS"/>
        <family val="2"/>
        <charset val="238"/>
      </rPr>
      <t>Rekapitulace stavby</t>
    </r>
    <r>
      <rPr>
        <sz val="9"/>
        <rFont val="Trebuchet MS"/>
        <family val="2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</si>
  <si>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</si>
  <si>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t xml:space="preserve">V sestavě </t>
    </r>
    <r>
      <rPr>
        <b/>
        <sz val="9"/>
        <rFont val="Trebuchet MS"/>
        <family val="2"/>
        <charset val="238"/>
      </rPr>
      <t>Rekapitulace objektů stavby a soupisů prací</t>
    </r>
    <r>
      <rPr>
        <sz val="9"/>
        <rFont val="Trebuchet MS"/>
        <family val="2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</si>
  <si>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</si>
  <si>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</si>
  <si>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</si>
  <si>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</si>
  <si>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</si>
  <si>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</si>
  <si>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</si>
  <si>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</si>
  <si>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</si>
  <si>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</si>
  <si>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</si>
  <si>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</si>
  <si>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</si>
  <si>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9"/>
        <rFont val="Trebuchet MS"/>
        <family val="2"/>
        <charset val="238"/>
      </rPr>
      <t xml:space="preserve">Soupis prací </t>
    </r>
    <r>
      <rPr>
        <sz val="9"/>
        <rFont val="Trebuchet MS"/>
        <family val="2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</si>
  <si>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</si>
  <si>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family val="2"/>
        <charset val="238"/>
      </rPr>
      <t>Krycí list soupisu</t>
    </r>
    <r>
      <rPr>
        <sz val="9"/>
        <rFont val="Trebuchet MS"/>
        <family val="2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</si>
  <si>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</si>
  <si>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family val="2"/>
        <charset val="238"/>
      </rPr>
      <t>Rekapitulace členění soupisu prací</t>
    </r>
    <r>
      <rPr>
        <sz val="9"/>
        <rFont val="Trebuchet MS"/>
        <family val="2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</si>
  <si>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</si>
  <si>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family val="2"/>
        <charset val="238"/>
      </rPr>
      <t xml:space="preserve">Soupis prací </t>
    </r>
    <r>
      <rPr>
        <sz val="9"/>
        <rFont val="Trebuchet MS"/>
        <family val="2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</si>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</sst>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44" x14ac:knownFonts="1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color rgb="FFFAE682"/>
      <name val="Trebuchet MS"/>
    </font>
    <font>
      <b/>
      <sz val="16"/>
      <name val="Trebuchet MS"/>
    </font>
    <font>
      <sz val="8"/>
      <color rgb="FF3366FF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b/>
      <sz val="12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i/>
      <sz val="8"/>
      <color rgb="FF0000FF"/>
      <name val="Trebuchet MS"/>
    </font>
    <font>
      <sz val="7"/>
      <color rgb="FF969696"/>
      <name val="Trebuchet MS"/>
    </font>
    <font>
      <i/>
      <sz val="7"/>
      <color rgb="FF969696"/>
      <name val="Trebuchet MS"/>
    </font>
    <font>
      <u/>
      <sz val="8"/>
      <color theme="10"/>
      <name val="Trebuchet MS"/>
      <family val="2"/>
    </font>
    <font>
      <sz val="18"/>
      <color theme="10"/>
      <name val="Wingdings 2"/>
      <family val="1"/>
      <charset val="2"/>
    </font>
    <font>
      <sz val="10"/>
      <color rgb="FF960000"/>
      <name val="Trebuchet MS"/>
      <family val="2"/>
    </font>
    <font>
      <sz val="10"/>
      <name val="Trebuchet MS"/>
      <family val="2"/>
    </font>
    <font>
      <u/>
      <sz val="10"/>
      <color theme="10"/>
      <name val="Trebuchet MS"/>
      <family val="2"/>
    </font>
    <font>
      <sz val="8"/>
      <name val="Trebuchet MS"/>
      <charset val="238"/>
    </font>
    <font>
      <sz val="8"/>
      <name val="Trebuchet MS"/>
      <family val="2"/>
      <charset val="238"/>
    </font>
    <font>
      <b/>
      <sz val="16"/>
      <name val="Trebuchet MS"/>
      <family val="2"/>
      <charset val="238"/>
    </font>
    <font>
      <b/>
      <sz val="11"/>
      <name val="Trebuchet MS"/>
      <family val="2"/>
      <charset val="238"/>
    </font>
    <font>
      <sz val="9"/>
      <name val="Trebuchet MS"/>
      <family val="2"/>
      <charset val="238"/>
    </font>
    <font>
      <i/>
      <sz val="9"/>
      <name val="Trebuchet MS"/>
      <family val="2"/>
      <charset val="238"/>
    </font>
    <font>
      <b/>
      <sz val="9"/>
      <name val="Trebuchet MS"/>
      <family val="2"/>
      <charset val="238"/>
    </font>
    <font>
      <sz val="10"/>
      <name val="Trebuchet MS"/>
      <family val="2"/>
      <charset val="238"/>
    </font>
    <font>
      <sz val="11"/>
      <name val="Trebuchet MS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30" fillId="0" borderId="0" applyNumberFormat="0" applyFill="0" applyBorder="0" applyAlignment="0" applyProtection="0">
      <alignment vertical="top"/>
      <protection locked="0"/>
    </xf>
    <xf numFmtId="0" fontId="35" fillId="0" borderId="0" applyAlignment="0">
      <alignment vertical="top" wrapText="1"/>
      <protection locked="0"/>
    </xf>
  </cellStyleXfs>
  <cellXfs count="367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2" borderId="0" xfId="0" applyFont="1" applyFill="1" applyAlignment="1">
      <alignment horizontal="left" vertical="center"/>
    </xf>
    <xf numFmtId="0" fontId="0" fillId="2" borderId="0" xfId="0" applyFill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0" xfId="0" applyBorder="1" applyProtection="1"/>
    <xf numFmtId="0" fontId="10" fillId="0" borderId="0" xfId="0" applyFont="1" applyBorder="1" applyAlignment="1" applyProtection="1">
      <alignment horizontal="left" vertical="center"/>
    </xf>
    <xf numFmtId="0" fontId="0" fillId="0" borderId="5" xfId="0" applyBorder="1" applyProtection="1"/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top"/>
    </xf>
    <xf numFmtId="0" fontId="13" fillId="0" borderId="0" xfId="0" applyFont="1" applyBorder="1" applyAlignment="1" applyProtection="1">
      <alignment horizontal="left" vertical="center"/>
    </xf>
    <xf numFmtId="0" fontId="2" fillId="3" borderId="0" xfId="0" applyFont="1" applyFill="1" applyBorder="1" applyAlignment="1" applyProtection="1">
      <alignment horizontal="left" vertical="center"/>
      <protection locked="0"/>
    </xf>
    <xf numFmtId="0" fontId="2" fillId="0" borderId="0" xfId="0" applyFont="1" applyBorder="1" applyAlignment="1" applyProtection="1">
      <alignment horizontal="left" vertical="top"/>
    </xf>
    <xf numFmtId="49" fontId="2" fillId="3" borderId="0" xfId="0" applyNumberFormat="1" applyFont="1" applyFill="1" applyBorder="1" applyAlignment="1" applyProtection="1">
      <alignment horizontal="left" vertical="center"/>
      <protection locked="0"/>
    </xf>
    <xf numFmtId="0" fontId="0" fillId="0" borderId="6" xfId="0" applyBorder="1" applyProtection="1"/>
    <xf numFmtId="0" fontId="0" fillId="0" borderId="4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15" fillId="0" borderId="7" xfId="0" applyFont="1" applyBorder="1" applyAlignment="1" applyProtection="1">
      <alignment horizontal="left" vertical="center"/>
    </xf>
    <xf numFmtId="0" fontId="0" fillId="0" borderId="7" xfId="0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0" fontId="1" fillId="0" borderId="5" xfId="0" applyFont="1" applyBorder="1" applyAlignment="1" applyProtection="1">
      <alignment vertical="center"/>
    </xf>
    <xf numFmtId="0" fontId="0" fillId="4" borderId="0" xfId="0" applyFont="1" applyFill="1" applyBorder="1" applyAlignment="1" applyProtection="1">
      <alignment vertical="center"/>
    </xf>
    <xf numFmtId="0" fontId="3" fillId="4" borderId="8" xfId="0" applyFont="1" applyFill="1" applyBorder="1" applyAlignment="1" applyProtection="1">
      <alignment horizontal="left" vertical="center"/>
    </xf>
    <xf numFmtId="0" fontId="0" fillId="4" borderId="9" xfId="0" applyFont="1" applyFill="1" applyBorder="1" applyAlignment="1" applyProtection="1">
      <alignment vertical="center"/>
    </xf>
    <xf numFmtId="0" fontId="3" fillId="4" borderId="9" xfId="0" applyFont="1" applyFill="1" applyBorder="1" applyAlignment="1" applyProtection="1">
      <alignment horizontal="center" vertical="center"/>
    </xf>
    <xf numFmtId="0" fontId="0" fillId="4" borderId="5" xfId="0" applyFont="1" applyFill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0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13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4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0" fontId="0" fillId="0" borderId="15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8" xfId="0" applyFont="1" applyBorder="1" applyAlignment="1">
      <alignment vertical="center"/>
    </xf>
    <xf numFmtId="0" fontId="0" fillId="0" borderId="17" xfId="0" applyFont="1" applyBorder="1" applyAlignment="1" applyProtection="1">
      <alignment vertical="center"/>
    </xf>
    <xf numFmtId="0" fontId="0" fillId="0" borderId="18" xfId="0" applyFont="1" applyBorder="1" applyAlignment="1" applyProtection="1">
      <alignment vertical="center"/>
    </xf>
    <xf numFmtId="0" fontId="0" fillId="5" borderId="9" xfId="0" applyFont="1" applyFill="1" applyBorder="1" applyAlignment="1" applyProtection="1">
      <alignment vertical="center"/>
    </xf>
    <xf numFmtId="0" fontId="2" fillId="5" borderId="10" xfId="0" applyFont="1" applyFill="1" applyBorder="1" applyAlignment="1" applyProtection="1">
      <alignment horizontal="center" vertical="center"/>
    </xf>
    <xf numFmtId="0" fontId="13" fillId="0" borderId="19" xfId="0" applyFont="1" applyBorder="1" applyAlignment="1" applyProtection="1">
      <alignment horizontal="center" vertical="center" wrapText="1"/>
    </xf>
    <xf numFmtId="0" fontId="13" fillId="0" borderId="20" xfId="0" applyFont="1" applyBorder="1" applyAlignment="1" applyProtection="1">
      <alignment horizontal="center" vertical="center" wrapText="1"/>
    </xf>
    <xf numFmtId="0" fontId="13" fillId="0" borderId="21" xfId="0" applyFont="1" applyBorder="1" applyAlignment="1" applyProtection="1">
      <alignment horizontal="center" vertical="center" wrapText="1"/>
    </xf>
    <xf numFmtId="0" fontId="0" fillId="0" borderId="14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18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12" fillId="0" borderId="17" xfId="0" applyNumberFormat="1" applyFont="1" applyBorder="1" applyAlignment="1" applyProtection="1">
      <alignment horizontal="right" vertical="center"/>
    </xf>
    <xf numFmtId="4" fontId="12" fillId="0" borderId="0" xfId="0" applyNumberFormat="1" applyFont="1" applyBorder="1" applyAlignment="1" applyProtection="1">
      <alignment horizontal="right"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8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4" fillId="0" borderId="4" xfId="0" applyFont="1" applyBorder="1" applyAlignment="1" applyProtection="1">
      <alignment vertical="center"/>
    </xf>
    <xf numFmtId="0" fontId="20" fillId="0" borderId="0" xfId="0" applyFont="1" applyAlignment="1" applyProtection="1">
      <alignment vertical="center"/>
    </xf>
    <xf numFmtId="0" fontId="21" fillId="0" borderId="0" xfId="0" applyFont="1" applyAlignment="1" applyProtection="1">
      <alignment vertical="center"/>
    </xf>
    <xf numFmtId="0" fontId="22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3" fillId="0" borderId="22" xfId="0" applyNumberFormat="1" applyFont="1" applyBorder="1" applyAlignment="1" applyProtection="1">
      <alignment vertical="center"/>
    </xf>
    <xf numFmtId="4" fontId="23" fillId="0" borderId="23" xfId="0" applyNumberFormat="1" applyFont="1" applyBorder="1" applyAlignment="1" applyProtection="1">
      <alignment vertical="center"/>
    </xf>
    <xf numFmtId="166" fontId="23" fillId="0" borderId="23" xfId="0" applyNumberFormat="1" applyFont="1" applyBorder="1" applyAlignment="1" applyProtection="1">
      <alignment vertical="center"/>
    </xf>
    <xf numFmtId="4" fontId="23" fillId="0" borderId="24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0" fillId="0" borderId="2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13" fillId="0" borderId="0" xfId="0" applyFont="1" applyBorder="1" applyAlignment="1" applyProtection="1">
      <alignment horizontal="left" vertical="center"/>
      <protection locked="0"/>
    </xf>
    <xf numFmtId="0" fontId="2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  <protection locked="0"/>
    </xf>
    <xf numFmtId="0" fontId="0" fillId="0" borderId="4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5" xfId="0" applyFont="1" applyBorder="1" applyAlignment="1" applyProtection="1">
      <alignment vertical="center" wrapText="1"/>
    </xf>
    <xf numFmtId="0" fontId="0" fillId="0" borderId="15" xfId="0" applyFont="1" applyBorder="1" applyAlignment="1" applyProtection="1">
      <alignment vertical="center"/>
      <protection locked="0"/>
    </xf>
    <xf numFmtId="0" fontId="0" fillId="0" borderId="25" xfId="0" applyFont="1" applyBorder="1" applyAlignment="1" applyProtection="1">
      <alignment vertical="center"/>
    </xf>
    <xf numFmtId="4" fontId="13" fillId="0" borderId="0" xfId="0" applyNumberFormat="1" applyFont="1" applyBorder="1" applyAlignment="1" applyProtection="1">
      <alignment vertical="center"/>
    </xf>
    <xf numFmtId="0" fontId="15" fillId="0" borderId="0" xfId="0" applyFont="1" applyBorder="1" applyAlignment="1" applyProtection="1">
      <alignment horizontal="left" vertical="center"/>
    </xf>
    <xf numFmtId="4" fontId="18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5" borderId="0" xfId="0" applyFont="1" applyFill="1" applyBorder="1" applyAlignment="1" applyProtection="1">
      <alignment vertical="center"/>
    </xf>
    <xf numFmtId="0" fontId="3" fillId="5" borderId="8" xfId="0" applyFont="1" applyFill="1" applyBorder="1" applyAlignment="1" applyProtection="1">
      <alignment horizontal="left" vertical="center"/>
    </xf>
    <xf numFmtId="0" fontId="3" fillId="5" borderId="9" xfId="0" applyFont="1" applyFill="1" applyBorder="1" applyAlignment="1" applyProtection="1">
      <alignment horizontal="right" vertical="center"/>
    </xf>
    <xf numFmtId="0" fontId="3" fillId="5" borderId="9" xfId="0" applyFont="1" applyFill="1" applyBorder="1" applyAlignment="1" applyProtection="1">
      <alignment horizontal="center" vertical="center"/>
    </xf>
    <xf numFmtId="0" fontId="0" fillId="5" borderId="9" xfId="0" applyFont="1" applyFill="1" applyBorder="1" applyAlignment="1" applyProtection="1">
      <alignment vertical="center"/>
      <protection locked="0"/>
    </xf>
    <xf numFmtId="4" fontId="3" fillId="5" borderId="9" xfId="0" applyNumberFormat="1" applyFont="1" applyFill="1" applyBorder="1" applyAlignment="1" applyProtection="1">
      <alignment vertical="center"/>
    </xf>
    <xf numFmtId="0" fontId="0" fillId="5" borderId="26" xfId="0" applyFont="1" applyFill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0" fillId="0" borderId="3" xfId="0" applyFont="1" applyBorder="1" applyAlignment="1">
      <alignment vertical="center"/>
    </xf>
    <xf numFmtId="0" fontId="2" fillId="5" borderId="0" xfId="0" applyFont="1" applyFill="1" applyBorder="1" applyAlignment="1" applyProtection="1">
      <alignment horizontal="left" vertical="center"/>
    </xf>
    <xf numFmtId="0" fontId="2" fillId="5" borderId="0" xfId="0" applyFont="1" applyFill="1" applyBorder="1" applyAlignment="1" applyProtection="1">
      <alignment horizontal="right" vertical="center"/>
      <protection locked="0"/>
    </xf>
    <xf numFmtId="0" fontId="2" fillId="5" borderId="0" xfId="0" applyFont="1" applyFill="1" applyBorder="1" applyAlignment="1" applyProtection="1">
      <alignment horizontal="right" vertical="center"/>
    </xf>
    <xf numFmtId="0" fontId="0" fillId="5" borderId="5" xfId="0" applyFont="1" applyFill="1" applyBorder="1" applyAlignment="1" applyProtection="1">
      <alignment vertical="center"/>
    </xf>
    <xf numFmtId="0" fontId="24" fillId="0" borderId="0" xfId="0" applyFont="1" applyBorder="1" applyAlignment="1" applyProtection="1">
      <alignment horizontal="left" vertical="center"/>
    </xf>
    <xf numFmtId="4" fontId="18" fillId="0" borderId="0" xfId="0" applyNumberFormat="1" applyFont="1" applyBorder="1" applyAlignment="1" applyProtection="1">
      <alignment vertical="center"/>
      <protection locked="0"/>
    </xf>
    <xf numFmtId="0" fontId="5" fillId="0" borderId="4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23" xfId="0" applyFont="1" applyBorder="1" applyAlignment="1" applyProtection="1">
      <alignment horizontal="left" vertical="center"/>
    </xf>
    <xf numFmtId="0" fontId="5" fillId="0" borderId="23" xfId="0" applyFont="1" applyBorder="1" applyAlignment="1" applyProtection="1">
      <alignment vertical="center"/>
    </xf>
    <xf numFmtId="4" fontId="5" fillId="0" borderId="23" xfId="0" applyNumberFormat="1" applyFont="1" applyBorder="1" applyAlignment="1" applyProtection="1">
      <alignment vertical="center"/>
      <protection locked="0"/>
    </xf>
    <xf numFmtId="4" fontId="5" fillId="0" borderId="23" xfId="0" applyNumberFormat="1" applyFont="1" applyBorder="1" applyAlignment="1" applyProtection="1">
      <alignment vertical="center"/>
    </xf>
    <xf numFmtId="0" fontId="5" fillId="0" borderId="5" xfId="0" applyFont="1" applyBorder="1" applyAlignment="1" applyProtection="1">
      <alignment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23" xfId="0" applyFont="1" applyBorder="1" applyAlignment="1" applyProtection="1">
      <alignment horizontal="left" vertical="center"/>
    </xf>
    <xf numFmtId="0" fontId="6" fillId="0" borderId="23" xfId="0" applyFont="1" applyBorder="1" applyAlignment="1" applyProtection="1">
      <alignment vertical="center"/>
    </xf>
    <xf numFmtId="4" fontId="6" fillId="0" borderId="23" xfId="0" applyNumberFormat="1" applyFont="1" applyBorder="1" applyAlignment="1" applyProtection="1">
      <alignment vertical="center"/>
      <protection locked="0"/>
    </xf>
    <xf numFmtId="4" fontId="6" fillId="0" borderId="23" xfId="0" applyNumberFormat="1" applyFont="1" applyBorder="1" applyAlignment="1" applyProtection="1">
      <alignment vertical="center"/>
    </xf>
    <xf numFmtId="0" fontId="6" fillId="0" borderId="5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horizontal="left" vertical="center"/>
    </xf>
    <xf numFmtId="0" fontId="13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/>
      <protection locked="0"/>
    </xf>
    <xf numFmtId="0" fontId="0" fillId="0" borderId="4" xfId="0" applyFont="1" applyBorder="1" applyAlignment="1" applyProtection="1">
      <alignment horizontal="center" vertical="center" wrapText="1"/>
    </xf>
    <xf numFmtId="0" fontId="2" fillId="5" borderId="19" xfId="0" applyFont="1" applyFill="1" applyBorder="1" applyAlignment="1" applyProtection="1">
      <alignment horizontal="center" vertical="center" wrapText="1"/>
    </xf>
    <xf numFmtId="0" fontId="2" fillId="5" borderId="20" xfId="0" applyFont="1" applyFill="1" applyBorder="1" applyAlignment="1" applyProtection="1">
      <alignment horizontal="center" vertical="center" wrapText="1"/>
    </xf>
    <xf numFmtId="0" fontId="2" fillId="5" borderId="20" xfId="0" applyFont="1" applyFill="1" applyBorder="1" applyAlignment="1" applyProtection="1">
      <alignment horizontal="center" vertical="center" wrapText="1"/>
      <protection locked="0"/>
    </xf>
    <xf numFmtId="0" fontId="2" fillId="5" borderId="21" xfId="0" applyFont="1" applyFill="1" applyBorder="1" applyAlignment="1" applyProtection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4" fontId="18" fillId="0" borderId="0" xfId="0" applyNumberFormat="1" applyFont="1" applyAlignment="1" applyProtection="1"/>
    <xf numFmtId="4" fontId="25" fillId="0" borderId="15" xfId="0" applyNumberFormat="1" applyFont="1" applyBorder="1" applyAlignment="1" applyProtection="1"/>
    <xf numFmtId="166" fontId="25" fillId="0" borderId="15" xfId="0" applyNumberFormat="1" applyFont="1" applyBorder="1" applyAlignment="1" applyProtection="1"/>
    <xf numFmtId="166" fontId="25" fillId="0" borderId="16" xfId="0" applyNumberFormat="1" applyFont="1" applyBorder="1" applyAlignment="1" applyProtection="1"/>
    <xf numFmtId="4" fontId="26" fillId="0" borderId="0" xfId="0" applyNumberFormat="1" applyFont="1" applyAlignment="1">
      <alignment vertical="center"/>
    </xf>
    <xf numFmtId="0" fontId="7" fillId="0" borderId="4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7" fillId="0" borderId="4" xfId="0" applyFont="1" applyBorder="1" applyAlignment="1"/>
    <xf numFmtId="0" fontId="7" fillId="0" borderId="17" xfId="0" applyFont="1" applyBorder="1" applyAlignment="1" applyProtection="1"/>
    <xf numFmtId="0" fontId="7" fillId="0" borderId="0" xfId="0" applyFont="1" applyBorder="1" applyAlignment="1" applyProtection="1"/>
    <xf numFmtId="4" fontId="7" fillId="0" borderId="0" xfId="0" applyNumberFormat="1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8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7" fillId="0" borderId="0" xfId="0" applyFont="1" applyBorder="1" applyAlignment="1" applyProtection="1">
      <alignment horizontal="left"/>
    </xf>
    <xf numFmtId="0" fontId="6" fillId="0" borderId="0" xfId="0" applyFont="1" applyBorder="1" applyAlignment="1" applyProtection="1">
      <alignment horizontal="left"/>
    </xf>
    <xf numFmtId="4" fontId="6" fillId="0" borderId="0" xfId="0" applyNumberFormat="1" applyFont="1" applyBorder="1" applyAlignment="1" applyProtection="1"/>
    <xf numFmtId="0" fontId="0" fillId="0" borderId="27" xfId="0" applyFont="1" applyBorder="1" applyAlignment="1" applyProtection="1">
      <alignment horizontal="center" vertical="center"/>
    </xf>
    <xf numFmtId="49" fontId="0" fillId="0" borderId="27" xfId="0" applyNumberFormat="1" applyFont="1" applyBorder="1" applyAlignment="1" applyProtection="1">
      <alignment horizontal="left" vertical="center" wrapText="1"/>
    </xf>
    <xf numFmtId="0" fontId="0" fillId="0" borderId="27" xfId="0" applyFont="1" applyBorder="1" applyAlignment="1" applyProtection="1">
      <alignment horizontal="left" vertical="center" wrapText="1"/>
    </xf>
    <xf numFmtId="0" fontId="0" fillId="0" borderId="27" xfId="0" applyFont="1" applyBorder="1" applyAlignment="1" applyProtection="1">
      <alignment horizontal="center" vertical="center" wrapText="1"/>
    </xf>
    <xf numFmtId="167" fontId="0" fillId="0" borderId="27" xfId="0" applyNumberFormat="1" applyFont="1" applyBorder="1" applyAlignment="1" applyProtection="1">
      <alignment vertical="center"/>
    </xf>
    <xf numFmtId="4" fontId="0" fillId="3" borderId="27" xfId="0" applyNumberFormat="1" applyFont="1" applyFill="1" applyBorder="1" applyAlignment="1" applyProtection="1">
      <alignment vertical="center"/>
      <protection locked="0"/>
    </xf>
    <xf numFmtId="4" fontId="0" fillId="0" borderId="27" xfId="0" applyNumberFormat="1" applyFont="1" applyBorder="1" applyAlignment="1" applyProtection="1">
      <alignment vertical="center"/>
    </xf>
    <xf numFmtId="0" fontId="1" fillId="3" borderId="27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8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27" fillId="0" borderId="27" xfId="0" applyFont="1" applyBorder="1" applyAlignment="1" applyProtection="1">
      <alignment horizontal="center" vertical="center"/>
    </xf>
    <xf numFmtId="49" fontId="27" fillId="0" borderId="27" xfId="0" applyNumberFormat="1" applyFont="1" applyBorder="1" applyAlignment="1" applyProtection="1">
      <alignment horizontal="left" vertical="center" wrapText="1"/>
    </xf>
    <xf numFmtId="0" fontId="27" fillId="0" borderId="27" xfId="0" applyFont="1" applyBorder="1" applyAlignment="1" applyProtection="1">
      <alignment horizontal="left" vertical="center" wrapText="1"/>
    </xf>
    <xf numFmtId="0" fontId="27" fillId="0" borderId="27" xfId="0" applyFont="1" applyBorder="1" applyAlignment="1" applyProtection="1">
      <alignment horizontal="center" vertical="center" wrapText="1"/>
    </xf>
    <xf numFmtId="167" fontId="27" fillId="0" borderId="27" xfId="0" applyNumberFormat="1" applyFont="1" applyBorder="1" applyAlignment="1" applyProtection="1">
      <alignment vertical="center"/>
    </xf>
    <xf numFmtId="4" fontId="27" fillId="3" borderId="27" xfId="0" applyNumberFormat="1" applyFont="1" applyFill="1" applyBorder="1" applyAlignment="1" applyProtection="1">
      <alignment vertical="center"/>
      <protection locked="0"/>
    </xf>
    <xf numFmtId="0" fontId="27" fillId="0" borderId="27" xfId="0" applyFont="1" applyBorder="1" applyAlignment="1" applyProtection="1">
      <alignment vertical="center"/>
      <protection locked="0"/>
    </xf>
    <xf numFmtId="4" fontId="27" fillId="0" borderId="27" xfId="0" applyNumberFormat="1" applyFont="1" applyBorder="1" applyAlignment="1" applyProtection="1">
      <alignment vertical="center"/>
    </xf>
    <xf numFmtId="0" fontId="27" fillId="0" borderId="4" xfId="0" applyFont="1" applyBorder="1" applyAlignment="1">
      <alignment vertical="center"/>
    </xf>
    <xf numFmtId="0" fontId="27" fillId="3" borderId="27" xfId="0" applyFont="1" applyFill="1" applyBorder="1" applyAlignment="1" applyProtection="1">
      <alignment horizontal="left" vertical="center"/>
      <protection locked="0"/>
    </xf>
    <xf numFmtId="0" fontId="8" fillId="0" borderId="4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28" fillId="0" borderId="0" xfId="0" applyFont="1" applyBorder="1" applyAlignment="1" applyProtection="1">
      <alignment horizontal="left" vertical="center"/>
    </xf>
    <xf numFmtId="0" fontId="8" fillId="0" borderId="0" xfId="0" applyFont="1" applyBorder="1" applyAlignment="1" applyProtection="1">
      <alignment horizontal="left" vertical="center" wrapText="1"/>
    </xf>
    <xf numFmtId="167" fontId="8" fillId="0" borderId="0" xfId="0" applyNumberFormat="1" applyFont="1" applyBorder="1" applyAlignment="1" applyProtection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4" xfId="0" applyFont="1" applyBorder="1" applyAlignment="1">
      <alignment vertical="center"/>
    </xf>
    <xf numFmtId="0" fontId="8" fillId="0" borderId="17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8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29" fillId="0" borderId="0" xfId="0" applyFont="1" applyBorder="1" applyAlignment="1" applyProtection="1">
      <alignment vertical="center" wrapText="1"/>
    </xf>
    <xf numFmtId="0" fontId="2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167" fontId="8" fillId="0" borderId="0" xfId="0" applyNumberFormat="1" applyFont="1" applyAlignment="1" applyProtection="1">
      <alignment vertical="center"/>
    </xf>
    <xf numFmtId="0" fontId="1" fillId="0" borderId="23" xfId="0" applyFont="1" applyBorder="1" applyAlignment="1" applyProtection="1">
      <alignment horizontal="center" vertical="center"/>
    </xf>
    <xf numFmtId="4" fontId="1" fillId="0" borderId="23" xfId="0" applyNumberFormat="1" applyFont="1" applyBorder="1" applyAlignment="1" applyProtection="1">
      <alignment vertical="center"/>
    </xf>
    <xf numFmtId="0" fontId="0" fillId="0" borderId="23" xfId="0" applyFont="1" applyBorder="1" applyAlignment="1" applyProtection="1">
      <alignment vertical="center"/>
    </xf>
    <xf numFmtId="166" fontId="1" fillId="0" borderId="23" xfId="0" applyNumberFormat="1" applyFont="1" applyBorder="1" applyAlignment="1" applyProtection="1">
      <alignment vertical="center"/>
    </xf>
    <xf numFmtId="166" fontId="1" fillId="0" borderId="24" xfId="0" applyNumberFormat="1" applyFont="1" applyBorder="1" applyAlignment="1" applyProtection="1">
      <alignment vertical="center"/>
    </xf>
    <xf numFmtId="0" fontId="30" fillId="2" borderId="0" xfId="1" applyFill="1" applyAlignment="1" applyProtection="1"/>
    <xf numFmtId="0" fontId="31" fillId="0" borderId="0" xfId="1" applyFont="1" applyAlignment="1" applyProtection="1">
      <alignment horizontal="center" vertical="center"/>
    </xf>
    <xf numFmtId="0" fontId="32" fillId="2" borderId="0" xfId="0" applyFont="1" applyFill="1" applyAlignment="1">
      <alignment horizontal="left" vertical="center"/>
    </xf>
    <xf numFmtId="0" fontId="33" fillId="2" borderId="0" xfId="0" applyFont="1" applyFill="1" applyAlignment="1">
      <alignment vertical="center"/>
    </xf>
    <xf numFmtId="0" fontId="34" fillId="2" borderId="0" xfId="1" applyFont="1" applyFill="1" applyAlignment="1" applyProtection="1">
      <alignment vertical="center"/>
    </xf>
    <xf numFmtId="0" fontId="9" fillId="2" borderId="0" xfId="0" applyFont="1" applyFill="1" applyAlignment="1" applyProtection="1">
      <alignment horizontal="left" vertical="center"/>
    </xf>
    <xf numFmtId="0" fontId="33" fillId="2" borderId="0" xfId="0" applyFont="1" applyFill="1" applyAlignment="1" applyProtection="1">
      <alignment vertical="center"/>
    </xf>
    <xf numFmtId="0" fontId="32" fillId="2" borderId="0" xfId="0" applyFont="1" applyFill="1" applyAlignment="1" applyProtection="1">
      <alignment horizontal="left" vertical="center"/>
    </xf>
    <xf numFmtId="0" fontId="33" fillId="2" borderId="0" xfId="0" applyFont="1" applyFill="1" applyAlignment="1" applyProtection="1">
      <alignment vertical="center"/>
      <protection locked="0"/>
    </xf>
    <xf numFmtId="0" fontId="34" fillId="2" borderId="0" xfId="1" applyFont="1" applyFill="1" applyAlignment="1" applyProtection="1">
      <alignment vertical="center"/>
      <protection locked="0"/>
    </xf>
    <xf numFmtId="0" fontId="35" fillId="0" borderId="0" xfId="2" applyAlignment="1">
      <alignment vertical="top"/>
      <protection locked="0"/>
    </xf>
    <xf numFmtId="0" fontId="36" fillId="0" borderId="28" xfId="2" applyFont="1" applyBorder="1" applyAlignment="1">
      <alignment vertical="center" wrapText="1"/>
      <protection locked="0"/>
    </xf>
    <xf numFmtId="0" fontId="36" fillId="0" borderId="29" xfId="2" applyFont="1" applyBorder="1" applyAlignment="1">
      <alignment vertical="center" wrapText="1"/>
      <protection locked="0"/>
    </xf>
    <xf numFmtId="0" fontId="36" fillId="0" borderId="30" xfId="2" applyFont="1" applyBorder="1" applyAlignment="1">
      <alignment vertical="center" wrapText="1"/>
      <protection locked="0"/>
    </xf>
    <xf numFmtId="0" fontId="36" fillId="0" borderId="31" xfId="2" applyFont="1" applyBorder="1" applyAlignment="1">
      <alignment horizontal="center" vertical="center" wrapText="1"/>
      <protection locked="0"/>
    </xf>
    <xf numFmtId="0" fontId="36" fillId="0" borderId="32" xfId="2" applyFont="1" applyBorder="1" applyAlignment="1">
      <alignment horizontal="center" vertical="center" wrapText="1"/>
      <protection locked="0"/>
    </xf>
    <xf numFmtId="0" fontId="35" fillId="0" borderId="0" xfId="2" applyAlignment="1">
      <alignment horizontal="center" vertical="center"/>
      <protection locked="0"/>
    </xf>
    <xf numFmtId="0" fontId="36" fillId="0" borderId="31" xfId="2" applyFont="1" applyBorder="1" applyAlignment="1">
      <alignment vertical="center" wrapText="1"/>
      <protection locked="0"/>
    </xf>
    <xf numFmtId="0" fontId="36" fillId="0" borderId="32" xfId="2" applyFont="1" applyBorder="1" applyAlignment="1">
      <alignment vertical="center" wrapText="1"/>
      <protection locked="0"/>
    </xf>
    <xf numFmtId="0" fontId="38" fillId="0" borderId="0" xfId="2" applyFont="1" applyBorder="1" applyAlignment="1">
      <alignment horizontal="left" vertical="center" wrapText="1"/>
      <protection locked="0"/>
    </xf>
    <xf numFmtId="0" fontId="39" fillId="0" borderId="31" xfId="2" applyFont="1" applyBorder="1" applyAlignment="1">
      <alignment vertical="center" wrapText="1"/>
      <protection locked="0"/>
    </xf>
    <xf numFmtId="0" fontId="39" fillId="0" borderId="0" xfId="2" applyFont="1" applyBorder="1" applyAlignment="1">
      <alignment horizontal="left" vertical="center" wrapText="1"/>
      <protection locked="0"/>
    </xf>
    <xf numFmtId="0" fontId="39" fillId="0" borderId="0" xfId="2" applyFont="1" applyBorder="1" applyAlignment="1">
      <alignment vertical="center" wrapText="1"/>
      <protection locked="0"/>
    </xf>
    <xf numFmtId="0" fontId="39" fillId="0" borderId="0" xfId="2" applyFont="1" applyBorder="1" applyAlignment="1">
      <alignment vertical="center"/>
      <protection locked="0"/>
    </xf>
    <xf numFmtId="0" fontId="39" fillId="0" borderId="0" xfId="2" applyFont="1" applyBorder="1" applyAlignment="1">
      <alignment horizontal="left" vertical="center"/>
      <protection locked="0"/>
    </xf>
    <xf numFmtId="49" fontId="39" fillId="0" borderId="0" xfId="2" applyNumberFormat="1" applyFont="1" applyBorder="1" applyAlignment="1">
      <alignment vertical="center" wrapText="1"/>
      <protection locked="0"/>
    </xf>
    <xf numFmtId="0" fontId="36" fillId="0" borderId="34" xfId="2" applyFont="1" applyBorder="1" applyAlignment="1">
      <alignment vertical="center" wrapText="1"/>
      <protection locked="0"/>
    </xf>
    <xf numFmtId="0" fontId="42" fillId="0" borderId="33" xfId="2" applyFont="1" applyBorder="1" applyAlignment="1">
      <alignment vertical="center" wrapText="1"/>
      <protection locked="0"/>
    </xf>
    <xf numFmtId="0" fontId="36" fillId="0" borderId="35" xfId="2" applyFont="1" applyBorder="1" applyAlignment="1">
      <alignment vertical="center" wrapText="1"/>
      <protection locked="0"/>
    </xf>
    <xf numFmtId="0" fontId="36" fillId="0" borderId="0" xfId="2" applyFont="1" applyBorder="1" applyAlignment="1">
      <alignment vertical="top"/>
      <protection locked="0"/>
    </xf>
    <xf numFmtId="0" fontId="36" fillId="0" borderId="0" xfId="2" applyFont="1" applyAlignment="1">
      <alignment vertical="top"/>
      <protection locked="0"/>
    </xf>
    <xf numFmtId="0" fontId="36" fillId="0" borderId="28" xfId="2" applyFont="1" applyBorder="1" applyAlignment="1">
      <alignment horizontal="left" vertical="center"/>
      <protection locked="0"/>
    </xf>
    <xf numFmtId="0" fontId="36" fillId="0" borderId="29" xfId="2" applyFont="1" applyBorder="1" applyAlignment="1">
      <alignment horizontal="left" vertical="center"/>
      <protection locked="0"/>
    </xf>
    <xf numFmtId="0" fontId="36" fillId="0" borderId="30" xfId="2" applyFont="1" applyBorder="1" applyAlignment="1">
      <alignment horizontal="left" vertical="center"/>
      <protection locked="0"/>
    </xf>
    <xf numFmtId="0" fontId="36" fillId="0" borderId="31" xfId="2" applyFont="1" applyBorder="1" applyAlignment="1">
      <alignment horizontal="left" vertical="center"/>
      <protection locked="0"/>
    </xf>
    <xf numFmtId="0" fontId="36" fillId="0" borderId="32" xfId="2" applyFont="1" applyBorder="1" applyAlignment="1">
      <alignment horizontal="left" vertical="center"/>
      <protection locked="0"/>
    </xf>
    <xf numFmtId="0" fontId="38" fillId="0" borderId="0" xfId="2" applyFont="1" applyBorder="1" applyAlignment="1">
      <alignment horizontal="left" vertical="center"/>
      <protection locked="0"/>
    </xf>
    <xf numFmtId="0" fontId="43" fillId="0" borderId="0" xfId="2" applyFont="1" applyAlignment="1">
      <alignment horizontal="left" vertical="center"/>
      <protection locked="0"/>
    </xf>
    <xf numFmtId="0" fontId="38" fillId="0" borderId="33" xfId="2" applyFont="1" applyBorder="1" applyAlignment="1">
      <alignment horizontal="left" vertical="center"/>
      <protection locked="0"/>
    </xf>
    <xf numFmtId="0" fontId="38" fillId="0" borderId="33" xfId="2" applyFont="1" applyBorder="1" applyAlignment="1">
      <alignment horizontal="center" vertical="center"/>
      <protection locked="0"/>
    </xf>
    <xf numFmtId="0" fontId="43" fillId="0" borderId="33" xfId="2" applyFont="1" applyBorder="1" applyAlignment="1">
      <alignment horizontal="left" vertical="center"/>
      <protection locked="0"/>
    </xf>
    <xf numFmtId="0" fontId="41" fillId="0" borderId="0" xfId="2" applyFont="1" applyBorder="1" applyAlignment="1">
      <alignment horizontal="left" vertical="center"/>
      <protection locked="0"/>
    </xf>
    <xf numFmtId="0" fontId="39" fillId="0" borderId="0" xfId="2" applyFont="1" applyAlignment="1">
      <alignment horizontal="left" vertical="center"/>
      <protection locked="0"/>
    </xf>
    <xf numFmtId="0" fontId="39" fillId="0" borderId="0" xfId="2" applyFont="1" applyBorder="1" applyAlignment="1">
      <alignment horizontal="center" vertical="center"/>
      <protection locked="0"/>
    </xf>
    <xf numFmtId="0" fontId="39" fillId="0" borderId="31" xfId="2" applyFont="1" applyBorder="1" applyAlignment="1">
      <alignment horizontal="left" vertical="center"/>
      <protection locked="0"/>
    </xf>
    <xf numFmtId="0" fontId="39" fillId="0" borderId="0" xfId="2" applyFont="1" applyFill="1" applyBorder="1" applyAlignment="1">
      <alignment horizontal="left" vertical="center"/>
      <protection locked="0"/>
    </xf>
    <xf numFmtId="0" fontId="39" fillId="0" borderId="0" xfId="2" applyFont="1" applyFill="1" applyBorder="1" applyAlignment="1">
      <alignment horizontal="center" vertical="center"/>
      <protection locked="0"/>
    </xf>
    <xf numFmtId="0" fontId="36" fillId="0" borderId="34" xfId="2" applyFont="1" applyBorder="1" applyAlignment="1">
      <alignment horizontal="left" vertical="center"/>
      <protection locked="0"/>
    </xf>
    <xf numFmtId="0" fontId="42" fillId="0" borderId="33" xfId="2" applyFont="1" applyBorder="1" applyAlignment="1">
      <alignment horizontal="left" vertical="center"/>
      <protection locked="0"/>
    </xf>
    <xf numFmtId="0" fontId="36" fillId="0" borderId="35" xfId="2" applyFont="1" applyBorder="1" applyAlignment="1">
      <alignment horizontal="left" vertical="center"/>
      <protection locked="0"/>
    </xf>
    <xf numFmtId="0" fontId="36" fillId="0" borderId="0" xfId="2" applyFont="1" applyBorder="1" applyAlignment="1">
      <alignment horizontal="left" vertical="center"/>
      <protection locked="0"/>
    </xf>
    <xf numFmtId="0" fontId="42" fillId="0" borderId="0" xfId="2" applyFont="1" applyBorder="1" applyAlignment="1">
      <alignment horizontal="left" vertical="center"/>
      <protection locked="0"/>
    </xf>
    <xf numFmtId="0" fontId="43" fillId="0" borderId="0" xfId="2" applyFont="1" applyBorder="1" applyAlignment="1">
      <alignment horizontal="left" vertical="center"/>
      <protection locked="0"/>
    </xf>
    <xf numFmtId="0" fontId="39" fillId="0" borderId="33" xfId="2" applyFont="1" applyBorder="1" applyAlignment="1">
      <alignment horizontal="left" vertical="center"/>
      <protection locked="0"/>
    </xf>
    <xf numFmtId="0" fontId="36" fillId="0" borderId="0" xfId="2" applyFont="1" applyBorder="1" applyAlignment="1">
      <alignment horizontal="left" vertical="center" wrapText="1"/>
      <protection locked="0"/>
    </xf>
    <xf numFmtId="0" fontId="39" fillId="0" borderId="0" xfId="2" applyFont="1" applyBorder="1" applyAlignment="1">
      <alignment horizontal="center" vertical="center" wrapText="1"/>
      <protection locked="0"/>
    </xf>
    <xf numFmtId="0" fontId="36" fillId="0" borderId="28" xfId="2" applyFont="1" applyBorder="1" applyAlignment="1">
      <alignment horizontal="left" vertical="center" wrapText="1"/>
      <protection locked="0"/>
    </xf>
    <xf numFmtId="0" fontId="36" fillId="0" borderId="29" xfId="2" applyFont="1" applyBorder="1" applyAlignment="1">
      <alignment horizontal="left" vertical="center" wrapText="1"/>
      <protection locked="0"/>
    </xf>
    <xf numFmtId="0" fontId="36" fillId="0" borderId="30" xfId="2" applyFont="1" applyBorder="1" applyAlignment="1">
      <alignment horizontal="left" vertical="center" wrapText="1"/>
      <protection locked="0"/>
    </xf>
    <xf numFmtId="0" fontId="36" fillId="0" borderId="31" xfId="2" applyFont="1" applyBorder="1" applyAlignment="1">
      <alignment horizontal="left" vertical="center" wrapText="1"/>
      <protection locked="0"/>
    </xf>
    <xf numFmtId="0" fontId="36" fillId="0" borderId="32" xfId="2" applyFont="1" applyBorder="1" applyAlignment="1">
      <alignment horizontal="left" vertical="center" wrapText="1"/>
      <protection locked="0"/>
    </xf>
    <xf numFmtId="0" fontId="43" fillId="0" borderId="31" xfId="2" applyFont="1" applyBorder="1" applyAlignment="1">
      <alignment horizontal="left" vertical="center" wrapText="1"/>
      <protection locked="0"/>
    </xf>
    <xf numFmtId="0" fontId="43" fillId="0" borderId="32" xfId="2" applyFont="1" applyBorder="1" applyAlignment="1">
      <alignment horizontal="left" vertical="center" wrapText="1"/>
      <protection locked="0"/>
    </xf>
    <xf numFmtId="0" fontId="39" fillId="0" borderId="31" xfId="2" applyFont="1" applyBorder="1" applyAlignment="1">
      <alignment horizontal="left" vertical="center" wrapText="1"/>
      <protection locked="0"/>
    </xf>
    <xf numFmtId="0" fontId="39" fillId="0" borderId="32" xfId="2" applyFont="1" applyBorder="1" applyAlignment="1">
      <alignment horizontal="left" vertical="center" wrapText="1"/>
      <protection locked="0"/>
    </xf>
    <xf numFmtId="0" fontId="39" fillId="0" borderId="32" xfId="2" applyFont="1" applyBorder="1" applyAlignment="1">
      <alignment horizontal="left" vertical="center"/>
      <protection locked="0"/>
    </xf>
    <xf numFmtId="0" fontId="39" fillId="0" borderId="34" xfId="2" applyFont="1" applyBorder="1" applyAlignment="1">
      <alignment horizontal="left" vertical="center" wrapText="1"/>
      <protection locked="0"/>
    </xf>
    <xf numFmtId="0" fontId="39" fillId="0" borderId="33" xfId="2" applyFont="1" applyBorder="1" applyAlignment="1">
      <alignment horizontal="left" vertical="center" wrapText="1"/>
      <protection locked="0"/>
    </xf>
    <xf numFmtId="0" fontId="39" fillId="0" borderId="35" xfId="2" applyFont="1" applyBorder="1" applyAlignment="1">
      <alignment horizontal="left" vertical="center" wrapText="1"/>
      <protection locked="0"/>
    </xf>
    <xf numFmtId="0" fontId="39" fillId="0" borderId="0" xfId="2" applyFont="1" applyBorder="1" applyAlignment="1">
      <alignment horizontal="left" vertical="top"/>
      <protection locked="0"/>
    </xf>
    <xf numFmtId="0" fontId="39" fillId="0" borderId="0" xfId="2" applyFont="1" applyBorder="1" applyAlignment="1">
      <alignment horizontal="center" vertical="top"/>
      <protection locked="0"/>
    </xf>
    <xf numFmtId="0" fontId="39" fillId="0" borderId="34" xfId="2" applyFont="1" applyBorder="1" applyAlignment="1">
      <alignment horizontal="left" vertical="center"/>
      <protection locked="0"/>
    </xf>
    <xf numFmtId="0" fontId="39" fillId="0" borderId="35" xfId="2" applyFont="1" applyBorder="1" applyAlignment="1">
      <alignment horizontal="left" vertical="center"/>
      <protection locked="0"/>
    </xf>
    <xf numFmtId="0" fontId="43" fillId="0" borderId="0" xfId="2" applyFont="1" applyAlignment="1">
      <alignment vertical="center"/>
      <protection locked="0"/>
    </xf>
    <xf numFmtId="0" fontId="38" fillId="0" borderId="0" xfId="2" applyFont="1" applyBorder="1" applyAlignment="1">
      <alignment vertical="center"/>
      <protection locked="0"/>
    </xf>
    <xf numFmtId="0" fontId="43" fillId="0" borderId="33" xfId="2" applyFont="1" applyBorder="1" applyAlignment="1">
      <alignment vertical="center"/>
      <protection locked="0"/>
    </xf>
    <xf numFmtId="0" fontId="38" fillId="0" borderId="33" xfId="2" applyFont="1" applyBorder="1" applyAlignment="1">
      <alignment vertical="center"/>
      <protection locked="0"/>
    </xf>
    <xf numFmtId="0" fontId="35" fillId="0" borderId="0" xfId="2" applyBorder="1" applyAlignment="1">
      <alignment vertical="top"/>
      <protection locked="0"/>
    </xf>
    <xf numFmtId="49" fontId="39" fillId="0" borderId="0" xfId="2" applyNumberFormat="1" applyFont="1" applyBorder="1" applyAlignment="1">
      <alignment horizontal="left" vertical="center"/>
      <protection locked="0"/>
    </xf>
    <xf numFmtId="0" fontId="35" fillId="0" borderId="33" xfId="2" applyBorder="1" applyAlignment="1">
      <alignment vertical="top"/>
      <protection locked="0"/>
    </xf>
    <xf numFmtId="0" fontId="38" fillId="0" borderId="33" xfId="2" applyFont="1" applyBorder="1" applyAlignment="1">
      <alignment horizontal="left"/>
      <protection locked="0"/>
    </xf>
    <xf numFmtId="0" fontId="43" fillId="0" borderId="33" xfId="2" applyFont="1" applyBorder="1" applyAlignment="1">
      <protection locked="0"/>
    </xf>
    <xf numFmtId="0" fontId="36" fillId="0" borderId="31" xfId="2" applyFont="1" applyBorder="1" applyAlignment="1">
      <alignment vertical="top"/>
      <protection locked="0"/>
    </xf>
    <xf numFmtId="0" fontId="36" fillId="0" borderId="32" xfId="2" applyFont="1" applyBorder="1" applyAlignment="1">
      <alignment vertical="top"/>
      <protection locked="0"/>
    </xf>
    <xf numFmtId="0" fontId="36" fillId="0" borderId="0" xfId="2" applyFont="1" applyBorder="1" applyAlignment="1">
      <alignment horizontal="center" vertical="center"/>
      <protection locked="0"/>
    </xf>
    <xf numFmtId="0" fontId="36" fillId="0" borderId="0" xfId="2" applyFont="1" applyBorder="1" applyAlignment="1">
      <alignment horizontal="left" vertical="top"/>
      <protection locked="0"/>
    </xf>
    <xf numFmtId="0" fontId="36" fillId="0" borderId="34" xfId="2" applyFont="1" applyBorder="1" applyAlignment="1">
      <alignment vertical="top"/>
      <protection locked="0"/>
    </xf>
    <xf numFmtId="0" fontId="36" fillId="0" borderId="33" xfId="2" applyFont="1" applyBorder="1" applyAlignment="1">
      <alignment vertical="top"/>
      <protection locked="0"/>
    </xf>
    <xf numFmtId="0" fontId="36" fillId="0" borderId="35" xfId="2" applyFont="1" applyBorder="1" applyAlignment="1">
      <alignment vertical="top"/>
      <protection locked="0"/>
    </xf>
    <xf numFmtId="0" fontId="0" fillId="0" borderId="0" xfId="0"/>
    <xf numFmtId="4" fontId="21" fillId="0" borderId="0" xfId="0" applyNumberFormat="1" applyFont="1" applyAlignment="1" applyProtection="1">
      <alignment vertical="center"/>
    </xf>
    <xf numFmtId="0" fontId="21" fillId="0" borderId="0" xfId="0" applyFont="1" applyAlignment="1" applyProtection="1">
      <alignment vertical="center"/>
    </xf>
    <xf numFmtId="0" fontId="20" fillId="0" borderId="0" xfId="0" applyFont="1" applyAlignment="1" applyProtection="1">
      <alignment horizontal="left" vertical="center" wrapText="1"/>
    </xf>
    <xf numFmtId="4" fontId="18" fillId="0" borderId="0" xfId="0" applyNumberFormat="1" applyFont="1" applyAlignment="1" applyProtection="1">
      <alignment horizontal="right" vertical="center"/>
    </xf>
    <xf numFmtId="4" fontId="1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17" fillId="0" borderId="14" xfId="0" applyFont="1" applyBorder="1" applyAlignment="1">
      <alignment horizontal="center" vertical="center"/>
    </xf>
    <xf numFmtId="0" fontId="0" fillId="0" borderId="15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7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2" fillId="5" borderId="8" xfId="0" applyFont="1" applyFill="1" applyBorder="1" applyAlignment="1" applyProtection="1">
      <alignment horizontal="center" vertical="center"/>
    </xf>
    <xf numFmtId="0" fontId="0" fillId="5" borderId="9" xfId="0" applyFont="1" applyFill="1" applyBorder="1" applyAlignment="1" applyProtection="1">
      <alignment vertical="center"/>
    </xf>
    <xf numFmtId="0" fontId="2" fillId="5" borderId="9" xfId="0" applyFont="1" applyFill="1" applyBorder="1" applyAlignment="1" applyProtection="1">
      <alignment horizontal="center" vertical="center"/>
    </xf>
    <xf numFmtId="0" fontId="2" fillId="5" borderId="9" xfId="0" applyFont="1" applyFill="1" applyBorder="1" applyAlignment="1" applyProtection="1">
      <alignment horizontal="right" vertical="center"/>
    </xf>
    <xf numFmtId="164" fontId="1" fillId="0" borderId="0" xfId="0" applyNumberFormat="1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vertical="center"/>
    </xf>
    <xf numFmtId="4" fontId="14" fillId="0" borderId="0" xfId="0" applyNumberFormat="1" applyFont="1" applyBorder="1" applyAlignment="1" applyProtection="1">
      <alignment vertical="center"/>
    </xf>
    <xf numFmtId="0" fontId="3" fillId="4" borderId="9" xfId="0" applyFont="1" applyFill="1" applyBorder="1" applyAlignment="1" applyProtection="1">
      <alignment horizontal="left" vertical="center"/>
    </xf>
    <xf numFmtId="0" fontId="0" fillId="4" borderId="9" xfId="0" applyFont="1" applyFill="1" applyBorder="1" applyAlignment="1" applyProtection="1">
      <alignment vertical="center"/>
    </xf>
    <xf numFmtId="4" fontId="3" fillId="4" borderId="9" xfId="0" applyNumberFormat="1" applyFont="1" applyFill="1" applyBorder="1" applyAlignment="1" applyProtection="1">
      <alignment vertical="center"/>
    </xf>
    <xf numFmtId="0" fontId="0" fillId="4" borderId="10" xfId="0" applyFont="1" applyFill="1" applyBorder="1" applyAlignment="1" applyProtection="1">
      <alignment vertical="center"/>
    </xf>
    <xf numFmtId="0" fontId="14" fillId="0" borderId="0" xfId="0" applyFont="1" applyAlignment="1">
      <alignment horizontal="left" vertical="top" wrapText="1"/>
    </xf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Border="1" applyAlignment="1" applyProtection="1">
      <alignment horizontal="left" vertical="center"/>
    </xf>
    <xf numFmtId="0" fontId="0" fillId="0" borderId="0" xfId="0" applyBorder="1" applyProtection="1"/>
    <xf numFmtId="0" fontId="3" fillId="0" borderId="0" xfId="0" applyFont="1" applyBorder="1" applyAlignment="1" applyProtection="1">
      <alignment horizontal="left" vertical="top" wrapText="1"/>
    </xf>
    <xf numFmtId="49" fontId="2" fillId="3" borderId="0" xfId="0" applyNumberFormat="1" applyFont="1" applyFill="1" applyBorder="1" applyAlignment="1" applyProtection="1">
      <alignment horizontal="left" vertical="center"/>
      <protection locked="0"/>
    </xf>
    <xf numFmtId="0" fontId="2" fillId="0" borderId="0" xfId="0" applyFont="1" applyBorder="1" applyAlignment="1" applyProtection="1">
      <alignment horizontal="left" vertical="center" wrapText="1"/>
    </xf>
    <xf numFmtId="4" fontId="15" fillId="0" borderId="7" xfId="0" applyNumberFormat="1" applyFont="1" applyBorder="1" applyAlignment="1" applyProtection="1">
      <alignment vertical="center"/>
    </xf>
    <xf numFmtId="0" fontId="0" fillId="0" borderId="7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13" fillId="0" borderId="0" xfId="0" applyFont="1" applyAlignment="1" applyProtection="1">
      <alignment horizontal="left" vertical="center" wrapText="1"/>
    </xf>
    <xf numFmtId="0" fontId="34" fillId="2" borderId="0" xfId="1" applyFont="1" applyFill="1" applyAlignment="1" applyProtection="1">
      <alignment vertical="center"/>
    </xf>
    <xf numFmtId="0" fontId="13" fillId="0" borderId="0" xfId="0" applyFont="1" applyBorder="1" applyAlignment="1" applyProtection="1">
      <alignment horizontal="left" vertical="center" wrapText="1"/>
    </xf>
    <xf numFmtId="0" fontId="3" fillId="0" borderId="0" xfId="0" applyFont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vertical="center" wrapText="1"/>
    </xf>
    <xf numFmtId="0" fontId="39" fillId="0" borderId="0" xfId="2" applyFont="1" applyBorder="1" applyAlignment="1">
      <alignment horizontal="left" vertical="top"/>
      <protection locked="0"/>
    </xf>
    <xf numFmtId="0" fontId="39" fillId="0" borderId="0" xfId="2" applyFont="1" applyBorder="1" applyAlignment="1">
      <alignment horizontal="left" vertical="center"/>
      <protection locked="0"/>
    </xf>
    <xf numFmtId="0" fontId="37" fillId="0" borderId="0" xfId="2" applyFont="1" applyBorder="1" applyAlignment="1">
      <alignment horizontal="center" vertical="center" wrapText="1"/>
      <protection locked="0"/>
    </xf>
    <xf numFmtId="0" fontId="38" fillId="0" borderId="33" xfId="2" applyFont="1" applyBorder="1" applyAlignment="1">
      <alignment horizontal="left"/>
      <protection locked="0"/>
    </xf>
    <xf numFmtId="0" fontId="39" fillId="0" borderId="0" xfId="2" applyFont="1" applyBorder="1" applyAlignment="1">
      <alignment horizontal="left" vertical="center" wrapText="1"/>
      <protection locked="0"/>
    </xf>
    <xf numFmtId="0" fontId="37" fillId="0" borderId="0" xfId="2" applyFont="1" applyBorder="1" applyAlignment="1">
      <alignment horizontal="center" vertical="center"/>
      <protection locked="0"/>
    </xf>
    <xf numFmtId="49" fontId="39" fillId="0" borderId="0" xfId="2" applyNumberFormat="1" applyFont="1" applyBorder="1" applyAlignment="1">
      <alignment horizontal="left" vertical="center" wrapText="1"/>
      <protection locked="0"/>
    </xf>
    <xf numFmtId="0" fontId="38" fillId="0" borderId="33" xfId="2" applyFont="1" applyBorder="1" applyAlignment="1">
      <alignment horizontal="left" wrapText="1"/>
      <protection locked="0"/>
    </xf>
  </cellXfs>
  <cellStyles count="3">
    <cellStyle name="Hypertextový odkaz" xfId="1" builtinId="8"/>
    <cellStyle name="Normální" xfId="0" builtinId="0" customBuiltin="1"/>
    <cellStyle name="normální 2" xfId="2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file:///C:\KrosData\System\Temp\rad61B30.tmp" TargetMode="External"/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file:///C:\KrosData\System\Temp\radDDC1D.tmp" TargetMode="External"/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266700</xdr:colOff>
      <xdr:row>1</xdr:row>
      <xdr:rowOff>0</xdr:rowOff>
    </xdr:to>
    <xdr:pic>
      <xdr:nvPicPr>
        <xdr:cNvPr id="2" name="rad61B30.tmp" descr="C:\KrosData\System\Temp\rad61B30.tmp">
          <a:hlinkClick xmlns:r="http://schemas.openxmlformats.org/officeDocument/2006/relationships" r:id="rId1" tooltip="http://www.pro-rozpocty.cz/software-a-data/kros-4-ocenovani-a-rizeni-stavebni-vyroby/"/>
        </xdr:cNvPr>
        <xdr:cNvPicPr>
          <a:picLocks/>
        </xdr:cNvPicPr>
      </xdr:nvPicPr>
      <xdr:blipFill>
        <a:blip xmlns:r="http://schemas.openxmlformats.org/officeDocument/2006/relationships" r:embed="rId2" r:link="rId3"/>
        <a:stretch>
          <a:fillRect/>
        </a:stretch>
      </xdr:blipFill>
      <xdr:spPr>
        <a:xfrm>
          <a:off x="0" y="0"/>
          <a:ext cx="266700" cy="2667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276225</xdr:colOff>
      <xdr:row>1</xdr:row>
      <xdr:rowOff>0</xdr:rowOff>
    </xdr:to>
    <xdr:pic>
      <xdr:nvPicPr>
        <xdr:cNvPr id="2" name="radDDC1D.tmp" descr="C:\KrosData\System\Temp\radDDC1D.tmp">
          <a:hlinkClick xmlns:r="http://schemas.openxmlformats.org/officeDocument/2006/relationships" r:id="rId1" tooltip="http://www.pro-rozpocty.cz/software-a-data/kros-4-ocenovani-a-rizeni-stavebni-vyroby/"/>
        </xdr:cNvPr>
        <xdr:cNvPicPr>
          <a:picLocks/>
        </xdr:cNvPicPr>
      </xdr:nvPicPr>
      <xdr:blipFill>
        <a:blip xmlns:r="http://schemas.openxmlformats.org/officeDocument/2006/relationships" r:embed="rId2" r:link="rId3"/>
        <a:stretch>
          <a:fillRect/>
        </a:stretch>
      </xdr:blipFill>
      <xdr:spPr>
        <a:xfrm>
          <a:off x="0" y="0"/>
          <a:ext cx="276225" cy="2762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4"/>
  <sheetViews>
    <sheetView showGridLines="0" tabSelected="1" workbookViewId="0">
      <pane ySplit="1" topLeftCell="A6" activePane="bottomLeft" state="frozen"/>
      <selection pane="bottomLeft"/>
    </sheetView>
  </sheetViews>
  <sheetFormatPr defaultRowHeight="13.5" x14ac:dyDescent="0.3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9" width="25.83203125" hidden="1" customWidth="1"/>
    <col min="50" max="54" width="21.6640625" hidden="1" customWidth="1"/>
    <col min="55" max="55" width="19.1640625" hidden="1" customWidth="1"/>
    <col min="56" max="56" width="25" hidden="1" customWidth="1"/>
    <col min="57" max="58" width="19.1640625" hidden="1" customWidth="1"/>
    <col min="59" max="59" width="66.5" customWidth="1"/>
    <col min="71" max="91" width="9.33203125" hidden="1"/>
  </cols>
  <sheetData>
    <row r="1" spans="1:74" ht="21.4" customHeight="1" x14ac:dyDescent="0.3">
      <c r="A1" s="231" t="s">
        <v>0</v>
      </c>
      <c r="B1" s="232"/>
      <c r="C1" s="232"/>
      <c r="D1" s="233" t="s">
        <v>1</v>
      </c>
      <c r="E1" s="232"/>
      <c r="F1" s="232"/>
      <c r="G1" s="232"/>
      <c r="H1" s="232"/>
      <c r="I1" s="232"/>
      <c r="J1" s="232"/>
      <c r="K1" s="230" t="s">
        <v>617</v>
      </c>
      <c r="L1" s="230"/>
      <c r="M1" s="230"/>
      <c r="N1" s="230"/>
      <c r="O1" s="230"/>
      <c r="P1" s="230"/>
      <c r="Q1" s="230"/>
      <c r="R1" s="230"/>
      <c r="S1" s="230"/>
      <c r="T1" s="232"/>
      <c r="U1" s="232"/>
      <c r="V1" s="232"/>
      <c r="W1" s="230" t="s">
        <v>618</v>
      </c>
      <c r="X1" s="230"/>
      <c r="Y1" s="230"/>
      <c r="Z1" s="230"/>
      <c r="AA1" s="230"/>
      <c r="AB1" s="230"/>
      <c r="AC1" s="230"/>
      <c r="AD1" s="230"/>
      <c r="AE1" s="230"/>
      <c r="AF1" s="230"/>
      <c r="AG1" s="230"/>
      <c r="AH1" s="230"/>
      <c r="AI1" s="226"/>
      <c r="AJ1" s="13"/>
      <c r="AK1" s="13"/>
      <c r="AL1" s="13"/>
      <c r="AM1" s="13"/>
      <c r="AN1" s="13"/>
      <c r="AO1" s="13"/>
      <c r="AP1" s="13"/>
      <c r="AQ1" s="13"/>
      <c r="AR1" s="13"/>
      <c r="AS1" s="13"/>
      <c r="AT1" s="13"/>
      <c r="AU1" s="13"/>
      <c r="AV1" s="13"/>
      <c r="AW1" s="13"/>
      <c r="AX1" s="13"/>
      <c r="AY1" s="13"/>
      <c r="AZ1" s="13"/>
      <c r="BA1" s="12" t="s">
        <v>2</v>
      </c>
      <c r="BB1" s="12" t="s">
        <v>3</v>
      </c>
      <c r="BC1" s="13"/>
      <c r="BD1" s="13"/>
      <c r="BE1" s="13"/>
      <c r="BF1" s="13"/>
      <c r="BG1" s="13"/>
      <c r="BH1" s="13"/>
      <c r="BI1" s="13"/>
      <c r="BJ1" s="13"/>
      <c r="BK1" s="13"/>
      <c r="BL1" s="13"/>
      <c r="BM1" s="13"/>
      <c r="BN1" s="13"/>
      <c r="BO1" s="13"/>
      <c r="BP1" s="13"/>
      <c r="BQ1" s="13"/>
      <c r="BR1" s="13"/>
      <c r="BT1" s="14" t="s">
        <v>4</v>
      </c>
      <c r="BU1" s="14" t="s">
        <v>5</v>
      </c>
      <c r="BV1" s="14" t="s">
        <v>6</v>
      </c>
    </row>
    <row r="2" spans="1:74" ht="36.950000000000003" customHeight="1" x14ac:dyDescent="0.3">
      <c r="AR2" s="315"/>
      <c r="AS2" s="315"/>
      <c r="AT2" s="315"/>
      <c r="AU2" s="315"/>
      <c r="AV2" s="315"/>
      <c r="AW2" s="315"/>
      <c r="AX2" s="315"/>
      <c r="AY2" s="315"/>
      <c r="AZ2" s="315"/>
      <c r="BA2" s="315"/>
      <c r="BB2" s="315"/>
      <c r="BC2" s="315"/>
      <c r="BD2" s="315"/>
      <c r="BE2" s="315"/>
      <c r="BF2" s="315"/>
      <c r="BG2" s="315"/>
      <c r="BS2" s="15" t="s">
        <v>7</v>
      </c>
      <c r="BT2" s="15" t="s">
        <v>8</v>
      </c>
    </row>
    <row r="3" spans="1:74" ht="6.95" customHeight="1" x14ac:dyDescent="0.3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8"/>
      <c r="BS3" s="15" t="s">
        <v>7</v>
      </c>
      <c r="BT3" s="15" t="s">
        <v>9</v>
      </c>
    </row>
    <row r="4" spans="1:74" ht="36.950000000000003" customHeight="1" x14ac:dyDescent="0.3">
      <c r="B4" s="19"/>
      <c r="C4" s="20"/>
      <c r="D4" s="21" t="s">
        <v>10</v>
      </c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2"/>
      <c r="AS4" s="23" t="s">
        <v>11</v>
      </c>
      <c r="BG4" s="24" t="s">
        <v>12</v>
      </c>
      <c r="BS4" s="15" t="s">
        <v>13</v>
      </c>
    </row>
    <row r="5" spans="1:74" ht="14.45" customHeight="1" x14ac:dyDescent="0.3">
      <c r="B5" s="19"/>
      <c r="C5" s="20"/>
      <c r="D5" s="25" t="s">
        <v>14</v>
      </c>
      <c r="E5" s="20"/>
      <c r="F5" s="20"/>
      <c r="G5" s="20"/>
      <c r="H5" s="20"/>
      <c r="I5" s="20"/>
      <c r="J5" s="20"/>
      <c r="K5" s="346" t="s">
        <v>15</v>
      </c>
      <c r="L5" s="347"/>
      <c r="M5" s="347"/>
      <c r="N5" s="347"/>
      <c r="O5" s="347"/>
      <c r="P5" s="347"/>
      <c r="Q5" s="347"/>
      <c r="R5" s="347"/>
      <c r="S5" s="347"/>
      <c r="T5" s="347"/>
      <c r="U5" s="347"/>
      <c r="V5" s="347"/>
      <c r="W5" s="347"/>
      <c r="X5" s="347"/>
      <c r="Y5" s="347"/>
      <c r="Z5" s="347"/>
      <c r="AA5" s="347"/>
      <c r="AB5" s="347"/>
      <c r="AC5" s="347"/>
      <c r="AD5" s="347"/>
      <c r="AE5" s="347"/>
      <c r="AF5" s="347"/>
      <c r="AG5" s="347"/>
      <c r="AH5" s="347"/>
      <c r="AI5" s="347"/>
      <c r="AJ5" s="347"/>
      <c r="AK5" s="347"/>
      <c r="AL5" s="347"/>
      <c r="AM5" s="347"/>
      <c r="AN5" s="347"/>
      <c r="AO5" s="347"/>
      <c r="AP5" s="20"/>
      <c r="AQ5" s="22"/>
      <c r="BG5" s="343" t="s">
        <v>16</v>
      </c>
      <c r="BS5" s="15" t="s">
        <v>7</v>
      </c>
    </row>
    <row r="6" spans="1:74" ht="36.950000000000003" customHeight="1" x14ac:dyDescent="0.3">
      <c r="B6" s="19"/>
      <c r="C6" s="20"/>
      <c r="D6" s="27" t="s">
        <v>17</v>
      </c>
      <c r="E6" s="20"/>
      <c r="F6" s="20"/>
      <c r="G6" s="20"/>
      <c r="H6" s="20"/>
      <c r="I6" s="20"/>
      <c r="J6" s="20"/>
      <c r="K6" s="348" t="s">
        <v>18</v>
      </c>
      <c r="L6" s="347"/>
      <c r="M6" s="347"/>
      <c r="N6" s="347"/>
      <c r="O6" s="347"/>
      <c r="P6" s="347"/>
      <c r="Q6" s="347"/>
      <c r="R6" s="347"/>
      <c r="S6" s="347"/>
      <c r="T6" s="347"/>
      <c r="U6" s="347"/>
      <c r="V6" s="347"/>
      <c r="W6" s="347"/>
      <c r="X6" s="347"/>
      <c r="Y6" s="347"/>
      <c r="Z6" s="347"/>
      <c r="AA6" s="347"/>
      <c r="AB6" s="347"/>
      <c r="AC6" s="347"/>
      <c r="AD6" s="347"/>
      <c r="AE6" s="347"/>
      <c r="AF6" s="347"/>
      <c r="AG6" s="347"/>
      <c r="AH6" s="347"/>
      <c r="AI6" s="347"/>
      <c r="AJ6" s="347"/>
      <c r="AK6" s="347"/>
      <c r="AL6" s="347"/>
      <c r="AM6" s="347"/>
      <c r="AN6" s="347"/>
      <c r="AO6" s="347"/>
      <c r="AP6" s="20"/>
      <c r="AQ6" s="22"/>
      <c r="BG6" s="315"/>
      <c r="BS6" s="15" t="s">
        <v>19</v>
      </c>
    </row>
    <row r="7" spans="1:74" ht="14.45" customHeight="1" x14ac:dyDescent="0.3">
      <c r="B7" s="19"/>
      <c r="C7" s="20"/>
      <c r="D7" s="28" t="s">
        <v>20</v>
      </c>
      <c r="E7" s="20"/>
      <c r="F7" s="20"/>
      <c r="G7" s="20"/>
      <c r="H7" s="20"/>
      <c r="I7" s="20"/>
      <c r="J7" s="20"/>
      <c r="K7" s="26" t="s">
        <v>21</v>
      </c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28" t="s">
        <v>22</v>
      </c>
      <c r="AL7" s="20"/>
      <c r="AM7" s="20"/>
      <c r="AN7" s="26" t="s">
        <v>23</v>
      </c>
      <c r="AO7" s="20"/>
      <c r="AP7" s="20"/>
      <c r="AQ7" s="22"/>
      <c r="BG7" s="315"/>
      <c r="BS7" s="15" t="s">
        <v>24</v>
      </c>
    </row>
    <row r="8" spans="1:74" ht="14.45" customHeight="1" x14ac:dyDescent="0.3">
      <c r="B8" s="19"/>
      <c r="C8" s="20"/>
      <c r="D8" s="28" t="s">
        <v>25</v>
      </c>
      <c r="E8" s="20"/>
      <c r="F8" s="20"/>
      <c r="G8" s="20"/>
      <c r="H8" s="20"/>
      <c r="I8" s="20"/>
      <c r="J8" s="20"/>
      <c r="K8" s="26" t="s">
        <v>26</v>
      </c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28" t="s">
        <v>27</v>
      </c>
      <c r="AL8" s="20"/>
      <c r="AM8" s="20"/>
      <c r="AN8" s="29" t="s">
        <v>28</v>
      </c>
      <c r="AO8" s="20"/>
      <c r="AP8" s="20"/>
      <c r="AQ8" s="22"/>
      <c r="BG8" s="315"/>
      <c r="BS8" s="15" t="s">
        <v>29</v>
      </c>
    </row>
    <row r="9" spans="1:74" ht="29.25" customHeight="1" x14ac:dyDescent="0.3">
      <c r="B9" s="19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5" t="s">
        <v>30</v>
      </c>
      <c r="AL9" s="20"/>
      <c r="AM9" s="20"/>
      <c r="AN9" s="30" t="s">
        <v>31</v>
      </c>
      <c r="AO9" s="20"/>
      <c r="AP9" s="20"/>
      <c r="AQ9" s="22"/>
      <c r="BG9" s="315"/>
      <c r="BS9" s="15" t="s">
        <v>32</v>
      </c>
    </row>
    <row r="10" spans="1:74" ht="14.45" customHeight="1" x14ac:dyDescent="0.3">
      <c r="B10" s="19"/>
      <c r="C10" s="20"/>
      <c r="D10" s="28" t="s">
        <v>33</v>
      </c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28" t="s">
        <v>34</v>
      </c>
      <c r="AL10" s="20"/>
      <c r="AM10" s="20"/>
      <c r="AN10" s="26" t="s">
        <v>35</v>
      </c>
      <c r="AO10" s="20"/>
      <c r="AP10" s="20"/>
      <c r="AQ10" s="22"/>
      <c r="BG10" s="315"/>
      <c r="BS10" s="15" t="s">
        <v>19</v>
      </c>
    </row>
    <row r="11" spans="1:74" ht="18.399999999999999" customHeight="1" x14ac:dyDescent="0.3">
      <c r="B11" s="19"/>
      <c r="C11" s="20"/>
      <c r="D11" s="20"/>
      <c r="E11" s="26" t="s">
        <v>26</v>
      </c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28" t="s">
        <v>36</v>
      </c>
      <c r="AL11" s="20"/>
      <c r="AM11" s="20"/>
      <c r="AN11" s="26" t="s">
        <v>35</v>
      </c>
      <c r="AO11" s="20"/>
      <c r="AP11" s="20"/>
      <c r="AQ11" s="22"/>
      <c r="BG11" s="315"/>
      <c r="BS11" s="15" t="s">
        <v>19</v>
      </c>
    </row>
    <row r="12" spans="1:74" ht="6.95" customHeight="1" x14ac:dyDescent="0.3">
      <c r="B12" s="19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2"/>
      <c r="BG12" s="315"/>
      <c r="BS12" s="15" t="s">
        <v>19</v>
      </c>
    </row>
    <row r="13" spans="1:74" ht="14.45" customHeight="1" x14ac:dyDescent="0.3">
      <c r="B13" s="19"/>
      <c r="C13" s="20"/>
      <c r="D13" s="28" t="s">
        <v>37</v>
      </c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28" t="s">
        <v>34</v>
      </c>
      <c r="AL13" s="20"/>
      <c r="AM13" s="20"/>
      <c r="AN13" s="31" t="s">
        <v>38</v>
      </c>
      <c r="AO13" s="20"/>
      <c r="AP13" s="20"/>
      <c r="AQ13" s="22"/>
      <c r="BG13" s="315"/>
      <c r="BS13" s="15" t="s">
        <v>19</v>
      </c>
    </row>
    <row r="14" spans="1:74" ht="15" x14ac:dyDescent="0.3">
      <c r="B14" s="19"/>
      <c r="C14" s="20"/>
      <c r="D14" s="20"/>
      <c r="E14" s="349" t="s">
        <v>38</v>
      </c>
      <c r="F14" s="347"/>
      <c r="G14" s="347"/>
      <c r="H14" s="347"/>
      <c r="I14" s="347"/>
      <c r="J14" s="347"/>
      <c r="K14" s="347"/>
      <c r="L14" s="347"/>
      <c r="M14" s="347"/>
      <c r="N14" s="347"/>
      <c r="O14" s="347"/>
      <c r="P14" s="347"/>
      <c r="Q14" s="347"/>
      <c r="R14" s="347"/>
      <c r="S14" s="347"/>
      <c r="T14" s="347"/>
      <c r="U14" s="347"/>
      <c r="V14" s="347"/>
      <c r="W14" s="347"/>
      <c r="X14" s="347"/>
      <c r="Y14" s="347"/>
      <c r="Z14" s="347"/>
      <c r="AA14" s="347"/>
      <c r="AB14" s="347"/>
      <c r="AC14" s="347"/>
      <c r="AD14" s="347"/>
      <c r="AE14" s="347"/>
      <c r="AF14" s="347"/>
      <c r="AG14" s="347"/>
      <c r="AH14" s="347"/>
      <c r="AI14" s="347"/>
      <c r="AJ14" s="347"/>
      <c r="AK14" s="28" t="s">
        <v>36</v>
      </c>
      <c r="AL14" s="20"/>
      <c r="AM14" s="20"/>
      <c r="AN14" s="31" t="s">
        <v>38</v>
      </c>
      <c r="AO14" s="20"/>
      <c r="AP14" s="20"/>
      <c r="AQ14" s="22"/>
      <c r="BG14" s="315"/>
      <c r="BS14" s="15" t="s">
        <v>19</v>
      </c>
    </row>
    <row r="15" spans="1:74" ht="6.95" customHeight="1" x14ac:dyDescent="0.3">
      <c r="B15" s="19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2"/>
      <c r="BG15" s="315"/>
      <c r="BS15" s="15" t="s">
        <v>4</v>
      </c>
    </row>
    <row r="16" spans="1:74" ht="14.45" customHeight="1" x14ac:dyDescent="0.3">
      <c r="B16" s="19"/>
      <c r="C16" s="20"/>
      <c r="D16" s="28" t="s">
        <v>39</v>
      </c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28" t="s">
        <v>34</v>
      </c>
      <c r="AL16" s="20"/>
      <c r="AM16" s="20"/>
      <c r="AN16" s="26" t="s">
        <v>40</v>
      </c>
      <c r="AO16" s="20"/>
      <c r="AP16" s="20"/>
      <c r="AQ16" s="22"/>
      <c r="BG16" s="315"/>
      <c r="BS16" s="15" t="s">
        <v>4</v>
      </c>
    </row>
    <row r="17" spans="2:71" ht="18.399999999999999" customHeight="1" x14ac:dyDescent="0.3">
      <c r="B17" s="19"/>
      <c r="C17" s="20"/>
      <c r="D17" s="20"/>
      <c r="E17" s="26" t="s">
        <v>41</v>
      </c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28" t="s">
        <v>36</v>
      </c>
      <c r="AL17" s="20"/>
      <c r="AM17" s="20"/>
      <c r="AN17" s="26" t="s">
        <v>35</v>
      </c>
      <c r="AO17" s="20"/>
      <c r="AP17" s="20"/>
      <c r="AQ17" s="22"/>
      <c r="BG17" s="315"/>
      <c r="BS17" s="15" t="s">
        <v>5</v>
      </c>
    </row>
    <row r="18" spans="2:71" ht="6.95" customHeight="1" x14ac:dyDescent="0.3">
      <c r="B18" s="19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2"/>
      <c r="BG18" s="315"/>
      <c r="BS18" s="15" t="s">
        <v>7</v>
      </c>
    </row>
    <row r="19" spans="2:71" ht="14.45" customHeight="1" x14ac:dyDescent="0.3">
      <c r="B19" s="19"/>
      <c r="C19" s="20"/>
      <c r="D19" s="28" t="s">
        <v>42</v>
      </c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20"/>
      <c r="AL19" s="20"/>
      <c r="AM19" s="20"/>
      <c r="AN19" s="20"/>
      <c r="AO19" s="20"/>
      <c r="AP19" s="20"/>
      <c r="AQ19" s="22"/>
      <c r="BG19" s="315"/>
      <c r="BS19" s="15" t="s">
        <v>7</v>
      </c>
    </row>
    <row r="20" spans="2:71" ht="48.75" customHeight="1" x14ac:dyDescent="0.3">
      <c r="B20" s="19"/>
      <c r="C20" s="20"/>
      <c r="D20" s="20"/>
      <c r="E20" s="350" t="s">
        <v>43</v>
      </c>
      <c r="F20" s="347"/>
      <c r="G20" s="347"/>
      <c r="H20" s="347"/>
      <c r="I20" s="347"/>
      <c r="J20" s="347"/>
      <c r="K20" s="347"/>
      <c r="L20" s="347"/>
      <c r="M20" s="347"/>
      <c r="N20" s="347"/>
      <c r="O20" s="347"/>
      <c r="P20" s="347"/>
      <c r="Q20" s="347"/>
      <c r="R20" s="347"/>
      <c r="S20" s="347"/>
      <c r="T20" s="347"/>
      <c r="U20" s="347"/>
      <c r="V20" s="347"/>
      <c r="W20" s="347"/>
      <c r="X20" s="347"/>
      <c r="Y20" s="347"/>
      <c r="Z20" s="347"/>
      <c r="AA20" s="347"/>
      <c r="AB20" s="347"/>
      <c r="AC20" s="347"/>
      <c r="AD20" s="347"/>
      <c r="AE20" s="347"/>
      <c r="AF20" s="347"/>
      <c r="AG20" s="347"/>
      <c r="AH20" s="347"/>
      <c r="AI20" s="347"/>
      <c r="AJ20" s="347"/>
      <c r="AK20" s="347"/>
      <c r="AL20" s="347"/>
      <c r="AM20" s="347"/>
      <c r="AN20" s="347"/>
      <c r="AO20" s="20"/>
      <c r="AP20" s="20"/>
      <c r="AQ20" s="22"/>
      <c r="BG20" s="315"/>
      <c r="BS20" s="15" t="s">
        <v>5</v>
      </c>
    </row>
    <row r="21" spans="2:71" ht="6.95" customHeight="1" x14ac:dyDescent="0.3">
      <c r="B21" s="19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2"/>
      <c r="BG21" s="315"/>
    </row>
    <row r="22" spans="2:71" ht="6.95" customHeight="1" x14ac:dyDescent="0.3">
      <c r="B22" s="19"/>
      <c r="C22" s="20"/>
      <c r="D22" s="32"/>
      <c r="E22" s="32"/>
      <c r="F22" s="32"/>
      <c r="G22" s="32"/>
      <c r="H22" s="32"/>
      <c r="I22" s="32"/>
      <c r="J22" s="32"/>
      <c r="K22" s="32"/>
      <c r="L22" s="32"/>
      <c r="M22" s="32"/>
      <c r="N22" s="32"/>
      <c r="O22" s="32"/>
      <c r="P22" s="32"/>
      <c r="Q22" s="32"/>
      <c r="R22" s="3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  <c r="AF22" s="32"/>
      <c r="AG22" s="32"/>
      <c r="AH22" s="32"/>
      <c r="AI22" s="32"/>
      <c r="AJ22" s="32"/>
      <c r="AK22" s="32"/>
      <c r="AL22" s="32"/>
      <c r="AM22" s="32"/>
      <c r="AN22" s="32"/>
      <c r="AO22" s="32"/>
      <c r="AP22" s="20"/>
      <c r="AQ22" s="22"/>
      <c r="BG22" s="315"/>
    </row>
    <row r="23" spans="2:71" s="1" customFormat="1" ht="25.9" customHeight="1" x14ac:dyDescent="0.3">
      <c r="B23" s="33"/>
      <c r="C23" s="34"/>
      <c r="D23" s="35" t="s">
        <v>44</v>
      </c>
      <c r="E23" s="36"/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51">
        <f>ROUND(AG51,2)</f>
        <v>0</v>
      </c>
      <c r="AL23" s="352"/>
      <c r="AM23" s="352"/>
      <c r="AN23" s="352"/>
      <c r="AO23" s="352"/>
      <c r="AP23" s="34"/>
      <c r="AQ23" s="37"/>
      <c r="BG23" s="344"/>
    </row>
    <row r="24" spans="2:71" s="1" customFormat="1" ht="6.95" customHeight="1" x14ac:dyDescent="0.3">
      <c r="B24" s="33"/>
      <c r="C24" s="34"/>
      <c r="D24" s="34"/>
      <c r="E24" s="34"/>
      <c r="F24" s="34"/>
      <c r="G24" s="34"/>
      <c r="H24" s="34"/>
      <c r="I24" s="34"/>
      <c r="J24" s="34"/>
      <c r="K24" s="34"/>
      <c r="L24" s="34"/>
      <c r="M24" s="34"/>
      <c r="N24" s="34"/>
      <c r="O24" s="34"/>
      <c r="P24" s="34"/>
      <c r="Q24" s="34"/>
      <c r="R24" s="34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  <c r="AF24" s="34"/>
      <c r="AG24" s="34"/>
      <c r="AH24" s="34"/>
      <c r="AI24" s="34"/>
      <c r="AJ24" s="34"/>
      <c r="AK24" s="34"/>
      <c r="AL24" s="34"/>
      <c r="AM24" s="34"/>
      <c r="AN24" s="34"/>
      <c r="AO24" s="34"/>
      <c r="AP24" s="34"/>
      <c r="AQ24" s="37"/>
      <c r="BG24" s="344"/>
    </row>
    <row r="25" spans="2:71" s="1" customFormat="1" x14ac:dyDescent="0.3">
      <c r="B25" s="33"/>
      <c r="C25" s="34"/>
      <c r="D25" s="34"/>
      <c r="E25" s="34"/>
      <c r="F25" s="34"/>
      <c r="G25" s="34"/>
      <c r="H25" s="34"/>
      <c r="I25" s="34"/>
      <c r="J25" s="34"/>
      <c r="K25" s="34"/>
      <c r="L25" s="353" t="s">
        <v>45</v>
      </c>
      <c r="M25" s="331"/>
      <c r="N25" s="331"/>
      <c r="O25" s="331"/>
      <c r="P25" s="34"/>
      <c r="Q25" s="34"/>
      <c r="R25" s="34"/>
      <c r="S25" s="34"/>
      <c r="T25" s="34"/>
      <c r="U25" s="34"/>
      <c r="V25" s="34"/>
      <c r="W25" s="353" t="s">
        <v>46</v>
      </c>
      <c r="X25" s="331"/>
      <c r="Y25" s="331"/>
      <c r="Z25" s="331"/>
      <c r="AA25" s="331"/>
      <c r="AB25" s="331"/>
      <c r="AC25" s="331"/>
      <c r="AD25" s="331"/>
      <c r="AE25" s="331"/>
      <c r="AF25" s="34"/>
      <c r="AG25" s="34"/>
      <c r="AH25" s="34"/>
      <c r="AI25" s="34"/>
      <c r="AJ25" s="34"/>
      <c r="AK25" s="353" t="s">
        <v>47</v>
      </c>
      <c r="AL25" s="331"/>
      <c r="AM25" s="331"/>
      <c r="AN25" s="331"/>
      <c r="AO25" s="331"/>
      <c r="AP25" s="34"/>
      <c r="AQ25" s="37"/>
      <c r="BG25" s="344"/>
    </row>
    <row r="26" spans="2:71" s="2" customFormat="1" ht="14.45" customHeight="1" x14ac:dyDescent="0.3">
      <c r="B26" s="39"/>
      <c r="C26" s="40"/>
      <c r="D26" s="41" t="s">
        <v>48</v>
      </c>
      <c r="E26" s="40"/>
      <c r="F26" s="41" t="s">
        <v>49</v>
      </c>
      <c r="G26" s="40"/>
      <c r="H26" s="40"/>
      <c r="I26" s="40"/>
      <c r="J26" s="40"/>
      <c r="K26" s="40"/>
      <c r="L26" s="336">
        <v>0.21</v>
      </c>
      <c r="M26" s="337"/>
      <c r="N26" s="337"/>
      <c r="O26" s="337"/>
      <c r="P26" s="40"/>
      <c r="Q26" s="40"/>
      <c r="R26" s="40"/>
      <c r="S26" s="40"/>
      <c r="T26" s="40"/>
      <c r="U26" s="40"/>
      <c r="V26" s="40"/>
      <c r="W26" s="338">
        <f>ROUND(BB51,2)</f>
        <v>0</v>
      </c>
      <c r="X26" s="337"/>
      <c r="Y26" s="337"/>
      <c r="Z26" s="337"/>
      <c r="AA26" s="337"/>
      <c r="AB26" s="337"/>
      <c r="AC26" s="337"/>
      <c r="AD26" s="337"/>
      <c r="AE26" s="337"/>
      <c r="AF26" s="40"/>
      <c r="AG26" s="40"/>
      <c r="AH26" s="40"/>
      <c r="AI26" s="40"/>
      <c r="AJ26" s="40"/>
      <c r="AK26" s="338">
        <f>ROUND(AX51,2)</f>
        <v>0</v>
      </c>
      <c r="AL26" s="337"/>
      <c r="AM26" s="337"/>
      <c r="AN26" s="337"/>
      <c r="AO26" s="337"/>
      <c r="AP26" s="40"/>
      <c r="AQ26" s="42"/>
      <c r="BG26" s="345"/>
    </row>
    <row r="27" spans="2:71" s="2" customFormat="1" ht="14.45" customHeight="1" x14ac:dyDescent="0.3">
      <c r="B27" s="39"/>
      <c r="C27" s="40"/>
      <c r="D27" s="40"/>
      <c r="E27" s="40"/>
      <c r="F27" s="41" t="s">
        <v>50</v>
      </c>
      <c r="G27" s="40"/>
      <c r="H27" s="40"/>
      <c r="I27" s="40"/>
      <c r="J27" s="40"/>
      <c r="K27" s="40"/>
      <c r="L27" s="336">
        <v>0.15</v>
      </c>
      <c r="M27" s="337"/>
      <c r="N27" s="337"/>
      <c r="O27" s="337"/>
      <c r="P27" s="40"/>
      <c r="Q27" s="40"/>
      <c r="R27" s="40"/>
      <c r="S27" s="40"/>
      <c r="T27" s="40"/>
      <c r="U27" s="40"/>
      <c r="V27" s="40"/>
      <c r="W27" s="338">
        <f>ROUND(BC51,2)</f>
        <v>0</v>
      </c>
      <c r="X27" s="337"/>
      <c r="Y27" s="337"/>
      <c r="Z27" s="337"/>
      <c r="AA27" s="337"/>
      <c r="AB27" s="337"/>
      <c r="AC27" s="337"/>
      <c r="AD27" s="337"/>
      <c r="AE27" s="337"/>
      <c r="AF27" s="40"/>
      <c r="AG27" s="40"/>
      <c r="AH27" s="40"/>
      <c r="AI27" s="40"/>
      <c r="AJ27" s="40"/>
      <c r="AK27" s="338">
        <f>ROUND(AY51,2)</f>
        <v>0</v>
      </c>
      <c r="AL27" s="337"/>
      <c r="AM27" s="337"/>
      <c r="AN27" s="337"/>
      <c r="AO27" s="337"/>
      <c r="AP27" s="40"/>
      <c r="AQ27" s="42"/>
      <c r="BG27" s="345"/>
    </row>
    <row r="28" spans="2:71" s="2" customFormat="1" ht="14.45" hidden="1" customHeight="1" x14ac:dyDescent="0.3">
      <c r="B28" s="39"/>
      <c r="C28" s="40"/>
      <c r="D28" s="40"/>
      <c r="E28" s="40"/>
      <c r="F28" s="41" t="s">
        <v>51</v>
      </c>
      <c r="G28" s="40"/>
      <c r="H28" s="40"/>
      <c r="I28" s="40"/>
      <c r="J28" s="40"/>
      <c r="K28" s="40"/>
      <c r="L28" s="336">
        <v>0.21</v>
      </c>
      <c r="M28" s="337"/>
      <c r="N28" s="337"/>
      <c r="O28" s="337"/>
      <c r="P28" s="40"/>
      <c r="Q28" s="40"/>
      <c r="R28" s="40"/>
      <c r="S28" s="40"/>
      <c r="T28" s="40"/>
      <c r="U28" s="40"/>
      <c r="V28" s="40"/>
      <c r="W28" s="338">
        <f>ROUND(BD51,2)</f>
        <v>0</v>
      </c>
      <c r="X28" s="337"/>
      <c r="Y28" s="337"/>
      <c r="Z28" s="337"/>
      <c r="AA28" s="337"/>
      <c r="AB28" s="337"/>
      <c r="AC28" s="337"/>
      <c r="AD28" s="337"/>
      <c r="AE28" s="337"/>
      <c r="AF28" s="40"/>
      <c r="AG28" s="40"/>
      <c r="AH28" s="40"/>
      <c r="AI28" s="40"/>
      <c r="AJ28" s="40"/>
      <c r="AK28" s="338">
        <v>0</v>
      </c>
      <c r="AL28" s="337"/>
      <c r="AM28" s="337"/>
      <c r="AN28" s="337"/>
      <c r="AO28" s="337"/>
      <c r="AP28" s="40"/>
      <c r="AQ28" s="42"/>
      <c r="BG28" s="345"/>
    </row>
    <row r="29" spans="2:71" s="2" customFormat="1" ht="14.45" hidden="1" customHeight="1" x14ac:dyDescent="0.3">
      <c r="B29" s="39"/>
      <c r="C29" s="40"/>
      <c r="D29" s="40"/>
      <c r="E29" s="40"/>
      <c r="F29" s="41" t="s">
        <v>52</v>
      </c>
      <c r="G29" s="40"/>
      <c r="H29" s="40"/>
      <c r="I29" s="40"/>
      <c r="J29" s="40"/>
      <c r="K29" s="40"/>
      <c r="L29" s="336">
        <v>0.15</v>
      </c>
      <c r="M29" s="337"/>
      <c r="N29" s="337"/>
      <c r="O29" s="337"/>
      <c r="P29" s="40"/>
      <c r="Q29" s="40"/>
      <c r="R29" s="40"/>
      <c r="S29" s="40"/>
      <c r="T29" s="40"/>
      <c r="U29" s="40"/>
      <c r="V29" s="40"/>
      <c r="W29" s="338">
        <f>ROUND(BE51,2)</f>
        <v>0</v>
      </c>
      <c r="X29" s="337"/>
      <c r="Y29" s="337"/>
      <c r="Z29" s="337"/>
      <c r="AA29" s="337"/>
      <c r="AB29" s="337"/>
      <c r="AC29" s="337"/>
      <c r="AD29" s="337"/>
      <c r="AE29" s="337"/>
      <c r="AF29" s="40"/>
      <c r="AG29" s="40"/>
      <c r="AH29" s="40"/>
      <c r="AI29" s="40"/>
      <c r="AJ29" s="40"/>
      <c r="AK29" s="338">
        <v>0</v>
      </c>
      <c r="AL29" s="337"/>
      <c r="AM29" s="337"/>
      <c r="AN29" s="337"/>
      <c r="AO29" s="337"/>
      <c r="AP29" s="40"/>
      <c r="AQ29" s="42"/>
      <c r="BG29" s="345"/>
    </row>
    <row r="30" spans="2:71" s="2" customFormat="1" ht="14.45" hidden="1" customHeight="1" x14ac:dyDescent="0.3">
      <c r="B30" s="39"/>
      <c r="C30" s="40"/>
      <c r="D30" s="40"/>
      <c r="E30" s="40"/>
      <c r="F30" s="41" t="s">
        <v>53</v>
      </c>
      <c r="G30" s="40"/>
      <c r="H30" s="40"/>
      <c r="I30" s="40"/>
      <c r="J30" s="40"/>
      <c r="K30" s="40"/>
      <c r="L30" s="336">
        <v>0</v>
      </c>
      <c r="M30" s="337"/>
      <c r="N30" s="337"/>
      <c r="O30" s="337"/>
      <c r="P30" s="40"/>
      <c r="Q30" s="40"/>
      <c r="R30" s="40"/>
      <c r="S30" s="40"/>
      <c r="T30" s="40"/>
      <c r="U30" s="40"/>
      <c r="V30" s="40"/>
      <c r="W30" s="338">
        <f>ROUND(BF51,2)</f>
        <v>0</v>
      </c>
      <c r="X30" s="337"/>
      <c r="Y30" s="337"/>
      <c r="Z30" s="337"/>
      <c r="AA30" s="337"/>
      <c r="AB30" s="337"/>
      <c r="AC30" s="337"/>
      <c r="AD30" s="337"/>
      <c r="AE30" s="337"/>
      <c r="AF30" s="40"/>
      <c r="AG30" s="40"/>
      <c r="AH30" s="40"/>
      <c r="AI30" s="40"/>
      <c r="AJ30" s="40"/>
      <c r="AK30" s="338">
        <v>0</v>
      </c>
      <c r="AL30" s="337"/>
      <c r="AM30" s="337"/>
      <c r="AN30" s="337"/>
      <c r="AO30" s="337"/>
      <c r="AP30" s="40"/>
      <c r="AQ30" s="42"/>
      <c r="BG30" s="345"/>
    </row>
    <row r="31" spans="2:71" s="1" customFormat="1" ht="6.95" customHeight="1" x14ac:dyDescent="0.3">
      <c r="B31" s="33"/>
      <c r="C31" s="34"/>
      <c r="D31" s="34"/>
      <c r="E31" s="34"/>
      <c r="F31" s="34"/>
      <c r="G31" s="34"/>
      <c r="H31" s="34"/>
      <c r="I31" s="34"/>
      <c r="J31" s="34"/>
      <c r="K31" s="34"/>
      <c r="L31" s="34"/>
      <c r="M31" s="34"/>
      <c r="N31" s="34"/>
      <c r="O31" s="34"/>
      <c r="P31" s="34"/>
      <c r="Q31" s="34"/>
      <c r="R31" s="34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  <c r="AF31" s="34"/>
      <c r="AG31" s="34"/>
      <c r="AH31" s="34"/>
      <c r="AI31" s="34"/>
      <c r="AJ31" s="34"/>
      <c r="AK31" s="34"/>
      <c r="AL31" s="34"/>
      <c r="AM31" s="34"/>
      <c r="AN31" s="34"/>
      <c r="AO31" s="34"/>
      <c r="AP31" s="34"/>
      <c r="AQ31" s="37"/>
      <c r="BG31" s="344"/>
    </row>
    <row r="32" spans="2:71" s="1" customFormat="1" ht="25.9" customHeight="1" x14ac:dyDescent="0.3">
      <c r="B32" s="33"/>
      <c r="C32" s="43"/>
      <c r="D32" s="44" t="s">
        <v>54</v>
      </c>
      <c r="E32" s="45"/>
      <c r="F32" s="45"/>
      <c r="G32" s="45"/>
      <c r="H32" s="45"/>
      <c r="I32" s="45"/>
      <c r="J32" s="45"/>
      <c r="K32" s="45"/>
      <c r="L32" s="45"/>
      <c r="M32" s="45"/>
      <c r="N32" s="45"/>
      <c r="O32" s="45"/>
      <c r="P32" s="45"/>
      <c r="Q32" s="45"/>
      <c r="R32" s="45"/>
      <c r="S32" s="45"/>
      <c r="T32" s="46" t="s">
        <v>55</v>
      </c>
      <c r="U32" s="45"/>
      <c r="V32" s="45"/>
      <c r="W32" s="45"/>
      <c r="X32" s="339" t="s">
        <v>56</v>
      </c>
      <c r="Y32" s="340"/>
      <c r="Z32" s="340"/>
      <c r="AA32" s="340"/>
      <c r="AB32" s="340"/>
      <c r="AC32" s="45"/>
      <c r="AD32" s="45"/>
      <c r="AE32" s="45"/>
      <c r="AF32" s="45"/>
      <c r="AG32" s="45"/>
      <c r="AH32" s="45"/>
      <c r="AI32" s="45"/>
      <c r="AJ32" s="45"/>
      <c r="AK32" s="341">
        <f>SUM(AK23:AK30)</f>
        <v>0</v>
      </c>
      <c r="AL32" s="340"/>
      <c r="AM32" s="340"/>
      <c r="AN32" s="340"/>
      <c r="AO32" s="342"/>
      <c r="AP32" s="43"/>
      <c r="AQ32" s="47"/>
      <c r="BG32" s="344"/>
    </row>
    <row r="33" spans="2:58" s="1" customFormat="1" ht="6.95" customHeight="1" x14ac:dyDescent="0.3">
      <c r="B33" s="33"/>
      <c r="C33" s="34"/>
      <c r="D33" s="34"/>
      <c r="E33" s="34"/>
      <c r="F33" s="34"/>
      <c r="G33" s="34"/>
      <c r="H33" s="34"/>
      <c r="I33" s="34"/>
      <c r="J33" s="34"/>
      <c r="K33" s="34"/>
      <c r="L33" s="34"/>
      <c r="M33" s="34"/>
      <c r="N33" s="34"/>
      <c r="O33" s="34"/>
      <c r="P33" s="34"/>
      <c r="Q33" s="34"/>
      <c r="R33" s="34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  <c r="AF33" s="34"/>
      <c r="AG33" s="34"/>
      <c r="AH33" s="34"/>
      <c r="AI33" s="34"/>
      <c r="AJ33" s="34"/>
      <c r="AK33" s="34"/>
      <c r="AL33" s="34"/>
      <c r="AM33" s="34"/>
      <c r="AN33" s="34"/>
      <c r="AO33" s="34"/>
      <c r="AP33" s="34"/>
      <c r="AQ33" s="37"/>
    </row>
    <row r="34" spans="2:58" s="1" customFormat="1" ht="6.95" customHeight="1" x14ac:dyDescent="0.3">
      <c r="B34" s="48"/>
      <c r="C34" s="49"/>
      <c r="D34" s="49"/>
      <c r="E34" s="49"/>
      <c r="F34" s="49"/>
      <c r="G34" s="49"/>
      <c r="H34" s="49"/>
      <c r="I34" s="49"/>
      <c r="J34" s="49"/>
      <c r="K34" s="49"/>
      <c r="L34" s="49"/>
      <c r="M34" s="49"/>
      <c r="N34" s="49"/>
      <c r="O34" s="49"/>
      <c r="P34" s="49"/>
      <c r="Q34" s="49"/>
      <c r="R34" s="49"/>
      <c r="S34" s="49"/>
      <c r="T34" s="49"/>
      <c r="U34" s="49"/>
      <c r="V34" s="49"/>
      <c r="W34" s="49"/>
      <c r="X34" s="49"/>
      <c r="Y34" s="49"/>
      <c r="Z34" s="49"/>
      <c r="AA34" s="49"/>
      <c r="AB34" s="49"/>
      <c r="AC34" s="49"/>
      <c r="AD34" s="49"/>
      <c r="AE34" s="49"/>
      <c r="AF34" s="49"/>
      <c r="AG34" s="49"/>
      <c r="AH34" s="49"/>
      <c r="AI34" s="49"/>
      <c r="AJ34" s="49"/>
      <c r="AK34" s="49"/>
      <c r="AL34" s="49"/>
      <c r="AM34" s="49"/>
      <c r="AN34" s="49"/>
      <c r="AO34" s="49"/>
      <c r="AP34" s="49"/>
      <c r="AQ34" s="50"/>
    </row>
    <row r="38" spans="2:58" s="1" customFormat="1" ht="6.95" customHeight="1" x14ac:dyDescent="0.3">
      <c r="B38" s="51"/>
      <c r="C38" s="52"/>
      <c r="D38" s="52"/>
      <c r="E38" s="52"/>
      <c r="F38" s="52"/>
      <c r="G38" s="52"/>
      <c r="H38" s="52"/>
      <c r="I38" s="52"/>
      <c r="J38" s="52"/>
      <c r="K38" s="52"/>
      <c r="L38" s="52"/>
      <c r="M38" s="52"/>
      <c r="N38" s="52"/>
      <c r="O38" s="52"/>
      <c r="P38" s="52"/>
      <c r="Q38" s="52"/>
      <c r="R38" s="52"/>
      <c r="S38" s="52"/>
      <c r="T38" s="52"/>
      <c r="U38" s="52"/>
      <c r="V38" s="52"/>
      <c r="W38" s="52"/>
      <c r="X38" s="52"/>
      <c r="Y38" s="52"/>
      <c r="Z38" s="52"/>
      <c r="AA38" s="52"/>
      <c r="AB38" s="52"/>
      <c r="AC38" s="52"/>
      <c r="AD38" s="52"/>
      <c r="AE38" s="52"/>
      <c r="AF38" s="52"/>
      <c r="AG38" s="52"/>
      <c r="AH38" s="52"/>
      <c r="AI38" s="52"/>
      <c r="AJ38" s="52"/>
      <c r="AK38" s="52"/>
      <c r="AL38" s="52"/>
      <c r="AM38" s="52"/>
      <c r="AN38" s="52"/>
      <c r="AO38" s="52"/>
      <c r="AP38" s="52"/>
      <c r="AQ38" s="52"/>
      <c r="AR38" s="53"/>
    </row>
    <row r="39" spans="2:58" s="1" customFormat="1" ht="36.950000000000003" customHeight="1" x14ac:dyDescent="0.3">
      <c r="B39" s="33"/>
      <c r="C39" s="54" t="s">
        <v>57</v>
      </c>
      <c r="D39" s="55"/>
      <c r="E39" s="55"/>
      <c r="F39" s="55"/>
      <c r="G39" s="55"/>
      <c r="H39" s="55"/>
      <c r="I39" s="55"/>
      <c r="J39" s="55"/>
      <c r="K39" s="55"/>
      <c r="L39" s="55"/>
      <c r="M39" s="55"/>
      <c r="N39" s="55"/>
      <c r="O39" s="55"/>
      <c r="P39" s="55"/>
      <c r="Q39" s="55"/>
      <c r="R39" s="55"/>
      <c r="S39" s="55"/>
      <c r="T39" s="55"/>
      <c r="U39" s="55"/>
      <c r="V39" s="55"/>
      <c r="W39" s="55"/>
      <c r="X39" s="55"/>
      <c r="Y39" s="55"/>
      <c r="Z39" s="55"/>
      <c r="AA39" s="55"/>
      <c r="AB39" s="55"/>
      <c r="AC39" s="55"/>
      <c r="AD39" s="55"/>
      <c r="AE39" s="55"/>
      <c r="AF39" s="55"/>
      <c r="AG39" s="55"/>
      <c r="AH39" s="55"/>
      <c r="AI39" s="55"/>
      <c r="AJ39" s="55"/>
      <c r="AK39" s="55"/>
      <c r="AL39" s="55"/>
      <c r="AM39" s="55"/>
      <c r="AN39" s="55"/>
      <c r="AO39" s="55"/>
      <c r="AP39" s="55"/>
      <c r="AQ39" s="55"/>
      <c r="AR39" s="53"/>
    </row>
    <row r="40" spans="2:58" s="1" customFormat="1" ht="6.95" customHeight="1" x14ac:dyDescent="0.3">
      <c r="B40" s="33"/>
      <c r="C40" s="55"/>
      <c r="D40" s="55"/>
      <c r="E40" s="55"/>
      <c r="F40" s="55"/>
      <c r="G40" s="55"/>
      <c r="H40" s="55"/>
      <c r="I40" s="55"/>
      <c r="J40" s="55"/>
      <c r="K40" s="55"/>
      <c r="L40" s="55"/>
      <c r="M40" s="55"/>
      <c r="N40" s="55"/>
      <c r="O40" s="55"/>
      <c r="P40" s="55"/>
      <c r="Q40" s="55"/>
      <c r="R40" s="55"/>
      <c r="S40" s="55"/>
      <c r="T40" s="55"/>
      <c r="U40" s="55"/>
      <c r="V40" s="55"/>
      <c r="W40" s="55"/>
      <c r="X40" s="55"/>
      <c r="Y40" s="55"/>
      <c r="Z40" s="55"/>
      <c r="AA40" s="55"/>
      <c r="AB40" s="55"/>
      <c r="AC40" s="55"/>
      <c r="AD40" s="55"/>
      <c r="AE40" s="55"/>
      <c r="AF40" s="55"/>
      <c r="AG40" s="55"/>
      <c r="AH40" s="55"/>
      <c r="AI40" s="55"/>
      <c r="AJ40" s="55"/>
      <c r="AK40" s="55"/>
      <c r="AL40" s="55"/>
      <c r="AM40" s="55"/>
      <c r="AN40" s="55"/>
      <c r="AO40" s="55"/>
      <c r="AP40" s="55"/>
      <c r="AQ40" s="55"/>
      <c r="AR40" s="53"/>
    </row>
    <row r="41" spans="2:58" s="3" customFormat="1" ht="14.45" customHeight="1" x14ac:dyDescent="0.3">
      <c r="B41" s="56"/>
      <c r="C41" s="57" t="s">
        <v>14</v>
      </c>
      <c r="D41" s="58"/>
      <c r="E41" s="58"/>
      <c r="F41" s="58"/>
      <c r="G41" s="58"/>
      <c r="H41" s="58"/>
      <c r="I41" s="58"/>
      <c r="J41" s="58"/>
      <c r="K41" s="58"/>
      <c r="L41" s="58" t="str">
        <f>K5</f>
        <v>2016/002_vz</v>
      </c>
      <c r="M41" s="58"/>
      <c r="N41" s="58"/>
      <c r="O41" s="58"/>
      <c r="P41" s="58"/>
      <c r="Q41" s="58"/>
      <c r="R41" s="58"/>
      <c r="S41" s="58"/>
      <c r="T41" s="58"/>
      <c r="U41" s="58"/>
      <c r="V41" s="58"/>
      <c r="W41" s="58"/>
      <c r="X41" s="58"/>
      <c r="Y41" s="58"/>
      <c r="Z41" s="58"/>
      <c r="AA41" s="58"/>
      <c r="AB41" s="58"/>
      <c r="AC41" s="58"/>
      <c r="AD41" s="58"/>
      <c r="AE41" s="58"/>
      <c r="AF41" s="58"/>
      <c r="AG41" s="58"/>
      <c r="AH41" s="58"/>
      <c r="AI41" s="58"/>
      <c r="AJ41" s="58"/>
      <c r="AK41" s="58"/>
      <c r="AL41" s="58"/>
      <c r="AM41" s="58"/>
      <c r="AN41" s="58"/>
      <c r="AO41" s="58"/>
      <c r="AP41" s="58"/>
      <c r="AQ41" s="58"/>
      <c r="AR41" s="59"/>
    </row>
    <row r="42" spans="2:58" s="4" customFormat="1" ht="36.950000000000003" customHeight="1" x14ac:dyDescent="0.3">
      <c r="B42" s="60"/>
      <c r="C42" s="61" t="s">
        <v>17</v>
      </c>
      <c r="D42" s="62"/>
      <c r="E42" s="62"/>
      <c r="F42" s="62"/>
      <c r="G42" s="62"/>
      <c r="H42" s="62"/>
      <c r="I42" s="62"/>
      <c r="J42" s="62"/>
      <c r="K42" s="62"/>
      <c r="L42" s="321" t="str">
        <f>K6</f>
        <v>Odolov</v>
      </c>
      <c r="M42" s="322"/>
      <c r="N42" s="322"/>
      <c r="O42" s="322"/>
      <c r="P42" s="322"/>
      <c r="Q42" s="322"/>
      <c r="R42" s="322"/>
      <c r="S42" s="322"/>
      <c r="T42" s="322"/>
      <c r="U42" s="322"/>
      <c r="V42" s="322"/>
      <c r="W42" s="322"/>
      <c r="X42" s="322"/>
      <c r="Y42" s="322"/>
      <c r="Z42" s="322"/>
      <c r="AA42" s="322"/>
      <c r="AB42" s="322"/>
      <c r="AC42" s="322"/>
      <c r="AD42" s="322"/>
      <c r="AE42" s="322"/>
      <c r="AF42" s="322"/>
      <c r="AG42" s="322"/>
      <c r="AH42" s="322"/>
      <c r="AI42" s="322"/>
      <c r="AJ42" s="322"/>
      <c r="AK42" s="322"/>
      <c r="AL42" s="322"/>
      <c r="AM42" s="322"/>
      <c r="AN42" s="322"/>
      <c r="AO42" s="322"/>
      <c r="AP42" s="62"/>
      <c r="AQ42" s="62"/>
      <c r="AR42" s="63"/>
    </row>
    <row r="43" spans="2:58" s="1" customFormat="1" ht="6.95" customHeight="1" x14ac:dyDescent="0.3">
      <c r="B43" s="33"/>
      <c r="C43" s="55"/>
      <c r="D43" s="55"/>
      <c r="E43" s="55"/>
      <c r="F43" s="55"/>
      <c r="G43" s="55"/>
      <c r="H43" s="55"/>
      <c r="I43" s="55"/>
      <c r="J43" s="55"/>
      <c r="K43" s="55"/>
      <c r="L43" s="55"/>
      <c r="M43" s="55"/>
      <c r="N43" s="55"/>
      <c r="O43" s="55"/>
      <c r="P43" s="55"/>
      <c r="Q43" s="55"/>
      <c r="R43" s="55"/>
      <c r="S43" s="55"/>
      <c r="T43" s="55"/>
      <c r="U43" s="55"/>
      <c r="V43" s="55"/>
      <c r="W43" s="55"/>
      <c r="X43" s="55"/>
      <c r="Y43" s="55"/>
      <c r="Z43" s="55"/>
      <c r="AA43" s="55"/>
      <c r="AB43" s="55"/>
      <c r="AC43" s="55"/>
      <c r="AD43" s="55"/>
      <c r="AE43" s="55"/>
      <c r="AF43" s="55"/>
      <c r="AG43" s="55"/>
      <c r="AH43" s="55"/>
      <c r="AI43" s="55"/>
      <c r="AJ43" s="55"/>
      <c r="AK43" s="55"/>
      <c r="AL43" s="55"/>
      <c r="AM43" s="55"/>
      <c r="AN43" s="55"/>
      <c r="AO43" s="55"/>
      <c r="AP43" s="55"/>
      <c r="AQ43" s="55"/>
      <c r="AR43" s="53"/>
    </row>
    <row r="44" spans="2:58" s="1" customFormat="1" ht="15" x14ac:dyDescent="0.3">
      <c r="B44" s="33"/>
      <c r="C44" s="57" t="s">
        <v>25</v>
      </c>
      <c r="D44" s="55"/>
      <c r="E44" s="55"/>
      <c r="F44" s="55"/>
      <c r="G44" s="55"/>
      <c r="H44" s="55"/>
      <c r="I44" s="55"/>
      <c r="J44" s="55"/>
      <c r="K44" s="55"/>
      <c r="L44" s="64" t="str">
        <f>IF(K8="","",K8)</f>
        <v xml:space="preserve"> </v>
      </c>
      <c r="M44" s="55"/>
      <c r="N44" s="55"/>
      <c r="O44" s="55"/>
      <c r="P44" s="55"/>
      <c r="Q44" s="55"/>
      <c r="R44" s="55"/>
      <c r="S44" s="55"/>
      <c r="T44" s="55"/>
      <c r="U44" s="55"/>
      <c r="V44" s="55"/>
      <c r="W44" s="55"/>
      <c r="X44" s="55"/>
      <c r="Y44" s="55"/>
      <c r="Z44" s="55"/>
      <c r="AA44" s="55"/>
      <c r="AB44" s="55"/>
      <c r="AC44" s="55"/>
      <c r="AD44" s="55"/>
      <c r="AE44" s="55"/>
      <c r="AF44" s="55"/>
      <c r="AG44" s="55"/>
      <c r="AH44" s="55"/>
      <c r="AI44" s="57" t="s">
        <v>27</v>
      </c>
      <c r="AJ44" s="55"/>
      <c r="AK44" s="55"/>
      <c r="AL44" s="55"/>
      <c r="AM44" s="323" t="str">
        <f>IF(AN8= "","",AN8)</f>
        <v>30.12.2016</v>
      </c>
      <c r="AN44" s="324"/>
      <c r="AO44" s="55"/>
      <c r="AP44" s="55"/>
      <c r="AQ44" s="55"/>
      <c r="AR44" s="53"/>
    </row>
    <row r="45" spans="2:58" s="1" customFormat="1" ht="6.95" customHeight="1" x14ac:dyDescent="0.3">
      <c r="B45" s="33"/>
      <c r="C45" s="55"/>
      <c r="D45" s="55"/>
      <c r="E45" s="55"/>
      <c r="F45" s="55"/>
      <c r="G45" s="55"/>
      <c r="H45" s="55"/>
      <c r="I45" s="55"/>
      <c r="J45" s="55"/>
      <c r="K45" s="55"/>
      <c r="L45" s="55"/>
      <c r="M45" s="55"/>
      <c r="N45" s="55"/>
      <c r="O45" s="55"/>
      <c r="P45" s="55"/>
      <c r="Q45" s="55"/>
      <c r="R45" s="55"/>
      <c r="S45" s="55"/>
      <c r="T45" s="55"/>
      <c r="U45" s="55"/>
      <c r="V45" s="55"/>
      <c r="W45" s="55"/>
      <c r="X45" s="55"/>
      <c r="Y45" s="55"/>
      <c r="Z45" s="55"/>
      <c r="AA45" s="55"/>
      <c r="AB45" s="55"/>
      <c r="AC45" s="55"/>
      <c r="AD45" s="55"/>
      <c r="AE45" s="55"/>
      <c r="AF45" s="55"/>
      <c r="AG45" s="55"/>
      <c r="AH45" s="55"/>
      <c r="AI45" s="55"/>
      <c r="AJ45" s="55"/>
      <c r="AK45" s="55"/>
      <c r="AL45" s="55"/>
      <c r="AM45" s="55"/>
      <c r="AN45" s="55"/>
      <c r="AO45" s="55"/>
      <c r="AP45" s="55"/>
      <c r="AQ45" s="55"/>
      <c r="AR45" s="53"/>
    </row>
    <row r="46" spans="2:58" s="1" customFormat="1" ht="15" x14ac:dyDescent="0.3">
      <c r="B46" s="33"/>
      <c r="C46" s="57" t="s">
        <v>33</v>
      </c>
      <c r="D46" s="55"/>
      <c r="E46" s="55"/>
      <c r="F46" s="55"/>
      <c r="G46" s="55"/>
      <c r="H46" s="55"/>
      <c r="I46" s="55"/>
      <c r="J46" s="55"/>
      <c r="K46" s="55"/>
      <c r="L46" s="58" t="str">
        <f>IF(E11= "","",E11)</f>
        <v xml:space="preserve"> </v>
      </c>
      <c r="M46" s="55"/>
      <c r="N46" s="55"/>
      <c r="O46" s="55"/>
      <c r="P46" s="55"/>
      <c r="Q46" s="55"/>
      <c r="R46" s="55"/>
      <c r="S46" s="55"/>
      <c r="T46" s="55"/>
      <c r="U46" s="55"/>
      <c r="V46" s="55"/>
      <c r="W46" s="55"/>
      <c r="X46" s="55"/>
      <c r="Y46" s="55"/>
      <c r="Z46" s="55"/>
      <c r="AA46" s="55"/>
      <c r="AB46" s="55"/>
      <c r="AC46" s="55"/>
      <c r="AD46" s="55"/>
      <c r="AE46" s="55"/>
      <c r="AF46" s="55"/>
      <c r="AG46" s="55"/>
      <c r="AH46" s="55"/>
      <c r="AI46" s="57" t="s">
        <v>39</v>
      </c>
      <c r="AJ46" s="55"/>
      <c r="AK46" s="55"/>
      <c r="AL46" s="55"/>
      <c r="AM46" s="325" t="str">
        <f>IF(E17="","",E17)</f>
        <v>Ing. Hana Bezstarosti</v>
      </c>
      <c r="AN46" s="324"/>
      <c r="AO46" s="324"/>
      <c r="AP46" s="324"/>
      <c r="AQ46" s="55"/>
      <c r="AR46" s="53"/>
      <c r="AS46" s="326" t="s">
        <v>58</v>
      </c>
      <c r="AT46" s="327"/>
      <c r="AU46" s="65"/>
      <c r="AV46" s="65"/>
      <c r="AW46" s="65"/>
      <c r="AX46" s="65"/>
      <c r="AY46" s="65"/>
      <c r="AZ46" s="65"/>
      <c r="BA46" s="65"/>
      <c r="BB46" s="65"/>
      <c r="BC46" s="65"/>
      <c r="BD46" s="65"/>
      <c r="BE46" s="65"/>
      <c r="BF46" s="66"/>
    </row>
    <row r="47" spans="2:58" s="1" customFormat="1" ht="15" x14ac:dyDescent="0.3">
      <c r="B47" s="33"/>
      <c r="C47" s="57" t="s">
        <v>37</v>
      </c>
      <c r="D47" s="55"/>
      <c r="E47" s="55"/>
      <c r="F47" s="55"/>
      <c r="G47" s="55"/>
      <c r="H47" s="55"/>
      <c r="I47" s="55"/>
      <c r="J47" s="55"/>
      <c r="K47" s="55"/>
      <c r="L47" s="58" t="str">
        <f>IF(E14= "Vyplň údaj","",E14)</f>
        <v/>
      </c>
      <c r="M47" s="55"/>
      <c r="N47" s="55"/>
      <c r="O47" s="55"/>
      <c r="P47" s="55"/>
      <c r="Q47" s="55"/>
      <c r="R47" s="55"/>
      <c r="S47" s="55"/>
      <c r="T47" s="55"/>
      <c r="U47" s="55"/>
      <c r="V47" s="55"/>
      <c r="W47" s="55"/>
      <c r="X47" s="55"/>
      <c r="Y47" s="55"/>
      <c r="Z47" s="55"/>
      <c r="AA47" s="55"/>
      <c r="AB47" s="55"/>
      <c r="AC47" s="55"/>
      <c r="AD47" s="55"/>
      <c r="AE47" s="55"/>
      <c r="AF47" s="55"/>
      <c r="AG47" s="55"/>
      <c r="AH47" s="55"/>
      <c r="AI47" s="55"/>
      <c r="AJ47" s="55"/>
      <c r="AK47" s="55"/>
      <c r="AL47" s="55"/>
      <c r="AM47" s="55"/>
      <c r="AN47" s="55"/>
      <c r="AO47" s="55"/>
      <c r="AP47" s="55"/>
      <c r="AQ47" s="55"/>
      <c r="AR47" s="53"/>
      <c r="AS47" s="328"/>
      <c r="AT47" s="329"/>
      <c r="AU47" s="67"/>
      <c r="AV47" s="67"/>
      <c r="AW47" s="67"/>
      <c r="AX47" s="67"/>
      <c r="AY47" s="67"/>
      <c r="AZ47" s="67"/>
      <c r="BA47" s="67"/>
      <c r="BB47" s="67"/>
      <c r="BC47" s="67"/>
      <c r="BD47" s="67"/>
      <c r="BE47" s="67"/>
      <c r="BF47" s="68"/>
    </row>
    <row r="48" spans="2:58" s="1" customFormat="1" ht="10.9" customHeight="1" x14ac:dyDescent="0.3">
      <c r="B48" s="33"/>
      <c r="C48" s="55"/>
      <c r="D48" s="55"/>
      <c r="E48" s="55"/>
      <c r="F48" s="55"/>
      <c r="G48" s="55"/>
      <c r="H48" s="55"/>
      <c r="I48" s="55"/>
      <c r="J48" s="55"/>
      <c r="K48" s="55"/>
      <c r="L48" s="55"/>
      <c r="M48" s="55"/>
      <c r="N48" s="55"/>
      <c r="O48" s="55"/>
      <c r="P48" s="55"/>
      <c r="Q48" s="55"/>
      <c r="R48" s="55"/>
      <c r="S48" s="55"/>
      <c r="T48" s="55"/>
      <c r="U48" s="55"/>
      <c r="V48" s="55"/>
      <c r="W48" s="55"/>
      <c r="X48" s="55"/>
      <c r="Y48" s="55"/>
      <c r="Z48" s="55"/>
      <c r="AA48" s="55"/>
      <c r="AB48" s="55"/>
      <c r="AC48" s="55"/>
      <c r="AD48" s="55"/>
      <c r="AE48" s="55"/>
      <c r="AF48" s="55"/>
      <c r="AG48" s="55"/>
      <c r="AH48" s="55"/>
      <c r="AI48" s="55"/>
      <c r="AJ48" s="55"/>
      <c r="AK48" s="55"/>
      <c r="AL48" s="55"/>
      <c r="AM48" s="55"/>
      <c r="AN48" s="55"/>
      <c r="AO48" s="55"/>
      <c r="AP48" s="55"/>
      <c r="AQ48" s="55"/>
      <c r="AR48" s="53"/>
      <c r="AS48" s="330"/>
      <c r="AT48" s="331"/>
      <c r="AU48" s="34"/>
      <c r="AV48" s="34"/>
      <c r="AW48" s="34"/>
      <c r="AX48" s="34"/>
      <c r="AY48" s="34"/>
      <c r="AZ48" s="34"/>
      <c r="BA48" s="34"/>
      <c r="BB48" s="34"/>
      <c r="BC48" s="34"/>
      <c r="BD48" s="34"/>
      <c r="BE48" s="34"/>
      <c r="BF48" s="70"/>
    </row>
    <row r="49" spans="1:91" s="1" customFormat="1" ht="29.25" customHeight="1" x14ac:dyDescent="0.3">
      <c r="B49" s="33"/>
      <c r="C49" s="332" t="s">
        <v>59</v>
      </c>
      <c r="D49" s="333"/>
      <c r="E49" s="333"/>
      <c r="F49" s="333"/>
      <c r="G49" s="333"/>
      <c r="H49" s="71"/>
      <c r="I49" s="334" t="s">
        <v>60</v>
      </c>
      <c r="J49" s="333"/>
      <c r="K49" s="333"/>
      <c r="L49" s="333"/>
      <c r="M49" s="333"/>
      <c r="N49" s="333"/>
      <c r="O49" s="333"/>
      <c r="P49" s="333"/>
      <c r="Q49" s="333"/>
      <c r="R49" s="333"/>
      <c r="S49" s="333"/>
      <c r="T49" s="333"/>
      <c r="U49" s="333"/>
      <c r="V49" s="333"/>
      <c r="W49" s="333"/>
      <c r="X49" s="333"/>
      <c r="Y49" s="333"/>
      <c r="Z49" s="333"/>
      <c r="AA49" s="333"/>
      <c r="AB49" s="333"/>
      <c r="AC49" s="333"/>
      <c r="AD49" s="333"/>
      <c r="AE49" s="333"/>
      <c r="AF49" s="333"/>
      <c r="AG49" s="335" t="s">
        <v>61</v>
      </c>
      <c r="AH49" s="333"/>
      <c r="AI49" s="333"/>
      <c r="AJ49" s="333"/>
      <c r="AK49" s="333"/>
      <c r="AL49" s="333"/>
      <c r="AM49" s="333"/>
      <c r="AN49" s="334" t="s">
        <v>62</v>
      </c>
      <c r="AO49" s="333"/>
      <c r="AP49" s="333"/>
      <c r="AQ49" s="72" t="s">
        <v>63</v>
      </c>
      <c r="AR49" s="53"/>
      <c r="AS49" s="73" t="s">
        <v>64</v>
      </c>
      <c r="AT49" s="74" t="s">
        <v>65</v>
      </c>
      <c r="AU49" s="74" t="s">
        <v>66</v>
      </c>
      <c r="AV49" s="74" t="s">
        <v>67</v>
      </c>
      <c r="AW49" s="74" t="s">
        <v>68</v>
      </c>
      <c r="AX49" s="74" t="s">
        <v>69</v>
      </c>
      <c r="AY49" s="74" t="s">
        <v>70</v>
      </c>
      <c r="AZ49" s="74" t="s">
        <v>71</v>
      </c>
      <c r="BA49" s="74" t="s">
        <v>72</v>
      </c>
      <c r="BB49" s="74" t="s">
        <v>73</v>
      </c>
      <c r="BC49" s="74" t="s">
        <v>74</v>
      </c>
      <c r="BD49" s="74" t="s">
        <v>75</v>
      </c>
      <c r="BE49" s="74" t="s">
        <v>76</v>
      </c>
      <c r="BF49" s="75" t="s">
        <v>77</v>
      </c>
    </row>
    <row r="50" spans="1:91" s="1" customFormat="1" ht="10.9" customHeight="1" x14ac:dyDescent="0.3">
      <c r="B50" s="33"/>
      <c r="C50" s="55"/>
      <c r="D50" s="55"/>
      <c r="E50" s="55"/>
      <c r="F50" s="55"/>
      <c r="G50" s="55"/>
      <c r="H50" s="55"/>
      <c r="I50" s="55"/>
      <c r="J50" s="55"/>
      <c r="K50" s="55"/>
      <c r="L50" s="55"/>
      <c r="M50" s="55"/>
      <c r="N50" s="55"/>
      <c r="O50" s="55"/>
      <c r="P50" s="55"/>
      <c r="Q50" s="55"/>
      <c r="R50" s="55"/>
      <c r="S50" s="55"/>
      <c r="T50" s="55"/>
      <c r="U50" s="55"/>
      <c r="V50" s="55"/>
      <c r="W50" s="55"/>
      <c r="X50" s="55"/>
      <c r="Y50" s="55"/>
      <c r="Z50" s="55"/>
      <c r="AA50" s="55"/>
      <c r="AB50" s="55"/>
      <c r="AC50" s="55"/>
      <c r="AD50" s="55"/>
      <c r="AE50" s="55"/>
      <c r="AF50" s="55"/>
      <c r="AG50" s="55"/>
      <c r="AH50" s="55"/>
      <c r="AI50" s="55"/>
      <c r="AJ50" s="55"/>
      <c r="AK50" s="55"/>
      <c r="AL50" s="55"/>
      <c r="AM50" s="55"/>
      <c r="AN50" s="55"/>
      <c r="AO50" s="55"/>
      <c r="AP50" s="55"/>
      <c r="AQ50" s="55"/>
      <c r="AR50" s="53"/>
      <c r="AS50" s="76"/>
      <c r="AT50" s="77"/>
      <c r="AU50" s="77"/>
      <c r="AV50" s="77"/>
      <c r="AW50" s="77"/>
      <c r="AX50" s="77"/>
      <c r="AY50" s="77"/>
      <c r="AZ50" s="77"/>
      <c r="BA50" s="77"/>
      <c r="BB50" s="77"/>
      <c r="BC50" s="77"/>
      <c r="BD50" s="77"/>
      <c r="BE50" s="77"/>
      <c r="BF50" s="78"/>
    </row>
    <row r="51" spans="1:91" s="4" customFormat="1" ht="32.450000000000003" customHeight="1" x14ac:dyDescent="0.3">
      <c r="B51" s="60"/>
      <c r="C51" s="79" t="s">
        <v>78</v>
      </c>
      <c r="D51" s="80"/>
      <c r="E51" s="80"/>
      <c r="F51" s="80"/>
      <c r="G51" s="80"/>
      <c r="H51" s="80"/>
      <c r="I51" s="80"/>
      <c r="J51" s="80"/>
      <c r="K51" s="80"/>
      <c r="L51" s="80"/>
      <c r="M51" s="80"/>
      <c r="N51" s="80"/>
      <c r="O51" s="80"/>
      <c r="P51" s="80"/>
      <c r="Q51" s="80"/>
      <c r="R51" s="80"/>
      <c r="S51" s="80"/>
      <c r="T51" s="80"/>
      <c r="U51" s="80"/>
      <c r="V51" s="80"/>
      <c r="W51" s="80"/>
      <c r="X51" s="80"/>
      <c r="Y51" s="80"/>
      <c r="Z51" s="80"/>
      <c r="AA51" s="80"/>
      <c r="AB51" s="80"/>
      <c r="AC51" s="80"/>
      <c r="AD51" s="80"/>
      <c r="AE51" s="80"/>
      <c r="AF51" s="80"/>
      <c r="AG51" s="319">
        <f>ROUND(AG52,2)</f>
        <v>0</v>
      </c>
      <c r="AH51" s="319"/>
      <c r="AI51" s="319"/>
      <c r="AJ51" s="319"/>
      <c r="AK51" s="319"/>
      <c r="AL51" s="319"/>
      <c r="AM51" s="319"/>
      <c r="AN51" s="320">
        <f>SUM(AG51,AV51)</f>
        <v>0</v>
      </c>
      <c r="AO51" s="320"/>
      <c r="AP51" s="320"/>
      <c r="AQ51" s="81" t="s">
        <v>35</v>
      </c>
      <c r="AR51" s="63"/>
      <c r="AS51" s="82">
        <f>ROUND(AS52,2)</f>
        <v>0</v>
      </c>
      <c r="AT51" s="83">
        <f>ROUND(AT52,2)</f>
        <v>0</v>
      </c>
      <c r="AU51" s="84">
        <f>ROUND(AU52,2)</f>
        <v>0</v>
      </c>
      <c r="AV51" s="84">
        <f>ROUND(SUM(AX51:AY51),2)</f>
        <v>0</v>
      </c>
      <c r="AW51" s="85">
        <f>ROUND(AW52,5)</f>
        <v>0</v>
      </c>
      <c r="AX51" s="84">
        <f>ROUND(BB51*L26,2)</f>
        <v>0</v>
      </c>
      <c r="AY51" s="84">
        <f>ROUND(BC51*L27,2)</f>
        <v>0</v>
      </c>
      <c r="AZ51" s="84">
        <f>ROUND(BD51*L26,2)</f>
        <v>0</v>
      </c>
      <c r="BA51" s="84">
        <f>ROUND(BE51*L27,2)</f>
        <v>0</v>
      </c>
      <c r="BB51" s="84">
        <f>ROUND(BB52,2)</f>
        <v>0</v>
      </c>
      <c r="BC51" s="84">
        <f>ROUND(BC52,2)</f>
        <v>0</v>
      </c>
      <c r="BD51" s="84">
        <f>ROUND(BD52,2)</f>
        <v>0</v>
      </c>
      <c r="BE51" s="84">
        <f>ROUND(BE52,2)</f>
        <v>0</v>
      </c>
      <c r="BF51" s="86">
        <f>ROUND(BF52,2)</f>
        <v>0</v>
      </c>
      <c r="BS51" s="87" t="s">
        <v>79</v>
      </c>
      <c r="BT51" s="87" t="s">
        <v>80</v>
      </c>
      <c r="BU51" s="88" t="s">
        <v>81</v>
      </c>
      <c r="BV51" s="87" t="s">
        <v>82</v>
      </c>
      <c r="BW51" s="87" t="s">
        <v>6</v>
      </c>
      <c r="BX51" s="87" t="s">
        <v>83</v>
      </c>
      <c r="CL51" s="87" t="s">
        <v>21</v>
      </c>
    </row>
    <row r="52" spans="1:91" s="5" customFormat="1" ht="22.5" customHeight="1" x14ac:dyDescent="0.3">
      <c r="A52" s="227" t="s">
        <v>619</v>
      </c>
      <c r="B52" s="89"/>
      <c r="C52" s="90"/>
      <c r="D52" s="318" t="s">
        <v>84</v>
      </c>
      <c r="E52" s="317"/>
      <c r="F52" s="317"/>
      <c r="G52" s="317"/>
      <c r="H52" s="317"/>
      <c r="I52" s="91"/>
      <c r="J52" s="318" t="s">
        <v>85</v>
      </c>
      <c r="K52" s="317"/>
      <c r="L52" s="317"/>
      <c r="M52" s="317"/>
      <c r="N52" s="317"/>
      <c r="O52" s="317"/>
      <c r="P52" s="317"/>
      <c r="Q52" s="317"/>
      <c r="R52" s="317"/>
      <c r="S52" s="317"/>
      <c r="T52" s="317"/>
      <c r="U52" s="317"/>
      <c r="V52" s="317"/>
      <c r="W52" s="317"/>
      <c r="X52" s="317"/>
      <c r="Y52" s="317"/>
      <c r="Z52" s="317"/>
      <c r="AA52" s="317"/>
      <c r="AB52" s="317"/>
      <c r="AC52" s="317"/>
      <c r="AD52" s="317"/>
      <c r="AE52" s="317"/>
      <c r="AF52" s="317"/>
      <c r="AG52" s="316">
        <f>'SO01 - Elektroinstalace'!K29</f>
        <v>0</v>
      </c>
      <c r="AH52" s="317"/>
      <c r="AI52" s="317"/>
      <c r="AJ52" s="317"/>
      <c r="AK52" s="317"/>
      <c r="AL52" s="317"/>
      <c r="AM52" s="317"/>
      <c r="AN52" s="316">
        <f>SUM(AG52,AV52)</f>
        <v>0</v>
      </c>
      <c r="AO52" s="317"/>
      <c r="AP52" s="317"/>
      <c r="AQ52" s="92" t="s">
        <v>86</v>
      </c>
      <c r="AR52" s="93"/>
      <c r="AS52" s="94">
        <f>'SO01 - Elektroinstalace'!K27</f>
        <v>0</v>
      </c>
      <c r="AT52" s="95">
        <f>'SO01 - Elektroinstalace'!K28</f>
        <v>0</v>
      </c>
      <c r="AU52" s="95">
        <v>0</v>
      </c>
      <c r="AV52" s="95">
        <f>ROUND(SUM(AX52:AY52),2)</f>
        <v>0</v>
      </c>
      <c r="AW52" s="96">
        <f>'SO01 - Elektroinstalace'!T88</f>
        <v>0</v>
      </c>
      <c r="AX52" s="95">
        <f>'SO01 - Elektroinstalace'!K32</f>
        <v>0</v>
      </c>
      <c r="AY52" s="95">
        <f>'SO01 - Elektroinstalace'!K33</f>
        <v>0</v>
      </c>
      <c r="AZ52" s="95">
        <f>'SO01 - Elektroinstalace'!K34</f>
        <v>0</v>
      </c>
      <c r="BA52" s="95">
        <f>'SO01 - Elektroinstalace'!K35</f>
        <v>0</v>
      </c>
      <c r="BB52" s="95">
        <f>'SO01 - Elektroinstalace'!F32</f>
        <v>0</v>
      </c>
      <c r="BC52" s="95">
        <f>'SO01 - Elektroinstalace'!F33</f>
        <v>0</v>
      </c>
      <c r="BD52" s="95">
        <f>'SO01 - Elektroinstalace'!F34</f>
        <v>0</v>
      </c>
      <c r="BE52" s="95">
        <f>'SO01 - Elektroinstalace'!F35</f>
        <v>0</v>
      </c>
      <c r="BF52" s="97">
        <f>'SO01 - Elektroinstalace'!F36</f>
        <v>0</v>
      </c>
      <c r="BT52" s="98" t="s">
        <v>24</v>
      </c>
      <c r="BV52" s="98" t="s">
        <v>82</v>
      </c>
      <c r="BW52" s="98" t="s">
        <v>87</v>
      </c>
      <c r="BX52" s="98" t="s">
        <v>6</v>
      </c>
      <c r="CL52" s="98" t="s">
        <v>35</v>
      </c>
      <c r="CM52" s="98" t="s">
        <v>88</v>
      </c>
    </row>
    <row r="53" spans="1:91" s="1" customFormat="1" ht="30" customHeight="1" x14ac:dyDescent="0.3">
      <c r="B53" s="33"/>
      <c r="C53" s="55"/>
      <c r="D53" s="55"/>
      <c r="E53" s="55"/>
      <c r="F53" s="55"/>
      <c r="G53" s="55"/>
      <c r="H53" s="55"/>
      <c r="I53" s="55"/>
      <c r="J53" s="55"/>
      <c r="K53" s="55"/>
      <c r="L53" s="55"/>
      <c r="M53" s="55"/>
      <c r="N53" s="55"/>
      <c r="O53" s="55"/>
      <c r="P53" s="55"/>
      <c r="Q53" s="55"/>
      <c r="R53" s="55"/>
      <c r="S53" s="55"/>
      <c r="T53" s="55"/>
      <c r="U53" s="55"/>
      <c r="V53" s="55"/>
      <c r="W53" s="55"/>
      <c r="X53" s="55"/>
      <c r="Y53" s="55"/>
      <c r="Z53" s="55"/>
      <c r="AA53" s="55"/>
      <c r="AB53" s="55"/>
      <c r="AC53" s="55"/>
      <c r="AD53" s="55"/>
      <c r="AE53" s="55"/>
      <c r="AF53" s="55"/>
      <c r="AG53" s="55"/>
      <c r="AH53" s="55"/>
      <c r="AI53" s="55"/>
      <c r="AJ53" s="55"/>
      <c r="AK53" s="55"/>
      <c r="AL53" s="55"/>
      <c r="AM53" s="55"/>
      <c r="AN53" s="55"/>
      <c r="AO53" s="55"/>
      <c r="AP53" s="55"/>
      <c r="AQ53" s="55"/>
      <c r="AR53" s="53"/>
    </row>
    <row r="54" spans="1:91" s="1" customFormat="1" ht="6.95" customHeight="1" x14ac:dyDescent="0.3">
      <c r="B54" s="48"/>
      <c r="C54" s="49"/>
      <c r="D54" s="49"/>
      <c r="E54" s="49"/>
      <c r="F54" s="49"/>
      <c r="G54" s="49"/>
      <c r="H54" s="49"/>
      <c r="I54" s="49"/>
      <c r="J54" s="49"/>
      <c r="K54" s="49"/>
      <c r="L54" s="49"/>
      <c r="M54" s="49"/>
      <c r="N54" s="49"/>
      <c r="O54" s="49"/>
      <c r="P54" s="49"/>
      <c r="Q54" s="49"/>
      <c r="R54" s="49"/>
      <c r="S54" s="49"/>
      <c r="T54" s="49"/>
      <c r="U54" s="49"/>
      <c r="V54" s="49"/>
      <c r="W54" s="49"/>
      <c r="X54" s="49"/>
      <c r="Y54" s="49"/>
      <c r="Z54" s="49"/>
      <c r="AA54" s="49"/>
      <c r="AB54" s="49"/>
      <c r="AC54" s="49"/>
      <c r="AD54" s="49"/>
      <c r="AE54" s="49"/>
      <c r="AF54" s="49"/>
      <c r="AG54" s="49"/>
      <c r="AH54" s="49"/>
      <c r="AI54" s="49"/>
      <c r="AJ54" s="49"/>
      <c r="AK54" s="49"/>
      <c r="AL54" s="49"/>
      <c r="AM54" s="49"/>
      <c r="AN54" s="49"/>
      <c r="AO54" s="49"/>
      <c r="AP54" s="49"/>
      <c r="AQ54" s="49"/>
      <c r="AR54" s="53"/>
    </row>
  </sheetData>
  <sheetProtection password="CC35" sheet="1" objects="1" scenarios="1" formatColumns="0" formatRows="0" sort="0" autoFilter="0"/>
  <mergeCells count="41">
    <mergeCell ref="W27:AE27"/>
    <mergeCell ref="AK27:AO27"/>
    <mergeCell ref="L28:O28"/>
    <mergeCell ref="L29:O29"/>
    <mergeCell ref="W29:AE29"/>
    <mergeCell ref="AK29:AO29"/>
    <mergeCell ref="BG5:BG32"/>
    <mergeCell ref="K5:AO5"/>
    <mergeCell ref="K6:AO6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30:AE30"/>
    <mergeCell ref="AK30:AO30"/>
    <mergeCell ref="X32:AB32"/>
    <mergeCell ref="AK32:AO32"/>
    <mergeCell ref="W28:AE28"/>
    <mergeCell ref="AK28:AO28"/>
    <mergeCell ref="AR2:BG2"/>
    <mergeCell ref="AN52:AP52"/>
    <mergeCell ref="AG52:AM52"/>
    <mergeCell ref="D52:H52"/>
    <mergeCell ref="J52:AF52"/>
    <mergeCell ref="AG51:AM51"/>
    <mergeCell ref="AN51:AP51"/>
    <mergeCell ref="L42:AO42"/>
    <mergeCell ref="AM44:AN44"/>
    <mergeCell ref="AM46:AP46"/>
    <mergeCell ref="AS46:AT48"/>
    <mergeCell ref="C49:G49"/>
    <mergeCell ref="I49:AF49"/>
    <mergeCell ref="AG49:AM49"/>
    <mergeCell ref="AN49:AP49"/>
    <mergeCell ref="L30:O30"/>
  </mergeCells>
  <hyperlinks>
    <hyperlink ref="K1:S1" location="C2" tooltip="Rekapitulace stavby" display="1) Rekapitulace stavby"/>
    <hyperlink ref="W1:AI1" location="C51" tooltip="Rekapitulace objektů stavby a soupisů prací" display="2) Rekapitulace objektů stavby a soupisů prací"/>
    <hyperlink ref="A52" location="'SO01 - Elektroinstalace'!C2" tooltip="SO01 - Elektroinstalace" display="/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228"/>
  <sheetViews>
    <sheetView showGridLines="0" workbookViewId="0">
      <pane ySplit="1" topLeftCell="A2" activePane="bottomLeft" state="frozen"/>
      <selection pane="bottomLeft"/>
    </sheetView>
  </sheetViews>
  <sheetFormatPr defaultRowHeight="13.5" x14ac:dyDescent="0.3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10" width="23.5" style="99" customWidth="1"/>
    <col min="11" max="11" width="23.5" customWidth="1"/>
    <col min="12" max="12" width="15.5" customWidth="1"/>
    <col min="14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4" width="20" hidden="1" customWidth="1"/>
    <col min="25" max="25" width="12.33203125" hidden="1" customWidth="1"/>
    <col min="26" max="26" width="16.33203125" customWidth="1"/>
    <col min="27" max="27" width="12.33203125" customWidth="1"/>
    <col min="28" max="28" width="1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 x14ac:dyDescent="0.3">
      <c r="A1" s="13"/>
      <c r="B1" s="229"/>
      <c r="C1" s="229"/>
      <c r="D1" s="228" t="s">
        <v>1</v>
      </c>
      <c r="E1" s="229"/>
      <c r="F1" s="230" t="s">
        <v>620</v>
      </c>
      <c r="G1" s="355" t="s">
        <v>621</v>
      </c>
      <c r="H1" s="355"/>
      <c r="I1" s="234"/>
      <c r="J1" s="235" t="s">
        <v>622</v>
      </c>
      <c r="K1" s="228" t="s">
        <v>89</v>
      </c>
      <c r="L1" s="230" t="s">
        <v>623</v>
      </c>
      <c r="M1" s="230"/>
      <c r="N1" s="230"/>
      <c r="O1" s="230"/>
      <c r="P1" s="230"/>
      <c r="Q1" s="230"/>
      <c r="R1" s="230"/>
      <c r="S1" s="230"/>
      <c r="T1" s="230"/>
      <c r="U1" s="226"/>
      <c r="V1" s="226"/>
      <c r="W1" s="13"/>
      <c r="X1" s="13"/>
      <c r="Y1" s="13"/>
      <c r="Z1" s="13"/>
      <c r="AA1" s="13"/>
      <c r="AB1" s="13"/>
      <c r="AC1" s="13"/>
      <c r="AD1" s="13"/>
      <c r="AE1" s="13"/>
      <c r="AF1" s="13"/>
      <c r="AG1" s="13"/>
      <c r="AH1" s="13"/>
      <c r="AI1" s="13"/>
      <c r="AJ1" s="13"/>
      <c r="AK1" s="13"/>
      <c r="AL1" s="13"/>
      <c r="AM1" s="13"/>
      <c r="AN1" s="13"/>
      <c r="AO1" s="13"/>
      <c r="AP1" s="13"/>
      <c r="AQ1" s="13"/>
      <c r="AR1" s="13"/>
      <c r="AS1" s="13"/>
      <c r="AT1" s="13"/>
      <c r="AU1" s="13"/>
      <c r="AV1" s="13"/>
      <c r="AW1" s="13"/>
      <c r="AX1" s="13"/>
      <c r="AY1" s="13"/>
      <c r="AZ1" s="13"/>
      <c r="BA1" s="13"/>
      <c r="BB1" s="13"/>
      <c r="BC1" s="13"/>
      <c r="BD1" s="13"/>
      <c r="BE1" s="13"/>
      <c r="BF1" s="13"/>
      <c r="BG1" s="13"/>
      <c r="BH1" s="13"/>
      <c r="BI1" s="13"/>
      <c r="BJ1" s="13"/>
      <c r="BK1" s="13"/>
      <c r="BL1" s="13"/>
      <c r="BM1" s="13"/>
      <c r="BN1" s="13"/>
      <c r="BO1" s="13"/>
      <c r="BP1" s="13"/>
      <c r="BQ1" s="13"/>
      <c r="BR1" s="13"/>
    </row>
    <row r="2" spans="1:70" ht="36.950000000000003" customHeight="1" x14ac:dyDescent="0.3">
      <c r="M2" s="315"/>
      <c r="N2" s="315"/>
      <c r="O2" s="315"/>
      <c r="P2" s="315"/>
      <c r="Q2" s="315"/>
      <c r="R2" s="315"/>
      <c r="S2" s="315"/>
      <c r="T2" s="315"/>
      <c r="U2" s="315"/>
      <c r="V2" s="315"/>
      <c r="W2" s="315"/>
      <c r="X2" s="315"/>
      <c r="Y2" s="315"/>
      <c r="Z2" s="315"/>
      <c r="AT2" s="15" t="s">
        <v>87</v>
      </c>
    </row>
    <row r="3" spans="1:70" ht="6.95" customHeight="1" x14ac:dyDescent="0.3">
      <c r="B3" s="16"/>
      <c r="C3" s="17"/>
      <c r="D3" s="17"/>
      <c r="E3" s="17"/>
      <c r="F3" s="17"/>
      <c r="G3" s="17"/>
      <c r="H3" s="17"/>
      <c r="I3" s="100"/>
      <c r="J3" s="100"/>
      <c r="K3" s="17"/>
      <c r="L3" s="18"/>
      <c r="AT3" s="15" t="s">
        <v>88</v>
      </c>
    </row>
    <row r="4" spans="1:70" ht="36.950000000000003" customHeight="1" x14ac:dyDescent="0.3">
      <c r="B4" s="19"/>
      <c r="C4" s="20"/>
      <c r="D4" s="21" t="s">
        <v>90</v>
      </c>
      <c r="E4" s="20"/>
      <c r="F4" s="20"/>
      <c r="G4" s="20"/>
      <c r="H4" s="20"/>
      <c r="I4" s="101"/>
      <c r="J4" s="101"/>
      <c r="K4" s="20"/>
      <c r="L4" s="22"/>
      <c r="N4" s="23" t="s">
        <v>11</v>
      </c>
      <c r="AT4" s="15" t="s">
        <v>4</v>
      </c>
    </row>
    <row r="5" spans="1:70" ht="6.95" customHeight="1" x14ac:dyDescent="0.3">
      <c r="B5" s="19"/>
      <c r="C5" s="20"/>
      <c r="D5" s="20"/>
      <c r="E5" s="20"/>
      <c r="F5" s="20"/>
      <c r="G5" s="20"/>
      <c r="H5" s="20"/>
      <c r="I5" s="101"/>
      <c r="J5" s="101"/>
      <c r="K5" s="20"/>
      <c r="L5" s="22"/>
    </row>
    <row r="6" spans="1:70" ht="15" x14ac:dyDescent="0.3">
      <c r="B6" s="19"/>
      <c r="C6" s="20"/>
      <c r="D6" s="28" t="s">
        <v>17</v>
      </c>
      <c r="E6" s="20"/>
      <c r="F6" s="20"/>
      <c r="G6" s="20"/>
      <c r="H6" s="20"/>
      <c r="I6" s="101"/>
      <c r="J6" s="101"/>
      <c r="K6" s="20"/>
      <c r="L6" s="22"/>
    </row>
    <row r="7" spans="1:70" ht="22.5" customHeight="1" x14ac:dyDescent="0.3">
      <c r="B7" s="19"/>
      <c r="C7" s="20"/>
      <c r="D7" s="20"/>
      <c r="E7" s="356" t="str">
        <f>'Rekapitulace stavby'!K6</f>
        <v>Odolov</v>
      </c>
      <c r="F7" s="347"/>
      <c r="G7" s="347"/>
      <c r="H7" s="347"/>
      <c r="I7" s="101"/>
      <c r="J7" s="101"/>
      <c r="K7" s="20"/>
      <c r="L7" s="22"/>
    </row>
    <row r="8" spans="1:70" s="1" customFormat="1" ht="15" x14ac:dyDescent="0.3">
      <c r="B8" s="33"/>
      <c r="C8" s="34"/>
      <c r="D8" s="28" t="s">
        <v>91</v>
      </c>
      <c r="E8" s="34"/>
      <c r="F8" s="34"/>
      <c r="G8" s="34"/>
      <c r="H8" s="34"/>
      <c r="I8" s="102"/>
      <c r="J8" s="102"/>
      <c r="K8" s="34"/>
      <c r="L8" s="37"/>
    </row>
    <row r="9" spans="1:70" s="1" customFormat="1" ht="36.950000000000003" customHeight="1" x14ac:dyDescent="0.3">
      <c r="B9" s="33"/>
      <c r="C9" s="34"/>
      <c r="D9" s="34"/>
      <c r="E9" s="357" t="s">
        <v>92</v>
      </c>
      <c r="F9" s="331"/>
      <c r="G9" s="331"/>
      <c r="H9" s="331"/>
      <c r="I9" s="102"/>
      <c r="J9" s="102"/>
      <c r="K9" s="34"/>
      <c r="L9" s="37"/>
    </row>
    <row r="10" spans="1:70" s="1" customFormat="1" x14ac:dyDescent="0.3">
      <c r="B10" s="33"/>
      <c r="C10" s="34"/>
      <c r="D10" s="34"/>
      <c r="E10" s="34"/>
      <c r="F10" s="34"/>
      <c r="G10" s="34"/>
      <c r="H10" s="34"/>
      <c r="I10" s="102"/>
      <c r="J10" s="102"/>
      <c r="K10" s="34"/>
      <c r="L10" s="37"/>
    </row>
    <row r="11" spans="1:70" s="1" customFormat="1" ht="14.45" customHeight="1" x14ac:dyDescent="0.3">
      <c r="B11" s="33"/>
      <c r="C11" s="34"/>
      <c r="D11" s="28" t="s">
        <v>20</v>
      </c>
      <c r="E11" s="34"/>
      <c r="F11" s="26" t="s">
        <v>35</v>
      </c>
      <c r="G11" s="34"/>
      <c r="H11" s="34"/>
      <c r="I11" s="103" t="s">
        <v>22</v>
      </c>
      <c r="J11" s="104" t="s">
        <v>35</v>
      </c>
      <c r="K11" s="34"/>
      <c r="L11" s="37"/>
    </row>
    <row r="12" spans="1:70" s="1" customFormat="1" ht="14.45" customHeight="1" x14ac:dyDescent="0.3">
      <c r="B12" s="33"/>
      <c r="C12" s="34"/>
      <c r="D12" s="28" t="s">
        <v>25</v>
      </c>
      <c r="E12" s="34"/>
      <c r="F12" s="26" t="s">
        <v>26</v>
      </c>
      <c r="G12" s="34"/>
      <c r="H12" s="34"/>
      <c r="I12" s="103" t="s">
        <v>27</v>
      </c>
      <c r="J12" s="105" t="str">
        <f>'Rekapitulace stavby'!AN8</f>
        <v>30.12.2016</v>
      </c>
      <c r="K12" s="34"/>
      <c r="L12" s="37"/>
    </row>
    <row r="13" spans="1:70" s="1" customFormat="1" ht="10.9" customHeight="1" x14ac:dyDescent="0.3">
      <c r="B13" s="33"/>
      <c r="C13" s="34"/>
      <c r="D13" s="34"/>
      <c r="E13" s="34"/>
      <c r="F13" s="34"/>
      <c r="G13" s="34"/>
      <c r="H13" s="34"/>
      <c r="I13" s="102"/>
      <c r="J13" s="102"/>
      <c r="K13" s="34"/>
      <c r="L13" s="37"/>
    </row>
    <row r="14" spans="1:70" s="1" customFormat="1" ht="14.45" customHeight="1" x14ac:dyDescent="0.3">
      <c r="B14" s="33"/>
      <c r="C14" s="34"/>
      <c r="D14" s="28" t="s">
        <v>33</v>
      </c>
      <c r="E14" s="34"/>
      <c r="F14" s="34"/>
      <c r="G14" s="34"/>
      <c r="H14" s="34"/>
      <c r="I14" s="103" t="s">
        <v>34</v>
      </c>
      <c r="J14" s="104" t="str">
        <f>IF('Rekapitulace stavby'!AN10="","",'Rekapitulace stavby'!AN10)</f>
        <v/>
      </c>
      <c r="K14" s="34"/>
      <c r="L14" s="37"/>
    </row>
    <row r="15" spans="1:70" s="1" customFormat="1" ht="18" customHeight="1" x14ac:dyDescent="0.3">
      <c r="B15" s="33"/>
      <c r="C15" s="34"/>
      <c r="D15" s="34"/>
      <c r="E15" s="26" t="str">
        <f>IF('Rekapitulace stavby'!E11="","",'Rekapitulace stavby'!E11)</f>
        <v xml:space="preserve"> </v>
      </c>
      <c r="F15" s="34"/>
      <c r="G15" s="34"/>
      <c r="H15" s="34"/>
      <c r="I15" s="103" t="s">
        <v>36</v>
      </c>
      <c r="J15" s="104" t="str">
        <f>IF('Rekapitulace stavby'!AN11="","",'Rekapitulace stavby'!AN11)</f>
        <v/>
      </c>
      <c r="K15" s="34"/>
      <c r="L15" s="37"/>
    </row>
    <row r="16" spans="1:70" s="1" customFormat="1" ht="6.95" customHeight="1" x14ac:dyDescent="0.3">
      <c r="B16" s="33"/>
      <c r="C16" s="34"/>
      <c r="D16" s="34"/>
      <c r="E16" s="34"/>
      <c r="F16" s="34"/>
      <c r="G16" s="34"/>
      <c r="H16" s="34"/>
      <c r="I16" s="102"/>
      <c r="J16" s="102"/>
      <c r="K16" s="34"/>
      <c r="L16" s="37"/>
    </row>
    <row r="17" spans="2:12" s="1" customFormat="1" ht="14.45" customHeight="1" x14ac:dyDescent="0.3">
      <c r="B17" s="33"/>
      <c r="C17" s="34"/>
      <c r="D17" s="28" t="s">
        <v>37</v>
      </c>
      <c r="E17" s="34"/>
      <c r="F17" s="34"/>
      <c r="G17" s="34"/>
      <c r="H17" s="34"/>
      <c r="I17" s="103" t="s">
        <v>34</v>
      </c>
      <c r="J17" s="104" t="str">
        <f>IF('Rekapitulace stavby'!AN13="Vyplň údaj","",IF('Rekapitulace stavby'!AN13="","",'Rekapitulace stavby'!AN13))</f>
        <v/>
      </c>
      <c r="K17" s="34"/>
      <c r="L17" s="37"/>
    </row>
    <row r="18" spans="2:12" s="1" customFormat="1" ht="18" customHeight="1" x14ac:dyDescent="0.3">
      <c r="B18" s="33"/>
      <c r="C18" s="34"/>
      <c r="D18" s="34"/>
      <c r="E18" s="26" t="str">
        <f>IF('Rekapitulace stavby'!E14="Vyplň údaj","",IF('Rekapitulace stavby'!E14="","",'Rekapitulace stavby'!E14))</f>
        <v/>
      </c>
      <c r="F18" s="34"/>
      <c r="G18" s="34"/>
      <c r="H18" s="34"/>
      <c r="I18" s="103" t="s">
        <v>36</v>
      </c>
      <c r="J18" s="104" t="str">
        <f>IF('Rekapitulace stavby'!AN14="Vyplň údaj","",IF('Rekapitulace stavby'!AN14="","",'Rekapitulace stavby'!AN14))</f>
        <v/>
      </c>
      <c r="K18" s="34"/>
      <c r="L18" s="37"/>
    </row>
    <row r="19" spans="2:12" s="1" customFormat="1" ht="6.95" customHeight="1" x14ac:dyDescent="0.3">
      <c r="B19" s="33"/>
      <c r="C19" s="34"/>
      <c r="D19" s="34"/>
      <c r="E19" s="34"/>
      <c r="F19" s="34"/>
      <c r="G19" s="34"/>
      <c r="H19" s="34"/>
      <c r="I19" s="102"/>
      <c r="J19" s="102"/>
      <c r="K19" s="34"/>
      <c r="L19" s="37"/>
    </row>
    <row r="20" spans="2:12" s="1" customFormat="1" ht="14.45" customHeight="1" x14ac:dyDescent="0.3">
      <c r="B20" s="33"/>
      <c r="C20" s="34"/>
      <c r="D20" s="28" t="s">
        <v>39</v>
      </c>
      <c r="E20" s="34"/>
      <c r="F20" s="34"/>
      <c r="G20" s="34"/>
      <c r="H20" s="34"/>
      <c r="I20" s="103" t="s">
        <v>34</v>
      </c>
      <c r="J20" s="104" t="str">
        <f>IF('Rekapitulace stavby'!AN16="","",'Rekapitulace stavby'!AN16)</f>
        <v>67465935</v>
      </c>
      <c r="K20" s="34"/>
      <c r="L20" s="37"/>
    </row>
    <row r="21" spans="2:12" s="1" customFormat="1" ht="18" customHeight="1" x14ac:dyDescent="0.3">
      <c r="B21" s="33"/>
      <c r="C21" s="34"/>
      <c r="D21" s="34"/>
      <c r="E21" s="26" t="str">
        <f>IF('Rekapitulace stavby'!E17="","",'Rekapitulace stavby'!E17)</f>
        <v>Ing. Hana Bezstarosti</v>
      </c>
      <c r="F21" s="34"/>
      <c r="G21" s="34"/>
      <c r="H21" s="34"/>
      <c r="I21" s="103" t="s">
        <v>36</v>
      </c>
      <c r="J21" s="104" t="str">
        <f>IF('Rekapitulace stavby'!AN17="","",'Rekapitulace stavby'!AN17)</f>
        <v/>
      </c>
      <c r="K21" s="34"/>
      <c r="L21" s="37"/>
    </row>
    <row r="22" spans="2:12" s="1" customFormat="1" ht="6.95" customHeight="1" x14ac:dyDescent="0.3">
      <c r="B22" s="33"/>
      <c r="C22" s="34"/>
      <c r="D22" s="34"/>
      <c r="E22" s="34"/>
      <c r="F22" s="34"/>
      <c r="G22" s="34"/>
      <c r="H22" s="34"/>
      <c r="I22" s="102"/>
      <c r="J22" s="102"/>
      <c r="K22" s="34"/>
      <c r="L22" s="37"/>
    </row>
    <row r="23" spans="2:12" s="1" customFormat="1" ht="14.45" customHeight="1" x14ac:dyDescent="0.3">
      <c r="B23" s="33"/>
      <c r="C23" s="34"/>
      <c r="D23" s="28" t="s">
        <v>42</v>
      </c>
      <c r="E23" s="34"/>
      <c r="F23" s="34"/>
      <c r="G23" s="34"/>
      <c r="H23" s="34"/>
      <c r="I23" s="102"/>
      <c r="J23" s="102"/>
      <c r="K23" s="34"/>
      <c r="L23" s="37"/>
    </row>
    <row r="24" spans="2:12" s="6" customFormat="1" ht="22.5" customHeight="1" x14ac:dyDescent="0.3">
      <c r="B24" s="106"/>
      <c r="C24" s="107"/>
      <c r="D24" s="107"/>
      <c r="E24" s="350" t="s">
        <v>35</v>
      </c>
      <c r="F24" s="358"/>
      <c r="G24" s="358"/>
      <c r="H24" s="358"/>
      <c r="I24" s="108"/>
      <c r="J24" s="108"/>
      <c r="K24" s="107"/>
      <c r="L24" s="109"/>
    </row>
    <row r="25" spans="2:12" s="1" customFormat="1" ht="6.95" customHeight="1" x14ac:dyDescent="0.3">
      <c r="B25" s="33"/>
      <c r="C25" s="34"/>
      <c r="D25" s="34"/>
      <c r="E25" s="34"/>
      <c r="F25" s="34"/>
      <c r="G25" s="34"/>
      <c r="H25" s="34"/>
      <c r="I25" s="102"/>
      <c r="J25" s="102"/>
      <c r="K25" s="34"/>
      <c r="L25" s="37"/>
    </row>
    <row r="26" spans="2:12" s="1" customFormat="1" ht="6.95" customHeight="1" x14ac:dyDescent="0.3">
      <c r="B26" s="33"/>
      <c r="C26" s="34"/>
      <c r="D26" s="77"/>
      <c r="E26" s="77"/>
      <c r="F26" s="77"/>
      <c r="G26" s="77"/>
      <c r="H26" s="77"/>
      <c r="I26" s="110"/>
      <c r="J26" s="110"/>
      <c r="K26" s="77"/>
      <c r="L26" s="111"/>
    </row>
    <row r="27" spans="2:12" s="1" customFormat="1" ht="15" x14ac:dyDescent="0.3">
      <c r="B27" s="33"/>
      <c r="C27" s="34"/>
      <c r="D27" s="34"/>
      <c r="E27" s="28" t="s">
        <v>93</v>
      </c>
      <c r="F27" s="34"/>
      <c r="G27" s="34"/>
      <c r="H27" s="34"/>
      <c r="I27" s="102"/>
      <c r="J27" s="102"/>
      <c r="K27" s="112">
        <f>I58</f>
        <v>0</v>
      </c>
      <c r="L27" s="37"/>
    </row>
    <row r="28" spans="2:12" s="1" customFormat="1" ht="15" x14ac:dyDescent="0.3">
      <c r="B28" s="33"/>
      <c r="C28" s="34"/>
      <c r="D28" s="34"/>
      <c r="E28" s="28" t="s">
        <v>94</v>
      </c>
      <c r="F28" s="34"/>
      <c r="G28" s="34"/>
      <c r="H28" s="34"/>
      <c r="I28" s="102"/>
      <c r="J28" s="102"/>
      <c r="K28" s="112">
        <f>J58</f>
        <v>0</v>
      </c>
      <c r="L28" s="37"/>
    </row>
    <row r="29" spans="2:12" s="1" customFormat="1" ht="25.35" customHeight="1" x14ac:dyDescent="0.3">
      <c r="B29" s="33"/>
      <c r="C29" s="34"/>
      <c r="D29" s="113" t="s">
        <v>44</v>
      </c>
      <c r="E29" s="34"/>
      <c r="F29" s="34"/>
      <c r="G29" s="34"/>
      <c r="H29" s="34"/>
      <c r="I29" s="102"/>
      <c r="J29" s="102"/>
      <c r="K29" s="114">
        <f>ROUND(K88,2)</f>
        <v>0</v>
      </c>
      <c r="L29" s="37"/>
    </row>
    <row r="30" spans="2:12" s="1" customFormat="1" ht="6.95" customHeight="1" x14ac:dyDescent="0.3">
      <c r="B30" s="33"/>
      <c r="C30" s="34"/>
      <c r="D30" s="77"/>
      <c r="E30" s="77"/>
      <c r="F30" s="77"/>
      <c r="G30" s="77"/>
      <c r="H30" s="77"/>
      <c r="I30" s="110"/>
      <c r="J30" s="110"/>
      <c r="K30" s="77"/>
      <c r="L30" s="111"/>
    </row>
    <row r="31" spans="2:12" s="1" customFormat="1" ht="14.45" customHeight="1" x14ac:dyDescent="0.3">
      <c r="B31" s="33"/>
      <c r="C31" s="34"/>
      <c r="D31" s="34"/>
      <c r="E31" s="34"/>
      <c r="F31" s="38" t="s">
        <v>46</v>
      </c>
      <c r="G31" s="34"/>
      <c r="H31" s="34"/>
      <c r="I31" s="115" t="s">
        <v>45</v>
      </c>
      <c r="J31" s="102"/>
      <c r="K31" s="38" t="s">
        <v>47</v>
      </c>
      <c r="L31" s="37"/>
    </row>
    <row r="32" spans="2:12" s="1" customFormat="1" ht="14.45" customHeight="1" x14ac:dyDescent="0.3">
      <c r="B32" s="33"/>
      <c r="C32" s="34"/>
      <c r="D32" s="41" t="s">
        <v>48</v>
      </c>
      <c r="E32" s="41" t="s">
        <v>49</v>
      </c>
      <c r="F32" s="116">
        <f>ROUND(SUM(BE88:BE227), 2)</f>
        <v>0</v>
      </c>
      <c r="G32" s="34"/>
      <c r="H32" s="34"/>
      <c r="I32" s="117">
        <v>0.21</v>
      </c>
      <c r="J32" s="102"/>
      <c r="K32" s="116">
        <f>ROUND(ROUND((SUM(BE88:BE227)), 2)*I32, 2)</f>
        <v>0</v>
      </c>
      <c r="L32" s="37"/>
    </row>
    <row r="33" spans="2:12" s="1" customFormat="1" ht="14.45" customHeight="1" x14ac:dyDescent="0.3">
      <c r="B33" s="33"/>
      <c r="C33" s="34"/>
      <c r="D33" s="34"/>
      <c r="E33" s="41" t="s">
        <v>50</v>
      </c>
      <c r="F33" s="116">
        <f>ROUND(SUM(BF88:BF227), 2)</f>
        <v>0</v>
      </c>
      <c r="G33" s="34"/>
      <c r="H33" s="34"/>
      <c r="I33" s="117">
        <v>0.15</v>
      </c>
      <c r="J33" s="102"/>
      <c r="K33" s="116">
        <f>ROUND(ROUND((SUM(BF88:BF227)), 2)*I33, 2)</f>
        <v>0</v>
      </c>
      <c r="L33" s="37"/>
    </row>
    <row r="34" spans="2:12" s="1" customFormat="1" ht="14.45" hidden="1" customHeight="1" x14ac:dyDescent="0.3">
      <c r="B34" s="33"/>
      <c r="C34" s="34"/>
      <c r="D34" s="34"/>
      <c r="E34" s="41" t="s">
        <v>51</v>
      </c>
      <c r="F34" s="116">
        <f>ROUND(SUM(BG88:BG227), 2)</f>
        <v>0</v>
      </c>
      <c r="G34" s="34"/>
      <c r="H34" s="34"/>
      <c r="I34" s="117">
        <v>0.21</v>
      </c>
      <c r="J34" s="102"/>
      <c r="K34" s="116">
        <v>0</v>
      </c>
      <c r="L34" s="37"/>
    </row>
    <row r="35" spans="2:12" s="1" customFormat="1" ht="14.45" hidden="1" customHeight="1" x14ac:dyDescent="0.3">
      <c r="B35" s="33"/>
      <c r="C35" s="34"/>
      <c r="D35" s="34"/>
      <c r="E35" s="41" t="s">
        <v>52</v>
      </c>
      <c r="F35" s="116">
        <f>ROUND(SUM(BH88:BH227), 2)</f>
        <v>0</v>
      </c>
      <c r="G35" s="34"/>
      <c r="H35" s="34"/>
      <c r="I35" s="117">
        <v>0.15</v>
      </c>
      <c r="J35" s="102"/>
      <c r="K35" s="116">
        <v>0</v>
      </c>
      <c r="L35" s="37"/>
    </row>
    <row r="36" spans="2:12" s="1" customFormat="1" ht="14.45" hidden="1" customHeight="1" x14ac:dyDescent="0.3">
      <c r="B36" s="33"/>
      <c r="C36" s="34"/>
      <c r="D36" s="34"/>
      <c r="E36" s="41" t="s">
        <v>53</v>
      </c>
      <c r="F36" s="116">
        <f>ROUND(SUM(BI88:BI227), 2)</f>
        <v>0</v>
      </c>
      <c r="G36" s="34"/>
      <c r="H36" s="34"/>
      <c r="I36" s="117">
        <v>0</v>
      </c>
      <c r="J36" s="102"/>
      <c r="K36" s="116">
        <v>0</v>
      </c>
      <c r="L36" s="37"/>
    </row>
    <row r="37" spans="2:12" s="1" customFormat="1" ht="6.95" customHeight="1" x14ac:dyDescent="0.3">
      <c r="B37" s="33"/>
      <c r="C37" s="34"/>
      <c r="D37" s="34"/>
      <c r="E37" s="34"/>
      <c r="F37" s="34"/>
      <c r="G37" s="34"/>
      <c r="H37" s="34"/>
      <c r="I37" s="102"/>
      <c r="J37" s="102"/>
      <c r="K37" s="34"/>
      <c r="L37" s="37"/>
    </row>
    <row r="38" spans="2:12" s="1" customFormat="1" ht="25.35" customHeight="1" x14ac:dyDescent="0.3">
      <c r="B38" s="33"/>
      <c r="C38" s="118"/>
      <c r="D38" s="119" t="s">
        <v>54</v>
      </c>
      <c r="E38" s="71"/>
      <c r="F38" s="71"/>
      <c r="G38" s="120" t="s">
        <v>55</v>
      </c>
      <c r="H38" s="121" t="s">
        <v>56</v>
      </c>
      <c r="I38" s="122"/>
      <c r="J38" s="122"/>
      <c r="K38" s="123">
        <f>SUM(K29:K36)</f>
        <v>0</v>
      </c>
      <c r="L38" s="124"/>
    </row>
    <row r="39" spans="2:12" s="1" customFormat="1" ht="14.45" customHeight="1" x14ac:dyDescent="0.3">
      <c r="B39" s="48"/>
      <c r="C39" s="49"/>
      <c r="D39" s="49"/>
      <c r="E39" s="49"/>
      <c r="F39" s="49"/>
      <c r="G39" s="49"/>
      <c r="H39" s="49"/>
      <c r="I39" s="125"/>
      <c r="J39" s="125"/>
      <c r="K39" s="49"/>
      <c r="L39" s="50"/>
    </row>
    <row r="43" spans="2:12" s="1" customFormat="1" ht="6.95" customHeight="1" x14ac:dyDescent="0.3">
      <c r="B43" s="126"/>
      <c r="C43" s="127"/>
      <c r="D43" s="127"/>
      <c r="E43" s="127"/>
      <c r="F43" s="127"/>
      <c r="G43" s="127"/>
      <c r="H43" s="127"/>
      <c r="I43" s="128"/>
      <c r="J43" s="128"/>
      <c r="K43" s="127"/>
      <c r="L43" s="129"/>
    </row>
    <row r="44" spans="2:12" s="1" customFormat="1" ht="36.950000000000003" customHeight="1" x14ac:dyDescent="0.3">
      <c r="B44" s="33"/>
      <c r="C44" s="21" t="s">
        <v>95</v>
      </c>
      <c r="D44" s="34"/>
      <c r="E44" s="34"/>
      <c r="F44" s="34"/>
      <c r="G44" s="34"/>
      <c r="H44" s="34"/>
      <c r="I44" s="102"/>
      <c r="J44" s="102"/>
      <c r="K44" s="34"/>
      <c r="L44" s="37"/>
    </row>
    <row r="45" spans="2:12" s="1" customFormat="1" ht="6.95" customHeight="1" x14ac:dyDescent="0.3">
      <c r="B45" s="33"/>
      <c r="C45" s="34"/>
      <c r="D45" s="34"/>
      <c r="E45" s="34"/>
      <c r="F45" s="34"/>
      <c r="G45" s="34"/>
      <c r="H45" s="34"/>
      <c r="I45" s="102"/>
      <c r="J45" s="102"/>
      <c r="K45" s="34"/>
      <c r="L45" s="37"/>
    </row>
    <row r="46" spans="2:12" s="1" customFormat="1" ht="14.45" customHeight="1" x14ac:dyDescent="0.3">
      <c r="B46" s="33"/>
      <c r="C46" s="28" t="s">
        <v>17</v>
      </c>
      <c r="D46" s="34"/>
      <c r="E46" s="34"/>
      <c r="F46" s="34"/>
      <c r="G46" s="34"/>
      <c r="H46" s="34"/>
      <c r="I46" s="102"/>
      <c r="J46" s="102"/>
      <c r="K46" s="34"/>
      <c r="L46" s="37"/>
    </row>
    <row r="47" spans="2:12" s="1" customFormat="1" ht="22.5" customHeight="1" x14ac:dyDescent="0.3">
      <c r="B47" s="33"/>
      <c r="C47" s="34"/>
      <c r="D47" s="34"/>
      <c r="E47" s="356" t="str">
        <f>E7</f>
        <v>Odolov</v>
      </c>
      <c r="F47" s="331"/>
      <c r="G47" s="331"/>
      <c r="H47" s="331"/>
      <c r="I47" s="102"/>
      <c r="J47" s="102"/>
      <c r="K47" s="34"/>
      <c r="L47" s="37"/>
    </row>
    <row r="48" spans="2:12" s="1" customFormat="1" ht="14.45" customHeight="1" x14ac:dyDescent="0.3">
      <c r="B48" s="33"/>
      <c r="C48" s="28" t="s">
        <v>91</v>
      </c>
      <c r="D48" s="34"/>
      <c r="E48" s="34"/>
      <c r="F48" s="34"/>
      <c r="G48" s="34"/>
      <c r="H48" s="34"/>
      <c r="I48" s="102"/>
      <c r="J48" s="102"/>
      <c r="K48" s="34"/>
      <c r="L48" s="37"/>
    </row>
    <row r="49" spans="2:47" s="1" customFormat="1" ht="23.25" customHeight="1" x14ac:dyDescent="0.3">
      <c r="B49" s="33"/>
      <c r="C49" s="34"/>
      <c r="D49" s="34"/>
      <c r="E49" s="357" t="str">
        <f>E9</f>
        <v>SO01 - Elektroinstalace</v>
      </c>
      <c r="F49" s="331"/>
      <c r="G49" s="331"/>
      <c r="H49" s="331"/>
      <c r="I49" s="102"/>
      <c r="J49" s="102"/>
      <c r="K49" s="34"/>
      <c r="L49" s="37"/>
    </row>
    <row r="50" spans="2:47" s="1" customFormat="1" ht="6.95" customHeight="1" x14ac:dyDescent="0.3">
      <c r="B50" s="33"/>
      <c r="C50" s="34"/>
      <c r="D50" s="34"/>
      <c r="E50" s="34"/>
      <c r="F50" s="34"/>
      <c r="G50" s="34"/>
      <c r="H50" s="34"/>
      <c r="I50" s="102"/>
      <c r="J50" s="102"/>
      <c r="K50" s="34"/>
      <c r="L50" s="37"/>
    </row>
    <row r="51" spans="2:47" s="1" customFormat="1" ht="18" customHeight="1" x14ac:dyDescent="0.3">
      <c r="B51" s="33"/>
      <c r="C51" s="28" t="s">
        <v>25</v>
      </c>
      <c r="D51" s="34"/>
      <c r="E51" s="34"/>
      <c r="F51" s="26" t="str">
        <f>F12</f>
        <v xml:space="preserve"> </v>
      </c>
      <c r="G51" s="34"/>
      <c r="H51" s="34"/>
      <c r="I51" s="103" t="s">
        <v>27</v>
      </c>
      <c r="J51" s="105" t="str">
        <f>IF(J12="","",J12)</f>
        <v>30.12.2016</v>
      </c>
      <c r="K51" s="34"/>
      <c r="L51" s="37"/>
    </row>
    <row r="52" spans="2:47" s="1" customFormat="1" ht="6.95" customHeight="1" x14ac:dyDescent="0.3">
      <c r="B52" s="33"/>
      <c r="C52" s="34"/>
      <c r="D52" s="34"/>
      <c r="E52" s="34"/>
      <c r="F52" s="34"/>
      <c r="G52" s="34"/>
      <c r="H52" s="34"/>
      <c r="I52" s="102"/>
      <c r="J52" s="102"/>
      <c r="K52" s="34"/>
      <c r="L52" s="37"/>
    </row>
    <row r="53" spans="2:47" s="1" customFormat="1" ht="15" x14ac:dyDescent="0.3">
      <c r="B53" s="33"/>
      <c r="C53" s="28" t="s">
        <v>33</v>
      </c>
      <c r="D53" s="34"/>
      <c r="E53" s="34"/>
      <c r="F53" s="26" t="str">
        <f>E15</f>
        <v xml:space="preserve"> </v>
      </c>
      <c r="G53" s="34"/>
      <c r="H53" s="34"/>
      <c r="I53" s="103" t="s">
        <v>39</v>
      </c>
      <c r="J53" s="104" t="str">
        <f>E21</f>
        <v>Ing. Hana Bezstarosti</v>
      </c>
      <c r="K53" s="34"/>
      <c r="L53" s="37"/>
    </row>
    <row r="54" spans="2:47" s="1" customFormat="1" ht="14.45" customHeight="1" x14ac:dyDescent="0.3">
      <c r="B54" s="33"/>
      <c r="C54" s="28" t="s">
        <v>37</v>
      </c>
      <c r="D54" s="34"/>
      <c r="E54" s="34"/>
      <c r="F54" s="26" t="str">
        <f>IF(E18="","",E18)</f>
        <v/>
      </c>
      <c r="G54" s="34"/>
      <c r="H54" s="34"/>
      <c r="I54" s="102"/>
      <c r="J54" s="102"/>
      <c r="K54" s="34"/>
      <c r="L54" s="37"/>
    </row>
    <row r="55" spans="2:47" s="1" customFormat="1" ht="10.35" customHeight="1" x14ac:dyDescent="0.3">
      <c r="B55" s="33"/>
      <c r="C55" s="34"/>
      <c r="D55" s="34"/>
      <c r="E55" s="34"/>
      <c r="F55" s="34"/>
      <c r="G55" s="34"/>
      <c r="H55" s="34"/>
      <c r="I55" s="102"/>
      <c r="J55" s="102"/>
      <c r="K55" s="34"/>
      <c r="L55" s="37"/>
    </row>
    <row r="56" spans="2:47" s="1" customFormat="1" ht="29.25" customHeight="1" x14ac:dyDescent="0.3">
      <c r="B56" s="33"/>
      <c r="C56" s="130" t="s">
        <v>96</v>
      </c>
      <c r="D56" s="118"/>
      <c r="E56" s="118"/>
      <c r="F56" s="118"/>
      <c r="G56" s="118"/>
      <c r="H56" s="118"/>
      <c r="I56" s="131" t="s">
        <v>97</v>
      </c>
      <c r="J56" s="131" t="s">
        <v>98</v>
      </c>
      <c r="K56" s="132" t="s">
        <v>99</v>
      </c>
      <c r="L56" s="133"/>
    </row>
    <row r="57" spans="2:47" s="1" customFormat="1" ht="10.35" customHeight="1" x14ac:dyDescent="0.3">
      <c r="B57" s="33"/>
      <c r="C57" s="34"/>
      <c r="D57" s="34"/>
      <c r="E57" s="34"/>
      <c r="F57" s="34"/>
      <c r="G57" s="34"/>
      <c r="H57" s="34"/>
      <c r="I57" s="102"/>
      <c r="J57" s="102"/>
      <c r="K57" s="34"/>
      <c r="L57" s="37"/>
    </row>
    <row r="58" spans="2:47" s="1" customFormat="1" ht="29.25" customHeight="1" x14ac:dyDescent="0.3">
      <c r="B58" s="33"/>
      <c r="C58" s="134" t="s">
        <v>100</v>
      </c>
      <c r="D58" s="34"/>
      <c r="E58" s="34"/>
      <c r="F58" s="34"/>
      <c r="G58" s="34"/>
      <c r="H58" s="34"/>
      <c r="I58" s="135">
        <f t="shared" ref="I58:J60" si="0">Q88</f>
        <v>0</v>
      </c>
      <c r="J58" s="135">
        <f t="shared" si="0"/>
        <v>0</v>
      </c>
      <c r="K58" s="114">
        <f>K88</f>
        <v>0</v>
      </c>
      <c r="L58" s="37"/>
      <c r="AU58" s="15" t="s">
        <v>101</v>
      </c>
    </row>
    <row r="59" spans="2:47" s="7" customFormat="1" ht="24.95" customHeight="1" x14ac:dyDescent="0.3">
      <c r="B59" s="136"/>
      <c r="C59" s="137"/>
      <c r="D59" s="138" t="s">
        <v>102</v>
      </c>
      <c r="E59" s="139"/>
      <c r="F59" s="139"/>
      <c r="G59" s="139"/>
      <c r="H59" s="139"/>
      <c r="I59" s="140">
        <f t="shared" si="0"/>
        <v>0</v>
      </c>
      <c r="J59" s="140">
        <f t="shared" si="0"/>
        <v>0</v>
      </c>
      <c r="K59" s="141">
        <f>K89</f>
        <v>0</v>
      </c>
      <c r="L59" s="142"/>
    </row>
    <row r="60" spans="2:47" s="8" customFormat="1" ht="19.899999999999999" customHeight="1" x14ac:dyDescent="0.3">
      <c r="B60" s="143"/>
      <c r="C60" s="144"/>
      <c r="D60" s="145" t="s">
        <v>103</v>
      </c>
      <c r="E60" s="146"/>
      <c r="F60" s="146"/>
      <c r="G60" s="146"/>
      <c r="H60" s="146"/>
      <c r="I60" s="147">
        <f t="shared" si="0"/>
        <v>0</v>
      </c>
      <c r="J60" s="147">
        <f t="shared" si="0"/>
        <v>0</v>
      </c>
      <c r="K60" s="148">
        <f>K90</f>
        <v>0</v>
      </c>
      <c r="L60" s="149"/>
    </row>
    <row r="61" spans="2:47" s="8" customFormat="1" ht="19.899999999999999" customHeight="1" x14ac:dyDescent="0.3">
      <c r="B61" s="143"/>
      <c r="C61" s="144"/>
      <c r="D61" s="145" t="s">
        <v>104</v>
      </c>
      <c r="E61" s="146"/>
      <c r="F61" s="146"/>
      <c r="G61" s="146"/>
      <c r="H61" s="146"/>
      <c r="I61" s="147">
        <f>Q92</f>
        <v>0</v>
      </c>
      <c r="J61" s="147">
        <f>R92</f>
        <v>0</v>
      </c>
      <c r="K61" s="148">
        <f>K92</f>
        <v>0</v>
      </c>
      <c r="L61" s="149"/>
    </row>
    <row r="62" spans="2:47" s="8" customFormat="1" ht="19.899999999999999" customHeight="1" x14ac:dyDescent="0.3">
      <c r="B62" s="143"/>
      <c r="C62" s="144"/>
      <c r="D62" s="145" t="s">
        <v>105</v>
      </c>
      <c r="E62" s="146"/>
      <c r="F62" s="146"/>
      <c r="G62" s="146"/>
      <c r="H62" s="146"/>
      <c r="I62" s="147">
        <f>Q98</f>
        <v>0</v>
      </c>
      <c r="J62" s="147">
        <f>R98</f>
        <v>0</v>
      </c>
      <c r="K62" s="148">
        <f>K98</f>
        <v>0</v>
      </c>
      <c r="L62" s="149"/>
    </row>
    <row r="63" spans="2:47" s="8" customFormat="1" ht="19.899999999999999" customHeight="1" x14ac:dyDescent="0.3">
      <c r="B63" s="143"/>
      <c r="C63" s="144"/>
      <c r="D63" s="145" t="s">
        <v>106</v>
      </c>
      <c r="E63" s="146"/>
      <c r="F63" s="146"/>
      <c r="G63" s="146"/>
      <c r="H63" s="146"/>
      <c r="I63" s="147">
        <f>Q121</f>
        <v>0</v>
      </c>
      <c r="J63" s="147">
        <f>R121</f>
        <v>0</v>
      </c>
      <c r="K63" s="148">
        <f>K121</f>
        <v>0</v>
      </c>
      <c r="L63" s="149"/>
    </row>
    <row r="64" spans="2:47" s="8" customFormat="1" ht="19.899999999999999" customHeight="1" x14ac:dyDescent="0.3">
      <c r="B64" s="143"/>
      <c r="C64" s="144"/>
      <c r="D64" s="145" t="s">
        <v>107</v>
      </c>
      <c r="E64" s="146"/>
      <c r="F64" s="146"/>
      <c r="G64" s="146"/>
      <c r="H64" s="146"/>
      <c r="I64" s="147">
        <f>Q139</f>
        <v>0</v>
      </c>
      <c r="J64" s="147">
        <f>R139</f>
        <v>0</v>
      </c>
      <c r="K64" s="148">
        <f>K139</f>
        <v>0</v>
      </c>
      <c r="L64" s="149"/>
    </row>
    <row r="65" spans="2:13" s="8" customFormat="1" ht="19.899999999999999" customHeight="1" x14ac:dyDescent="0.3">
      <c r="B65" s="143"/>
      <c r="C65" s="144"/>
      <c r="D65" s="145" t="s">
        <v>108</v>
      </c>
      <c r="E65" s="146"/>
      <c r="F65" s="146"/>
      <c r="G65" s="146"/>
      <c r="H65" s="146"/>
      <c r="I65" s="147">
        <f>Q143</f>
        <v>0</v>
      </c>
      <c r="J65" s="147">
        <f>R143</f>
        <v>0</v>
      </c>
      <c r="K65" s="148">
        <f>K143</f>
        <v>0</v>
      </c>
      <c r="L65" s="149"/>
    </row>
    <row r="66" spans="2:13" s="8" customFormat="1" ht="19.899999999999999" customHeight="1" x14ac:dyDescent="0.3">
      <c r="B66" s="143"/>
      <c r="C66" s="144"/>
      <c r="D66" s="145" t="s">
        <v>109</v>
      </c>
      <c r="E66" s="146"/>
      <c r="F66" s="146"/>
      <c r="G66" s="146"/>
      <c r="H66" s="146"/>
      <c r="I66" s="147">
        <f>Q149</f>
        <v>0</v>
      </c>
      <c r="J66" s="147">
        <f>R149</f>
        <v>0</v>
      </c>
      <c r="K66" s="148">
        <f>K149</f>
        <v>0</v>
      </c>
      <c r="L66" s="149"/>
    </row>
    <row r="67" spans="2:13" s="8" customFormat="1" ht="19.899999999999999" customHeight="1" x14ac:dyDescent="0.3">
      <c r="B67" s="143"/>
      <c r="C67" s="144"/>
      <c r="D67" s="145" t="s">
        <v>110</v>
      </c>
      <c r="E67" s="146"/>
      <c r="F67" s="146"/>
      <c r="G67" s="146"/>
      <c r="H67" s="146"/>
      <c r="I67" s="147">
        <f>Q209</f>
        <v>0</v>
      </c>
      <c r="J67" s="147">
        <f>R209</f>
        <v>0</v>
      </c>
      <c r="K67" s="148">
        <f>K209</f>
        <v>0</v>
      </c>
      <c r="L67" s="149"/>
    </row>
    <row r="68" spans="2:13" s="8" customFormat="1" ht="19.899999999999999" customHeight="1" x14ac:dyDescent="0.3">
      <c r="B68" s="143"/>
      <c r="C68" s="144"/>
      <c r="D68" s="145" t="s">
        <v>111</v>
      </c>
      <c r="E68" s="146"/>
      <c r="F68" s="146"/>
      <c r="G68" s="146"/>
      <c r="H68" s="146"/>
      <c r="I68" s="147">
        <f>Q226</f>
        <v>0</v>
      </c>
      <c r="J68" s="147">
        <f>R226</f>
        <v>0</v>
      </c>
      <c r="K68" s="148">
        <f>K226</f>
        <v>0</v>
      </c>
      <c r="L68" s="149"/>
    </row>
    <row r="69" spans="2:13" s="1" customFormat="1" ht="21.75" customHeight="1" x14ac:dyDescent="0.3">
      <c r="B69" s="33"/>
      <c r="C69" s="34"/>
      <c r="D69" s="34"/>
      <c r="E69" s="34"/>
      <c r="F69" s="34"/>
      <c r="G69" s="34"/>
      <c r="H69" s="34"/>
      <c r="I69" s="102"/>
      <c r="J69" s="102"/>
      <c r="K69" s="34"/>
      <c r="L69" s="37"/>
    </row>
    <row r="70" spans="2:13" s="1" customFormat="1" ht="6.95" customHeight="1" x14ac:dyDescent="0.3">
      <c r="B70" s="48"/>
      <c r="C70" s="49"/>
      <c r="D70" s="49"/>
      <c r="E70" s="49"/>
      <c r="F70" s="49"/>
      <c r="G70" s="49"/>
      <c r="H70" s="49"/>
      <c r="I70" s="125"/>
      <c r="J70" s="125"/>
      <c r="K70" s="49"/>
      <c r="L70" s="50"/>
    </row>
    <row r="74" spans="2:13" s="1" customFormat="1" ht="6.95" customHeight="1" x14ac:dyDescent="0.3">
      <c r="B74" s="51"/>
      <c r="C74" s="52"/>
      <c r="D74" s="52"/>
      <c r="E74" s="52"/>
      <c r="F74" s="52"/>
      <c r="G74" s="52"/>
      <c r="H74" s="52"/>
      <c r="I74" s="128"/>
      <c r="J74" s="128"/>
      <c r="K74" s="52"/>
      <c r="L74" s="52"/>
      <c r="M74" s="53"/>
    </row>
    <row r="75" spans="2:13" s="1" customFormat="1" ht="36.950000000000003" customHeight="1" x14ac:dyDescent="0.3">
      <c r="B75" s="33"/>
      <c r="C75" s="54" t="s">
        <v>112</v>
      </c>
      <c r="D75" s="55"/>
      <c r="E75" s="55"/>
      <c r="F75" s="55"/>
      <c r="G75" s="55"/>
      <c r="H75" s="55"/>
      <c r="I75" s="150"/>
      <c r="J75" s="150"/>
      <c r="K75" s="55"/>
      <c r="L75" s="55"/>
      <c r="M75" s="53"/>
    </row>
    <row r="76" spans="2:13" s="1" customFormat="1" ht="6.95" customHeight="1" x14ac:dyDescent="0.3">
      <c r="B76" s="33"/>
      <c r="C76" s="55"/>
      <c r="D76" s="55"/>
      <c r="E76" s="55"/>
      <c r="F76" s="55"/>
      <c r="G76" s="55"/>
      <c r="H76" s="55"/>
      <c r="I76" s="150"/>
      <c r="J76" s="150"/>
      <c r="K76" s="55"/>
      <c r="L76" s="55"/>
      <c r="M76" s="53"/>
    </row>
    <row r="77" spans="2:13" s="1" customFormat="1" ht="14.45" customHeight="1" x14ac:dyDescent="0.3">
      <c r="B77" s="33"/>
      <c r="C77" s="57" t="s">
        <v>17</v>
      </c>
      <c r="D77" s="55"/>
      <c r="E77" s="55"/>
      <c r="F77" s="55"/>
      <c r="G77" s="55"/>
      <c r="H77" s="55"/>
      <c r="I77" s="150"/>
      <c r="J77" s="150"/>
      <c r="K77" s="55"/>
      <c r="L77" s="55"/>
      <c r="M77" s="53"/>
    </row>
    <row r="78" spans="2:13" s="1" customFormat="1" ht="22.5" customHeight="1" x14ac:dyDescent="0.3">
      <c r="B78" s="33"/>
      <c r="C78" s="55"/>
      <c r="D78" s="55"/>
      <c r="E78" s="354" t="str">
        <f>E7</f>
        <v>Odolov</v>
      </c>
      <c r="F78" s="324"/>
      <c r="G78" s="324"/>
      <c r="H78" s="324"/>
      <c r="I78" s="150"/>
      <c r="J78" s="150"/>
      <c r="K78" s="55"/>
      <c r="L78" s="55"/>
      <c r="M78" s="53"/>
    </row>
    <row r="79" spans="2:13" s="1" customFormat="1" ht="14.45" customHeight="1" x14ac:dyDescent="0.3">
      <c r="B79" s="33"/>
      <c r="C79" s="57" t="s">
        <v>91</v>
      </c>
      <c r="D79" s="55"/>
      <c r="E79" s="55"/>
      <c r="F79" s="55"/>
      <c r="G79" s="55"/>
      <c r="H79" s="55"/>
      <c r="I79" s="150"/>
      <c r="J79" s="150"/>
      <c r="K79" s="55"/>
      <c r="L79" s="55"/>
      <c r="M79" s="53"/>
    </row>
    <row r="80" spans="2:13" s="1" customFormat="1" ht="23.25" customHeight="1" x14ac:dyDescent="0.3">
      <c r="B80" s="33"/>
      <c r="C80" s="55"/>
      <c r="D80" s="55"/>
      <c r="E80" s="321" t="str">
        <f>E9</f>
        <v>SO01 - Elektroinstalace</v>
      </c>
      <c r="F80" s="324"/>
      <c r="G80" s="324"/>
      <c r="H80" s="324"/>
      <c r="I80" s="150"/>
      <c r="J80" s="150"/>
      <c r="K80" s="55"/>
      <c r="L80" s="55"/>
      <c r="M80" s="53"/>
    </row>
    <row r="81" spans="2:65" s="1" customFormat="1" ht="6.95" customHeight="1" x14ac:dyDescent="0.3">
      <c r="B81" s="33"/>
      <c r="C81" s="55"/>
      <c r="D81" s="55"/>
      <c r="E81" s="55"/>
      <c r="F81" s="55"/>
      <c r="G81" s="55"/>
      <c r="H81" s="55"/>
      <c r="I81" s="150"/>
      <c r="J81" s="150"/>
      <c r="K81" s="55"/>
      <c r="L81" s="55"/>
      <c r="M81" s="53"/>
    </row>
    <row r="82" spans="2:65" s="1" customFormat="1" ht="18" customHeight="1" x14ac:dyDescent="0.3">
      <c r="B82" s="33"/>
      <c r="C82" s="57" t="s">
        <v>25</v>
      </c>
      <c r="D82" s="55"/>
      <c r="E82" s="55"/>
      <c r="F82" s="151" t="str">
        <f>F12</f>
        <v xml:space="preserve"> </v>
      </c>
      <c r="G82" s="55"/>
      <c r="H82" s="55"/>
      <c r="I82" s="152" t="s">
        <v>27</v>
      </c>
      <c r="J82" s="153" t="str">
        <f>IF(J12="","",J12)</f>
        <v>30.12.2016</v>
      </c>
      <c r="K82" s="55"/>
      <c r="L82" s="55"/>
      <c r="M82" s="53"/>
    </row>
    <row r="83" spans="2:65" s="1" customFormat="1" ht="6.95" customHeight="1" x14ac:dyDescent="0.3">
      <c r="B83" s="33"/>
      <c r="C83" s="55"/>
      <c r="D83" s="55"/>
      <c r="E83" s="55"/>
      <c r="F83" s="55"/>
      <c r="G83" s="55"/>
      <c r="H83" s="55"/>
      <c r="I83" s="150"/>
      <c r="J83" s="150"/>
      <c r="K83" s="55"/>
      <c r="L83" s="55"/>
      <c r="M83" s="53"/>
    </row>
    <row r="84" spans="2:65" s="1" customFormat="1" ht="15" x14ac:dyDescent="0.3">
      <c r="B84" s="33"/>
      <c r="C84" s="57" t="s">
        <v>33</v>
      </c>
      <c r="D84" s="55"/>
      <c r="E84" s="55"/>
      <c r="F84" s="151" t="str">
        <f>E15</f>
        <v xml:space="preserve"> </v>
      </c>
      <c r="G84" s="55"/>
      <c r="H84" s="55"/>
      <c r="I84" s="152" t="s">
        <v>39</v>
      </c>
      <c r="J84" s="154" t="str">
        <f>E21</f>
        <v>Ing. Hana Bezstarosti</v>
      </c>
      <c r="K84" s="55"/>
      <c r="L84" s="55"/>
      <c r="M84" s="53"/>
    </row>
    <row r="85" spans="2:65" s="1" customFormat="1" ht="14.45" customHeight="1" x14ac:dyDescent="0.3">
      <c r="B85" s="33"/>
      <c r="C85" s="57" t="s">
        <v>37</v>
      </c>
      <c r="D85" s="55"/>
      <c r="E85" s="55"/>
      <c r="F85" s="151" t="str">
        <f>IF(E18="","",E18)</f>
        <v/>
      </c>
      <c r="G85" s="55"/>
      <c r="H85" s="55"/>
      <c r="I85" s="150"/>
      <c r="J85" s="150"/>
      <c r="K85" s="55"/>
      <c r="L85" s="55"/>
      <c r="M85" s="53"/>
    </row>
    <row r="86" spans="2:65" s="1" customFormat="1" ht="10.35" customHeight="1" x14ac:dyDescent="0.3">
      <c r="B86" s="33"/>
      <c r="C86" s="55"/>
      <c r="D86" s="55"/>
      <c r="E86" s="55"/>
      <c r="F86" s="55"/>
      <c r="G86" s="55"/>
      <c r="H86" s="55"/>
      <c r="I86" s="150"/>
      <c r="J86" s="150"/>
      <c r="K86" s="55"/>
      <c r="L86" s="55"/>
      <c r="M86" s="53"/>
    </row>
    <row r="87" spans="2:65" s="9" customFormat="1" ht="29.25" customHeight="1" x14ac:dyDescent="0.3">
      <c r="B87" s="155"/>
      <c r="C87" s="156" t="s">
        <v>113</v>
      </c>
      <c r="D87" s="157" t="s">
        <v>63</v>
      </c>
      <c r="E87" s="157" t="s">
        <v>59</v>
      </c>
      <c r="F87" s="157" t="s">
        <v>114</v>
      </c>
      <c r="G87" s="157" t="s">
        <v>115</v>
      </c>
      <c r="H87" s="157" t="s">
        <v>116</v>
      </c>
      <c r="I87" s="158" t="s">
        <v>117</v>
      </c>
      <c r="J87" s="158" t="s">
        <v>118</v>
      </c>
      <c r="K87" s="157" t="s">
        <v>99</v>
      </c>
      <c r="L87" s="159" t="s">
        <v>119</v>
      </c>
      <c r="M87" s="160"/>
      <c r="N87" s="73" t="s">
        <v>120</v>
      </c>
      <c r="O87" s="74" t="s">
        <v>48</v>
      </c>
      <c r="P87" s="74" t="s">
        <v>121</v>
      </c>
      <c r="Q87" s="74" t="s">
        <v>122</v>
      </c>
      <c r="R87" s="74" t="s">
        <v>123</v>
      </c>
      <c r="S87" s="74" t="s">
        <v>124</v>
      </c>
      <c r="T87" s="74" t="s">
        <v>125</v>
      </c>
      <c r="U87" s="74" t="s">
        <v>126</v>
      </c>
      <c r="V87" s="74" t="s">
        <v>127</v>
      </c>
      <c r="W87" s="74" t="s">
        <v>128</v>
      </c>
      <c r="X87" s="75" t="s">
        <v>129</v>
      </c>
    </row>
    <row r="88" spans="2:65" s="1" customFormat="1" ht="29.25" customHeight="1" x14ac:dyDescent="0.35">
      <c r="B88" s="33"/>
      <c r="C88" s="79" t="s">
        <v>100</v>
      </c>
      <c r="D88" s="55"/>
      <c r="E88" s="55"/>
      <c r="F88" s="55"/>
      <c r="G88" s="55"/>
      <c r="H88" s="55"/>
      <c r="I88" s="150"/>
      <c r="J88" s="150"/>
      <c r="K88" s="161">
        <f>BK88</f>
        <v>0</v>
      </c>
      <c r="L88" s="55"/>
      <c r="M88" s="53"/>
      <c r="N88" s="76"/>
      <c r="O88" s="77"/>
      <c r="P88" s="77"/>
      <c r="Q88" s="162">
        <f>Q89</f>
        <v>0</v>
      </c>
      <c r="R88" s="162">
        <f>R89</f>
        <v>0</v>
      </c>
      <c r="S88" s="77"/>
      <c r="T88" s="163">
        <f>T89</f>
        <v>0</v>
      </c>
      <c r="U88" s="77"/>
      <c r="V88" s="163">
        <f>V89</f>
        <v>2.5760139999999998</v>
      </c>
      <c r="W88" s="77"/>
      <c r="X88" s="164">
        <f>X89</f>
        <v>0</v>
      </c>
      <c r="AT88" s="15" t="s">
        <v>79</v>
      </c>
      <c r="AU88" s="15" t="s">
        <v>101</v>
      </c>
      <c r="BK88" s="165">
        <f>BK89</f>
        <v>0</v>
      </c>
    </row>
    <row r="89" spans="2:65" s="10" customFormat="1" ht="37.35" customHeight="1" x14ac:dyDescent="0.35">
      <c r="B89" s="166"/>
      <c r="C89" s="167"/>
      <c r="D89" s="168" t="s">
        <v>79</v>
      </c>
      <c r="E89" s="169" t="s">
        <v>130</v>
      </c>
      <c r="F89" s="169" t="s">
        <v>131</v>
      </c>
      <c r="G89" s="167"/>
      <c r="H89" s="167"/>
      <c r="I89" s="170"/>
      <c r="J89" s="170"/>
      <c r="K89" s="171">
        <f>BK89</f>
        <v>0</v>
      </c>
      <c r="L89" s="167"/>
      <c r="M89" s="172"/>
      <c r="N89" s="173"/>
      <c r="O89" s="174"/>
      <c r="P89" s="174"/>
      <c r="Q89" s="175">
        <f>Q90+Q92+Q98+Q121+Q139+Q143+Q149+Q209+Q226</f>
        <v>0</v>
      </c>
      <c r="R89" s="175">
        <f>R90+R92+R98+R121+R139+R143+R149+R209+R226</f>
        <v>0</v>
      </c>
      <c r="S89" s="174"/>
      <c r="T89" s="176">
        <f>T90+T92+T98+T121+T139+T143+T149+T209+T226</f>
        <v>0</v>
      </c>
      <c r="U89" s="174"/>
      <c r="V89" s="176">
        <f>V90+V92+V98+V121+V139+V143+V149+V209+V226</f>
        <v>2.5760139999999998</v>
      </c>
      <c r="W89" s="174"/>
      <c r="X89" s="177">
        <f>X90+X92+X98+X121+X139+X143+X149+X209+X226</f>
        <v>0</v>
      </c>
      <c r="AR89" s="178" t="s">
        <v>88</v>
      </c>
      <c r="AT89" s="179" t="s">
        <v>79</v>
      </c>
      <c r="AU89" s="179" t="s">
        <v>80</v>
      </c>
      <c r="AY89" s="178" t="s">
        <v>132</v>
      </c>
      <c r="BK89" s="180">
        <f>BK90+BK92+BK98+BK121+BK139+BK143+BK149+BK209+BK226</f>
        <v>0</v>
      </c>
    </row>
    <row r="90" spans="2:65" s="10" customFormat="1" ht="19.899999999999999" customHeight="1" x14ac:dyDescent="0.3">
      <c r="B90" s="166"/>
      <c r="C90" s="167"/>
      <c r="D90" s="181" t="s">
        <v>79</v>
      </c>
      <c r="E90" s="182" t="s">
        <v>133</v>
      </c>
      <c r="F90" s="182" t="s">
        <v>134</v>
      </c>
      <c r="G90" s="167"/>
      <c r="H90" s="167"/>
      <c r="I90" s="170"/>
      <c r="J90" s="170"/>
      <c r="K90" s="183">
        <f>BK90</f>
        <v>0</v>
      </c>
      <c r="L90" s="167"/>
      <c r="M90" s="172"/>
      <c r="N90" s="173"/>
      <c r="O90" s="174"/>
      <c r="P90" s="174"/>
      <c r="Q90" s="175">
        <f>Q91</f>
        <v>0</v>
      </c>
      <c r="R90" s="175">
        <f>R91</f>
        <v>0</v>
      </c>
      <c r="S90" s="174"/>
      <c r="T90" s="176">
        <f>T91</f>
        <v>0</v>
      </c>
      <c r="U90" s="174"/>
      <c r="V90" s="176">
        <f>V91</f>
        <v>0</v>
      </c>
      <c r="W90" s="174"/>
      <c r="X90" s="177">
        <f>X91</f>
        <v>0</v>
      </c>
      <c r="AR90" s="178" t="s">
        <v>88</v>
      </c>
      <c r="AT90" s="179" t="s">
        <v>79</v>
      </c>
      <c r="AU90" s="179" t="s">
        <v>24</v>
      </c>
      <c r="AY90" s="178" t="s">
        <v>132</v>
      </c>
      <c r="BK90" s="180">
        <f>BK91</f>
        <v>0</v>
      </c>
    </row>
    <row r="91" spans="2:65" s="1" customFormat="1" ht="22.5" customHeight="1" x14ac:dyDescent="0.3">
      <c r="B91" s="33"/>
      <c r="C91" s="184" t="s">
        <v>24</v>
      </c>
      <c r="D91" s="184" t="s">
        <v>135</v>
      </c>
      <c r="E91" s="185" t="s">
        <v>136</v>
      </c>
      <c r="F91" s="186" t="s">
        <v>137</v>
      </c>
      <c r="G91" s="187" t="s">
        <v>138</v>
      </c>
      <c r="H91" s="188">
        <v>1</v>
      </c>
      <c r="I91" s="189"/>
      <c r="J91" s="189"/>
      <c r="K91" s="190">
        <f>ROUND(P91*H91,2)</f>
        <v>0</v>
      </c>
      <c r="L91" s="186" t="s">
        <v>35</v>
      </c>
      <c r="M91" s="53"/>
      <c r="N91" s="191" t="s">
        <v>35</v>
      </c>
      <c r="O91" s="192" t="s">
        <v>49</v>
      </c>
      <c r="P91" s="116">
        <f>I91+J91</f>
        <v>0</v>
      </c>
      <c r="Q91" s="116">
        <f>ROUND(I91*H91,2)</f>
        <v>0</v>
      </c>
      <c r="R91" s="116">
        <f>ROUND(J91*H91,2)</f>
        <v>0</v>
      </c>
      <c r="S91" s="34"/>
      <c r="T91" s="193">
        <f>S91*H91</f>
        <v>0</v>
      </c>
      <c r="U91" s="193">
        <v>0</v>
      </c>
      <c r="V91" s="193">
        <f>U91*H91</f>
        <v>0</v>
      </c>
      <c r="W91" s="193">
        <v>0</v>
      </c>
      <c r="X91" s="194">
        <f>W91*H91</f>
        <v>0</v>
      </c>
      <c r="AR91" s="15" t="s">
        <v>139</v>
      </c>
      <c r="AT91" s="15" t="s">
        <v>135</v>
      </c>
      <c r="AU91" s="15" t="s">
        <v>88</v>
      </c>
      <c r="AY91" s="15" t="s">
        <v>132</v>
      </c>
      <c r="BE91" s="195">
        <f>IF(O91="základní",K91,0)</f>
        <v>0</v>
      </c>
      <c r="BF91" s="195">
        <f>IF(O91="snížená",K91,0)</f>
        <v>0</v>
      </c>
      <c r="BG91" s="195">
        <f>IF(O91="zákl. přenesená",K91,0)</f>
        <v>0</v>
      </c>
      <c r="BH91" s="195">
        <f>IF(O91="sníž. přenesená",K91,0)</f>
        <v>0</v>
      </c>
      <c r="BI91" s="195">
        <f>IF(O91="nulová",K91,0)</f>
        <v>0</v>
      </c>
      <c r="BJ91" s="15" t="s">
        <v>24</v>
      </c>
      <c r="BK91" s="195">
        <f>ROUND(P91*H91,2)</f>
        <v>0</v>
      </c>
      <c r="BL91" s="15" t="s">
        <v>139</v>
      </c>
      <c r="BM91" s="15" t="s">
        <v>140</v>
      </c>
    </row>
    <row r="92" spans="2:65" s="10" customFormat="1" ht="29.85" customHeight="1" x14ac:dyDescent="0.3">
      <c r="B92" s="166"/>
      <c r="C92" s="167"/>
      <c r="D92" s="181" t="s">
        <v>79</v>
      </c>
      <c r="E92" s="182" t="s">
        <v>141</v>
      </c>
      <c r="F92" s="182" t="s">
        <v>142</v>
      </c>
      <c r="G92" s="167"/>
      <c r="H92" s="167"/>
      <c r="I92" s="170"/>
      <c r="J92" s="170"/>
      <c r="K92" s="183">
        <f>BK92</f>
        <v>0</v>
      </c>
      <c r="L92" s="167"/>
      <c r="M92" s="172"/>
      <c r="N92" s="173"/>
      <c r="O92" s="174"/>
      <c r="P92" s="174"/>
      <c r="Q92" s="175">
        <f>SUM(Q93:Q97)</f>
        <v>0</v>
      </c>
      <c r="R92" s="175">
        <f>SUM(R93:R97)</f>
        <v>0</v>
      </c>
      <c r="S92" s="174"/>
      <c r="T92" s="176">
        <f>SUM(T93:T97)</f>
        <v>0</v>
      </c>
      <c r="U92" s="174"/>
      <c r="V92" s="176">
        <f>SUM(V93:V97)</f>
        <v>5.0000000000000001E-3</v>
      </c>
      <c r="W92" s="174"/>
      <c r="X92" s="177">
        <f>SUM(X93:X97)</f>
        <v>0</v>
      </c>
      <c r="AR92" s="178" t="s">
        <v>88</v>
      </c>
      <c r="AT92" s="179" t="s">
        <v>79</v>
      </c>
      <c r="AU92" s="179" t="s">
        <v>24</v>
      </c>
      <c r="AY92" s="178" t="s">
        <v>132</v>
      </c>
      <c r="BK92" s="180">
        <f>SUM(BK93:BK97)</f>
        <v>0</v>
      </c>
    </row>
    <row r="93" spans="2:65" s="1" customFormat="1" ht="22.5" customHeight="1" x14ac:dyDescent="0.3">
      <c r="B93" s="33"/>
      <c r="C93" s="184" t="s">
        <v>88</v>
      </c>
      <c r="D93" s="184" t="s">
        <v>135</v>
      </c>
      <c r="E93" s="185" t="s">
        <v>143</v>
      </c>
      <c r="F93" s="186" t="s">
        <v>144</v>
      </c>
      <c r="G93" s="187" t="s">
        <v>145</v>
      </c>
      <c r="H93" s="188">
        <v>1</v>
      </c>
      <c r="I93" s="189"/>
      <c r="J93" s="189"/>
      <c r="K93" s="190">
        <f>ROUND(P93*H93,2)</f>
        <v>0</v>
      </c>
      <c r="L93" s="186" t="s">
        <v>146</v>
      </c>
      <c r="M93" s="53"/>
      <c r="N93" s="191" t="s">
        <v>35</v>
      </c>
      <c r="O93" s="192" t="s">
        <v>49</v>
      </c>
      <c r="P93" s="116">
        <f>I93+J93</f>
        <v>0</v>
      </c>
      <c r="Q93" s="116">
        <f>ROUND(I93*H93,2)</f>
        <v>0</v>
      </c>
      <c r="R93" s="116">
        <f>ROUND(J93*H93,2)</f>
        <v>0</v>
      </c>
      <c r="S93" s="34"/>
      <c r="T93" s="193">
        <f>S93*H93</f>
        <v>0</v>
      </c>
      <c r="U93" s="193">
        <v>0</v>
      </c>
      <c r="V93" s="193">
        <f>U93*H93</f>
        <v>0</v>
      </c>
      <c r="W93" s="193">
        <v>0</v>
      </c>
      <c r="X93" s="194">
        <f>W93*H93</f>
        <v>0</v>
      </c>
      <c r="AR93" s="15" t="s">
        <v>139</v>
      </c>
      <c r="AT93" s="15" t="s">
        <v>135</v>
      </c>
      <c r="AU93" s="15" t="s">
        <v>88</v>
      </c>
      <c r="AY93" s="15" t="s">
        <v>132</v>
      </c>
      <c r="BE93" s="195">
        <f>IF(O93="základní",K93,0)</f>
        <v>0</v>
      </c>
      <c r="BF93" s="195">
        <f>IF(O93="snížená",K93,0)</f>
        <v>0</v>
      </c>
      <c r="BG93" s="195">
        <f>IF(O93="zákl. přenesená",K93,0)</f>
        <v>0</v>
      </c>
      <c r="BH93" s="195">
        <f>IF(O93="sníž. přenesená",K93,0)</f>
        <v>0</v>
      </c>
      <c r="BI93" s="195">
        <f>IF(O93="nulová",K93,0)</f>
        <v>0</v>
      </c>
      <c r="BJ93" s="15" t="s">
        <v>24</v>
      </c>
      <c r="BK93" s="195">
        <f>ROUND(P93*H93,2)</f>
        <v>0</v>
      </c>
      <c r="BL93" s="15" t="s">
        <v>139</v>
      </c>
      <c r="BM93" s="15" t="s">
        <v>147</v>
      </c>
    </row>
    <row r="94" spans="2:65" s="1" customFormat="1" ht="22.5" customHeight="1" x14ac:dyDescent="0.3">
      <c r="B94" s="33"/>
      <c r="C94" s="184" t="s">
        <v>148</v>
      </c>
      <c r="D94" s="184" t="s">
        <v>135</v>
      </c>
      <c r="E94" s="185" t="s">
        <v>149</v>
      </c>
      <c r="F94" s="186" t="s">
        <v>150</v>
      </c>
      <c r="G94" s="187" t="s">
        <v>145</v>
      </c>
      <c r="H94" s="188">
        <v>1</v>
      </c>
      <c r="I94" s="189"/>
      <c r="J94" s="189"/>
      <c r="K94" s="190">
        <f>ROUND(P94*H94,2)</f>
        <v>0</v>
      </c>
      <c r="L94" s="186" t="s">
        <v>146</v>
      </c>
      <c r="M94" s="53"/>
      <c r="N94" s="191" t="s">
        <v>35</v>
      </c>
      <c r="O94" s="192" t="s">
        <v>49</v>
      </c>
      <c r="P94" s="116">
        <f>I94+J94</f>
        <v>0</v>
      </c>
      <c r="Q94" s="116">
        <f>ROUND(I94*H94,2)</f>
        <v>0</v>
      </c>
      <c r="R94" s="116">
        <f>ROUND(J94*H94,2)</f>
        <v>0</v>
      </c>
      <c r="S94" s="34"/>
      <c r="T94" s="193">
        <f>S94*H94</f>
        <v>0</v>
      </c>
      <c r="U94" s="193">
        <v>0</v>
      </c>
      <c r="V94" s="193">
        <f>U94*H94</f>
        <v>0</v>
      </c>
      <c r="W94" s="193">
        <v>0</v>
      </c>
      <c r="X94" s="194">
        <f>W94*H94</f>
        <v>0</v>
      </c>
      <c r="AR94" s="15" t="s">
        <v>139</v>
      </c>
      <c r="AT94" s="15" t="s">
        <v>135</v>
      </c>
      <c r="AU94" s="15" t="s">
        <v>88</v>
      </c>
      <c r="AY94" s="15" t="s">
        <v>132</v>
      </c>
      <c r="BE94" s="195">
        <f>IF(O94="základní",K94,0)</f>
        <v>0</v>
      </c>
      <c r="BF94" s="195">
        <f>IF(O94="snížená",K94,0)</f>
        <v>0</v>
      </c>
      <c r="BG94" s="195">
        <f>IF(O94="zákl. přenesená",K94,0)</f>
        <v>0</v>
      </c>
      <c r="BH94" s="195">
        <f>IF(O94="sníž. přenesená",K94,0)</f>
        <v>0</v>
      </c>
      <c r="BI94" s="195">
        <f>IF(O94="nulová",K94,0)</f>
        <v>0</v>
      </c>
      <c r="BJ94" s="15" t="s">
        <v>24</v>
      </c>
      <c r="BK94" s="195">
        <f>ROUND(P94*H94,2)</f>
        <v>0</v>
      </c>
      <c r="BL94" s="15" t="s">
        <v>139</v>
      </c>
      <c r="BM94" s="15" t="s">
        <v>151</v>
      </c>
    </row>
    <row r="95" spans="2:65" s="1" customFormat="1" ht="22.5" customHeight="1" x14ac:dyDescent="0.3">
      <c r="B95" s="33"/>
      <c r="C95" s="196" t="s">
        <v>152</v>
      </c>
      <c r="D95" s="196" t="s">
        <v>153</v>
      </c>
      <c r="E95" s="197" t="s">
        <v>154</v>
      </c>
      <c r="F95" s="198" t="s">
        <v>155</v>
      </c>
      <c r="G95" s="199" t="s">
        <v>145</v>
      </c>
      <c r="H95" s="200">
        <v>1</v>
      </c>
      <c r="I95" s="201"/>
      <c r="J95" s="202"/>
      <c r="K95" s="203">
        <f>ROUND(P95*H95,2)</f>
        <v>0</v>
      </c>
      <c r="L95" s="198" t="s">
        <v>35</v>
      </c>
      <c r="M95" s="204"/>
      <c r="N95" s="205" t="s">
        <v>35</v>
      </c>
      <c r="O95" s="192" t="s">
        <v>49</v>
      </c>
      <c r="P95" s="116">
        <f>I95+J95</f>
        <v>0</v>
      </c>
      <c r="Q95" s="116">
        <f>ROUND(I95*H95,2)</f>
        <v>0</v>
      </c>
      <c r="R95" s="116">
        <f>ROUND(J95*H95,2)</f>
        <v>0</v>
      </c>
      <c r="S95" s="34"/>
      <c r="T95" s="193">
        <f>S95*H95</f>
        <v>0</v>
      </c>
      <c r="U95" s="193">
        <v>5.0000000000000001E-3</v>
      </c>
      <c r="V95" s="193">
        <f>U95*H95</f>
        <v>5.0000000000000001E-3</v>
      </c>
      <c r="W95" s="193">
        <v>0</v>
      </c>
      <c r="X95" s="194">
        <f>W95*H95</f>
        <v>0</v>
      </c>
      <c r="AR95" s="15" t="s">
        <v>156</v>
      </c>
      <c r="AT95" s="15" t="s">
        <v>153</v>
      </c>
      <c r="AU95" s="15" t="s">
        <v>88</v>
      </c>
      <c r="AY95" s="15" t="s">
        <v>132</v>
      </c>
      <c r="BE95" s="195">
        <f>IF(O95="základní",K95,0)</f>
        <v>0</v>
      </c>
      <c r="BF95" s="195">
        <f>IF(O95="snížená",K95,0)</f>
        <v>0</v>
      </c>
      <c r="BG95" s="195">
        <f>IF(O95="zákl. přenesená",K95,0)</f>
        <v>0</v>
      </c>
      <c r="BH95" s="195">
        <f>IF(O95="sníž. přenesená",K95,0)</f>
        <v>0</v>
      </c>
      <c r="BI95" s="195">
        <f>IF(O95="nulová",K95,0)</f>
        <v>0</v>
      </c>
      <c r="BJ95" s="15" t="s">
        <v>24</v>
      </c>
      <c r="BK95" s="195">
        <f>ROUND(P95*H95,2)</f>
        <v>0</v>
      </c>
      <c r="BL95" s="15" t="s">
        <v>139</v>
      </c>
      <c r="BM95" s="15" t="s">
        <v>157</v>
      </c>
    </row>
    <row r="96" spans="2:65" s="1" customFormat="1" ht="22.5" customHeight="1" x14ac:dyDescent="0.3">
      <c r="B96" s="33"/>
      <c r="C96" s="184" t="s">
        <v>158</v>
      </c>
      <c r="D96" s="184" t="s">
        <v>135</v>
      </c>
      <c r="E96" s="185" t="s">
        <v>159</v>
      </c>
      <c r="F96" s="186" t="s">
        <v>160</v>
      </c>
      <c r="G96" s="187" t="s">
        <v>145</v>
      </c>
      <c r="H96" s="188">
        <v>6</v>
      </c>
      <c r="I96" s="189"/>
      <c r="J96" s="189"/>
      <c r="K96" s="190">
        <f>ROUND(P96*H96,2)</f>
        <v>0</v>
      </c>
      <c r="L96" s="186" t="s">
        <v>146</v>
      </c>
      <c r="M96" s="53"/>
      <c r="N96" s="191" t="s">
        <v>35</v>
      </c>
      <c r="O96" s="192" t="s">
        <v>49</v>
      </c>
      <c r="P96" s="116">
        <f>I96+J96</f>
        <v>0</v>
      </c>
      <c r="Q96" s="116">
        <f>ROUND(I96*H96,2)</f>
        <v>0</v>
      </c>
      <c r="R96" s="116">
        <f>ROUND(J96*H96,2)</f>
        <v>0</v>
      </c>
      <c r="S96" s="34"/>
      <c r="T96" s="193">
        <f>S96*H96</f>
        <v>0</v>
      </c>
      <c r="U96" s="193">
        <v>0</v>
      </c>
      <c r="V96" s="193">
        <f>U96*H96</f>
        <v>0</v>
      </c>
      <c r="W96" s="193">
        <v>0</v>
      </c>
      <c r="X96" s="194">
        <f>W96*H96</f>
        <v>0</v>
      </c>
      <c r="AR96" s="15" t="s">
        <v>139</v>
      </c>
      <c r="AT96" s="15" t="s">
        <v>135</v>
      </c>
      <c r="AU96" s="15" t="s">
        <v>88</v>
      </c>
      <c r="AY96" s="15" t="s">
        <v>132</v>
      </c>
      <c r="BE96" s="195">
        <f>IF(O96="základní",K96,0)</f>
        <v>0</v>
      </c>
      <c r="BF96" s="195">
        <f>IF(O96="snížená",K96,0)</f>
        <v>0</v>
      </c>
      <c r="BG96" s="195">
        <f>IF(O96="zákl. přenesená",K96,0)</f>
        <v>0</v>
      </c>
      <c r="BH96" s="195">
        <f>IF(O96="sníž. přenesená",K96,0)</f>
        <v>0</v>
      </c>
      <c r="BI96" s="195">
        <f>IF(O96="nulová",K96,0)</f>
        <v>0</v>
      </c>
      <c r="BJ96" s="15" t="s">
        <v>24</v>
      </c>
      <c r="BK96" s="195">
        <f>ROUND(P96*H96,2)</f>
        <v>0</v>
      </c>
      <c r="BL96" s="15" t="s">
        <v>139</v>
      </c>
      <c r="BM96" s="15" t="s">
        <v>161</v>
      </c>
    </row>
    <row r="97" spans="2:65" s="1" customFormat="1" ht="22.5" customHeight="1" x14ac:dyDescent="0.3">
      <c r="B97" s="33"/>
      <c r="C97" s="196" t="s">
        <v>162</v>
      </c>
      <c r="D97" s="196" t="s">
        <v>153</v>
      </c>
      <c r="E97" s="197" t="s">
        <v>163</v>
      </c>
      <c r="F97" s="198" t="s">
        <v>164</v>
      </c>
      <c r="G97" s="199" t="s">
        <v>165</v>
      </c>
      <c r="H97" s="200">
        <v>6</v>
      </c>
      <c r="I97" s="201"/>
      <c r="J97" s="202"/>
      <c r="K97" s="203">
        <f>ROUND(P97*H97,2)</f>
        <v>0</v>
      </c>
      <c r="L97" s="198" t="s">
        <v>35</v>
      </c>
      <c r="M97" s="204"/>
      <c r="N97" s="205" t="s">
        <v>35</v>
      </c>
      <c r="O97" s="192" t="s">
        <v>49</v>
      </c>
      <c r="P97" s="116">
        <f>I97+J97</f>
        <v>0</v>
      </c>
      <c r="Q97" s="116">
        <f>ROUND(I97*H97,2)</f>
        <v>0</v>
      </c>
      <c r="R97" s="116">
        <f>ROUND(J97*H97,2)</f>
        <v>0</v>
      </c>
      <c r="S97" s="34"/>
      <c r="T97" s="193">
        <f>S97*H97</f>
        <v>0</v>
      </c>
      <c r="U97" s="193">
        <v>0</v>
      </c>
      <c r="V97" s="193">
        <f>U97*H97</f>
        <v>0</v>
      </c>
      <c r="W97" s="193">
        <v>0</v>
      </c>
      <c r="X97" s="194">
        <f>W97*H97</f>
        <v>0</v>
      </c>
      <c r="AR97" s="15" t="s">
        <v>156</v>
      </c>
      <c r="AT97" s="15" t="s">
        <v>153</v>
      </c>
      <c r="AU97" s="15" t="s">
        <v>88</v>
      </c>
      <c r="AY97" s="15" t="s">
        <v>132</v>
      </c>
      <c r="BE97" s="195">
        <f>IF(O97="základní",K97,0)</f>
        <v>0</v>
      </c>
      <c r="BF97" s="195">
        <f>IF(O97="snížená",K97,0)</f>
        <v>0</v>
      </c>
      <c r="BG97" s="195">
        <f>IF(O97="zákl. přenesená",K97,0)</f>
        <v>0</v>
      </c>
      <c r="BH97" s="195">
        <f>IF(O97="sníž. přenesená",K97,0)</f>
        <v>0</v>
      </c>
      <c r="BI97" s="195">
        <f>IF(O97="nulová",K97,0)</f>
        <v>0</v>
      </c>
      <c r="BJ97" s="15" t="s">
        <v>24</v>
      </c>
      <c r="BK97" s="195">
        <f>ROUND(P97*H97,2)</f>
        <v>0</v>
      </c>
      <c r="BL97" s="15" t="s">
        <v>139</v>
      </c>
      <c r="BM97" s="15" t="s">
        <v>166</v>
      </c>
    </row>
    <row r="98" spans="2:65" s="10" customFormat="1" ht="29.85" customHeight="1" x14ac:dyDescent="0.3">
      <c r="B98" s="166"/>
      <c r="C98" s="167"/>
      <c r="D98" s="181" t="s">
        <v>79</v>
      </c>
      <c r="E98" s="182" t="s">
        <v>167</v>
      </c>
      <c r="F98" s="182" t="s">
        <v>168</v>
      </c>
      <c r="G98" s="167"/>
      <c r="H98" s="167"/>
      <c r="I98" s="170"/>
      <c r="J98" s="170"/>
      <c r="K98" s="183">
        <f>BK98</f>
        <v>0</v>
      </c>
      <c r="L98" s="167"/>
      <c r="M98" s="172"/>
      <c r="N98" s="173"/>
      <c r="O98" s="174"/>
      <c r="P98" s="174"/>
      <c r="Q98" s="175">
        <f>SUM(Q99:Q120)</f>
        <v>0</v>
      </c>
      <c r="R98" s="175">
        <f>SUM(R99:R120)</f>
        <v>0</v>
      </c>
      <c r="S98" s="174"/>
      <c r="T98" s="176">
        <f>SUM(T99:T120)</f>
        <v>0</v>
      </c>
      <c r="U98" s="174"/>
      <c r="V98" s="176">
        <f>SUM(V99:V120)</f>
        <v>1.308406</v>
      </c>
      <c r="W98" s="174"/>
      <c r="X98" s="177">
        <f>SUM(X99:X120)</f>
        <v>0</v>
      </c>
      <c r="AR98" s="178" t="s">
        <v>88</v>
      </c>
      <c r="AT98" s="179" t="s">
        <v>79</v>
      </c>
      <c r="AU98" s="179" t="s">
        <v>24</v>
      </c>
      <c r="AY98" s="178" t="s">
        <v>132</v>
      </c>
      <c r="BK98" s="180">
        <f>SUM(BK99:BK120)</f>
        <v>0</v>
      </c>
    </row>
    <row r="99" spans="2:65" s="1" customFormat="1" ht="22.5" customHeight="1" x14ac:dyDescent="0.3">
      <c r="B99" s="33"/>
      <c r="C99" s="184" t="s">
        <v>169</v>
      </c>
      <c r="D99" s="184" t="s">
        <v>135</v>
      </c>
      <c r="E99" s="185" t="s">
        <v>170</v>
      </c>
      <c r="F99" s="186" t="s">
        <v>171</v>
      </c>
      <c r="G99" s="187" t="s">
        <v>172</v>
      </c>
      <c r="H99" s="188">
        <v>270</v>
      </c>
      <c r="I99" s="189"/>
      <c r="J99" s="189"/>
      <c r="K99" s="190">
        <f>ROUND(P99*H99,2)</f>
        <v>0</v>
      </c>
      <c r="L99" s="186" t="s">
        <v>146</v>
      </c>
      <c r="M99" s="53"/>
      <c r="N99" s="191" t="s">
        <v>35</v>
      </c>
      <c r="O99" s="192" t="s">
        <v>49</v>
      </c>
      <c r="P99" s="116">
        <f>I99+J99</f>
        <v>0</v>
      </c>
      <c r="Q99" s="116">
        <f>ROUND(I99*H99,2)</f>
        <v>0</v>
      </c>
      <c r="R99" s="116">
        <f>ROUND(J99*H99,2)</f>
        <v>0</v>
      </c>
      <c r="S99" s="34"/>
      <c r="T99" s="193">
        <f>S99*H99</f>
        <v>0</v>
      </c>
      <c r="U99" s="193">
        <v>0</v>
      </c>
      <c r="V99" s="193">
        <f>U99*H99</f>
        <v>0</v>
      </c>
      <c r="W99" s="193">
        <v>0</v>
      </c>
      <c r="X99" s="194">
        <f>W99*H99</f>
        <v>0</v>
      </c>
      <c r="AR99" s="15" t="s">
        <v>139</v>
      </c>
      <c r="AT99" s="15" t="s">
        <v>135</v>
      </c>
      <c r="AU99" s="15" t="s">
        <v>88</v>
      </c>
      <c r="AY99" s="15" t="s">
        <v>132</v>
      </c>
      <c r="BE99" s="195">
        <f>IF(O99="základní",K99,0)</f>
        <v>0</v>
      </c>
      <c r="BF99" s="195">
        <f>IF(O99="snížená",K99,0)</f>
        <v>0</v>
      </c>
      <c r="BG99" s="195">
        <f>IF(O99="zákl. přenesená",K99,0)</f>
        <v>0</v>
      </c>
      <c r="BH99" s="195">
        <f>IF(O99="sníž. přenesená",K99,0)</f>
        <v>0</v>
      </c>
      <c r="BI99" s="195">
        <f>IF(O99="nulová",K99,0)</f>
        <v>0</v>
      </c>
      <c r="BJ99" s="15" t="s">
        <v>24</v>
      </c>
      <c r="BK99" s="195">
        <f>ROUND(P99*H99,2)</f>
        <v>0</v>
      </c>
      <c r="BL99" s="15" t="s">
        <v>139</v>
      </c>
      <c r="BM99" s="15" t="s">
        <v>173</v>
      </c>
    </row>
    <row r="100" spans="2:65" s="1" customFormat="1" ht="22.5" customHeight="1" x14ac:dyDescent="0.3">
      <c r="B100" s="33"/>
      <c r="C100" s="196" t="s">
        <v>174</v>
      </c>
      <c r="D100" s="196" t="s">
        <v>153</v>
      </c>
      <c r="E100" s="197" t="s">
        <v>175</v>
      </c>
      <c r="F100" s="198" t="s">
        <v>176</v>
      </c>
      <c r="G100" s="199" t="s">
        <v>172</v>
      </c>
      <c r="H100" s="200">
        <v>310.5</v>
      </c>
      <c r="I100" s="201"/>
      <c r="J100" s="202"/>
      <c r="K100" s="203">
        <f>ROUND(P100*H100,2)</f>
        <v>0</v>
      </c>
      <c r="L100" s="198" t="s">
        <v>146</v>
      </c>
      <c r="M100" s="204"/>
      <c r="N100" s="205" t="s">
        <v>35</v>
      </c>
      <c r="O100" s="192" t="s">
        <v>49</v>
      </c>
      <c r="P100" s="116">
        <f>I100+J100</f>
        <v>0</v>
      </c>
      <c r="Q100" s="116">
        <f>ROUND(I100*H100,2)</f>
        <v>0</v>
      </c>
      <c r="R100" s="116">
        <f>ROUND(J100*H100,2)</f>
        <v>0</v>
      </c>
      <c r="S100" s="34"/>
      <c r="T100" s="193">
        <f>S100*H100</f>
        <v>0</v>
      </c>
      <c r="U100" s="193">
        <v>3.1E-4</v>
      </c>
      <c r="V100" s="193">
        <f>U100*H100</f>
        <v>9.6254999999999993E-2</v>
      </c>
      <c r="W100" s="193">
        <v>0</v>
      </c>
      <c r="X100" s="194">
        <f>W100*H100</f>
        <v>0</v>
      </c>
      <c r="AR100" s="15" t="s">
        <v>156</v>
      </c>
      <c r="AT100" s="15" t="s">
        <v>153</v>
      </c>
      <c r="AU100" s="15" t="s">
        <v>88</v>
      </c>
      <c r="AY100" s="15" t="s">
        <v>132</v>
      </c>
      <c r="BE100" s="195">
        <f>IF(O100="základní",K100,0)</f>
        <v>0</v>
      </c>
      <c r="BF100" s="195">
        <f>IF(O100="snížená",K100,0)</f>
        <v>0</v>
      </c>
      <c r="BG100" s="195">
        <f>IF(O100="zákl. přenesená",K100,0)</f>
        <v>0</v>
      </c>
      <c r="BH100" s="195">
        <f>IF(O100="sníž. přenesená",K100,0)</f>
        <v>0</v>
      </c>
      <c r="BI100" s="195">
        <f>IF(O100="nulová",K100,0)</f>
        <v>0</v>
      </c>
      <c r="BJ100" s="15" t="s">
        <v>24</v>
      </c>
      <c r="BK100" s="195">
        <f>ROUND(P100*H100,2)</f>
        <v>0</v>
      </c>
      <c r="BL100" s="15" t="s">
        <v>139</v>
      </c>
      <c r="BM100" s="15" t="s">
        <v>177</v>
      </c>
    </row>
    <row r="101" spans="2:65" s="11" customFormat="1" x14ac:dyDescent="0.3">
      <c r="B101" s="206"/>
      <c r="C101" s="207"/>
      <c r="D101" s="208" t="s">
        <v>178</v>
      </c>
      <c r="E101" s="207"/>
      <c r="F101" s="209" t="s">
        <v>179</v>
      </c>
      <c r="G101" s="207"/>
      <c r="H101" s="210">
        <v>310.5</v>
      </c>
      <c r="I101" s="211"/>
      <c r="J101" s="211"/>
      <c r="K101" s="207"/>
      <c r="L101" s="207"/>
      <c r="M101" s="212"/>
      <c r="N101" s="213"/>
      <c r="O101" s="214"/>
      <c r="P101" s="214"/>
      <c r="Q101" s="214"/>
      <c r="R101" s="214"/>
      <c r="S101" s="214"/>
      <c r="T101" s="214"/>
      <c r="U101" s="214"/>
      <c r="V101" s="214"/>
      <c r="W101" s="214"/>
      <c r="X101" s="215"/>
      <c r="AT101" s="216" t="s">
        <v>178</v>
      </c>
      <c r="AU101" s="216" t="s">
        <v>88</v>
      </c>
      <c r="AV101" s="11" t="s">
        <v>88</v>
      </c>
      <c r="AW101" s="11" t="s">
        <v>4</v>
      </c>
      <c r="AX101" s="11" t="s">
        <v>24</v>
      </c>
      <c r="AY101" s="216" t="s">
        <v>132</v>
      </c>
    </row>
    <row r="102" spans="2:65" s="1" customFormat="1" ht="22.5" customHeight="1" x14ac:dyDescent="0.3">
      <c r="B102" s="33"/>
      <c r="C102" s="184" t="s">
        <v>180</v>
      </c>
      <c r="D102" s="184" t="s">
        <v>135</v>
      </c>
      <c r="E102" s="185" t="s">
        <v>181</v>
      </c>
      <c r="F102" s="186" t="s">
        <v>182</v>
      </c>
      <c r="G102" s="187" t="s">
        <v>145</v>
      </c>
      <c r="H102" s="188">
        <v>128</v>
      </c>
      <c r="I102" s="189"/>
      <c r="J102" s="189"/>
      <c r="K102" s="190">
        <f t="shared" ref="K102:K107" si="1">ROUND(P102*H102,2)</f>
        <v>0</v>
      </c>
      <c r="L102" s="186" t="s">
        <v>146</v>
      </c>
      <c r="M102" s="53"/>
      <c r="N102" s="191" t="s">
        <v>35</v>
      </c>
      <c r="O102" s="192" t="s">
        <v>49</v>
      </c>
      <c r="P102" s="116">
        <f t="shared" ref="P102:P107" si="2">I102+J102</f>
        <v>0</v>
      </c>
      <c r="Q102" s="116">
        <f t="shared" ref="Q102:Q107" si="3">ROUND(I102*H102,2)</f>
        <v>0</v>
      </c>
      <c r="R102" s="116">
        <f t="shared" ref="R102:R107" si="4">ROUND(J102*H102,2)</f>
        <v>0</v>
      </c>
      <c r="S102" s="34"/>
      <c r="T102" s="193">
        <f t="shared" ref="T102:T107" si="5">S102*H102</f>
        <v>0</v>
      </c>
      <c r="U102" s="193">
        <v>0</v>
      </c>
      <c r="V102" s="193">
        <f t="shared" ref="V102:V107" si="6">U102*H102</f>
        <v>0</v>
      </c>
      <c r="W102" s="193">
        <v>0</v>
      </c>
      <c r="X102" s="194">
        <f t="shared" ref="X102:X107" si="7">W102*H102</f>
        <v>0</v>
      </c>
      <c r="AR102" s="15" t="s">
        <v>139</v>
      </c>
      <c r="AT102" s="15" t="s">
        <v>135</v>
      </c>
      <c r="AU102" s="15" t="s">
        <v>88</v>
      </c>
      <c r="AY102" s="15" t="s">
        <v>132</v>
      </c>
      <c r="BE102" s="195">
        <f t="shared" ref="BE102:BE107" si="8">IF(O102="základní",K102,0)</f>
        <v>0</v>
      </c>
      <c r="BF102" s="195">
        <f t="shared" ref="BF102:BF107" si="9">IF(O102="snížená",K102,0)</f>
        <v>0</v>
      </c>
      <c r="BG102" s="195">
        <f t="shared" ref="BG102:BG107" si="10">IF(O102="zákl. přenesená",K102,0)</f>
        <v>0</v>
      </c>
      <c r="BH102" s="195">
        <f t="shared" ref="BH102:BH107" si="11">IF(O102="sníž. přenesená",K102,0)</f>
        <v>0</v>
      </c>
      <c r="BI102" s="195">
        <f t="shared" ref="BI102:BI107" si="12">IF(O102="nulová",K102,0)</f>
        <v>0</v>
      </c>
      <c r="BJ102" s="15" t="s">
        <v>24</v>
      </c>
      <c r="BK102" s="195">
        <f t="shared" ref="BK102:BK107" si="13">ROUND(P102*H102,2)</f>
        <v>0</v>
      </c>
      <c r="BL102" s="15" t="s">
        <v>139</v>
      </c>
      <c r="BM102" s="15" t="s">
        <v>183</v>
      </c>
    </row>
    <row r="103" spans="2:65" s="1" customFormat="1" ht="22.5" customHeight="1" x14ac:dyDescent="0.3">
      <c r="B103" s="33"/>
      <c r="C103" s="196" t="s">
        <v>29</v>
      </c>
      <c r="D103" s="196" t="s">
        <v>153</v>
      </c>
      <c r="E103" s="197" t="s">
        <v>184</v>
      </c>
      <c r="F103" s="198" t="s">
        <v>185</v>
      </c>
      <c r="G103" s="199" t="s">
        <v>145</v>
      </c>
      <c r="H103" s="200">
        <v>128</v>
      </c>
      <c r="I103" s="201"/>
      <c r="J103" s="202"/>
      <c r="K103" s="203">
        <f t="shared" si="1"/>
        <v>0</v>
      </c>
      <c r="L103" s="198" t="s">
        <v>146</v>
      </c>
      <c r="M103" s="204"/>
      <c r="N103" s="205" t="s">
        <v>35</v>
      </c>
      <c r="O103" s="192" t="s">
        <v>49</v>
      </c>
      <c r="P103" s="116">
        <f t="shared" si="2"/>
        <v>0</v>
      </c>
      <c r="Q103" s="116">
        <f t="shared" si="3"/>
        <v>0</v>
      </c>
      <c r="R103" s="116">
        <f t="shared" si="4"/>
        <v>0</v>
      </c>
      <c r="S103" s="34"/>
      <c r="T103" s="193">
        <f t="shared" si="5"/>
        <v>0</v>
      </c>
      <c r="U103" s="193">
        <v>2.1999999999999999E-5</v>
      </c>
      <c r="V103" s="193">
        <f t="shared" si="6"/>
        <v>2.8159999999999999E-3</v>
      </c>
      <c r="W103" s="193">
        <v>0</v>
      </c>
      <c r="X103" s="194">
        <f t="shared" si="7"/>
        <v>0</v>
      </c>
      <c r="AR103" s="15" t="s">
        <v>156</v>
      </c>
      <c r="AT103" s="15" t="s">
        <v>153</v>
      </c>
      <c r="AU103" s="15" t="s">
        <v>88</v>
      </c>
      <c r="AY103" s="15" t="s">
        <v>132</v>
      </c>
      <c r="BE103" s="195">
        <f t="shared" si="8"/>
        <v>0</v>
      </c>
      <c r="BF103" s="195">
        <f t="shared" si="9"/>
        <v>0</v>
      </c>
      <c r="BG103" s="195">
        <f t="shared" si="10"/>
        <v>0</v>
      </c>
      <c r="BH103" s="195">
        <f t="shared" si="11"/>
        <v>0</v>
      </c>
      <c r="BI103" s="195">
        <f t="shared" si="12"/>
        <v>0</v>
      </c>
      <c r="BJ103" s="15" t="s">
        <v>24</v>
      </c>
      <c r="BK103" s="195">
        <f t="shared" si="13"/>
        <v>0</v>
      </c>
      <c r="BL103" s="15" t="s">
        <v>139</v>
      </c>
      <c r="BM103" s="15" t="s">
        <v>186</v>
      </c>
    </row>
    <row r="104" spans="2:65" s="1" customFormat="1" ht="22.5" customHeight="1" x14ac:dyDescent="0.3">
      <c r="B104" s="33"/>
      <c r="C104" s="184" t="s">
        <v>187</v>
      </c>
      <c r="D104" s="184" t="s">
        <v>135</v>
      </c>
      <c r="E104" s="185" t="s">
        <v>188</v>
      </c>
      <c r="F104" s="186" t="s">
        <v>189</v>
      </c>
      <c r="G104" s="187" t="s">
        <v>145</v>
      </c>
      <c r="H104" s="188">
        <v>10</v>
      </c>
      <c r="I104" s="189"/>
      <c r="J104" s="189"/>
      <c r="K104" s="190">
        <f t="shared" si="1"/>
        <v>0</v>
      </c>
      <c r="L104" s="186" t="s">
        <v>146</v>
      </c>
      <c r="M104" s="53"/>
      <c r="N104" s="191" t="s">
        <v>35</v>
      </c>
      <c r="O104" s="192" t="s">
        <v>49</v>
      </c>
      <c r="P104" s="116">
        <f t="shared" si="2"/>
        <v>0</v>
      </c>
      <c r="Q104" s="116">
        <f t="shared" si="3"/>
        <v>0</v>
      </c>
      <c r="R104" s="116">
        <f t="shared" si="4"/>
        <v>0</v>
      </c>
      <c r="S104" s="34"/>
      <c r="T104" s="193">
        <f t="shared" si="5"/>
        <v>0</v>
      </c>
      <c r="U104" s="193">
        <v>0</v>
      </c>
      <c r="V104" s="193">
        <f t="shared" si="6"/>
        <v>0</v>
      </c>
      <c r="W104" s="193">
        <v>0</v>
      </c>
      <c r="X104" s="194">
        <f t="shared" si="7"/>
        <v>0</v>
      </c>
      <c r="AR104" s="15" t="s">
        <v>139</v>
      </c>
      <c r="AT104" s="15" t="s">
        <v>135</v>
      </c>
      <c r="AU104" s="15" t="s">
        <v>88</v>
      </c>
      <c r="AY104" s="15" t="s">
        <v>132</v>
      </c>
      <c r="BE104" s="195">
        <f t="shared" si="8"/>
        <v>0</v>
      </c>
      <c r="BF104" s="195">
        <f t="shared" si="9"/>
        <v>0</v>
      </c>
      <c r="BG104" s="195">
        <f t="shared" si="10"/>
        <v>0</v>
      </c>
      <c r="BH104" s="195">
        <f t="shared" si="11"/>
        <v>0</v>
      </c>
      <c r="BI104" s="195">
        <f t="shared" si="12"/>
        <v>0</v>
      </c>
      <c r="BJ104" s="15" t="s">
        <v>24</v>
      </c>
      <c r="BK104" s="195">
        <f t="shared" si="13"/>
        <v>0</v>
      </c>
      <c r="BL104" s="15" t="s">
        <v>139</v>
      </c>
      <c r="BM104" s="15" t="s">
        <v>190</v>
      </c>
    </row>
    <row r="105" spans="2:65" s="1" customFormat="1" ht="22.5" customHeight="1" x14ac:dyDescent="0.3">
      <c r="B105" s="33"/>
      <c r="C105" s="196" t="s">
        <v>191</v>
      </c>
      <c r="D105" s="196" t="s">
        <v>153</v>
      </c>
      <c r="E105" s="197" t="s">
        <v>192</v>
      </c>
      <c r="F105" s="198" t="s">
        <v>193</v>
      </c>
      <c r="G105" s="199" t="s">
        <v>145</v>
      </c>
      <c r="H105" s="200">
        <v>10</v>
      </c>
      <c r="I105" s="201"/>
      <c r="J105" s="202"/>
      <c r="K105" s="203">
        <f t="shared" si="1"/>
        <v>0</v>
      </c>
      <c r="L105" s="198" t="s">
        <v>146</v>
      </c>
      <c r="M105" s="204"/>
      <c r="N105" s="205" t="s">
        <v>35</v>
      </c>
      <c r="O105" s="192" t="s">
        <v>49</v>
      </c>
      <c r="P105" s="116">
        <f t="shared" si="2"/>
        <v>0</v>
      </c>
      <c r="Q105" s="116">
        <f t="shared" si="3"/>
        <v>0</v>
      </c>
      <c r="R105" s="116">
        <f t="shared" si="4"/>
        <v>0</v>
      </c>
      <c r="S105" s="34"/>
      <c r="T105" s="193">
        <f t="shared" si="5"/>
        <v>0</v>
      </c>
      <c r="U105" s="193">
        <v>1.8599999999999999E-4</v>
      </c>
      <c r="V105" s="193">
        <f t="shared" si="6"/>
        <v>1.8599999999999999E-3</v>
      </c>
      <c r="W105" s="193">
        <v>0</v>
      </c>
      <c r="X105" s="194">
        <f t="shared" si="7"/>
        <v>0</v>
      </c>
      <c r="AR105" s="15" t="s">
        <v>156</v>
      </c>
      <c r="AT105" s="15" t="s">
        <v>153</v>
      </c>
      <c r="AU105" s="15" t="s">
        <v>88</v>
      </c>
      <c r="AY105" s="15" t="s">
        <v>132</v>
      </c>
      <c r="BE105" s="195">
        <f t="shared" si="8"/>
        <v>0</v>
      </c>
      <c r="BF105" s="195">
        <f t="shared" si="9"/>
        <v>0</v>
      </c>
      <c r="BG105" s="195">
        <f t="shared" si="10"/>
        <v>0</v>
      </c>
      <c r="BH105" s="195">
        <f t="shared" si="11"/>
        <v>0</v>
      </c>
      <c r="BI105" s="195">
        <f t="shared" si="12"/>
        <v>0</v>
      </c>
      <c r="BJ105" s="15" t="s">
        <v>24</v>
      </c>
      <c r="BK105" s="195">
        <f t="shared" si="13"/>
        <v>0</v>
      </c>
      <c r="BL105" s="15" t="s">
        <v>139</v>
      </c>
      <c r="BM105" s="15" t="s">
        <v>194</v>
      </c>
    </row>
    <row r="106" spans="2:65" s="1" customFormat="1" ht="22.5" customHeight="1" x14ac:dyDescent="0.3">
      <c r="B106" s="33"/>
      <c r="C106" s="184" t="s">
        <v>195</v>
      </c>
      <c r="D106" s="184" t="s">
        <v>135</v>
      </c>
      <c r="E106" s="185" t="s">
        <v>196</v>
      </c>
      <c r="F106" s="186" t="s">
        <v>197</v>
      </c>
      <c r="G106" s="187" t="s">
        <v>145</v>
      </c>
      <c r="H106" s="188">
        <v>50</v>
      </c>
      <c r="I106" s="189"/>
      <c r="J106" s="189"/>
      <c r="K106" s="190">
        <f t="shared" si="1"/>
        <v>0</v>
      </c>
      <c r="L106" s="186" t="s">
        <v>146</v>
      </c>
      <c r="M106" s="53"/>
      <c r="N106" s="191" t="s">
        <v>35</v>
      </c>
      <c r="O106" s="192" t="s">
        <v>49</v>
      </c>
      <c r="P106" s="116">
        <f t="shared" si="2"/>
        <v>0</v>
      </c>
      <c r="Q106" s="116">
        <f t="shared" si="3"/>
        <v>0</v>
      </c>
      <c r="R106" s="116">
        <f t="shared" si="4"/>
        <v>0</v>
      </c>
      <c r="S106" s="34"/>
      <c r="T106" s="193">
        <f t="shared" si="5"/>
        <v>0</v>
      </c>
      <c r="U106" s="193">
        <v>0</v>
      </c>
      <c r="V106" s="193">
        <f t="shared" si="6"/>
        <v>0</v>
      </c>
      <c r="W106" s="193">
        <v>0</v>
      </c>
      <c r="X106" s="194">
        <f t="shared" si="7"/>
        <v>0</v>
      </c>
      <c r="AR106" s="15" t="s">
        <v>139</v>
      </c>
      <c r="AT106" s="15" t="s">
        <v>135</v>
      </c>
      <c r="AU106" s="15" t="s">
        <v>88</v>
      </c>
      <c r="AY106" s="15" t="s">
        <v>132</v>
      </c>
      <c r="BE106" s="195">
        <f t="shared" si="8"/>
        <v>0</v>
      </c>
      <c r="BF106" s="195">
        <f t="shared" si="9"/>
        <v>0</v>
      </c>
      <c r="BG106" s="195">
        <f t="shared" si="10"/>
        <v>0</v>
      </c>
      <c r="BH106" s="195">
        <f t="shared" si="11"/>
        <v>0</v>
      </c>
      <c r="BI106" s="195">
        <f t="shared" si="12"/>
        <v>0</v>
      </c>
      <c r="BJ106" s="15" t="s">
        <v>24</v>
      </c>
      <c r="BK106" s="195">
        <f t="shared" si="13"/>
        <v>0</v>
      </c>
      <c r="BL106" s="15" t="s">
        <v>139</v>
      </c>
      <c r="BM106" s="15" t="s">
        <v>198</v>
      </c>
    </row>
    <row r="107" spans="2:65" s="1" customFormat="1" ht="22.5" customHeight="1" x14ac:dyDescent="0.3">
      <c r="B107" s="33"/>
      <c r="C107" s="196" t="s">
        <v>199</v>
      </c>
      <c r="D107" s="196" t="s">
        <v>153</v>
      </c>
      <c r="E107" s="197" t="s">
        <v>200</v>
      </c>
      <c r="F107" s="198" t="s">
        <v>201</v>
      </c>
      <c r="G107" s="199" t="s">
        <v>145</v>
      </c>
      <c r="H107" s="200">
        <v>57.5</v>
      </c>
      <c r="I107" s="201"/>
      <c r="J107" s="202"/>
      <c r="K107" s="203">
        <f t="shared" si="1"/>
        <v>0</v>
      </c>
      <c r="L107" s="198" t="s">
        <v>146</v>
      </c>
      <c r="M107" s="204"/>
      <c r="N107" s="205" t="s">
        <v>35</v>
      </c>
      <c r="O107" s="192" t="s">
        <v>49</v>
      </c>
      <c r="P107" s="116">
        <f t="shared" si="2"/>
        <v>0</v>
      </c>
      <c r="Q107" s="116">
        <f t="shared" si="3"/>
        <v>0</v>
      </c>
      <c r="R107" s="116">
        <f t="shared" si="4"/>
        <v>0</v>
      </c>
      <c r="S107" s="34"/>
      <c r="T107" s="193">
        <f t="shared" si="5"/>
        <v>0</v>
      </c>
      <c r="U107" s="193">
        <v>1.2999999999999999E-4</v>
      </c>
      <c r="V107" s="193">
        <f t="shared" si="6"/>
        <v>7.474999999999999E-3</v>
      </c>
      <c r="W107" s="193">
        <v>0</v>
      </c>
      <c r="X107" s="194">
        <f t="shared" si="7"/>
        <v>0</v>
      </c>
      <c r="AR107" s="15" t="s">
        <v>156</v>
      </c>
      <c r="AT107" s="15" t="s">
        <v>153</v>
      </c>
      <c r="AU107" s="15" t="s">
        <v>88</v>
      </c>
      <c r="AY107" s="15" t="s">
        <v>132</v>
      </c>
      <c r="BE107" s="195">
        <f t="shared" si="8"/>
        <v>0</v>
      </c>
      <c r="BF107" s="195">
        <f t="shared" si="9"/>
        <v>0</v>
      </c>
      <c r="BG107" s="195">
        <f t="shared" si="10"/>
        <v>0</v>
      </c>
      <c r="BH107" s="195">
        <f t="shared" si="11"/>
        <v>0</v>
      </c>
      <c r="BI107" s="195">
        <f t="shared" si="12"/>
        <v>0</v>
      </c>
      <c r="BJ107" s="15" t="s">
        <v>24</v>
      </c>
      <c r="BK107" s="195">
        <f t="shared" si="13"/>
        <v>0</v>
      </c>
      <c r="BL107" s="15" t="s">
        <v>139</v>
      </c>
      <c r="BM107" s="15" t="s">
        <v>202</v>
      </c>
    </row>
    <row r="108" spans="2:65" s="11" customFormat="1" x14ac:dyDescent="0.3">
      <c r="B108" s="206"/>
      <c r="C108" s="207"/>
      <c r="D108" s="208" t="s">
        <v>178</v>
      </c>
      <c r="E108" s="207"/>
      <c r="F108" s="209" t="s">
        <v>203</v>
      </c>
      <c r="G108" s="207"/>
      <c r="H108" s="210">
        <v>57.5</v>
      </c>
      <c r="I108" s="211"/>
      <c r="J108" s="211"/>
      <c r="K108" s="207"/>
      <c r="L108" s="207"/>
      <c r="M108" s="212"/>
      <c r="N108" s="213"/>
      <c r="O108" s="214"/>
      <c r="P108" s="214"/>
      <c r="Q108" s="214"/>
      <c r="R108" s="214"/>
      <c r="S108" s="214"/>
      <c r="T108" s="214"/>
      <c r="U108" s="214"/>
      <c r="V108" s="214"/>
      <c r="W108" s="214"/>
      <c r="X108" s="215"/>
      <c r="AT108" s="216" t="s">
        <v>178</v>
      </c>
      <c r="AU108" s="216" t="s">
        <v>88</v>
      </c>
      <c r="AV108" s="11" t="s">
        <v>88</v>
      </c>
      <c r="AW108" s="11" t="s">
        <v>4</v>
      </c>
      <c r="AX108" s="11" t="s">
        <v>24</v>
      </c>
      <c r="AY108" s="216" t="s">
        <v>132</v>
      </c>
    </row>
    <row r="109" spans="2:65" s="1" customFormat="1" ht="22.5" customHeight="1" x14ac:dyDescent="0.3">
      <c r="B109" s="33"/>
      <c r="C109" s="184" t="s">
        <v>9</v>
      </c>
      <c r="D109" s="184" t="s">
        <v>135</v>
      </c>
      <c r="E109" s="185" t="s">
        <v>204</v>
      </c>
      <c r="F109" s="186" t="s">
        <v>205</v>
      </c>
      <c r="G109" s="187" t="s">
        <v>172</v>
      </c>
      <c r="H109" s="188">
        <v>120</v>
      </c>
      <c r="I109" s="189"/>
      <c r="J109" s="189"/>
      <c r="K109" s="190">
        <f>ROUND(P109*H109,2)</f>
        <v>0</v>
      </c>
      <c r="L109" s="186" t="s">
        <v>146</v>
      </c>
      <c r="M109" s="53"/>
      <c r="N109" s="191" t="s">
        <v>35</v>
      </c>
      <c r="O109" s="192" t="s">
        <v>49</v>
      </c>
      <c r="P109" s="116">
        <f>I109+J109</f>
        <v>0</v>
      </c>
      <c r="Q109" s="116">
        <f>ROUND(I109*H109,2)</f>
        <v>0</v>
      </c>
      <c r="R109" s="116">
        <f>ROUND(J109*H109,2)</f>
        <v>0</v>
      </c>
      <c r="S109" s="34"/>
      <c r="T109" s="193">
        <f>S109*H109</f>
        <v>0</v>
      </c>
      <c r="U109" s="193">
        <v>0</v>
      </c>
      <c r="V109" s="193">
        <f>U109*H109</f>
        <v>0</v>
      </c>
      <c r="W109" s="193">
        <v>0</v>
      </c>
      <c r="X109" s="194">
        <f>W109*H109</f>
        <v>0</v>
      </c>
      <c r="AR109" s="15" t="s">
        <v>139</v>
      </c>
      <c r="AT109" s="15" t="s">
        <v>135</v>
      </c>
      <c r="AU109" s="15" t="s">
        <v>88</v>
      </c>
      <c r="AY109" s="15" t="s">
        <v>132</v>
      </c>
      <c r="BE109" s="195">
        <f>IF(O109="základní",K109,0)</f>
        <v>0</v>
      </c>
      <c r="BF109" s="195">
        <f>IF(O109="snížená",K109,0)</f>
        <v>0</v>
      </c>
      <c r="BG109" s="195">
        <f>IF(O109="zákl. přenesená",K109,0)</f>
        <v>0</v>
      </c>
      <c r="BH109" s="195">
        <f>IF(O109="sníž. přenesená",K109,0)</f>
        <v>0</v>
      </c>
      <c r="BI109" s="195">
        <f>IF(O109="nulová",K109,0)</f>
        <v>0</v>
      </c>
      <c r="BJ109" s="15" t="s">
        <v>24</v>
      </c>
      <c r="BK109" s="195">
        <f>ROUND(P109*H109,2)</f>
        <v>0</v>
      </c>
      <c r="BL109" s="15" t="s">
        <v>139</v>
      </c>
      <c r="BM109" s="15" t="s">
        <v>206</v>
      </c>
    </row>
    <row r="110" spans="2:65" s="1" customFormat="1" ht="22.5" customHeight="1" x14ac:dyDescent="0.3">
      <c r="B110" s="33"/>
      <c r="C110" s="196" t="s">
        <v>139</v>
      </c>
      <c r="D110" s="196" t="s">
        <v>153</v>
      </c>
      <c r="E110" s="197" t="s">
        <v>207</v>
      </c>
      <c r="F110" s="198" t="s">
        <v>208</v>
      </c>
      <c r="G110" s="199" t="s">
        <v>172</v>
      </c>
      <c r="H110" s="200">
        <v>138</v>
      </c>
      <c r="I110" s="201"/>
      <c r="J110" s="202"/>
      <c r="K110" s="203">
        <f>ROUND(P110*H110,2)</f>
        <v>0</v>
      </c>
      <c r="L110" s="198" t="s">
        <v>35</v>
      </c>
      <c r="M110" s="204"/>
      <c r="N110" s="205" t="s">
        <v>35</v>
      </c>
      <c r="O110" s="192" t="s">
        <v>49</v>
      </c>
      <c r="P110" s="116">
        <f>I110+J110</f>
        <v>0</v>
      </c>
      <c r="Q110" s="116">
        <f>ROUND(I110*H110,2)</f>
        <v>0</v>
      </c>
      <c r="R110" s="116">
        <f>ROUND(J110*H110,2)</f>
        <v>0</v>
      </c>
      <c r="S110" s="34"/>
      <c r="T110" s="193">
        <f>S110*H110</f>
        <v>0</v>
      </c>
      <c r="U110" s="193">
        <v>4.4999999999999997E-3</v>
      </c>
      <c r="V110" s="193">
        <f>U110*H110</f>
        <v>0.621</v>
      </c>
      <c r="W110" s="193">
        <v>0</v>
      </c>
      <c r="X110" s="194">
        <f>W110*H110</f>
        <v>0</v>
      </c>
      <c r="AR110" s="15" t="s">
        <v>156</v>
      </c>
      <c r="AT110" s="15" t="s">
        <v>153</v>
      </c>
      <c r="AU110" s="15" t="s">
        <v>88</v>
      </c>
      <c r="AY110" s="15" t="s">
        <v>132</v>
      </c>
      <c r="BE110" s="195">
        <f>IF(O110="základní",K110,0)</f>
        <v>0</v>
      </c>
      <c r="BF110" s="195">
        <f>IF(O110="snížená",K110,0)</f>
        <v>0</v>
      </c>
      <c r="BG110" s="195">
        <f>IF(O110="zákl. přenesená",K110,0)</f>
        <v>0</v>
      </c>
      <c r="BH110" s="195">
        <f>IF(O110="sníž. přenesená",K110,0)</f>
        <v>0</v>
      </c>
      <c r="BI110" s="195">
        <f>IF(O110="nulová",K110,0)</f>
        <v>0</v>
      </c>
      <c r="BJ110" s="15" t="s">
        <v>24</v>
      </c>
      <c r="BK110" s="195">
        <f>ROUND(P110*H110,2)</f>
        <v>0</v>
      </c>
      <c r="BL110" s="15" t="s">
        <v>139</v>
      </c>
      <c r="BM110" s="15" t="s">
        <v>209</v>
      </c>
    </row>
    <row r="111" spans="2:65" s="11" customFormat="1" x14ac:dyDescent="0.3">
      <c r="B111" s="206"/>
      <c r="C111" s="207"/>
      <c r="D111" s="208" t="s">
        <v>178</v>
      </c>
      <c r="E111" s="207"/>
      <c r="F111" s="209" t="s">
        <v>210</v>
      </c>
      <c r="G111" s="207"/>
      <c r="H111" s="210">
        <v>138</v>
      </c>
      <c r="I111" s="211"/>
      <c r="J111" s="211"/>
      <c r="K111" s="207"/>
      <c r="L111" s="207"/>
      <c r="M111" s="212"/>
      <c r="N111" s="213"/>
      <c r="O111" s="214"/>
      <c r="P111" s="214"/>
      <c r="Q111" s="214"/>
      <c r="R111" s="214"/>
      <c r="S111" s="214"/>
      <c r="T111" s="214"/>
      <c r="U111" s="214"/>
      <c r="V111" s="214"/>
      <c r="W111" s="214"/>
      <c r="X111" s="215"/>
      <c r="AT111" s="216" t="s">
        <v>178</v>
      </c>
      <c r="AU111" s="216" t="s">
        <v>88</v>
      </c>
      <c r="AV111" s="11" t="s">
        <v>88</v>
      </c>
      <c r="AW111" s="11" t="s">
        <v>4</v>
      </c>
      <c r="AX111" s="11" t="s">
        <v>24</v>
      </c>
      <c r="AY111" s="216" t="s">
        <v>132</v>
      </c>
    </row>
    <row r="112" spans="2:65" s="1" customFormat="1" ht="22.5" customHeight="1" x14ac:dyDescent="0.3">
      <c r="B112" s="33"/>
      <c r="C112" s="184" t="s">
        <v>211</v>
      </c>
      <c r="D112" s="184" t="s">
        <v>135</v>
      </c>
      <c r="E112" s="185" t="s">
        <v>212</v>
      </c>
      <c r="F112" s="186" t="s">
        <v>213</v>
      </c>
      <c r="G112" s="187" t="s">
        <v>172</v>
      </c>
      <c r="H112" s="188">
        <v>40</v>
      </c>
      <c r="I112" s="189"/>
      <c r="J112" s="189"/>
      <c r="K112" s="190">
        <f>ROUND(P112*H112,2)</f>
        <v>0</v>
      </c>
      <c r="L112" s="186" t="s">
        <v>146</v>
      </c>
      <c r="M112" s="53"/>
      <c r="N112" s="191" t="s">
        <v>35</v>
      </c>
      <c r="O112" s="192" t="s">
        <v>49</v>
      </c>
      <c r="P112" s="116">
        <f>I112+J112</f>
        <v>0</v>
      </c>
      <c r="Q112" s="116">
        <f>ROUND(I112*H112,2)</f>
        <v>0</v>
      </c>
      <c r="R112" s="116">
        <f>ROUND(J112*H112,2)</f>
        <v>0</v>
      </c>
      <c r="S112" s="34"/>
      <c r="T112" s="193">
        <f>S112*H112</f>
        <v>0</v>
      </c>
      <c r="U112" s="193">
        <v>0</v>
      </c>
      <c r="V112" s="193">
        <f>U112*H112</f>
        <v>0</v>
      </c>
      <c r="W112" s="193">
        <v>0</v>
      </c>
      <c r="X112" s="194">
        <f>W112*H112</f>
        <v>0</v>
      </c>
      <c r="AR112" s="15" t="s">
        <v>139</v>
      </c>
      <c r="AT112" s="15" t="s">
        <v>135</v>
      </c>
      <c r="AU112" s="15" t="s">
        <v>88</v>
      </c>
      <c r="AY112" s="15" t="s">
        <v>132</v>
      </c>
      <c r="BE112" s="195">
        <f>IF(O112="základní",K112,0)</f>
        <v>0</v>
      </c>
      <c r="BF112" s="195">
        <f>IF(O112="snížená",K112,0)</f>
        <v>0</v>
      </c>
      <c r="BG112" s="195">
        <f>IF(O112="zákl. přenesená",K112,0)</f>
        <v>0</v>
      </c>
      <c r="BH112" s="195">
        <f>IF(O112="sníž. přenesená",K112,0)</f>
        <v>0</v>
      </c>
      <c r="BI112" s="195">
        <f>IF(O112="nulová",K112,0)</f>
        <v>0</v>
      </c>
      <c r="BJ112" s="15" t="s">
        <v>24</v>
      </c>
      <c r="BK112" s="195">
        <f>ROUND(P112*H112,2)</f>
        <v>0</v>
      </c>
      <c r="BL112" s="15" t="s">
        <v>139</v>
      </c>
      <c r="BM112" s="15" t="s">
        <v>214</v>
      </c>
    </row>
    <row r="113" spans="2:65" s="1" customFormat="1" ht="22.5" customHeight="1" x14ac:dyDescent="0.3">
      <c r="B113" s="33"/>
      <c r="C113" s="196" t="s">
        <v>215</v>
      </c>
      <c r="D113" s="196" t="s">
        <v>153</v>
      </c>
      <c r="E113" s="197" t="s">
        <v>216</v>
      </c>
      <c r="F113" s="198" t="s">
        <v>217</v>
      </c>
      <c r="G113" s="199" t="s">
        <v>172</v>
      </c>
      <c r="H113" s="200">
        <v>46</v>
      </c>
      <c r="I113" s="201"/>
      <c r="J113" s="202"/>
      <c r="K113" s="203">
        <f>ROUND(P113*H113,2)</f>
        <v>0</v>
      </c>
      <c r="L113" s="198" t="s">
        <v>146</v>
      </c>
      <c r="M113" s="204"/>
      <c r="N113" s="205" t="s">
        <v>35</v>
      </c>
      <c r="O113" s="192" t="s">
        <v>49</v>
      </c>
      <c r="P113" s="116">
        <f>I113+J113</f>
        <v>0</v>
      </c>
      <c r="Q113" s="116">
        <f>ROUND(I113*H113,2)</f>
        <v>0</v>
      </c>
      <c r="R113" s="116">
        <f>ROUND(J113*H113,2)</f>
        <v>0</v>
      </c>
      <c r="S113" s="34"/>
      <c r="T113" s="193">
        <f>S113*H113</f>
        <v>0</v>
      </c>
      <c r="U113" s="193">
        <v>1.2E-2</v>
      </c>
      <c r="V113" s="193">
        <f>U113*H113</f>
        <v>0.55200000000000005</v>
      </c>
      <c r="W113" s="193">
        <v>0</v>
      </c>
      <c r="X113" s="194">
        <f>W113*H113</f>
        <v>0</v>
      </c>
      <c r="AR113" s="15" t="s">
        <v>156</v>
      </c>
      <c r="AT113" s="15" t="s">
        <v>153</v>
      </c>
      <c r="AU113" s="15" t="s">
        <v>88</v>
      </c>
      <c r="AY113" s="15" t="s">
        <v>132</v>
      </c>
      <c r="BE113" s="195">
        <f>IF(O113="základní",K113,0)</f>
        <v>0</v>
      </c>
      <c r="BF113" s="195">
        <f>IF(O113="snížená",K113,0)</f>
        <v>0</v>
      </c>
      <c r="BG113" s="195">
        <f>IF(O113="zákl. přenesená",K113,0)</f>
        <v>0</v>
      </c>
      <c r="BH113" s="195">
        <f>IF(O113="sníž. přenesená",K113,0)</f>
        <v>0</v>
      </c>
      <c r="BI113" s="195">
        <f>IF(O113="nulová",K113,0)</f>
        <v>0</v>
      </c>
      <c r="BJ113" s="15" t="s">
        <v>24</v>
      </c>
      <c r="BK113" s="195">
        <f>ROUND(P113*H113,2)</f>
        <v>0</v>
      </c>
      <c r="BL113" s="15" t="s">
        <v>139</v>
      </c>
      <c r="BM113" s="15" t="s">
        <v>218</v>
      </c>
    </row>
    <row r="114" spans="2:65" s="11" customFormat="1" x14ac:dyDescent="0.3">
      <c r="B114" s="206"/>
      <c r="C114" s="207"/>
      <c r="D114" s="208" t="s">
        <v>178</v>
      </c>
      <c r="E114" s="207"/>
      <c r="F114" s="209" t="s">
        <v>219</v>
      </c>
      <c r="G114" s="207"/>
      <c r="H114" s="210">
        <v>46</v>
      </c>
      <c r="I114" s="211"/>
      <c r="J114" s="211"/>
      <c r="K114" s="207"/>
      <c r="L114" s="207"/>
      <c r="M114" s="212"/>
      <c r="N114" s="213"/>
      <c r="O114" s="214"/>
      <c r="P114" s="214"/>
      <c r="Q114" s="214"/>
      <c r="R114" s="214"/>
      <c r="S114" s="214"/>
      <c r="T114" s="214"/>
      <c r="U114" s="214"/>
      <c r="V114" s="214"/>
      <c r="W114" s="214"/>
      <c r="X114" s="215"/>
      <c r="AT114" s="216" t="s">
        <v>178</v>
      </c>
      <c r="AU114" s="216" t="s">
        <v>88</v>
      </c>
      <c r="AV114" s="11" t="s">
        <v>88</v>
      </c>
      <c r="AW114" s="11" t="s">
        <v>4</v>
      </c>
      <c r="AX114" s="11" t="s">
        <v>24</v>
      </c>
      <c r="AY114" s="216" t="s">
        <v>132</v>
      </c>
    </row>
    <row r="115" spans="2:65" s="1" customFormat="1" ht="22.5" customHeight="1" x14ac:dyDescent="0.3">
      <c r="B115" s="33"/>
      <c r="C115" s="184" t="s">
        <v>220</v>
      </c>
      <c r="D115" s="184" t="s">
        <v>135</v>
      </c>
      <c r="E115" s="185" t="s">
        <v>221</v>
      </c>
      <c r="F115" s="186" t="s">
        <v>222</v>
      </c>
      <c r="G115" s="187" t="s">
        <v>172</v>
      </c>
      <c r="H115" s="188">
        <v>20</v>
      </c>
      <c r="I115" s="189"/>
      <c r="J115" s="189"/>
      <c r="K115" s="190">
        <f>ROUND(P115*H115,2)</f>
        <v>0</v>
      </c>
      <c r="L115" s="186" t="s">
        <v>146</v>
      </c>
      <c r="M115" s="53"/>
      <c r="N115" s="191" t="s">
        <v>35</v>
      </c>
      <c r="O115" s="192" t="s">
        <v>49</v>
      </c>
      <c r="P115" s="116">
        <f>I115+J115</f>
        <v>0</v>
      </c>
      <c r="Q115" s="116">
        <f>ROUND(I115*H115,2)</f>
        <v>0</v>
      </c>
      <c r="R115" s="116">
        <f>ROUND(J115*H115,2)</f>
        <v>0</v>
      </c>
      <c r="S115" s="34"/>
      <c r="T115" s="193">
        <f>S115*H115</f>
        <v>0</v>
      </c>
      <c r="U115" s="193">
        <v>0</v>
      </c>
      <c r="V115" s="193">
        <f>U115*H115</f>
        <v>0</v>
      </c>
      <c r="W115" s="193">
        <v>0</v>
      </c>
      <c r="X115" s="194">
        <f>W115*H115</f>
        <v>0</v>
      </c>
      <c r="AR115" s="15" t="s">
        <v>139</v>
      </c>
      <c r="AT115" s="15" t="s">
        <v>135</v>
      </c>
      <c r="AU115" s="15" t="s">
        <v>88</v>
      </c>
      <c r="AY115" s="15" t="s">
        <v>132</v>
      </c>
      <c r="BE115" s="195">
        <f>IF(O115="základní",K115,0)</f>
        <v>0</v>
      </c>
      <c r="BF115" s="195">
        <f>IF(O115="snížená",K115,0)</f>
        <v>0</v>
      </c>
      <c r="BG115" s="195">
        <f>IF(O115="zákl. přenesená",K115,0)</f>
        <v>0</v>
      </c>
      <c r="BH115" s="195">
        <f>IF(O115="sníž. přenesená",K115,0)</f>
        <v>0</v>
      </c>
      <c r="BI115" s="195">
        <f>IF(O115="nulová",K115,0)</f>
        <v>0</v>
      </c>
      <c r="BJ115" s="15" t="s">
        <v>24</v>
      </c>
      <c r="BK115" s="195">
        <f>ROUND(P115*H115,2)</f>
        <v>0</v>
      </c>
      <c r="BL115" s="15" t="s">
        <v>139</v>
      </c>
      <c r="BM115" s="15" t="s">
        <v>223</v>
      </c>
    </row>
    <row r="116" spans="2:65" s="1" customFormat="1" ht="22.5" customHeight="1" x14ac:dyDescent="0.3">
      <c r="B116" s="33"/>
      <c r="C116" s="196" t="s">
        <v>224</v>
      </c>
      <c r="D116" s="196" t="s">
        <v>153</v>
      </c>
      <c r="E116" s="197" t="s">
        <v>225</v>
      </c>
      <c r="F116" s="198" t="s">
        <v>226</v>
      </c>
      <c r="G116" s="199" t="s">
        <v>227</v>
      </c>
      <c r="H116" s="200">
        <v>23</v>
      </c>
      <c r="I116" s="201"/>
      <c r="J116" s="202"/>
      <c r="K116" s="203">
        <f>ROUND(P116*H116,2)</f>
        <v>0</v>
      </c>
      <c r="L116" s="198" t="s">
        <v>146</v>
      </c>
      <c r="M116" s="204"/>
      <c r="N116" s="205" t="s">
        <v>35</v>
      </c>
      <c r="O116" s="192" t="s">
        <v>49</v>
      </c>
      <c r="P116" s="116">
        <f>I116+J116</f>
        <v>0</v>
      </c>
      <c r="Q116" s="116">
        <f>ROUND(I116*H116,2)</f>
        <v>0</v>
      </c>
      <c r="R116" s="116">
        <f>ROUND(J116*H116,2)</f>
        <v>0</v>
      </c>
      <c r="S116" s="34"/>
      <c r="T116" s="193">
        <f>S116*H116</f>
        <v>0</v>
      </c>
      <c r="U116" s="193">
        <v>1E-3</v>
      </c>
      <c r="V116" s="193">
        <f>U116*H116</f>
        <v>2.3E-2</v>
      </c>
      <c r="W116" s="193">
        <v>0</v>
      </c>
      <c r="X116" s="194">
        <f>W116*H116</f>
        <v>0</v>
      </c>
      <c r="AR116" s="15" t="s">
        <v>156</v>
      </c>
      <c r="AT116" s="15" t="s">
        <v>153</v>
      </c>
      <c r="AU116" s="15" t="s">
        <v>88</v>
      </c>
      <c r="AY116" s="15" t="s">
        <v>132</v>
      </c>
      <c r="BE116" s="195">
        <f>IF(O116="základní",K116,0)</f>
        <v>0</v>
      </c>
      <c r="BF116" s="195">
        <f>IF(O116="snížená",K116,0)</f>
        <v>0</v>
      </c>
      <c r="BG116" s="195">
        <f>IF(O116="zákl. přenesená",K116,0)</f>
        <v>0</v>
      </c>
      <c r="BH116" s="195">
        <f>IF(O116="sníž. přenesená",K116,0)</f>
        <v>0</v>
      </c>
      <c r="BI116" s="195">
        <f>IF(O116="nulová",K116,0)</f>
        <v>0</v>
      </c>
      <c r="BJ116" s="15" t="s">
        <v>24</v>
      </c>
      <c r="BK116" s="195">
        <f>ROUND(P116*H116,2)</f>
        <v>0</v>
      </c>
      <c r="BL116" s="15" t="s">
        <v>139</v>
      </c>
      <c r="BM116" s="15" t="s">
        <v>228</v>
      </c>
    </row>
    <row r="117" spans="2:65" s="11" customFormat="1" x14ac:dyDescent="0.3">
      <c r="B117" s="206"/>
      <c r="C117" s="207"/>
      <c r="D117" s="208" t="s">
        <v>178</v>
      </c>
      <c r="E117" s="207"/>
      <c r="F117" s="209" t="s">
        <v>229</v>
      </c>
      <c r="G117" s="207"/>
      <c r="H117" s="210">
        <v>23</v>
      </c>
      <c r="I117" s="211"/>
      <c r="J117" s="211"/>
      <c r="K117" s="207"/>
      <c r="L117" s="207"/>
      <c r="M117" s="212"/>
      <c r="N117" s="213"/>
      <c r="O117" s="214"/>
      <c r="P117" s="214"/>
      <c r="Q117" s="214"/>
      <c r="R117" s="214"/>
      <c r="S117" s="214"/>
      <c r="T117" s="214"/>
      <c r="U117" s="214"/>
      <c r="V117" s="214"/>
      <c r="W117" s="214"/>
      <c r="X117" s="215"/>
      <c r="AT117" s="216" t="s">
        <v>178</v>
      </c>
      <c r="AU117" s="216" t="s">
        <v>88</v>
      </c>
      <c r="AV117" s="11" t="s">
        <v>88</v>
      </c>
      <c r="AW117" s="11" t="s">
        <v>4</v>
      </c>
      <c r="AX117" s="11" t="s">
        <v>24</v>
      </c>
      <c r="AY117" s="216" t="s">
        <v>132</v>
      </c>
    </row>
    <row r="118" spans="2:65" s="1" customFormat="1" ht="22.5" customHeight="1" x14ac:dyDescent="0.3">
      <c r="B118" s="33"/>
      <c r="C118" s="184" t="s">
        <v>8</v>
      </c>
      <c r="D118" s="184" t="s">
        <v>135</v>
      </c>
      <c r="E118" s="185" t="s">
        <v>230</v>
      </c>
      <c r="F118" s="186" t="s">
        <v>231</v>
      </c>
      <c r="G118" s="187" t="s">
        <v>145</v>
      </c>
      <c r="H118" s="188">
        <v>25</v>
      </c>
      <c r="I118" s="189"/>
      <c r="J118" s="189"/>
      <c r="K118" s="190">
        <f>ROUND(P118*H118,2)</f>
        <v>0</v>
      </c>
      <c r="L118" s="186" t="s">
        <v>146</v>
      </c>
      <c r="M118" s="53"/>
      <c r="N118" s="191" t="s">
        <v>35</v>
      </c>
      <c r="O118" s="192" t="s">
        <v>49</v>
      </c>
      <c r="P118" s="116">
        <f>I118+J118</f>
        <v>0</v>
      </c>
      <c r="Q118" s="116">
        <f>ROUND(I118*H118,2)</f>
        <v>0</v>
      </c>
      <c r="R118" s="116">
        <f>ROUND(J118*H118,2)</f>
        <v>0</v>
      </c>
      <c r="S118" s="34"/>
      <c r="T118" s="193">
        <f>S118*H118</f>
        <v>0</v>
      </c>
      <c r="U118" s="193">
        <v>0</v>
      </c>
      <c r="V118" s="193">
        <f>U118*H118</f>
        <v>0</v>
      </c>
      <c r="W118" s="193">
        <v>0</v>
      </c>
      <c r="X118" s="194">
        <f>W118*H118</f>
        <v>0</v>
      </c>
      <c r="AR118" s="15" t="s">
        <v>139</v>
      </c>
      <c r="AT118" s="15" t="s">
        <v>135</v>
      </c>
      <c r="AU118" s="15" t="s">
        <v>88</v>
      </c>
      <c r="AY118" s="15" t="s">
        <v>132</v>
      </c>
      <c r="BE118" s="195">
        <f>IF(O118="základní",K118,0)</f>
        <v>0</v>
      </c>
      <c r="BF118" s="195">
        <f>IF(O118="snížená",K118,0)</f>
        <v>0</v>
      </c>
      <c r="BG118" s="195">
        <f>IF(O118="zákl. přenesená",K118,0)</f>
        <v>0</v>
      </c>
      <c r="BH118" s="195">
        <f>IF(O118="sníž. přenesená",K118,0)</f>
        <v>0</v>
      </c>
      <c r="BI118" s="195">
        <f>IF(O118="nulová",K118,0)</f>
        <v>0</v>
      </c>
      <c r="BJ118" s="15" t="s">
        <v>24</v>
      </c>
      <c r="BK118" s="195">
        <f>ROUND(P118*H118,2)</f>
        <v>0</v>
      </c>
      <c r="BL118" s="15" t="s">
        <v>139</v>
      </c>
      <c r="BM118" s="15" t="s">
        <v>232</v>
      </c>
    </row>
    <row r="119" spans="2:65" s="1" customFormat="1" ht="27" x14ac:dyDescent="0.3">
      <c r="B119" s="33"/>
      <c r="C119" s="55"/>
      <c r="D119" s="208" t="s">
        <v>233</v>
      </c>
      <c r="E119" s="55"/>
      <c r="F119" s="217" t="s">
        <v>234</v>
      </c>
      <c r="G119" s="55"/>
      <c r="H119" s="55"/>
      <c r="I119" s="150"/>
      <c r="J119" s="150"/>
      <c r="K119" s="55"/>
      <c r="L119" s="55"/>
      <c r="M119" s="53"/>
      <c r="N119" s="69"/>
      <c r="O119" s="34"/>
      <c r="P119" s="34"/>
      <c r="Q119" s="34"/>
      <c r="R119" s="34"/>
      <c r="S119" s="34"/>
      <c r="T119" s="34"/>
      <c r="U119" s="34"/>
      <c r="V119" s="34"/>
      <c r="W119" s="34"/>
      <c r="X119" s="70"/>
      <c r="AT119" s="15" t="s">
        <v>233</v>
      </c>
      <c r="AU119" s="15" t="s">
        <v>88</v>
      </c>
    </row>
    <row r="120" spans="2:65" s="1" customFormat="1" ht="22.5" customHeight="1" x14ac:dyDescent="0.3">
      <c r="B120" s="33"/>
      <c r="C120" s="196" t="s">
        <v>235</v>
      </c>
      <c r="D120" s="196" t="s">
        <v>153</v>
      </c>
      <c r="E120" s="197" t="s">
        <v>236</v>
      </c>
      <c r="F120" s="198" t="s">
        <v>237</v>
      </c>
      <c r="G120" s="199" t="s">
        <v>145</v>
      </c>
      <c r="H120" s="200">
        <v>25</v>
      </c>
      <c r="I120" s="201"/>
      <c r="J120" s="202"/>
      <c r="K120" s="203">
        <f>ROUND(P120*H120,2)</f>
        <v>0</v>
      </c>
      <c r="L120" s="198" t="s">
        <v>146</v>
      </c>
      <c r="M120" s="204"/>
      <c r="N120" s="205" t="s">
        <v>35</v>
      </c>
      <c r="O120" s="192" t="s">
        <v>49</v>
      </c>
      <c r="P120" s="116">
        <f>I120+J120</f>
        <v>0</v>
      </c>
      <c r="Q120" s="116">
        <f>ROUND(I120*H120,2)</f>
        <v>0</v>
      </c>
      <c r="R120" s="116">
        <f>ROUND(J120*H120,2)</f>
        <v>0</v>
      </c>
      <c r="S120" s="34"/>
      <c r="T120" s="193">
        <f>S120*H120</f>
        <v>0</v>
      </c>
      <c r="U120" s="193">
        <v>1.6000000000000001E-4</v>
      </c>
      <c r="V120" s="193">
        <f>U120*H120</f>
        <v>4.0000000000000001E-3</v>
      </c>
      <c r="W120" s="193">
        <v>0</v>
      </c>
      <c r="X120" s="194">
        <f>W120*H120</f>
        <v>0</v>
      </c>
      <c r="AR120" s="15" t="s">
        <v>156</v>
      </c>
      <c r="AT120" s="15" t="s">
        <v>153</v>
      </c>
      <c r="AU120" s="15" t="s">
        <v>88</v>
      </c>
      <c r="AY120" s="15" t="s">
        <v>132</v>
      </c>
      <c r="BE120" s="195">
        <f>IF(O120="základní",K120,0)</f>
        <v>0</v>
      </c>
      <c r="BF120" s="195">
        <f>IF(O120="snížená",K120,0)</f>
        <v>0</v>
      </c>
      <c r="BG120" s="195">
        <f>IF(O120="zákl. přenesená",K120,0)</f>
        <v>0</v>
      </c>
      <c r="BH120" s="195">
        <f>IF(O120="sníž. přenesená",K120,0)</f>
        <v>0</v>
      </c>
      <c r="BI120" s="195">
        <f>IF(O120="nulová",K120,0)</f>
        <v>0</v>
      </c>
      <c r="BJ120" s="15" t="s">
        <v>24</v>
      </c>
      <c r="BK120" s="195">
        <f>ROUND(P120*H120,2)</f>
        <v>0</v>
      </c>
      <c r="BL120" s="15" t="s">
        <v>139</v>
      </c>
      <c r="BM120" s="15" t="s">
        <v>238</v>
      </c>
    </row>
    <row r="121" spans="2:65" s="10" customFormat="1" ht="29.85" customHeight="1" x14ac:dyDescent="0.3">
      <c r="B121" s="166"/>
      <c r="C121" s="167"/>
      <c r="D121" s="181" t="s">
        <v>79</v>
      </c>
      <c r="E121" s="182" t="s">
        <v>239</v>
      </c>
      <c r="F121" s="182" t="s">
        <v>240</v>
      </c>
      <c r="G121" s="167"/>
      <c r="H121" s="167"/>
      <c r="I121" s="170"/>
      <c r="J121" s="170"/>
      <c r="K121" s="183">
        <f>BK121</f>
        <v>0</v>
      </c>
      <c r="L121" s="167"/>
      <c r="M121" s="172"/>
      <c r="N121" s="173"/>
      <c r="O121" s="174"/>
      <c r="P121" s="174"/>
      <c r="Q121" s="175">
        <f>SUM(Q122:Q138)</f>
        <v>0</v>
      </c>
      <c r="R121" s="175">
        <f>SUM(R122:R138)</f>
        <v>0</v>
      </c>
      <c r="S121" s="174"/>
      <c r="T121" s="176">
        <f>SUM(T122:T138)</f>
        <v>0</v>
      </c>
      <c r="U121" s="174"/>
      <c r="V121" s="176">
        <f>SUM(V122:V138)</f>
        <v>0.82908000000000004</v>
      </c>
      <c r="W121" s="174"/>
      <c r="X121" s="177">
        <f>SUM(X122:X138)</f>
        <v>0</v>
      </c>
      <c r="AR121" s="178" t="s">
        <v>88</v>
      </c>
      <c r="AT121" s="179" t="s">
        <v>79</v>
      </c>
      <c r="AU121" s="179" t="s">
        <v>24</v>
      </c>
      <c r="AY121" s="178" t="s">
        <v>132</v>
      </c>
      <c r="BK121" s="180">
        <f>SUM(BK122:BK138)</f>
        <v>0</v>
      </c>
    </row>
    <row r="122" spans="2:65" s="1" customFormat="1" ht="22.5" customHeight="1" x14ac:dyDescent="0.3">
      <c r="B122" s="33"/>
      <c r="C122" s="184" t="s">
        <v>241</v>
      </c>
      <c r="D122" s="184" t="s">
        <v>135</v>
      </c>
      <c r="E122" s="185" t="s">
        <v>242</v>
      </c>
      <c r="F122" s="186" t="s">
        <v>243</v>
      </c>
      <c r="G122" s="187" t="s">
        <v>172</v>
      </c>
      <c r="H122" s="188">
        <v>100</v>
      </c>
      <c r="I122" s="189"/>
      <c r="J122" s="189"/>
      <c r="K122" s="190">
        <f>ROUND(P122*H122,2)</f>
        <v>0</v>
      </c>
      <c r="L122" s="186" t="s">
        <v>146</v>
      </c>
      <c r="M122" s="53"/>
      <c r="N122" s="191" t="s">
        <v>35</v>
      </c>
      <c r="O122" s="192" t="s">
        <v>49</v>
      </c>
      <c r="P122" s="116">
        <f>I122+J122</f>
        <v>0</v>
      </c>
      <c r="Q122" s="116">
        <f>ROUND(I122*H122,2)</f>
        <v>0</v>
      </c>
      <c r="R122" s="116">
        <f>ROUND(J122*H122,2)</f>
        <v>0</v>
      </c>
      <c r="S122" s="34"/>
      <c r="T122" s="193">
        <f>S122*H122</f>
        <v>0</v>
      </c>
      <c r="U122" s="193">
        <v>0</v>
      </c>
      <c r="V122" s="193">
        <f>U122*H122</f>
        <v>0</v>
      </c>
      <c r="W122" s="193">
        <v>0</v>
      </c>
      <c r="X122" s="194">
        <f>W122*H122</f>
        <v>0</v>
      </c>
      <c r="AR122" s="15" t="s">
        <v>139</v>
      </c>
      <c r="AT122" s="15" t="s">
        <v>135</v>
      </c>
      <c r="AU122" s="15" t="s">
        <v>88</v>
      </c>
      <c r="AY122" s="15" t="s">
        <v>132</v>
      </c>
      <c r="BE122" s="195">
        <f>IF(O122="základní",K122,0)</f>
        <v>0</v>
      </c>
      <c r="BF122" s="195">
        <f>IF(O122="snížená",K122,0)</f>
        <v>0</v>
      </c>
      <c r="BG122" s="195">
        <f>IF(O122="zákl. přenesená",K122,0)</f>
        <v>0</v>
      </c>
      <c r="BH122" s="195">
        <f>IF(O122="sníž. přenesená",K122,0)</f>
        <v>0</v>
      </c>
      <c r="BI122" s="195">
        <f>IF(O122="nulová",K122,0)</f>
        <v>0</v>
      </c>
      <c r="BJ122" s="15" t="s">
        <v>24</v>
      </c>
      <c r="BK122" s="195">
        <f>ROUND(P122*H122,2)</f>
        <v>0</v>
      </c>
      <c r="BL122" s="15" t="s">
        <v>139</v>
      </c>
      <c r="BM122" s="15" t="s">
        <v>244</v>
      </c>
    </row>
    <row r="123" spans="2:65" s="1" customFormat="1" ht="22.5" customHeight="1" x14ac:dyDescent="0.3">
      <c r="B123" s="33"/>
      <c r="C123" s="196" t="s">
        <v>245</v>
      </c>
      <c r="D123" s="196" t="s">
        <v>153</v>
      </c>
      <c r="E123" s="197" t="s">
        <v>246</v>
      </c>
      <c r="F123" s="198" t="s">
        <v>247</v>
      </c>
      <c r="G123" s="199" t="s">
        <v>172</v>
      </c>
      <c r="H123" s="200">
        <v>115</v>
      </c>
      <c r="I123" s="201"/>
      <c r="J123" s="202"/>
      <c r="K123" s="203">
        <f>ROUND(P123*H123,2)</f>
        <v>0</v>
      </c>
      <c r="L123" s="198" t="s">
        <v>146</v>
      </c>
      <c r="M123" s="204"/>
      <c r="N123" s="205" t="s">
        <v>35</v>
      </c>
      <c r="O123" s="192" t="s">
        <v>49</v>
      </c>
      <c r="P123" s="116">
        <f>I123+J123</f>
        <v>0</v>
      </c>
      <c r="Q123" s="116">
        <f>ROUND(I123*H123,2)</f>
        <v>0</v>
      </c>
      <c r="R123" s="116">
        <f>ROUND(J123*H123,2)</f>
        <v>0</v>
      </c>
      <c r="S123" s="34"/>
      <c r="T123" s="193">
        <f>S123*H123</f>
        <v>0</v>
      </c>
      <c r="U123" s="193">
        <v>5.0000000000000002E-5</v>
      </c>
      <c r="V123" s="193">
        <f>U123*H123</f>
        <v>5.7499999999999999E-3</v>
      </c>
      <c r="W123" s="193">
        <v>0</v>
      </c>
      <c r="X123" s="194">
        <f>W123*H123</f>
        <v>0</v>
      </c>
      <c r="AR123" s="15" t="s">
        <v>156</v>
      </c>
      <c r="AT123" s="15" t="s">
        <v>153</v>
      </c>
      <c r="AU123" s="15" t="s">
        <v>88</v>
      </c>
      <c r="AY123" s="15" t="s">
        <v>132</v>
      </c>
      <c r="BE123" s="195">
        <f>IF(O123="základní",K123,0)</f>
        <v>0</v>
      </c>
      <c r="BF123" s="195">
        <f>IF(O123="snížená",K123,0)</f>
        <v>0</v>
      </c>
      <c r="BG123" s="195">
        <f>IF(O123="zákl. přenesená",K123,0)</f>
        <v>0</v>
      </c>
      <c r="BH123" s="195">
        <f>IF(O123="sníž. přenesená",K123,0)</f>
        <v>0</v>
      </c>
      <c r="BI123" s="195">
        <f>IF(O123="nulová",K123,0)</f>
        <v>0</v>
      </c>
      <c r="BJ123" s="15" t="s">
        <v>24</v>
      </c>
      <c r="BK123" s="195">
        <f>ROUND(P123*H123,2)</f>
        <v>0</v>
      </c>
      <c r="BL123" s="15" t="s">
        <v>139</v>
      </c>
      <c r="BM123" s="15" t="s">
        <v>248</v>
      </c>
    </row>
    <row r="124" spans="2:65" s="11" customFormat="1" x14ac:dyDescent="0.3">
      <c r="B124" s="206"/>
      <c r="C124" s="207"/>
      <c r="D124" s="208" t="s">
        <v>178</v>
      </c>
      <c r="E124" s="207"/>
      <c r="F124" s="209" t="s">
        <v>249</v>
      </c>
      <c r="G124" s="207"/>
      <c r="H124" s="210">
        <v>115</v>
      </c>
      <c r="I124" s="211"/>
      <c r="J124" s="211"/>
      <c r="K124" s="207"/>
      <c r="L124" s="207"/>
      <c r="M124" s="212"/>
      <c r="N124" s="213"/>
      <c r="O124" s="214"/>
      <c r="P124" s="214"/>
      <c r="Q124" s="214"/>
      <c r="R124" s="214"/>
      <c r="S124" s="214"/>
      <c r="T124" s="214"/>
      <c r="U124" s="214"/>
      <c r="V124" s="214"/>
      <c r="W124" s="214"/>
      <c r="X124" s="215"/>
      <c r="AT124" s="216" t="s">
        <v>178</v>
      </c>
      <c r="AU124" s="216" t="s">
        <v>88</v>
      </c>
      <c r="AV124" s="11" t="s">
        <v>88</v>
      </c>
      <c r="AW124" s="11" t="s">
        <v>4</v>
      </c>
      <c r="AX124" s="11" t="s">
        <v>24</v>
      </c>
      <c r="AY124" s="216" t="s">
        <v>132</v>
      </c>
    </row>
    <row r="125" spans="2:65" s="1" customFormat="1" ht="22.5" customHeight="1" x14ac:dyDescent="0.3">
      <c r="B125" s="33"/>
      <c r="C125" s="184" t="s">
        <v>250</v>
      </c>
      <c r="D125" s="184" t="s">
        <v>135</v>
      </c>
      <c r="E125" s="185" t="s">
        <v>251</v>
      </c>
      <c r="F125" s="186" t="s">
        <v>252</v>
      </c>
      <c r="G125" s="187" t="s">
        <v>172</v>
      </c>
      <c r="H125" s="188">
        <v>140</v>
      </c>
      <c r="I125" s="189"/>
      <c r="J125" s="189"/>
      <c r="K125" s="190">
        <f>ROUND(P125*H125,2)</f>
        <v>0</v>
      </c>
      <c r="L125" s="186" t="s">
        <v>146</v>
      </c>
      <c r="M125" s="53"/>
      <c r="N125" s="191" t="s">
        <v>35</v>
      </c>
      <c r="O125" s="192" t="s">
        <v>49</v>
      </c>
      <c r="P125" s="116">
        <f>I125+J125</f>
        <v>0</v>
      </c>
      <c r="Q125" s="116">
        <f>ROUND(I125*H125,2)</f>
        <v>0</v>
      </c>
      <c r="R125" s="116">
        <f>ROUND(J125*H125,2)</f>
        <v>0</v>
      </c>
      <c r="S125" s="34"/>
      <c r="T125" s="193">
        <f>S125*H125</f>
        <v>0</v>
      </c>
      <c r="U125" s="193">
        <v>0</v>
      </c>
      <c r="V125" s="193">
        <f>U125*H125</f>
        <v>0</v>
      </c>
      <c r="W125" s="193">
        <v>0</v>
      </c>
      <c r="X125" s="194">
        <f>W125*H125</f>
        <v>0</v>
      </c>
      <c r="AR125" s="15" t="s">
        <v>139</v>
      </c>
      <c r="AT125" s="15" t="s">
        <v>135</v>
      </c>
      <c r="AU125" s="15" t="s">
        <v>88</v>
      </c>
      <c r="AY125" s="15" t="s">
        <v>132</v>
      </c>
      <c r="BE125" s="195">
        <f>IF(O125="základní",K125,0)</f>
        <v>0</v>
      </c>
      <c r="BF125" s="195">
        <f>IF(O125="snížená",K125,0)</f>
        <v>0</v>
      </c>
      <c r="BG125" s="195">
        <f>IF(O125="zákl. přenesená",K125,0)</f>
        <v>0</v>
      </c>
      <c r="BH125" s="195">
        <f>IF(O125="sníž. přenesená",K125,0)</f>
        <v>0</v>
      </c>
      <c r="BI125" s="195">
        <f>IF(O125="nulová",K125,0)</f>
        <v>0</v>
      </c>
      <c r="BJ125" s="15" t="s">
        <v>24</v>
      </c>
      <c r="BK125" s="195">
        <f>ROUND(P125*H125,2)</f>
        <v>0</v>
      </c>
      <c r="BL125" s="15" t="s">
        <v>139</v>
      </c>
      <c r="BM125" s="15" t="s">
        <v>253</v>
      </c>
    </row>
    <row r="126" spans="2:65" s="1" customFormat="1" ht="22.5" customHeight="1" x14ac:dyDescent="0.3">
      <c r="B126" s="33"/>
      <c r="C126" s="196" t="s">
        <v>254</v>
      </c>
      <c r="D126" s="196" t="s">
        <v>153</v>
      </c>
      <c r="E126" s="197" t="s">
        <v>255</v>
      </c>
      <c r="F126" s="198" t="s">
        <v>256</v>
      </c>
      <c r="G126" s="199" t="s">
        <v>172</v>
      </c>
      <c r="H126" s="200">
        <v>161</v>
      </c>
      <c r="I126" s="201"/>
      <c r="J126" s="202"/>
      <c r="K126" s="203">
        <f>ROUND(P126*H126,2)</f>
        <v>0</v>
      </c>
      <c r="L126" s="198" t="s">
        <v>146</v>
      </c>
      <c r="M126" s="204"/>
      <c r="N126" s="205" t="s">
        <v>35</v>
      </c>
      <c r="O126" s="192" t="s">
        <v>49</v>
      </c>
      <c r="P126" s="116">
        <f>I126+J126</f>
        <v>0</v>
      </c>
      <c r="Q126" s="116">
        <f>ROUND(I126*H126,2)</f>
        <v>0</v>
      </c>
      <c r="R126" s="116">
        <f>ROUND(J126*H126,2)</f>
        <v>0</v>
      </c>
      <c r="S126" s="34"/>
      <c r="T126" s="193">
        <f>S126*H126</f>
        <v>0</v>
      </c>
      <c r="U126" s="193">
        <v>1E-4</v>
      </c>
      <c r="V126" s="193">
        <f>U126*H126</f>
        <v>1.61E-2</v>
      </c>
      <c r="W126" s="193">
        <v>0</v>
      </c>
      <c r="X126" s="194">
        <f>W126*H126</f>
        <v>0</v>
      </c>
      <c r="AR126" s="15" t="s">
        <v>156</v>
      </c>
      <c r="AT126" s="15" t="s">
        <v>153</v>
      </c>
      <c r="AU126" s="15" t="s">
        <v>88</v>
      </c>
      <c r="AY126" s="15" t="s">
        <v>132</v>
      </c>
      <c r="BE126" s="195">
        <f>IF(O126="základní",K126,0)</f>
        <v>0</v>
      </c>
      <c r="BF126" s="195">
        <f>IF(O126="snížená",K126,0)</f>
        <v>0</v>
      </c>
      <c r="BG126" s="195">
        <f>IF(O126="zákl. přenesená",K126,0)</f>
        <v>0</v>
      </c>
      <c r="BH126" s="195">
        <f>IF(O126="sníž. přenesená",K126,0)</f>
        <v>0</v>
      </c>
      <c r="BI126" s="195">
        <f>IF(O126="nulová",K126,0)</f>
        <v>0</v>
      </c>
      <c r="BJ126" s="15" t="s">
        <v>24</v>
      </c>
      <c r="BK126" s="195">
        <f>ROUND(P126*H126,2)</f>
        <v>0</v>
      </c>
      <c r="BL126" s="15" t="s">
        <v>139</v>
      </c>
      <c r="BM126" s="15" t="s">
        <v>257</v>
      </c>
    </row>
    <row r="127" spans="2:65" s="11" customFormat="1" x14ac:dyDescent="0.3">
      <c r="B127" s="206"/>
      <c r="C127" s="207"/>
      <c r="D127" s="208" t="s">
        <v>178</v>
      </c>
      <c r="E127" s="207"/>
      <c r="F127" s="209" t="s">
        <v>258</v>
      </c>
      <c r="G127" s="207"/>
      <c r="H127" s="210">
        <v>161</v>
      </c>
      <c r="I127" s="211"/>
      <c r="J127" s="211"/>
      <c r="K127" s="207"/>
      <c r="L127" s="207"/>
      <c r="M127" s="212"/>
      <c r="N127" s="213"/>
      <c r="O127" s="214"/>
      <c r="P127" s="214"/>
      <c r="Q127" s="214"/>
      <c r="R127" s="214"/>
      <c r="S127" s="214"/>
      <c r="T127" s="214"/>
      <c r="U127" s="214"/>
      <c r="V127" s="214"/>
      <c r="W127" s="214"/>
      <c r="X127" s="215"/>
      <c r="AT127" s="216" t="s">
        <v>178</v>
      </c>
      <c r="AU127" s="216" t="s">
        <v>88</v>
      </c>
      <c r="AV127" s="11" t="s">
        <v>88</v>
      </c>
      <c r="AW127" s="11" t="s">
        <v>4</v>
      </c>
      <c r="AX127" s="11" t="s">
        <v>24</v>
      </c>
      <c r="AY127" s="216" t="s">
        <v>132</v>
      </c>
    </row>
    <row r="128" spans="2:65" s="1" customFormat="1" ht="22.5" customHeight="1" x14ac:dyDescent="0.3">
      <c r="B128" s="33"/>
      <c r="C128" s="184" t="s">
        <v>259</v>
      </c>
      <c r="D128" s="184" t="s">
        <v>135</v>
      </c>
      <c r="E128" s="185" t="s">
        <v>251</v>
      </c>
      <c r="F128" s="186" t="s">
        <v>252</v>
      </c>
      <c r="G128" s="187" t="s">
        <v>172</v>
      </c>
      <c r="H128" s="188">
        <v>990</v>
      </c>
      <c r="I128" s="189"/>
      <c r="J128" s="189"/>
      <c r="K128" s="190">
        <f>ROUND(P128*H128,2)</f>
        <v>0</v>
      </c>
      <c r="L128" s="186" t="s">
        <v>146</v>
      </c>
      <c r="M128" s="53"/>
      <c r="N128" s="191" t="s">
        <v>35</v>
      </c>
      <c r="O128" s="192" t="s">
        <v>49</v>
      </c>
      <c r="P128" s="116">
        <f>I128+J128</f>
        <v>0</v>
      </c>
      <c r="Q128" s="116">
        <f>ROUND(I128*H128,2)</f>
        <v>0</v>
      </c>
      <c r="R128" s="116">
        <f>ROUND(J128*H128,2)</f>
        <v>0</v>
      </c>
      <c r="S128" s="34"/>
      <c r="T128" s="193">
        <f>S128*H128</f>
        <v>0</v>
      </c>
      <c r="U128" s="193">
        <v>0</v>
      </c>
      <c r="V128" s="193">
        <f>U128*H128</f>
        <v>0</v>
      </c>
      <c r="W128" s="193">
        <v>0</v>
      </c>
      <c r="X128" s="194">
        <f>W128*H128</f>
        <v>0</v>
      </c>
      <c r="AR128" s="15" t="s">
        <v>139</v>
      </c>
      <c r="AT128" s="15" t="s">
        <v>135</v>
      </c>
      <c r="AU128" s="15" t="s">
        <v>88</v>
      </c>
      <c r="AY128" s="15" t="s">
        <v>132</v>
      </c>
      <c r="BE128" s="195">
        <f>IF(O128="základní",K128,0)</f>
        <v>0</v>
      </c>
      <c r="BF128" s="195">
        <f>IF(O128="snížená",K128,0)</f>
        <v>0</v>
      </c>
      <c r="BG128" s="195">
        <f>IF(O128="zákl. přenesená",K128,0)</f>
        <v>0</v>
      </c>
      <c r="BH128" s="195">
        <f>IF(O128="sníž. přenesená",K128,0)</f>
        <v>0</v>
      </c>
      <c r="BI128" s="195">
        <f>IF(O128="nulová",K128,0)</f>
        <v>0</v>
      </c>
      <c r="BJ128" s="15" t="s">
        <v>24</v>
      </c>
      <c r="BK128" s="195">
        <f>ROUND(P128*H128,2)</f>
        <v>0</v>
      </c>
      <c r="BL128" s="15" t="s">
        <v>139</v>
      </c>
      <c r="BM128" s="15" t="s">
        <v>260</v>
      </c>
    </row>
    <row r="129" spans="2:65" s="1" customFormat="1" ht="22.5" customHeight="1" x14ac:dyDescent="0.3">
      <c r="B129" s="33"/>
      <c r="C129" s="196" t="s">
        <v>261</v>
      </c>
      <c r="D129" s="196" t="s">
        <v>153</v>
      </c>
      <c r="E129" s="197" t="s">
        <v>262</v>
      </c>
      <c r="F129" s="198" t="s">
        <v>263</v>
      </c>
      <c r="G129" s="199" t="s">
        <v>172</v>
      </c>
      <c r="H129" s="200">
        <v>1138.5</v>
      </c>
      <c r="I129" s="201"/>
      <c r="J129" s="202"/>
      <c r="K129" s="203">
        <f>ROUND(P129*H129,2)</f>
        <v>0</v>
      </c>
      <c r="L129" s="198" t="s">
        <v>146</v>
      </c>
      <c r="M129" s="204"/>
      <c r="N129" s="205" t="s">
        <v>35</v>
      </c>
      <c r="O129" s="192" t="s">
        <v>49</v>
      </c>
      <c r="P129" s="116">
        <f>I129+J129</f>
        <v>0</v>
      </c>
      <c r="Q129" s="116">
        <f>ROUND(I129*H129,2)</f>
        <v>0</v>
      </c>
      <c r="R129" s="116">
        <f>ROUND(J129*H129,2)</f>
        <v>0</v>
      </c>
      <c r="S129" s="34"/>
      <c r="T129" s="193">
        <f>S129*H129</f>
        <v>0</v>
      </c>
      <c r="U129" s="193">
        <v>1.2E-4</v>
      </c>
      <c r="V129" s="193">
        <f>U129*H129</f>
        <v>0.13661999999999999</v>
      </c>
      <c r="W129" s="193">
        <v>0</v>
      </c>
      <c r="X129" s="194">
        <f>W129*H129</f>
        <v>0</v>
      </c>
      <c r="AR129" s="15" t="s">
        <v>156</v>
      </c>
      <c r="AT129" s="15" t="s">
        <v>153</v>
      </c>
      <c r="AU129" s="15" t="s">
        <v>88</v>
      </c>
      <c r="AY129" s="15" t="s">
        <v>132</v>
      </c>
      <c r="BE129" s="195">
        <f>IF(O129="základní",K129,0)</f>
        <v>0</v>
      </c>
      <c r="BF129" s="195">
        <f>IF(O129="snížená",K129,0)</f>
        <v>0</v>
      </c>
      <c r="BG129" s="195">
        <f>IF(O129="zákl. přenesená",K129,0)</f>
        <v>0</v>
      </c>
      <c r="BH129" s="195">
        <f>IF(O129="sníž. přenesená",K129,0)</f>
        <v>0</v>
      </c>
      <c r="BI129" s="195">
        <f>IF(O129="nulová",K129,0)</f>
        <v>0</v>
      </c>
      <c r="BJ129" s="15" t="s">
        <v>24</v>
      </c>
      <c r="BK129" s="195">
        <f>ROUND(P129*H129,2)</f>
        <v>0</v>
      </c>
      <c r="BL129" s="15" t="s">
        <v>139</v>
      </c>
      <c r="BM129" s="15" t="s">
        <v>264</v>
      </c>
    </row>
    <row r="130" spans="2:65" s="11" customFormat="1" x14ac:dyDescent="0.3">
      <c r="B130" s="206"/>
      <c r="C130" s="207"/>
      <c r="D130" s="208" t="s">
        <v>178</v>
      </c>
      <c r="E130" s="207"/>
      <c r="F130" s="209" t="s">
        <v>265</v>
      </c>
      <c r="G130" s="207"/>
      <c r="H130" s="210">
        <v>1138.5</v>
      </c>
      <c r="I130" s="211"/>
      <c r="J130" s="211"/>
      <c r="K130" s="207"/>
      <c r="L130" s="207"/>
      <c r="M130" s="212"/>
      <c r="N130" s="213"/>
      <c r="O130" s="214"/>
      <c r="P130" s="214"/>
      <c r="Q130" s="214"/>
      <c r="R130" s="214"/>
      <c r="S130" s="214"/>
      <c r="T130" s="214"/>
      <c r="U130" s="214"/>
      <c r="V130" s="214"/>
      <c r="W130" s="214"/>
      <c r="X130" s="215"/>
      <c r="AT130" s="216" t="s">
        <v>178</v>
      </c>
      <c r="AU130" s="216" t="s">
        <v>88</v>
      </c>
      <c r="AV130" s="11" t="s">
        <v>88</v>
      </c>
      <c r="AW130" s="11" t="s">
        <v>4</v>
      </c>
      <c r="AX130" s="11" t="s">
        <v>24</v>
      </c>
      <c r="AY130" s="216" t="s">
        <v>132</v>
      </c>
    </row>
    <row r="131" spans="2:65" s="1" customFormat="1" ht="22.5" customHeight="1" x14ac:dyDescent="0.3">
      <c r="B131" s="33"/>
      <c r="C131" s="184" t="s">
        <v>266</v>
      </c>
      <c r="D131" s="184" t="s">
        <v>135</v>
      </c>
      <c r="E131" s="185" t="s">
        <v>251</v>
      </c>
      <c r="F131" s="186" t="s">
        <v>252</v>
      </c>
      <c r="G131" s="187" t="s">
        <v>172</v>
      </c>
      <c r="H131" s="188">
        <v>1960</v>
      </c>
      <c r="I131" s="189"/>
      <c r="J131" s="189"/>
      <c r="K131" s="190">
        <f>ROUND(P131*H131,2)</f>
        <v>0</v>
      </c>
      <c r="L131" s="186" t="s">
        <v>146</v>
      </c>
      <c r="M131" s="53"/>
      <c r="N131" s="191" t="s">
        <v>35</v>
      </c>
      <c r="O131" s="192" t="s">
        <v>49</v>
      </c>
      <c r="P131" s="116">
        <f>I131+J131</f>
        <v>0</v>
      </c>
      <c r="Q131" s="116">
        <f>ROUND(I131*H131,2)</f>
        <v>0</v>
      </c>
      <c r="R131" s="116">
        <f>ROUND(J131*H131,2)</f>
        <v>0</v>
      </c>
      <c r="S131" s="34"/>
      <c r="T131" s="193">
        <f>S131*H131</f>
        <v>0</v>
      </c>
      <c r="U131" s="193">
        <v>0</v>
      </c>
      <c r="V131" s="193">
        <f>U131*H131</f>
        <v>0</v>
      </c>
      <c r="W131" s="193">
        <v>0</v>
      </c>
      <c r="X131" s="194">
        <f>W131*H131</f>
        <v>0</v>
      </c>
      <c r="AR131" s="15" t="s">
        <v>139</v>
      </c>
      <c r="AT131" s="15" t="s">
        <v>135</v>
      </c>
      <c r="AU131" s="15" t="s">
        <v>88</v>
      </c>
      <c r="AY131" s="15" t="s">
        <v>132</v>
      </c>
      <c r="BE131" s="195">
        <f>IF(O131="základní",K131,0)</f>
        <v>0</v>
      </c>
      <c r="BF131" s="195">
        <f>IF(O131="snížená",K131,0)</f>
        <v>0</v>
      </c>
      <c r="BG131" s="195">
        <f>IF(O131="zákl. přenesená",K131,0)</f>
        <v>0</v>
      </c>
      <c r="BH131" s="195">
        <f>IF(O131="sníž. přenesená",K131,0)</f>
        <v>0</v>
      </c>
      <c r="BI131" s="195">
        <f>IF(O131="nulová",K131,0)</f>
        <v>0</v>
      </c>
      <c r="BJ131" s="15" t="s">
        <v>24</v>
      </c>
      <c r="BK131" s="195">
        <f>ROUND(P131*H131,2)</f>
        <v>0</v>
      </c>
      <c r="BL131" s="15" t="s">
        <v>139</v>
      </c>
      <c r="BM131" s="15" t="s">
        <v>267</v>
      </c>
    </row>
    <row r="132" spans="2:65" s="1" customFormat="1" ht="22.5" customHeight="1" x14ac:dyDescent="0.3">
      <c r="B132" s="33"/>
      <c r="C132" s="196" t="s">
        <v>268</v>
      </c>
      <c r="D132" s="196" t="s">
        <v>153</v>
      </c>
      <c r="E132" s="197" t="s">
        <v>269</v>
      </c>
      <c r="F132" s="198" t="s">
        <v>270</v>
      </c>
      <c r="G132" s="199" t="s">
        <v>172</v>
      </c>
      <c r="H132" s="200">
        <v>1960</v>
      </c>
      <c r="I132" s="201"/>
      <c r="J132" s="202"/>
      <c r="K132" s="203">
        <f>ROUND(P132*H132,2)</f>
        <v>0</v>
      </c>
      <c r="L132" s="198" t="s">
        <v>146</v>
      </c>
      <c r="M132" s="204"/>
      <c r="N132" s="205" t="s">
        <v>35</v>
      </c>
      <c r="O132" s="192" t="s">
        <v>49</v>
      </c>
      <c r="P132" s="116">
        <f>I132+J132</f>
        <v>0</v>
      </c>
      <c r="Q132" s="116">
        <f>ROUND(I132*H132,2)</f>
        <v>0</v>
      </c>
      <c r="R132" s="116">
        <f>ROUND(J132*H132,2)</f>
        <v>0</v>
      </c>
      <c r="S132" s="34"/>
      <c r="T132" s="193">
        <f>S132*H132</f>
        <v>0</v>
      </c>
      <c r="U132" s="193">
        <v>1.7000000000000001E-4</v>
      </c>
      <c r="V132" s="193">
        <f>U132*H132</f>
        <v>0.33320000000000005</v>
      </c>
      <c r="W132" s="193">
        <v>0</v>
      </c>
      <c r="X132" s="194">
        <f>W132*H132</f>
        <v>0</v>
      </c>
      <c r="AR132" s="15" t="s">
        <v>156</v>
      </c>
      <c r="AT132" s="15" t="s">
        <v>153</v>
      </c>
      <c r="AU132" s="15" t="s">
        <v>88</v>
      </c>
      <c r="AY132" s="15" t="s">
        <v>132</v>
      </c>
      <c r="BE132" s="195">
        <f>IF(O132="základní",K132,0)</f>
        <v>0</v>
      </c>
      <c r="BF132" s="195">
        <f>IF(O132="snížená",K132,0)</f>
        <v>0</v>
      </c>
      <c r="BG132" s="195">
        <f>IF(O132="zákl. přenesená",K132,0)</f>
        <v>0</v>
      </c>
      <c r="BH132" s="195">
        <f>IF(O132="sníž. přenesená",K132,0)</f>
        <v>0</v>
      </c>
      <c r="BI132" s="195">
        <f>IF(O132="nulová",K132,0)</f>
        <v>0</v>
      </c>
      <c r="BJ132" s="15" t="s">
        <v>24</v>
      </c>
      <c r="BK132" s="195">
        <f>ROUND(P132*H132,2)</f>
        <v>0</v>
      </c>
      <c r="BL132" s="15" t="s">
        <v>139</v>
      </c>
      <c r="BM132" s="15" t="s">
        <v>271</v>
      </c>
    </row>
    <row r="133" spans="2:65" s="1" customFormat="1" ht="22.5" customHeight="1" x14ac:dyDescent="0.3">
      <c r="B133" s="33"/>
      <c r="C133" s="184" t="s">
        <v>272</v>
      </c>
      <c r="D133" s="184" t="s">
        <v>135</v>
      </c>
      <c r="E133" s="185" t="s">
        <v>251</v>
      </c>
      <c r="F133" s="186" t="s">
        <v>252</v>
      </c>
      <c r="G133" s="187" t="s">
        <v>172</v>
      </c>
      <c r="H133" s="188">
        <v>45</v>
      </c>
      <c r="I133" s="189"/>
      <c r="J133" s="189"/>
      <c r="K133" s="190">
        <f>ROUND(P133*H133,2)</f>
        <v>0</v>
      </c>
      <c r="L133" s="186" t="s">
        <v>146</v>
      </c>
      <c r="M133" s="53"/>
      <c r="N133" s="191" t="s">
        <v>35</v>
      </c>
      <c r="O133" s="192" t="s">
        <v>49</v>
      </c>
      <c r="P133" s="116">
        <f>I133+J133</f>
        <v>0</v>
      </c>
      <c r="Q133" s="116">
        <f>ROUND(I133*H133,2)</f>
        <v>0</v>
      </c>
      <c r="R133" s="116">
        <f>ROUND(J133*H133,2)</f>
        <v>0</v>
      </c>
      <c r="S133" s="34"/>
      <c r="T133" s="193">
        <f>S133*H133</f>
        <v>0</v>
      </c>
      <c r="U133" s="193">
        <v>0</v>
      </c>
      <c r="V133" s="193">
        <f>U133*H133</f>
        <v>0</v>
      </c>
      <c r="W133" s="193">
        <v>0</v>
      </c>
      <c r="X133" s="194">
        <f>W133*H133</f>
        <v>0</v>
      </c>
      <c r="AR133" s="15" t="s">
        <v>139</v>
      </c>
      <c r="AT133" s="15" t="s">
        <v>135</v>
      </c>
      <c r="AU133" s="15" t="s">
        <v>88</v>
      </c>
      <c r="AY133" s="15" t="s">
        <v>132</v>
      </c>
      <c r="BE133" s="195">
        <f>IF(O133="základní",K133,0)</f>
        <v>0</v>
      </c>
      <c r="BF133" s="195">
        <f>IF(O133="snížená",K133,0)</f>
        <v>0</v>
      </c>
      <c r="BG133" s="195">
        <f>IF(O133="zákl. přenesená",K133,0)</f>
        <v>0</v>
      </c>
      <c r="BH133" s="195">
        <f>IF(O133="sníž. přenesená",K133,0)</f>
        <v>0</v>
      </c>
      <c r="BI133" s="195">
        <f>IF(O133="nulová",K133,0)</f>
        <v>0</v>
      </c>
      <c r="BJ133" s="15" t="s">
        <v>24</v>
      </c>
      <c r="BK133" s="195">
        <f>ROUND(P133*H133,2)</f>
        <v>0</v>
      </c>
      <c r="BL133" s="15" t="s">
        <v>139</v>
      </c>
      <c r="BM133" s="15" t="s">
        <v>273</v>
      </c>
    </row>
    <row r="134" spans="2:65" s="1" customFormat="1" ht="22.5" customHeight="1" x14ac:dyDescent="0.3">
      <c r="B134" s="33"/>
      <c r="C134" s="196" t="s">
        <v>156</v>
      </c>
      <c r="D134" s="196" t="s">
        <v>153</v>
      </c>
      <c r="E134" s="197" t="s">
        <v>274</v>
      </c>
      <c r="F134" s="198" t="s">
        <v>275</v>
      </c>
      <c r="G134" s="199" t="s">
        <v>172</v>
      </c>
      <c r="H134" s="200">
        <v>51.75</v>
      </c>
      <c r="I134" s="201"/>
      <c r="J134" s="202"/>
      <c r="K134" s="203">
        <f>ROUND(P134*H134,2)</f>
        <v>0</v>
      </c>
      <c r="L134" s="198" t="s">
        <v>146</v>
      </c>
      <c r="M134" s="204"/>
      <c r="N134" s="205" t="s">
        <v>35</v>
      </c>
      <c r="O134" s="192" t="s">
        <v>49</v>
      </c>
      <c r="P134" s="116">
        <f>I134+J134</f>
        <v>0</v>
      </c>
      <c r="Q134" s="116">
        <f>ROUND(I134*H134,2)</f>
        <v>0</v>
      </c>
      <c r="R134" s="116">
        <f>ROUND(J134*H134,2)</f>
        <v>0</v>
      </c>
      <c r="S134" s="34"/>
      <c r="T134" s="193">
        <f>S134*H134</f>
        <v>0</v>
      </c>
      <c r="U134" s="193">
        <v>1.6000000000000001E-4</v>
      </c>
      <c r="V134" s="193">
        <f>U134*H134</f>
        <v>8.2800000000000009E-3</v>
      </c>
      <c r="W134" s="193">
        <v>0</v>
      </c>
      <c r="X134" s="194">
        <f>W134*H134</f>
        <v>0</v>
      </c>
      <c r="AR134" s="15" t="s">
        <v>156</v>
      </c>
      <c r="AT134" s="15" t="s">
        <v>153</v>
      </c>
      <c r="AU134" s="15" t="s">
        <v>88</v>
      </c>
      <c r="AY134" s="15" t="s">
        <v>132</v>
      </c>
      <c r="BE134" s="195">
        <f>IF(O134="základní",K134,0)</f>
        <v>0</v>
      </c>
      <c r="BF134" s="195">
        <f>IF(O134="snížená",K134,0)</f>
        <v>0</v>
      </c>
      <c r="BG134" s="195">
        <f>IF(O134="zákl. přenesená",K134,0)</f>
        <v>0</v>
      </c>
      <c r="BH134" s="195">
        <f>IF(O134="sníž. přenesená",K134,0)</f>
        <v>0</v>
      </c>
      <c r="BI134" s="195">
        <f>IF(O134="nulová",K134,0)</f>
        <v>0</v>
      </c>
      <c r="BJ134" s="15" t="s">
        <v>24</v>
      </c>
      <c r="BK134" s="195">
        <f>ROUND(P134*H134,2)</f>
        <v>0</v>
      </c>
      <c r="BL134" s="15" t="s">
        <v>139</v>
      </c>
      <c r="BM134" s="15" t="s">
        <v>276</v>
      </c>
    </row>
    <row r="135" spans="2:65" s="11" customFormat="1" x14ac:dyDescent="0.3">
      <c r="B135" s="206"/>
      <c r="C135" s="207"/>
      <c r="D135" s="208" t="s">
        <v>178</v>
      </c>
      <c r="E135" s="207"/>
      <c r="F135" s="209" t="s">
        <v>277</v>
      </c>
      <c r="G135" s="207"/>
      <c r="H135" s="210">
        <v>51.75</v>
      </c>
      <c r="I135" s="211"/>
      <c r="J135" s="211"/>
      <c r="K135" s="207"/>
      <c r="L135" s="207"/>
      <c r="M135" s="212"/>
      <c r="N135" s="213"/>
      <c r="O135" s="214"/>
      <c r="P135" s="214"/>
      <c r="Q135" s="214"/>
      <c r="R135" s="214"/>
      <c r="S135" s="214"/>
      <c r="T135" s="214"/>
      <c r="U135" s="214"/>
      <c r="V135" s="214"/>
      <c r="W135" s="214"/>
      <c r="X135" s="215"/>
      <c r="AT135" s="216" t="s">
        <v>178</v>
      </c>
      <c r="AU135" s="216" t="s">
        <v>88</v>
      </c>
      <c r="AV135" s="11" t="s">
        <v>88</v>
      </c>
      <c r="AW135" s="11" t="s">
        <v>4</v>
      </c>
      <c r="AX135" s="11" t="s">
        <v>24</v>
      </c>
      <c r="AY135" s="216" t="s">
        <v>132</v>
      </c>
    </row>
    <row r="136" spans="2:65" s="1" customFormat="1" ht="22.5" customHeight="1" x14ac:dyDescent="0.3">
      <c r="B136" s="33"/>
      <c r="C136" s="184" t="s">
        <v>278</v>
      </c>
      <c r="D136" s="184" t="s">
        <v>135</v>
      </c>
      <c r="E136" s="185" t="s">
        <v>279</v>
      </c>
      <c r="F136" s="186" t="s">
        <v>280</v>
      </c>
      <c r="G136" s="187" t="s">
        <v>172</v>
      </c>
      <c r="H136" s="188">
        <v>540</v>
      </c>
      <c r="I136" s="189"/>
      <c r="J136" s="189"/>
      <c r="K136" s="190">
        <f>ROUND(P136*H136,2)</f>
        <v>0</v>
      </c>
      <c r="L136" s="186" t="s">
        <v>146</v>
      </c>
      <c r="M136" s="53"/>
      <c r="N136" s="191" t="s">
        <v>35</v>
      </c>
      <c r="O136" s="192" t="s">
        <v>49</v>
      </c>
      <c r="P136" s="116">
        <f>I136+J136</f>
        <v>0</v>
      </c>
      <c r="Q136" s="116">
        <f>ROUND(I136*H136,2)</f>
        <v>0</v>
      </c>
      <c r="R136" s="116">
        <f>ROUND(J136*H136,2)</f>
        <v>0</v>
      </c>
      <c r="S136" s="34"/>
      <c r="T136" s="193">
        <f>S136*H136</f>
        <v>0</v>
      </c>
      <c r="U136" s="193">
        <v>0</v>
      </c>
      <c r="V136" s="193">
        <f>U136*H136</f>
        <v>0</v>
      </c>
      <c r="W136" s="193">
        <v>0</v>
      </c>
      <c r="X136" s="194">
        <f>W136*H136</f>
        <v>0</v>
      </c>
      <c r="AR136" s="15" t="s">
        <v>139</v>
      </c>
      <c r="AT136" s="15" t="s">
        <v>135</v>
      </c>
      <c r="AU136" s="15" t="s">
        <v>88</v>
      </c>
      <c r="AY136" s="15" t="s">
        <v>132</v>
      </c>
      <c r="BE136" s="195">
        <f>IF(O136="základní",K136,0)</f>
        <v>0</v>
      </c>
      <c r="BF136" s="195">
        <f>IF(O136="snížená",K136,0)</f>
        <v>0</v>
      </c>
      <c r="BG136" s="195">
        <f>IF(O136="zákl. přenesená",K136,0)</f>
        <v>0</v>
      </c>
      <c r="BH136" s="195">
        <f>IF(O136="sníž. přenesená",K136,0)</f>
        <v>0</v>
      </c>
      <c r="BI136" s="195">
        <f>IF(O136="nulová",K136,0)</f>
        <v>0</v>
      </c>
      <c r="BJ136" s="15" t="s">
        <v>24</v>
      </c>
      <c r="BK136" s="195">
        <f>ROUND(P136*H136,2)</f>
        <v>0</v>
      </c>
      <c r="BL136" s="15" t="s">
        <v>139</v>
      </c>
      <c r="BM136" s="15" t="s">
        <v>281</v>
      </c>
    </row>
    <row r="137" spans="2:65" s="1" customFormat="1" ht="22.5" customHeight="1" x14ac:dyDescent="0.3">
      <c r="B137" s="33"/>
      <c r="C137" s="196" t="s">
        <v>282</v>
      </c>
      <c r="D137" s="196" t="s">
        <v>153</v>
      </c>
      <c r="E137" s="197" t="s">
        <v>283</v>
      </c>
      <c r="F137" s="198" t="s">
        <v>284</v>
      </c>
      <c r="G137" s="199" t="s">
        <v>172</v>
      </c>
      <c r="H137" s="200">
        <v>621</v>
      </c>
      <c r="I137" s="201"/>
      <c r="J137" s="202"/>
      <c r="K137" s="203">
        <f>ROUND(P137*H137,2)</f>
        <v>0</v>
      </c>
      <c r="L137" s="198" t="s">
        <v>146</v>
      </c>
      <c r="M137" s="204"/>
      <c r="N137" s="205" t="s">
        <v>35</v>
      </c>
      <c r="O137" s="192" t="s">
        <v>49</v>
      </c>
      <c r="P137" s="116">
        <f>I137+J137</f>
        <v>0</v>
      </c>
      <c r="Q137" s="116">
        <f>ROUND(I137*H137,2)</f>
        <v>0</v>
      </c>
      <c r="R137" s="116">
        <f>ROUND(J137*H137,2)</f>
        <v>0</v>
      </c>
      <c r="S137" s="34"/>
      <c r="T137" s="193">
        <f>S137*H137</f>
        <v>0</v>
      </c>
      <c r="U137" s="193">
        <v>5.2999999999999998E-4</v>
      </c>
      <c r="V137" s="193">
        <f>U137*H137</f>
        <v>0.32912999999999998</v>
      </c>
      <c r="W137" s="193">
        <v>0</v>
      </c>
      <c r="X137" s="194">
        <f>W137*H137</f>
        <v>0</v>
      </c>
      <c r="AR137" s="15" t="s">
        <v>156</v>
      </c>
      <c r="AT137" s="15" t="s">
        <v>153</v>
      </c>
      <c r="AU137" s="15" t="s">
        <v>88</v>
      </c>
      <c r="AY137" s="15" t="s">
        <v>132</v>
      </c>
      <c r="BE137" s="195">
        <f>IF(O137="základní",K137,0)</f>
        <v>0</v>
      </c>
      <c r="BF137" s="195">
        <f>IF(O137="snížená",K137,0)</f>
        <v>0</v>
      </c>
      <c r="BG137" s="195">
        <f>IF(O137="zákl. přenesená",K137,0)</f>
        <v>0</v>
      </c>
      <c r="BH137" s="195">
        <f>IF(O137="sníž. přenesená",K137,0)</f>
        <v>0</v>
      </c>
      <c r="BI137" s="195">
        <f>IF(O137="nulová",K137,0)</f>
        <v>0</v>
      </c>
      <c r="BJ137" s="15" t="s">
        <v>24</v>
      </c>
      <c r="BK137" s="195">
        <f>ROUND(P137*H137,2)</f>
        <v>0</v>
      </c>
      <c r="BL137" s="15" t="s">
        <v>139</v>
      </c>
      <c r="BM137" s="15" t="s">
        <v>285</v>
      </c>
    </row>
    <row r="138" spans="2:65" s="11" customFormat="1" x14ac:dyDescent="0.3">
      <c r="B138" s="206"/>
      <c r="C138" s="207"/>
      <c r="D138" s="218" t="s">
        <v>178</v>
      </c>
      <c r="E138" s="207"/>
      <c r="F138" s="219" t="s">
        <v>286</v>
      </c>
      <c r="G138" s="207"/>
      <c r="H138" s="220">
        <v>621</v>
      </c>
      <c r="I138" s="211"/>
      <c r="J138" s="211"/>
      <c r="K138" s="207"/>
      <c r="L138" s="207"/>
      <c r="M138" s="212"/>
      <c r="N138" s="213"/>
      <c r="O138" s="214"/>
      <c r="P138" s="214"/>
      <c r="Q138" s="214"/>
      <c r="R138" s="214"/>
      <c r="S138" s="214"/>
      <c r="T138" s="214"/>
      <c r="U138" s="214"/>
      <c r="V138" s="214"/>
      <c r="W138" s="214"/>
      <c r="X138" s="215"/>
      <c r="AT138" s="216" t="s">
        <v>178</v>
      </c>
      <c r="AU138" s="216" t="s">
        <v>88</v>
      </c>
      <c r="AV138" s="11" t="s">
        <v>88</v>
      </c>
      <c r="AW138" s="11" t="s">
        <v>4</v>
      </c>
      <c r="AX138" s="11" t="s">
        <v>24</v>
      </c>
      <c r="AY138" s="216" t="s">
        <v>132</v>
      </c>
    </row>
    <row r="139" spans="2:65" s="10" customFormat="1" ht="29.85" customHeight="1" x14ac:dyDescent="0.3">
      <c r="B139" s="166"/>
      <c r="C139" s="167"/>
      <c r="D139" s="181" t="s">
        <v>79</v>
      </c>
      <c r="E139" s="182" t="s">
        <v>287</v>
      </c>
      <c r="F139" s="182" t="s">
        <v>288</v>
      </c>
      <c r="G139" s="167"/>
      <c r="H139" s="167"/>
      <c r="I139" s="170"/>
      <c r="J139" s="170"/>
      <c r="K139" s="183">
        <f>BK139</f>
        <v>0</v>
      </c>
      <c r="L139" s="167"/>
      <c r="M139" s="172"/>
      <c r="N139" s="173"/>
      <c r="O139" s="174"/>
      <c r="P139" s="174"/>
      <c r="Q139" s="175">
        <f>SUM(Q140:Q142)</f>
        <v>0</v>
      </c>
      <c r="R139" s="175">
        <f>SUM(R140:R142)</f>
        <v>0</v>
      </c>
      <c r="S139" s="174"/>
      <c r="T139" s="176">
        <f>SUM(T140:T142)</f>
        <v>0</v>
      </c>
      <c r="U139" s="174"/>
      <c r="V139" s="176">
        <f>SUM(V140:V142)</f>
        <v>4.2090000000000002E-2</v>
      </c>
      <c r="W139" s="174"/>
      <c r="X139" s="177">
        <f>SUM(X140:X142)</f>
        <v>0</v>
      </c>
      <c r="AR139" s="178" t="s">
        <v>88</v>
      </c>
      <c r="AT139" s="179" t="s">
        <v>79</v>
      </c>
      <c r="AU139" s="179" t="s">
        <v>24</v>
      </c>
      <c r="AY139" s="178" t="s">
        <v>132</v>
      </c>
      <c r="BK139" s="180">
        <f>SUM(BK140:BK142)</f>
        <v>0</v>
      </c>
    </row>
    <row r="140" spans="2:65" s="1" customFormat="1" ht="22.5" customHeight="1" x14ac:dyDescent="0.3">
      <c r="B140" s="33"/>
      <c r="C140" s="184" t="s">
        <v>289</v>
      </c>
      <c r="D140" s="184" t="s">
        <v>135</v>
      </c>
      <c r="E140" s="185" t="s">
        <v>290</v>
      </c>
      <c r="F140" s="186" t="s">
        <v>291</v>
      </c>
      <c r="G140" s="187" t="s">
        <v>172</v>
      </c>
      <c r="H140" s="188">
        <v>20</v>
      </c>
      <c r="I140" s="189"/>
      <c r="J140" s="189"/>
      <c r="K140" s="190">
        <f>ROUND(P140*H140,2)</f>
        <v>0</v>
      </c>
      <c r="L140" s="186" t="s">
        <v>146</v>
      </c>
      <c r="M140" s="53"/>
      <c r="N140" s="191" t="s">
        <v>35</v>
      </c>
      <c r="O140" s="192" t="s">
        <v>49</v>
      </c>
      <c r="P140" s="116">
        <f>I140+J140</f>
        <v>0</v>
      </c>
      <c r="Q140" s="116">
        <f>ROUND(I140*H140,2)</f>
        <v>0</v>
      </c>
      <c r="R140" s="116">
        <f>ROUND(J140*H140,2)</f>
        <v>0</v>
      </c>
      <c r="S140" s="34"/>
      <c r="T140" s="193">
        <f>S140*H140</f>
        <v>0</v>
      </c>
      <c r="U140" s="193">
        <v>0</v>
      </c>
      <c r="V140" s="193">
        <f>U140*H140</f>
        <v>0</v>
      </c>
      <c r="W140" s="193">
        <v>0</v>
      </c>
      <c r="X140" s="194">
        <f>W140*H140</f>
        <v>0</v>
      </c>
      <c r="AR140" s="15" t="s">
        <v>139</v>
      </c>
      <c r="AT140" s="15" t="s">
        <v>135</v>
      </c>
      <c r="AU140" s="15" t="s">
        <v>88</v>
      </c>
      <c r="AY140" s="15" t="s">
        <v>132</v>
      </c>
      <c r="BE140" s="195">
        <f>IF(O140="základní",K140,0)</f>
        <v>0</v>
      </c>
      <c r="BF140" s="195">
        <f>IF(O140="snížená",K140,0)</f>
        <v>0</v>
      </c>
      <c r="BG140" s="195">
        <f>IF(O140="zákl. přenesená",K140,0)</f>
        <v>0</v>
      </c>
      <c r="BH140" s="195">
        <f>IF(O140="sníž. přenesená",K140,0)</f>
        <v>0</v>
      </c>
      <c r="BI140" s="195">
        <f>IF(O140="nulová",K140,0)</f>
        <v>0</v>
      </c>
      <c r="BJ140" s="15" t="s">
        <v>24</v>
      </c>
      <c r="BK140" s="195">
        <f>ROUND(P140*H140,2)</f>
        <v>0</v>
      </c>
      <c r="BL140" s="15" t="s">
        <v>139</v>
      </c>
      <c r="BM140" s="15" t="s">
        <v>292</v>
      </c>
    </row>
    <row r="141" spans="2:65" s="1" customFormat="1" ht="22.5" customHeight="1" x14ac:dyDescent="0.3">
      <c r="B141" s="33"/>
      <c r="C141" s="196" t="s">
        <v>293</v>
      </c>
      <c r="D141" s="196" t="s">
        <v>153</v>
      </c>
      <c r="E141" s="197" t="s">
        <v>294</v>
      </c>
      <c r="F141" s="198" t="s">
        <v>295</v>
      </c>
      <c r="G141" s="199" t="s">
        <v>172</v>
      </c>
      <c r="H141" s="200">
        <v>23</v>
      </c>
      <c r="I141" s="201"/>
      <c r="J141" s="202"/>
      <c r="K141" s="203">
        <f>ROUND(P141*H141,2)</f>
        <v>0</v>
      </c>
      <c r="L141" s="198" t="s">
        <v>146</v>
      </c>
      <c r="M141" s="204"/>
      <c r="N141" s="205" t="s">
        <v>35</v>
      </c>
      <c r="O141" s="192" t="s">
        <v>49</v>
      </c>
      <c r="P141" s="116">
        <f>I141+J141</f>
        <v>0</v>
      </c>
      <c r="Q141" s="116">
        <f>ROUND(I141*H141,2)</f>
        <v>0</v>
      </c>
      <c r="R141" s="116">
        <f>ROUND(J141*H141,2)</f>
        <v>0</v>
      </c>
      <c r="S141" s="34"/>
      <c r="T141" s="193">
        <f>S141*H141</f>
        <v>0</v>
      </c>
      <c r="U141" s="193">
        <v>1.83E-3</v>
      </c>
      <c r="V141" s="193">
        <f>U141*H141</f>
        <v>4.2090000000000002E-2</v>
      </c>
      <c r="W141" s="193">
        <v>0</v>
      </c>
      <c r="X141" s="194">
        <f>W141*H141</f>
        <v>0</v>
      </c>
      <c r="AR141" s="15" t="s">
        <v>156</v>
      </c>
      <c r="AT141" s="15" t="s">
        <v>153</v>
      </c>
      <c r="AU141" s="15" t="s">
        <v>88</v>
      </c>
      <c r="AY141" s="15" t="s">
        <v>132</v>
      </c>
      <c r="BE141" s="195">
        <f>IF(O141="základní",K141,0)</f>
        <v>0</v>
      </c>
      <c r="BF141" s="195">
        <f>IF(O141="snížená",K141,0)</f>
        <v>0</v>
      </c>
      <c r="BG141" s="195">
        <f>IF(O141="zákl. přenesená",K141,0)</f>
        <v>0</v>
      </c>
      <c r="BH141" s="195">
        <f>IF(O141="sníž. přenesená",K141,0)</f>
        <v>0</v>
      </c>
      <c r="BI141" s="195">
        <f>IF(O141="nulová",K141,0)</f>
        <v>0</v>
      </c>
      <c r="BJ141" s="15" t="s">
        <v>24</v>
      </c>
      <c r="BK141" s="195">
        <f>ROUND(P141*H141,2)</f>
        <v>0</v>
      </c>
      <c r="BL141" s="15" t="s">
        <v>139</v>
      </c>
      <c r="BM141" s="15" t="s">
        <v>296</v>
      </c>
    </row>
    <row r="142" spans="2:65" s="11" customFormat="1" x14ac:dyDescent="0.3">
      <c r="B142" s="206"/>
      <c r="C142" s="207"/>
      <c r="D142" s="218" t="s">
        <v>178</v>
      </c>
      <c r="E142" s="207"/>
      <c r="F142" s="219" t="s">
        <v>229</v>
      </c>
      <c r="G142" s="207"/>
      <c r="H142" s="220">
        <v>23</v>
      </c>
      <c r="I142" s="211"/>
      <c r="J142" s="211"/>
      <c r="K142" s="207"/>
      <c r="L142" s="207"/>
      <c r="M142" s="212"/>
      <c r="N142" s="213"/>
      <c r="O142" s="214"/>
      <c r="P142" s="214"/>
      <c r="Q142" s="214"/>
      <c r="R142" s="214"/>
      <c r="S142" s="214"/>
      <c r="T142" s="214"/>
      <c r="U142" s="214"/>
      <c r="V142" s="214"/>
      <c r="W142" s="214"/>
      <c r="X142" s="215"/>
      <c r="AT142" s="216" t="s">
        <v>178</v>
      </c>
      <c r="AU142" s="216" t="s">
        <v>88</v>
      </c>
      <c r="AV142" s="11" t="s">
        <v>88</v>
      </c>
      <c r="AW142" s="11" t="s">
        <v>4</v>
      </c>
      <c r="AX142" s="11" t="s">
        <v>24</v>
      </c>
      <c r="AY142" s="216" t="s">
        <v>132</v>
      </c>
    </row>
    <row r="143" spans="2:65" s="10" customFormat="1" ht="29.85" customHeight="1" x14ac:dyDescent="0.3">
      <c r="B143" s="166"/>
      <c r="C143" s="167"/>
      <c r="D143" s="181" t="s">
        <v>79</v>
      </c>
      <c r="E143" s="182" t="s">
        <v>297</v>
      </c>
      <c r="F143" s="182" t="s">
        <v>298</v>
      </c>
      <c r="G143" s="167"/>
      <c r="H143" s="167"/>
      <c r="I143" s="170"/>
      <c r="J143" s="170"/>
      <c r="K143" s="183">
        <f>BK143</f>
        <v>0</v>
      </c>
      <c r="L143" s="167"/>
      <c r="M143" s="172"/>
      <c r="N143" s="173"/>
      <c r="O143" s="174"/>
      <c r="P143" s="174"/>
      <c r="Q143" s="175">
        <f>SUM(Q144:Q148)</f>
        <v>0</v>
      </c>
      <c r="R143" s="175">
        <f>SUM(R144:R148)</f>
        <v>0</v>
      </c>
      <c r="S143" s="174"/>
      <c r="T143" s="176">
        <f>SUM(T144:T148)</f>
        <v>0</v>
      </c>
      <c r="U143" s="174"/>
      <c r="V143" s="176">
        <f>SUM(V144:V148)</f>
        <v>0</v>
      </c>
      <c r="W143" s="174"/>
      <c r="X143" s="177">
        <f>SUM(X144:X148)</f>
        <v>0</v>
      </c>
      <c r="AR143" s="178" t="s">
        <v>88</v>
      </c>
      <c r="AT143" s="179" t="s">
        <v>79</v>
      </c>
      <c r="AU143" s="179" t="s">
        <v>24</v>
      </c>
      <c r="AY143" s="178" t="s">
        <v>132</v>
      </c>
      <c r="BK143" s="180">
        <f>SUM(BK144:BK148)</f>
        <v>0</v>
      </c>
    </row>
    <row r="144" spans="2:65" s="1" customFormat="1" ht="22.5" customHeight="1" x14ac:dyDescent="0.3">
      <c r="B144" s="33"/>
      <c r="C144" s="184" t="s">
        <v>299</v>
      </c>
      <c r="D144" s="184" t="s">
        <v>135</v>
      </c>
      <c r="E144" s="185" t="s">
        <v>300</v>
      </c>
      <c r="F144" s="186" t="s">
        <v>301</v>
      </c>
      <c r="G144" s="187" t="s">
        <v>145</v>
      </c>
      <c r="H144" s="188">
        <v>240</v>
      </c>
      <c r="I144" s="189"/>
      <c r="J144" s="189"/>
      <c r="K144" s="190">
        <f>ROUND(P144*H144,2)</f>
        <v>0</v>
      </c>
      <c r="L144" s="186" t="s">
        <v>146</v>
      </c>
      <c r="M144" s="53"/>
      <c r="N144" s="191" t="s">
        <v>35</v>
      </c>
      <c r="O144" s="192" t="s">
        <v>49</v>
      </c>
      <c r="P144" s="116">
        <f>I144+J144</f>
        <v>0</v>
      </c>
      <c r="Q144" s="116">
        <f>ROUND(I144*H144,2)</f>
        <v>0</v>
      </c>
      <c r="R144" s="116">
        <f>ROUND(J144*H144,2)</f>
        <v>0</v>
      </c>
      <c r="S144" s="34"/>
      <c r="T144" s="193">
        <f>S144*H144</f>
        <v>0</v>
      </c>
      <c r="U144" s="193">
        <v>0</v>
      </c>
      <c r="V144" s="193">
        <f>U144*H144</f>
        <v>0</v>
      </c>
      <c r="W144" s="193">
        <v>0</v>
      </c>
      <c r="X144" s="194">
        <f>W144*H144</f>
        <v>0</v>
      </c>
      <c r="AR144" s="15" t="s">
        <v>139</v>
      </c>
      <c r="AT144" s="15" t="s">
        <v>135</v>
      </c>
      <c r="AU144" s="15" t="s">
        <v>88</v>
      </c>
      <c r="AY144" s="15" t="s">
        <v>132</v>
      </c>
      <c r="BE144" s="195">
        <f>IF(O144="základní",K144,0)</f>
        <v>0</v>
      </c>
      <c r="BF144" s="195">
        <f>IF(O144="snížená",K144,0)</f>
        <v>0</v>
      </c>
      <c r="BG144" s="195">
        <f>IF(O144="zákl. přenesená",K144,0)</f>
        <v>0</v>
      </c>
      <c r="BH144" s="195">
        <f>IF(O144="sníž. přenesená",K144,0)</f>
        <v>0</v>
      </c>
      <c r="BI144" s="195">
        <f>IF(O144="nulová",K144,0)</f>
        <v>0</v>
      </c>
      <c r="BJ144" s="15" t="s">
        <v>24</v>
      </c>
      <c r="BK144" s="195">
        <f>ROUND(P144*H144,2)</f>
        <v>0</v>
      </c>
      <c r="BL144" s="15" t="s">
        <v>139</v>
      </c>
      <c r="BM144" s="15" t="s">
        <v>302</v>
      </c>
    </row>
    <row r="145" spans="2:65" s="1" customFormat="1" ht="22.5" customHeight="1" x14ac:dyDescent="0.3">
      <c r="B145" s="33"/>
      <c r="C145" s="184" t="s">
        <v>303</v>
      </c>
      <c r="D145" s="184" t="s">
        <v>135</v>
      </c>
      <c r="E145" s="185" t="s">
        <v>304</v>
      </c>
      <c r="F145" s="186" t="s">
        <v>305</v>
      </c>
      <c r="G145" s="187" t="s">
        <v>145</v>
      </c>
      <c r="H145" s="188">
        <v>65</v>
      </c>
      <c r="I145" s="189"/>
      <c r="J145" s="189"/>
      <c r="K145" s="190">
        <f>ROUND(P145*H145,2)</f>
        <v>0</v>
      </c>
      <c r="L145" s="186" t="s">
        <v>146</v>
      </c>
      <c r="M145" s="53"/>
      <c r="N145" s="191" t="s">
        <v>35</v>
      </c>
      <c r="O145" s="192" t="s">
        <v>49</v>
      </c>
      <c r="P145" s="116">
        <f>I145+J145</f>
        <v>0</v>
      </c>
      <c r="Q145" s="116">
        <f>ROUND(I145*H145,2)</f>
        <v>0</v>
      </c>
      <c r="R145" s="116">
        <f>ROUND(J145*H145,2)</f>
        <v>0</v>
      </c>
      <c r="S145" s="34"/>
      <c r="T145" s="193">
        <f>S145*H145</f>
        <v>0</v>
      </c>
      <c r="U145" s="193">
        <v>0</v>
      </c>
      <c r="V145" s="193">
        <f>U145*H145</f>
        <v>0</v>
      </c>
      <c r="W145" s="193">
        <v>0</v>
      </c>
      <c r="X145" s="194">
        <f>W145*H145</f>
        <v>0</v>
      </c>
      <c r="AR145" s="15" t="s">
        <v>139</v>
      </c>
      <c r="AT145" s="15" t="s">
        <v>135</v>
      </c>
      <c r="AU145" s="15" t="s">
        <v>88</v>
      </c>
      <c r="AY145" s="15" t="s">
        <v>132</v>
      </c>
      <c r="BE145" s="195">
        <f>IF(O145="základní",K145,0)</f>
        <v>0</v>
      </c>
      <c r="BF145" s="195">
        <f>IF(O145="snížená",K145,0)</f>
        <v>0</v>
      </c>
      <c r="BG145" s="195">
        <f>IF(O145="zákl. přenesená",K145,0)</f>
        <v>0</v>
      </c>
      <c r="BH145" s="195">
        <f>IF(O145="sníž. přenesená",K145,0)</f>
        <v>0</v>
      </c>
      <c r="BI145" s="195">
        <f>IF(O145="nulová",K145,0)</f>
        <v>0</v>
      </c>
      <c r="BJ145" s="15" t="s">
        <v>24</v>
      </c>
      <c r="BK145" s="195">
        <f>ROUND(P145*H145,2)</f>
        <v>0</v>
      </c>
      <c r="BL145" s="15" t="s">
        <v>139</v>
      </c>
      <c r="BM145" s="15" t="s">
        <v>306</v>
      </c>
    </row>
    <row r="146" spans="2:65" s="1" customFormat="1" ht="22.5" customHeight="1" x14ac:dyDescent="0.3">
      <c r="B146" s="33"/>
      <c r="C146" s="184" t="s">
        <v>307</v>
      </c>
      <c r="D146" s="184" t="s">
        <v>135</v>
      </c>
      <c r="E146" s="185" t="s">
        <v>308</v>
      </c>
      <c r="F146" s="186" t="s">
        <v>309</v>
      </c>
      <c r="G146" s="187" t="s">
        <v>145</v>
      </c>
      <c r="H146" s="188">
        <v>2</v>
      </c>
      <c r="I146" s="189"/>
      <c r="J146" s="189"/>
      <c r="K146" s="190">
        <f>ROUND(P146*H146,2)</f>
        <v>0</v>
      </c>
      <c r="L146" s="186" t="s">
        <v>146</v>
      </c>
      <c r="M146" s="53"/>
      <c r="N146" s="191" t="s">
        <v>35</v>
      </c>
      <c r="O146" s="192" t="s">
        <v>49</v>
      </c>
      <c r="P146" s="116">
        <f>I146+J146</f>
        <v>0</v>
      </c>
      <c r="Q146" s="116">
        <f>ROUND(I146*H146,2)</f>
        <v>0</v>
      </c>
      <c r="R146" s="116">
        <f>ROUND(J146*H146,2)</f>
        <v>0</v>
      </c>
      <c r="S146" s="34"/>
      <c r="T146" s="193">
        <f>S146*H146</f>
        <v>0</v>
      </c>
      <c r="U146" s="193">
        <v>0</v>
      </c>
      <c r="V146" s="193">
        <f>U146*H146</f>
        <v>0</v>
      </c>
      <c r="W146" s="193">
        <v>0</v>
      </c>
      <c r="X146" s="194">
        <f>W146*H146</f>
        <v>0</v>
      </c>
      <c r="AR146" s="15" t="s">
        <v>139</v>
      </c>
      <c r="AT146" s="15" t="s">
        <v>135</v>
      </c>
      <c r="AU146" s="15" t="s">
        <v>88</v>
      </c>
      <c r="AY146" s="15" t="s">
        <v>132</v>
      </c>
      <c r="BE146" s="195">
        <f>IF(O146="základní",K146,0)</f>
        <v>0</v>
      </c>
      <c r="BF146" s="195">
        <f>IF(O146="snížená",K146,0)</f>
        <v>0</v>
      </c>
      <c r="BG146" s="195">
        <f>IF(O146="zákl. přenesená",K146,0)</f>
        <v>0</v>
      </c>
      <c r="BH146" s="195">
        <f>IF(O146="sníž. přenesená",K146,0)</f>
        <v>0</v>
      </c>
      <c r="BI146" s="195">
        <f>IF(O146="nulová",K146,0)</f>
        <v>0</v>
      </c>
      <c r="BJ146" s="15" t="s">
        <v>24</v>
      </c>
      <c r="BK146" s="195">
        <f>ROUND(P146*H146,2)</f>
        <v>0</v>
      </c>
      <c r="BL146" s="15" t="s">
        <v>139</v>
      </c>
      <c r="BM146" s="15" t="s">
        <v>310</v>
      </c>
    </row>
    <row r="147" spans="2:65" s="1" customFormat="1" ht="22.5" customHeight="1" x14ac:dyDescent="0.3">
      <c r="B147" s="33"/>
      <c r="C147" s="184" t="s">
        <v>311</v>
      </c>
      <c r="D147" s="184" t="s">
        <v>135</v>
      </c>
      <c r="E147" s="185" t="s">
        <v>312</v>
      </c>
      <c r="F147" s="186" t="s">
        <v>313</v>
      </c>
      <c r="G147" s="187" t="s">
        <v>145</v>
      </c>
      <c r="H147" s="188">
        <v>6</v>
      </c>
      <c r="I147" s="189"/>
      <c r="J147" s="189"/>
      <c r="K147" s="190">
        <f>ROUND(P147*H147,2)</f>
        <v>0</v>
      </c>
      <c r="L147" s="186" t="s">
        <v>146</v>
      </c>
      <c r="M147" s="53"/>
      <c r="N147" s="191" t="s">
        <v>35</v>
      </c>
      <c r="O147" s="192" t="s">
        <v>49</v>
      </c>
      <c r="P147" s="116">
        <f>I147+J147</f>
        <v>0</v>
      </c>
      <c r="Q147" s="116">
        <f>ROUND(I147*H147,2)</f>
        <v>0</v>
      </c>
      <c r="R147" s="116">
        <f>ROUND(J147*H147,2)</f>
        <v>0</v>
      </c>
      <c r="S147" s="34"/>
      <c r="T147" s="193">
        <f>S147*H147</f>
        <v>0</v>
      </c>
      <c r="U147" s="193">
        <v>0</v>
      </c>
      <c r="V147" s="193">
        <f>U147*H147</f>
        <v>0</v>
      </c>
      <c r="W147" s="193">
        <v>0</v>
      </c>
      <c r="X147" s="194">
        <f>W147*H147</f>
        <v>0</v>
      </c>
      <c r="AR147" s="15" t="s">
        <v>139</v>
      </c>
      <c r="AT147" s="15" t="s">
        <v>135</v>
      </c>
      <c r="AU147" s="15" t="s">
        <v>88</v>
      </c>
      <c r="AY147" s="15" t="s">
        <v>132</v>
      </c>
      <c r="BE147" s="195">
        <f>IF(O147="základní",K147,0)</f>
        <v>0</v>
      </c>
      <c r="BF147" s="195">
        <f>IF(O147="snížená",K147,0)</f>
        <v>0</v>
      </c>
      <c r="BG147" s="195">
        <f>IF(O147="zákl. přenesená",K147,0)</f>
        <v>0</v>
      </c>
      <c r="BH147" s="195">
        <f>IF(O147="sníž. přenesená",K147,0)</f>
        <v>0</v>
      </c>
      <c r="BI147" s="195">
        <f>IF(O147="nulová",K147,0)</f>
        <v>0</v>
      </c>
      <c r="BJ147" s="15" t="s">
        <v>24</v>
      </c>
      <c r="BK147" s="195">
        <f>ROUND(P147*H147,2)</f>
        <v>0</v>
      </c>
      <c r="BL147" s="15" t="s">
        <v>139</v>
      </c>
      <c r="BM147" s="15" t="s">
        <v>314</v>
      </c>
    </row>
    <row r="148" spans="2:65" s="1" customFormat="1" ht="22.5" customHeight="1" x14ac:dyDescent="0.3">
      <c r="B148" s="33"/>
      <c r="C148" s="184" t="s">
        <v>315</v>
      </c>
      <c r="D148" s="184" t="s">
        <v>135</v>
      </c>
      <c r="E148" s="185" t="s">
        <v>316</v>
      </c>
      <c r="F148" s="186" t="s">
        <v>317</v>
      </c>
      <c r="G148" s="187" t="s">
        <v>145</v>
      </c>
      <c r="H148" s="188">
        <v>2</v>
      </c>
      <c r="I148" s="189"/>
      <c r="J148" s="189"/>
      <c r="K148" s="190">
        <f>ROUND(P148*H148,2)</f>
        <v>0</v>
      </c>
      <c r="L148" s="186" t="s">
        <v>146</v>
      </c>
      <c r="M148" s="53"/>
      <c r="N148" s="191" t="s">
        <v>35</v>
      </c>
      <c r="O148" s="192" t="s">
        <v>49</v>
      </c>
      <c r="P148" s="116">
        <f>I148+J148</f>
        <v>0</v>
      </c>
      <c r="Q148" s="116">
        <f>ROUND(I148*H148,2)</f>
        <v>0</v>
      </c>
      <c r="R148" s="116">
        <f>ROUND(J148*H148,2)</f>
        <v>0</v>
      </c>
      <c r="S148" s="34"/>
      <c r="T148" s="193">
        <f>S148*H148</f>
        <v>0</v>
      </c>
      <c r="U148" s="193">
        <v>0</v>
      </c>
      <c r="V148" s="193">
        <f>U148*H148</f>
        <v>0</v>
      </c>
      <c r="W148" s="193">
        <v>0</v>
      </c>
      <c r="X148" s="194">
        <f>W148*H148</f>
        <v>0</v>
      </c>
      <c r="AR148" s="15" t="s">
        <v>139</v>
      </c>
      <c r="AT148" s="15" t="s">
        <v>135</v>
      </c>
      <c r="AU148" s="15" t="s">
        <v>88</v>
      </c>
      <c r="AY148" s="15" t="s">
        <v>132</v>
      </c>
      <c r="BE148" s="195">
        <f>IF(O148="základní",K148,0)</f>
        <v>0</v>
      </c>
      <c r="BF148" s="195">
        <f>IF(O148="snížená",K148,0)</f>
        <v>0</v>
      </c>
      <c r="BG148" s="195">
        <f>IF(O148="zákl. přenesená",K148,0)</f>
        <v>0</v>
      </c>
      <c r="BH148" s="195">
        <f>IF(O148="sníž. přenesená",K148,0)</f>
        <v>0</v>
      </c>
      <c r="BI148" s="195">
        <f>IF(O148="nulová",K148,0)</f>
        <v>0</v>
      </c>
      <c r="BJ148" s="15" t="s">
        <v>24</v>
      </c>
      <c r="BK148" s="195">
        <f>ROUND(P148*H148,2)</f>
        <v>0</v>
      </c>
      <c r="BL148" s="15" t="s">
        <v>139</v>
      </c>
      <c r="BM148" s="15" t="s">
        <v>318</v>
      </c>
    </row>
    <row r="149" spans="2:65" s="10" customFormat="1" ht="29.85" customHeight="1" x14ac:dyDescent="0.3">
      <c r="B149" s="166"/>
      <c r="C149" s="167"/>
      <c r="D149" s="181" t="s">
        <v>79</v>
      </c>
      <c r="E149" s="182" t="s">
        <v>319</v>
      </c>
      <c r="F149" s="182" t="s">
        <v>320</v>
      </c>
      <c r="G149" s="167"/>
      <c r="H149" s="167"/>
      <c r="I149" s="170"/>
      <c r="J149" s="170"/>
      <c r="K149" s="183">
        <f>BK149</f>
        <v>0</v>
      </c>
      <c r="L149" s="167"/>
      <c r="M149" s="172"/>
      <c r="N149" s="173"/>
      <c r="O149" s="174"/>
      <c r="P149" s="174"/>
      <c r="Q149" s="175">
        <f>SUM(Q150:Q208)</f>
        <v>0</v>
      </c>
      <c r="R149" s="175">
        <f>SUM(R150:R208)</f>
        <v>0</v>
      </c>
      <c r="S149" s="174"/>
      <c r="T149" s="176">
        <f>SUM(T150:T208)</f>
        <v>0</v>
      </c>
      <c r="U149" s="174"/>
      <c r="V149" s="176">
        <f>SUM(V150:V208)</f>
        <v>6.5038000000000012E-2</v>
      </c>
      <c r="W149" s="174"/>
      <c r="X149" s="177">
        <f>SUM(X150:X208)</f>
        <v>0</v>
      </c>
      <c r="AR149" s="178" t="s">
        <v>88</v>
      </c>
      <c r="AT149" s="179" t="s">
        <v>79</v>
      </c>
      <c r="AU149" s="179" t="s">
        <v>24</v>
      </c>
      <c r="AY149" s="178" t="s">
        <v>132</v>
      </c>
      <c r="BK149" s="180">
        <f>SUM(BK150:BK208)</f>
        <v>0</v>
      </c>
    </row>
    <row r="150" spans="2:65" s="1" customFormat="1" ht="22.5" customHeight="1" x14ac:dyDescent="0.3">
      <c r="B150" s="33"/>
      <c r="C150" s="184" t="s">
        <v>321</v>
      </c>
      <c r="D150" s="184" t="s">
        <v>135</v>
      </c>
      <c r="E150" s="185" t="s">
        <v>322</v>
      </c>
      <c r="F150" s="186" t="s">
        <v>323</v>
      </c>
      <c r="G150" s="187" t="s">
        <v>145</v>
      </c>
      <c r="H150" s="188">
        <v>7</v>
      </c>
      <c r="I150" s="189"/>
      <c r="J150" s="189"/>
      <c r="K150" s="190">
        <f t="shared" ref="K150:K172" si="14">ROUND(P150*H150,2)</f>
        <v>0</v>
      </c>
      <c r="L150" s="186" t="s">
        <v>35</v>
      </c>
      <c r="M150" s="53"/>
      <c r="N150" s="191" t="s">
        <v>35</v>
      </c>
      <c r="O150" s="192" t="s">
        <v>49</v>
      </c>
      <c r="P150" s="116">
        <f t="shared" ref="P150:P172" si="15">I150+J150</f>
        <v>0</v>
      </c>
      <c r="Q150" s="116">
        <f t="shared" ref="Q150:Q172" si="16">ROUND(I150*H150,2)</f>
        <v>0</v>
      </c>
      <c r="R150" s="116">
        <f t="shared" ref="R150:R172" si="17">ROUND(J150*H150,2)</f>
        <v>0</v>
      </c>
      <c r="S150" s="34"/>
      <c r="T150" s="193">
        <f t="shared" ref="T150:T172" si="18">S150*H150</f>
        <v>0</v>
      </c>
      <c r="U150" s="193">
        <v>0</v>
      </c>
      <c r="V150" s="193">
        <f t="shared" ref="V150:V172" si="19">U150*H150</f>
        <v>0</v>
      </c>
      <c r="W150" s="193">
        <v>0</v>
      </c>
      <c r="X150" s="194">
        <f t="shared" ref="X150:X172" si="20">W150*H150</f>
        <v>0</v>
      </c>
      <c r="AR150" s="15" t="s">
        <v>139</v>
      </c>
      <c r="AT150" s="15" t="s">
        <v>135</v>
      </c>
      <c r="AU150" s="15" t="s">
        <v>88</v>
      </c>
      <c r="AY150" s="15" t="s">
        <v>132</v>
      </c>
      <c r="BE150" s="195">
        <f t="shared" ref="BE150:BE172" si="21">IF(O150="základní",K150,0)</f>
        <v>0</v>
      </c>
      <c r="BF150" s="195">
        <f t="shared" ref="BF150:BF172" si="22">IF(O150="snížená",K150,0)</f>
        <v>0</v>
      </c>
      <c r="BG150" s="195">
        <f t="shared" ref="BG150:BG172" si="23">IF(O150="zákl. přenesená",K150,0)</f>
        <v>0</v>
      </c>
      <c r="BH150" s="195">
        <f t="shared" ref="BH150:BH172" si="24">IF(O150="sníž. přenesená",K150,0)</f>
        <v>0</v>
      </c>
      <c r="BI150" s="195">
        <f t="shared" ref="BI150:BI172" si="25">IF(O150="nulová",K150,0)</f>
        <v>0</v>
      </c>
      <c r="BJ150" s="15" t="s">
        <v>24</v>
      </c>
      <c r="BK150" s="195">
        <f t="shared" ref="BK150:BK172" si="26">ROUND(P150*H150,2)</f>
        <v>0</v>
      </c>
      <c r="BL150" s="15" t="s">
        <v>139</v>
      </c>
      <c r="BM150" s="15" t="s">
        <v>324</v>
      </c>
    </row>
    <row r="151" spans="2:65" s="1" customFormat="1" ht="22.5" customHeight="1" x14ac:dyDescent="0.3">
      <c r="B151" s="33"/>
      <c r="C151" s="196" t="s">
        <v>325</v>
      </c>
      <c r="D151" s="196" t="s">
        <v>153</v>
      </c>
      <c r="E151" s="197" t="s">
        <v>326</v>
      </c>
      <c r="F151" s="198" t="s">
        <v>327</v>
      </c>
      <c r="G151" s="199" t="s">
        <v>145</v>
      </c>
      <c r="H151" s="200">
        <v>7</v>
      </c>
      <c r="I151" s="201"/>
      <c r="J151" s="202"/>
      <c r="K151" s="203">
        <f t="shared" si="14"/>
        <v>0</v>
      </c>
      <c r="L151" s="198" t="s">
        <v>35</v>
      </c>
      <c r="M151" s="204"/>
      <c r="N151" s="205" t="s">
        <v>35</v>
      </c>
      <c r="O151" s="192" t="s">
        <v>49</v>
      </c>
      <c r="P151" s="116">
        <f t="shared" si="15"/>
        <v>0</v>
      </c>
      <c r="Q151" s="116">
        <f t="shared" si="16"/>
        <v>0</v>
      </c>
      <c r="R151" s="116">
        <f t="shared" si="17"/>
        <v>0</v>
      </c>
      <c r="S151" s="34"/>
      <c r="T151" s="193">
        <f t="shared" si="18"/>
        <v>0</v>
      </c>
      <c r="U151" s="193">
        <v>5.0000000000000002E-5</v>
      </c>
      <c r="V151" s="193">
        <f t="shared" si="19"/>
        <v>3.5E-4</v>
      </c>
      <c r="W151" s="193">
        <v>0</v>
      </c>
      <c r="X151" s="194">
        <f t="shared" si="20"/>
        <v>0</v>
      </c>
      <c r="AR151" s="15" t="s">
        <v>156</v>
      </c>
      <c r="AT151" s="15" t="s">
        <v>153</v>
      </c>
      <c r="AU151" s="15" t="s">
        <v>88</v>
      </c>
      <c r="AY151" s="15" t="s">
        <v>132</v>
      </c>
      <c r="BE151" s="195">
        <f t="shared" si="21"/>
        <v>0</v>
      </c>
      <c r="BF151" s="195">
        <f t="shared" si="22"/>
        <v>0</v>
      </c>
      <c r="BG151" s="195">
        <f t="shared" si="23"/>
        <v>0</v>
      </c>
      <c r="BH151" s="195">
        <f t="shared" si="24"/>
        <v>0</v>
      </c>
      <c r="BI151" s="195">
        <f t="shared" si="25"/>
        <v>0</v>
      </c>
      <c r="BJ151" s="15" t="s">
        <v>24</v>
      </c>
      <c r="BK151" s="195">
        <f t="shared" si="26"/>
        <v>0</v>
      </c>
      <c r="BL151" s="15" t="s">
        <v>139</v>
      </c>
      <c r="BM151" s="15" t="s">
        <v>328</v>
      </c>
    </row>
    <row r="152" spans="2:65" s="1" customFormat="1" ht="22.5" customHeight="1" x14ac:dyDescent="0.3">
      <c r="B152" s="33"/>
      <c r="C152" s="184" t="s">
        <v>329</v>
      </c>
      <c r="D152" s="184" t="s">
        <v>135</v>
      </c>
      <c r="E152" s="185" t="s">
        <v>330</v>
      </c>
      <c r="F152" s="186" t="s">
        <v>331</v>
      </c>
      <c r="G152" s="187" t="s">
        <v>145</v>
      </c>
      <c r="H152" s="188">
        <v>4</v>
      </c>
      <c r="I152" s="189"/>
      <c r="J152" s="189"/>
      <c r="K152" s="190">
        <f t="shared" si="14"/>
        <v>0</v>
      </c>
      <c r="L152" s="186" t="s">
        <v>35</v>
      </c>
      <c r="M152" s="53"/>
      <c r="N152" s="191" t="s">
        <v>35</v>
      </c>
      <c r="O152" s="192" t="s">
        <v>49</v>
      </c>
      <c r="P152" s="116">
        <f t="shared" si="15"/>
        <v>0</v>
      </c>
      <c r="Q152" s="116">
        <f t="shared" si="16"/>
        <v>0</v>
      </c>
      <c r="R152" s="116">
        <f t="shared" si="17"/>
        <v>0</v>
      </c>
      <c r="S152" s="34"/>
      <c r="T152" s="193">
        <f t="shared" si="18"/>
        <v>0</v>
      </c>
      <c r="U152" s="193">
        <v>0</v>
      </c>
      <c r="V152" s="193">
        <f t="shared" si="19"/>
        <v>0</v>
      </c>
      <c r="W152" s="193">
        <v>0</v>
      </c>
      <c r="X152" s="194">
        <f t="shared" si="20"/>
        <v>0</v>
      </c>
      <c r="AR152" s="15" t="s">
        <v>139</v>
      </c>
      <c r="AT152" s="15" t="s">
        <v>135</v>
      </c>
      <c r="AU152" s="15" t="s">
        <v>88</v>
      </c>
      <c r="AY152" s="15" t="s">
        <v>132</v>
      </c>
      <c r="BE152" s="195">
        <f t="shared" si="21"/>
        <v>0</v>
      </c>
      <c r="BF152" s="195">
        <f t="shared" si="22"/>
        <v>0</v>
      </c>
      <c r="BG152" s="195">
        <f t="shared" si="23"/>
        <v>0</v>
      </c>
      <c r="BH152" s="195">
        <f t="shared" si="24"/>
        <v>0</v>
      </c>
      <c r="BI152" s="195">
        <f t="shared" si="25"/>
        <v>0</v>
      </c>
      <c r="BJ152" s="15" t="s">
        <v>24</v>
      </c>
      <c r="BK152" s="195">
        <f t="shared" si="26"/>
        <v>0</v>
      </c>
      <c r="BL152" s="15" t="s">
        <v>139</v>
      </c>
      <c r="BM152" s="15" t="s">
        <v>332</v>
      </c>
    </row>
    <row r="153" spans="2:65" s="1" customFormat="1" ht="22.5" customHeight="1" x14ac:dyDescent="0.3">
      <c r="B153" s="33"/>
      <c r="C153" s="196" t="s">
        <v>333</v>
      </c>
      <c r="D153" s="196" t="s">
        <v>153</v>
      </c>
      <c r="E153" s="197" t="s">
        <v>334</v>
      </c>
      <c r="F153" s="198" t="s">
        <v>335</v>
      </c>
      <c r="G153" s="199" t="s">
        <v>145</v>
      </c>
      <c r="H153" s="200">
        <v>4</v>
      </c>
      <c r="I153" s="201"/>
      <c r="J153" s="202"/>
      <c r="K153" s="203">
        <f t="shared" si="14"/>
        <v>0</v>
      </c>
      <c r="L153" s="198" t="s">
        <v>35</v>
      </c>
      <c r="M153" s="204"/>
      <c r="N153" s="205" t="s">
        <v>35</v>
      </c>
      <c r="O153" s="192" t="s">
        <v>49</v>
      </c>
      <c r="P153" s="116">
        <f t="shared" si="15"/>
        <v>0</v>
      </c>
      <c r="Q153" s="116">
        <f t="shared" si="16"/>
        <v>0</v>
      </c>
      <c r="R153" s="116">
        <f t="shared" si="17"/>
        <v>0</v>
      </c>
      <c r="S153" s="34"/>
      <c r="T153" s="193">
        <f t="shared" si="18"/>
        <v>0</v>
      </c>
      <c r="U153" s="193">
        <v>5.0000000000000002E-5</v>
      </c>
      <c r="V153" s="193">
        <f t="shared" si="19"/>
        <v>2.0000000000000001E-4</v>
      </c>
      <c r="W153" s="193">
        <v>0</v>
      </c>
      <c r="X153" s="194">
        <f t="shared" si="20"/>
        <v>0</v>
      </c>
      <c r="AR153" s="15" t="s">
        <v>156</v>
      </c>
      <c r="AT153" s="15" t="s">
        <v>153</v>
      </c>
      <c r="AU153" s="15" t="s">
        <v>88</v>
      </c>
      <c r="AY153" s="15" t="s">
        <v>132</v>
      </c>
      <c r="BE153" s="195">
        <f t="shared" si="21"/>
        <v>0</v>
      </c>
      <c r="BF153" s="195">
        <f t="shared" si="22"/>
        <v>0</v>
      </c>
      <c r="BG153" s="195">
        <f t="shared" si="23"/>
        <v>0</v>
      </c>
      <c r="BH153" s="195">
        <f t="shared" si="24"/>
        <v>0</v>
      </c>
      <c r="BI153" s="195">
        <f t="shared" si="25"/>
        <v>0</v>
      </c>
      <c r="BJ153" s="15" t="s">
        <v>24</v>
      </c>
      <c r="BK153" s="195">
        <f t="shared" si="26"/>
        <v>0</v>
      </c>
      <c r="BL153" s="15" t="s">
        <v>139</v>
      </c>
      <c r="BM153" s="15" t="s">
        <v>336</v>
      </c>
    </row>
    <row r="154" spans="2:65" s="1" customFormat="1" ht="22.5" customHeight="1" x14ac:dyDescent="0.3">
      <c r="B154" s="33"/>
      <c r="C154" s="184" t="s">
        <v>337</v>
      </c>
      <c r="D154" s="184" t="s">
        <v>135</v>
      </c>
      <c r="E154" s="185" t="s">
        <v>338</v>
      </c>
      <c r="F154" s="186" t="s">
        <v>339</v>
      </c>
      <c r="G154" s="187" t="s">
        <v>145</v>
      </c>
      <c r="H154" s="188">
        <v>5</v>
      </c>
      <c r="I154" s="189"/>
      <c r="J154" s="189"/>
      <c r="K154" s="190">
        <f t="shared" si="14"/>
        <v>0</v>
      </c>
      <c r="L154" s="186" t="s">
        <v>35</v>
      </c>
      <c r="M154" s="53"/>
      <c r="N154" s="191" t="s">
        <v>35</v>
      </c>
      <c r="O154" s="192" t="s">
        <v>49</v>
      </c>
      <c r="P154" s="116">
        <f t="shared" si="15"/>
        <v>0</v>
      </c>
      <c r="Q154" s="116">
        <f t="shared" si="16"/>
        <v>0</v>
      </c>
      <c r="R154" s="116">
        <f t="shared" si="17"/>
        <v>0</v>
      </c>
      <c r="S154" s="34"/>
      <c r="T154" s="193">
        <f t="shared" si="18"/>
        <v>0</v>
      </c>
      <c r="U154" s="193">
        <v>0</v>
      </c>
      <c r="V154" s="193">
        <f t="shared" si="19"/>
        <v>0</v>
      </c>
      <c r="W154" s="193">
        <v>0</v>
      </c>
      <c r="X154" s="194">
        <f t="shared" si="20"/>
        <v>0</v>
      </c>
      <c r="AR154" s="15" t="s">
        <v>139</v>
      </c>
      <c r="AT154" s="15" t="s">
        <v>135</v>
      </c>
      <c r="AU154" s="15" t="s">
        <v>88</v>
      </c>
      <c r="AY154" s="15" t="s">
        <v>132</v>
      </c>
      <c r="BE154" s="195">
        <f t="shared" si="21"/>
        <v>0</v>
      </c>
      <c r="BF154" s="195">
        <f t="shared" si="22"/>
        <v>0</v>
      </c>
      <c r="BG154" s="195">
        <f t="shared" si="23"/>
        <v>0</v>
      </c>
      <c r="BH154" s="195">
        <f t="shared" si="24"/>
        <v>0</v>
      </c>
      <c r="BI154" s="195">
        <f t="shared" si="25"/>
        <v>0</v>
      </c>
      <c r="BJ154" s="15" t="s">
        <v>24</v>
      </c>
      <c r="BK154" s="195">
        <f t="shared" si="26"/>
        <v>0</v>
      </c>
      <c r="BL154" s="15" t="s">
        <v>139</v>
      </c>
      <c r="BM154" s="15" t="s">
        <v>340</v>
      </c>
    </row>
    <row r="155" spans="2:65" s="1" customFormat="1" ht="22.5" customHeight="1" x14ac:dyDescent="0.3">
      <c r="B155" s="33"/>
      <c r="C155" s="196" t="s">
        <v>341</v>
      </c>
      <c r="D155" s="196" t="s">
        <v>153</v>
      </c>
      <c r="E155" s="197" t="s">
        <v>342</v>
      </c>
      <c r="F155" s="198" t="s">
        <v>343</v>
      </c>
      <c r="G155" s="199" t="s">
        <v>145</v>
      </c>
      <c r="H155" s="200">
        <v>5</v>
      </c>
      <c r="I155" s="201"/>
      <c r="J155" s="202"/>
      <c r="K155" s="203">
        <f t="shared" si="14"/>
        <v>0</v>
      </c>
      <c r="L155" s="198" t="s">
        <v>35</v>
      </c>
      <c r="M155" s="204"/>
      <c r="N155" s="205" t="s">
        <v>35</v>
      </c>
      <c r="O155" s="192" t="s">
        <v>49</v>
      </c>
      <c r="P155" s="116">
        <f t="shared" si="15"/>
        <v>0</v>
      </c>
      <c r="Q155" s="116">
        <f t="shared" si="16"/>
        <v>0</v>
      </c>
      <c r="R155" s="116">
        <f t="shared" si="17"/>
        <v>0</v>
      </c>
      <c r="S155" s="34"/>
      <c r="T155" s="193">
        <f t="shared" si="18"/>
        <v>0</v>
      </c>
      <c r="U155" s="193">
        <v>5.0000000000000002E-5</v>
      </c>
      <c r="V155" s="193">
        <f t="shared" si="19"/>
        <v>2.5000000000000001E-4</v>
      </c>
      <c r="W155" s="193">
        <v>0</v>
      </c>
      <c r="X155" s="194">
        <f t="shared" si="20"/>
        <v>0</v>
      </c>
      <c r="AR155" s="15" t="s">
        <v>156</v>
      </c>
      <c r="AT155" s="15" t="s">
        <v>153</v>
      </c>
      <c r="AU155" s="15" t="s">
        <v>88</v>
      </c>
      <c r="AY155" s="15" t="s">
        <v>132</v>
      </c>
      <c r="BE155" s="195">
        <f t="shared" si="21"/>
        <v>0</v>
      </c>
      <c r="BF155" s="195">
        <f t="shared" si="22"/>
        <v>0</v>
      </c>
      <c r="BG155" s="195">
        <f t="shared" si="23"/>
        <v>0</v>
      </c>
      <c r="BH155" s="195">
        <f t="shared" si="24"/>
        <v>0</v>
      </c>
      <c r="BI155" s="195">
        <f t="shared" si="25"/>
        <v>0</v>
      </c>
      <c r="BJ155" s="15" t="s">
        <v>24</v>
      </c>
      <c r="BK155" s="195">
        <f t="shared" si="26"/>
        <v>0</v>
      </c>
      <c r="BL155" s="15" t="s">
        <v>139</v>
      </c>
      <c r="BM155" s="15" t="s">
        <v>344</v>
      </c>
    </row>
    <row r="156" spans="2:65" s="1" customFormat="1" ht="22.5" customHeight="1" x14ac:dyDescent="0.3">
      <c r="B156" s="33"/>
      <c r="C156" s="184" t="s">
        <v>345</v>
      </c>
      <c r="D156" s="184" t="s">
        <v>135</v>
      </c>
      <c r="E156" s="185" t="s">
        <v>346</v>
      </c>
      <c r="F156" s="186" t="s">
        <v>347</v>
      </c>
      <c r="G156" s="187" t="s">
        <v>145</v>
      </c>
      <c r="H156" s="188">
        <v>1</v>
      </c>
      <c r="I156" s="189"/>
      <c r="J156" s="189"/>
      <c r="K156" s="190">
        <f t="shared" si="14"/>
        <v>0</v>
      </c>
      <c r="L156" s="186" t="s">
        <v>146</v>
      </c>
      <c r="M156" s="53"/>
      <c r="N156" s="191" t="s">
        <v>35</v>
      </c>
      <c r="O156" s="192" t="s">
        <v>49</v>
      </c>
      <c r="P156" s="116">
        <f t="shared" si="15"/>
        <v>0</v>
      </c>
      <c r="Q156" s="116">
        <f t="shared" si="16"/>
        <v>0</v>
      </c>
      <c r="R156" s="116">
        <f t="shared" si="17"/>
        <v>0</v>
      </c>
      <c r="S156" s="34"/>
      <c r="T156" s="193">
        <f t="shared" si="18"/>
        <v>0</v>
      </c>
      <c r="U156" s="193">
        <v>0</v>
      </c>
      <c r="V156" s="193">
        <f t="shared" si="19"/>
        <v>0</v>
      </c>
      <c r="W156" s="193">
        <v>0</v>
      </c>
      <c r="X156" s="194">
        <f t="shared" si="20"/>
        <v>0</v>
      </c>
      <c r="AR156" s="15" t="s">
        <v>139</v>
      </c>
      <c r="AT156" s="15" t="s">
        <v>135</v>
      </c>
      <c r="AU156" s="15" t="s">
        <v>88</v>
      </c>
      <c r="AY156" s="15" t="s">
        <v>132</v>
      </c>
      <c r="BE156" s="195">
        <f t="shared" si="21"/>
        <v>0</v>
      </c>
      <c r="BF156" s="195">
        <f t="shared" si="22"/>
        <v>0</v>
      </c>
      <c r="BG156" s="195">
        <f t="shared" si="23"/>
        <v>0</v>
      </c>
      <c r="BH156" s="195">
        <f t="shared" si="24"/>
        <v>0</v>
      </c>
      <c r="BI156" s="195">
        <f t="shared" si="25"/>
        <v>0</v>
      </c>
      <c r="BJ156" s="15" t="s">
        <v>24</v>
      </c>
      <c r="BK156" s="195">
        <f t="shared" si="26"/>
        <v>0</v>
      </c>
      <c r="BL156" s="15" t="s">
        <v>139</v>
      </c>
      <c r="BM156" s="15" t="s">
        <v>348</v>
      </c>
    </row>
    <row r="157" spans="2:65" s="1" customFormat="1" ht="22.5" customHeight="1" x14ac:dyDescent="0.3">
      <c r="B157" s="33"/>
      <c r="C157" s="196" t="s">
        <v>349</v>
      </c>
      <c r="D157" s="196" t="s">
        <v>153</v>
      </c>
      <c r="E157" s="197" t="s">
        <v>350</v>
      </c>
      <c r="F157" s="198" t="s">
        <v>351</v>
      </c>
      <c r="G157" s="199" t="s">
        <v>145</v>
      </c>
      <c r="H157" s="200">
        <v>1</v>
      </c>
      <c r="I157" s="201"/>
      <c r="J157" s="202"/>
      <c r="K157" s="203">
        <f t="shared" si="14"/>
        <v>0</v>
      </c>
      <c r="L157" s="198" t="s">
        <v>146</v>
      </c>
      <c r="M157" s="204"/>
      <c r="N157" s="205" t="s">
        <v>35</v>
      </c>
      <c r="O157" s="192" t="s">
        <v>49</v>
      </c>
      <c r="P157" s="116">
        <f t="shared" si="15"/>
        <v>0</v>
      </c>
      <c r="Q157" s="116">
        <f t="shared" si="16"/>
        <v>0</v>
      </c>
      <c r="R157" s="116">
        <f t="shared" si="17"/>
        <v>0</v>
      </c>
      <c r="S157" s="34"/>
      <c r="T157" s="193">
        <f t="shared" si="18"/>
        <v>0</v>
      </c>
      <c r="U157" s="193">
        <v>5.0000000000000002E-5</v>
      </c>
      <c r="V157" s="193">
        <f t="shared" si="19"/>
        <v>5.0000000000000002E-5</v>
      </c>
      <c r="W157" s="193">
        <v>0</v>
      </c>
      <c r="X157" s="194">
        <f t="shared" si="20"/>
        <v>0</v>
      </c>
      <c r="AR157" s="15" t="s">
        <v>156</v>
      </c>
      <c r="AT157" s="15" t="s">
        <v>153</v>
      </c>
      <c r="AU157" s="15" t="s">
        <v>88</v>
      </c>
      <c r="AY157" s="15" t="s">
        <v>132</v>
      </c>
      <c r="BE157" s="195">
        <f t="shared" si="21"/>
        <v>0</v>
      </c>
      <c r="BF157" s="195">
        <f t="shared" si="22"/>
        <v>0</v>
      </c>
      <c r="BG157" s="195">
        <f t="shared" si="23"/>
        <v>0</v>
      </c>
      <c r="BH157" s="195">
        <f t="shared" si="24"/>
        <v>0</v>
      </c>
      <c r="BI157" s="195">
        <f t="shared" si="25"/>
        <v>0</v>
      </c>
      <c r="BJ157" s="15" t="s">
        <v>24</v>
      </c>
      <c r="BK157" s="195">
        <f t="shared" si="26"/>
        <v>0</v>
      </c>
      <c r="BL157" s="15" t="s">
        <v>139</v>
      </c>
      <c r="BM157" s="15" t="s">
        <v>352</v>
      </c>
    </row>
    <row r="158" spans="2:65" s="1" customFormat="1" ht="22.5" customHeight="1" x14ac:dyDescent="0.3">
      <c r="B158" s="33"/>
      <c r="C158" s="184" t="s">
        <v>353</v>
      </c>
      <c r="D158" s="184" t="s">
        <v>135</v>
      </c>
      <c r="E158" s="185" t="s">
        <v>354</v>
      </c>
      <c r="F158" s="186" t="s">
        <v>355</v>
      </c>
      <c r="G158" s="187" t="s">
        <v>145</v>
      </c>
      <c r="H158" s="188">
        <v>6</v>
      </c>
      <c r="I158" s="189"/>
      <c r="J158" s="189"/>
      <c r="K158" s="190">
        <f t="shared" si="14"/>
        <v>0</v>
      </c>
      <c r="L158" s="186" t="s">
        <v>146</v>
      </c>
      <c r="M158" s="53"/>
      <c r="N158" s="191" t="s">
        <v>35</v>
      </c>
      <c r="O158" s="192" t="s">
        <v>49</v>
      </c>
      <c r="P158" s="116">
        <f t="shared" si="15"/>
        <v>0</v>
      </c>
      <c r="Q158" s="116">
        <f t="shared" si="16"/>
        <v>0</v>
      </c>
      <c r="R158" s="116">
        <f t="shared" si="17"/>
        <v>0</v>
      </c>
      <c r="S158" s="34"/>
      <c r="T158" s="193">
        <f t="shared" si="18"/>
        <v>0</v>
      </c>
      <c r="U158" s="193">
        <v>0</v>
      </c>
      <c r="V158" s="193">
        <f t="shared" si="19"/>
        <v>0</v>
      </c>
      <c r="W158" s="193">
        <v>0</v>
      </c>
      <c r="X158" s="194">
        <f t="shared" si="20"/>
        <v>0</v>
      </c>
      <c r="AR158" s="15" t="s">
        <v>139</v>
      </c>
      <c r="AT158" s="15" t="s">
        <v>135</v>
      </c>
      <c r="AU158" s="15" t="s">
        <v>88</v>
      </c>
      <c r="AY158" s="15" t="s">
        <v>132</v>
      </c>
      <c r="BE158" s="195">
        <f t="shared" si="21"/>
        <v>0</v>
      </c>
      <c r="BF158" s="195">
        <f t="shared" si="22"/>
        <v>0</v>
      </c>
      <c r="BG158" s="195">
        <f t="shared" si="23"/>
        <v>0</v>
      </c>
      <c r="BH158" s="195">
        <f t="shared" si="24"/>
        <v>0</v>
      </c>
      <c r="BI158" s="195">
        <f t="shared" si="25"/>
        <v>0</v>
      </c>
      <c r="BJ158" s="15" t="s">
        <v>24</v>
      </c>
      <c r="BK158" s="195">
        <f t="shared" si="26"/>
        <v>0</v>
      </c>
      <c r="BL158" s="15" t="s">
        <v>139</v>
      </c>
      <c r="BM158" s="15" t="s">
        <v>356</v>
      </c>
    </row>
    <row r="159" spans="2:65" s="1" customFormat="1" ht="22.5" customHeight="1" x14ac:dyDescent="0.3">
      <c r="B159" s="33"/>
      <c r="C159" s="196" t="s">
        <v>357</v>
      </c>
      <c r="D159" s="196" t="s">
        <v>153</v>
      </c>
      <c r="E159" s="197" t="s">
        <v>358</v>
      </c>
      <c r="F159" s="198" t="s">
        <v>359</v>
      </c>
      <c r="G159" s="199" t="s">
        <v>145</v>
      </c>
      <c r="H159" s="200">
        <v>6</v>
      </c>
      <c r="I159" s="201"/>
      <c r="J159" s="202"/>
      <c r="K159" s="203">
        <f t="shared" si="14"/>
        <v>0</v>
      </c>
      <c r="L159" s="198" t="s">
        <v>146</v>
      </c>
      <c r="M159" s="204"/>
      <c r="N159" s="205" t="s">
        <v>35</v>
      </c>
      <c r="O159" s="192" t="s">
        <v>49</v>
      </c>
      <c r="P159" s="116">
        <f t="shared" si="15"/>
        <v>0</v>
      </c>
      <c r="Q159" s="116">
        <f t="shared" si="16"/>
        <v>0</v>
      </c>
      <c r="R159" s="116">
        <f t="shared" si="17"/>
        <v>0</v>
      </c>
      <c r="S159" s="34"/>
      <c r="T159" s="193">
        <f t="shared" si="18"/>
        <v>0</v>
      </c>
      <c r="U159" s="193">
        <v>1.5999999999999999E-5</v>
      </c>
      <c r="V159" s="193">
        <f t="shared" si="19"/>
        <v>9.6000000000000002E-5</v>
      </c>
      <c r="W159" s="193">
        <v>0</v>
      </c>
      <c r="X159" s="194">
        <f t="shared" si="20"/>
        <v>0</v>
      </c>
      <c r="AR159" s="15" t="s">
        <v>156</v>
      </c>
      <c r="AT159" s="15" t="s">
        <v>153</v>
      </c>
      <c r="AU159" s="15" t="s">
        <v>88</v>
      </c>
      <c r="AY159" s="15" t="s">
        <v>132</v>
      </c>
      <c r="BE159" s="195">
        <f t="shared" si="21"/>
        <v>0</v>
      </c>
      <c r="BF159" s="195">
        <f t="shared" si="22"/>
        <v>0</v>
      </c>
      <c r="BG159" s="195">
        <f t="shared" si="23"/>
        <v>0</v>
      </c>
      <c r="BH159" s="195">
        <f t="shared" si="24"/>
        <v>0</v>
      </c>
      <c r="BI159" s="195">
        <f t="shared" si="25"/>
        <v>0</v>
      </c>
      <c r="BJ159" s="15" t="s">
        <v>24</v>
      </c>
      <c r="BK159" s="195">
        <f t="shared" si="26"/>
        <v>0</v>
      </c>
      <c r="BL159" s="15" t="s">
        <v>139</v>
      </c>
      <c r="BM159" s="15" t="s">
        <v>360</v>
      </c>
    </row>
    <row r="160" spans="2:65" s="1" customFormat="1" ht="22.5" customHeight="1" x14ac:dyDescent="0.3">
      <c r="B160" s="33"/>
      <c r="C160" s="184" t="s">
        <v>361</v>
      </c>
      <c r="D160" s="184" t="s">
        <v>135</v>
      </c>
      <c r="E160" s="185" t="s">
        <v>362</v>
      </c>
      <c r="F160" s="186" t="s">
        <v>363</v>
      </c>
      <c r="G160" s="187" t="s">
        <v>145</v>
      </c>
      <c r="H160" s="188">
        <v>1</v>
      </c>
      <c r="I160" s="189"/>
      <c r="J160" s="189"/>
      <c r="K160" s="190">
        <f t="shared" si="14"/>
        <v>0</v>
      </c>
      <c r="L160" s="186" t="s">
        <v>146</v>
      </c>
      <c r="M160" s="53"/>
      <c r="N160" s="191" t="s">
        <v>35</v>
      </c>
      <c r="O160" s="192" t="s">
        <v>49</v>
      </c>
      <c r="P160" s="116">
        <f t="shared" si="15"/>
        <v>0</v>
      </c>
      <c r="Q160" s="116">
        <f t="shared" si="16"/>
        <v>0</v>
      </c>
      <c r="R160" s="116">
        <f t="shared" si="17"/>
        <v>0</v>
      </c>
      <c r="S160" s="34"/>
      <c r="T160" s="193">
        <f t="shared" si="18"/>
        <v>0</v>
      </c>
      <c r="U160" s="193">
        <v>0</v>
      </c>
      <c r="V160" s="193">
        <f t="shared" si="19"/>
        <v>0</v>
      </c>
      <c r="W160" s="193">
        <v>0</v>
      </c>
      <c r="X160" s="194">
        <f t="shared" si="20"/>
        <v>0</v>
      </c>
      <c r="AR160" s="15" t="s">
        <v>139</v>
      </c>
      <c r="AT160" s="15" t="s">
        <v>135</v>
      </c>
      <c r="AU160" s="15" t="s">
        <v>88</v>
      </c>
      <c r="AY160" s="15" t="s">
        <v>132</v>
      </c>
      <c r="BE160" s="195">
        <f t="shared" si="21"/>
        <v>0</v>
      </c>
      <c r="BF160" s="195">
        <f t="shared" si="22"/>
        <v>0</v>
      </c>
      <c r="BG160" s="195">
        <f t="shared" si="23"/>
        <v>0</v>
      </c>
      <c r="BH160" s="195">
        <f t="shared" si="24"/>
        <v>0</v>
      </c>
      <c r="BI160" s="195">
        <f t="shared" si="25"/>
        <v>0</v>
      </c>
      <c r="BJ160" s="15" t="s">
        <v>24</v>
      </c>
      <c r="BK160" s="195">
        <f t="shared" si="26"/>
        <v>0</v>
      </c>
      <c r="BL160" s="15" t="s">
        <v>139</v>
      </c>
      <c r="BM160" s="15" t="s">
        <v>364</v>
      </c>
    </row>
    <row r="161" spans="2:65" s="1" customFormat="1" ht="22.5" customHeight="1" x14ac:dyDescent="0.3">
      <c r="B161" s="33"/>
      <c r="C161" s="196" t="s">
        <v>365</v>
      </c>
      <c r="D161" s="196" t="s">
        <v>153</v>
      </c>
      <c r="E161" s="197" t="s">
        <v>366</v>
      </c>
      <c r="F161" s="198" t="s">
        <v>367</v>
      </c>
      <c r="G161" s="199" t="s">
        <v>145</v>
      </c>
      <c r="H161" s="200">
        <v>1</v>
      </c>
      <c r="I161" s="201"/>
      <c r="J161" s="202"/>
      <c r="K161" s="203">
        <f t="shared" si="14"/>
        <v>0</v>
      </c>
      <c r="L161" s="198" t="s">
        <v>146</v>
      </c>
      <c r="M161" s="204"/>
      <c r="N161" s="205" t="s">
        <v>35</v>
      </c>
      <c r="O161" s="192" t="s">
        <v>49</v>
      </c>
      <c r="P161" s="116">
        <f t="shared" si="15"/>
        <v>0</v>
      </c>
      <c r="Q161" s="116">
        <f t="shared" si="16"/>
        <v>0</v>
      </c>
      <c r="R161" s="116">
        <f t="shared" si="17"/>
        <v>0</v>
      </c>
      <c r="S161" s="34"/>
      <c r="T161" s="193">
        <f t="shared" si="18"/>
        <v>0</v>
      </c>
      <c r="U161" s="193">
        <v>5.5999999999999999E-5</v>
      </c>
      <c r="V161" s="193">
        <f t="shared" si="19"/>
        <v>5.5999999999999999E-5</v>
      </c>
      <c r="W161" s="193">
        <v>0</v>
      </c>
      <c r="X161" s="194">
        <f t="shared" si="20"/>
        <v>0</v>
      </c>
      <c r="AR161" s="15" t="s">
        <v>156</v>
      </c>
      <c r="AT161" s="15" t="s">
        <v>153</v>
      </c>
      <c r="AU161" s="15" t="s">
        <v>88</v>
      </c>
      <c r="AY161" s="15" t="s">
        <v>132</v>
      </c>
      <c r="BE161" s="195">
        <f t="shared" si="21"/>
        <v>0</v>
      </c>
      <c r="BF161" s="195">
        <f t="shared" si="22"/>
        <v>0</v>
      </c>
      <c r="BG161" s="195">
        <f t="shared" si="23"/>
        <v>0</v>
      </c>
      <c r="BH161" s="195">
        <f t="shared" si="24"/>
        <v>0</v>
      </c>
      <c r="BI161" s="195">
        <f t="shared" si="25"/>
        <v>0</v>
      </c>
      <c r="BJ161" s="15" t="s">
        <v>24</v>
      </c>
      <c r="BK161" s="195">
        <f t="shared" si="26"/>
        <v>0</v>
      </c>
      <c r="BL161" s="15" t="s">
        <v>139</v>
      </c>
      <c r="BM161" s="15" t="s">
        <v>368</v>
      </c>
    </row>
    <row r="162" spans="2:65" s="1" customFormat="1" ht="22.5" customHeight="1" x14ac:dyDescent="0.3">
      <c r="B162" s="33"/>
      <c r="C162" s="184" t="s">
        <v>369</v>
      </c>
      <c r="D162" s="184" t="s">
        <v>135</v>
      </c>
      <c r="E162" s="185" t="s">
        <v>370</v>
      </c>
      <c r="F162" s="186" t="s">
        <v>371</v>
      </c>
      <c r="G162" s="187" t="s">
        <v>145</v>
      </c>
      <c r="H162" s="188">
        <v>1</v>
      </c>
      <c r="I162" s="189"/>
      <c r="J162" s="189"/>
      <c r="K162" s="190">
        <f t="shared" si="14"/>
        <v>0</v>
      </c>
      <c r="L162" s="186" t="s">
        <v>146</v>
      </c>
      <c r="M162" s="53"/>
      <c r="N162" s="191" t="s">
        <v>35</v>
      </c>
      <c r="O162" s="192" t="s">
        <v>49</v>
      </c>
      <c r="P162" s="116">
        <f t="shared" si="15"/>
        <v>0</v>
      </c>
      <c r="Q162" s="116">
        <f t="shared" si="16"/>
        <v>0</v>
      </c>
      <c r="R162" s="116">
        <f t="shared" si="17"/>
        <v>0</v>
      </c>
      <c r="S162" s="34"/>
      <c r="T162" s="193">
        <f t="shared" si="18"/>
        <v>0</v>
      </c>
      <c r="U162" s="193">
        <v>0</v>
      </c>
      <c r="V162" s="193">
        <f t="shared" si="19"/>
        <v>0</v>
      </c>
      <c r="W162" s="193">
        <v>0</v>
      </c>
      <c r="X162" s="194">
        <f t="shared" si="20"/>
        <v>0</v>
      </c>
      <c r="AR162" s="15" t="s">
        <v>139</v>
      </c>
      <c r="AT162" s="15" t="s">
        <v>135</v>
      </c>
      <c r="AU162" s="15" t="s">
        <v>88</v>
      </c>
      <c r="AY162" s="15" t="s">
        <v>132</v>
      </c>
      <c r="BE162" s="195">
        <f t="shared" si="21"/>
        <v>0</v>
      </c>
      <c r="BF162" s="195">
        <f t="shared" si="22"/>
        <v>0</v>
      </c>
      <c r="BG162" s="195">
        <f t="shared" si="23"/>
        <v>0</v>
      </c>
      <c r="BH162" s="195">
        <f t="shared" si="24"/>
        <v>0</v>
      </c>
      <c r="BI162" s="195">
        <f t="shared" si="25"/>
        <v>0</v>
      </c>
      <c r="BJ162" s="15" t="s">
        <v>24</v>
      </c>
      <c r="BK162" s="195">
        <f t="shared" si="26"/>
        <v>0</v>
      </c>
      <c r="BL162" s="15" t="s">
        <v>139</v>
      </c>
      <c r="BM162" s="15" t="s">
        <v>372</v>
      </c>
    </row>
    <row r="163" spans="2:65" s="1" customFormat="1" ht="22.5" customHeight="1" x14ac:dyDescent="0.3">
      <c r="B163" s="33"/>
      <c r="C163" s="184" t="s">
        <v>373</v>
      </c>
      <c r="D163" s="184" t="s">
        <v>135</v>
      </c>
      <c r="E163" s="185" t="s">
        <v>374</v>
      </c>
      <c r="F163" s="186" t="s">
        <v>375</v>
      </c>
      <c r="G163" s="187" t="s">
        <v>145</v>
      </c>
      <c r="H163" s="188">
        <v>16</v>
      </c>
      <c r="I163" s="189"/>
      <c r="J163" s="189"/>
      <c r="K163" s="190">
        <f t="shared" si="14"/>
        <v>0</v>
      </c>
      <c r="L163" s="186" t="s">
        <v>146</v>
      </c>
      <c r="M163" s="53"/>
      <c r="N163" s="191" t="s">
        <v>35</v>
      </c>
      <c r="O163" s="192" t="s">
        <v>49</v>
      </c>
      <c r="P163" s="116">
        <f t="shared" si="15"/>
        <v>0</v>
      </c>
      <c r="Q163" s="116">
        <f t="shared" si="16"/>
        <v>0</v>
      </c>
      <c r="R163" s="116">
        <f t="shared" si="17"/>
        <v>0</v>
      </c>
      <c r="S163" s="34"/>
      <c r="T163" s="193">
        <f t="shared" si="18"/>
        <v>0</v>
      </c>
      <c r="U163" s="193">
        <v>0</v>
      </c>
      <c r="V163" s="193">
        <f t="shared" si="19"/>
        <v>0</v>
      </c>
      <c r="W163" s="193">
        <v>0</v>
      </c>
      <c r="X163" s="194">
        <f t="shared" si="20"/>
        <v>0</v>
      </c>
      <c r="AR163" s="15" t="s">
        <v>139</v>
      </c>
      <c r="AT163" s="15" t="s">
        <v>135</v>
      </c>
      <c r="AU163" s="15" t="s">
        <v>88</v>
      </c>
      <c r="AY163" s="15" t="s">
        <v>132</v>
      </c>
      <c r="BE163" s="195">
        <f t="shared" si="21"/>
        <v>0</v>
      </c>
      <c r="BF163" s="195">
        <f t="shared" si="22"/>
        <v>0</v>
      </c>
      <c r="BG163" s="195">
        <f t="shared" si="23"/>
        <v>0</v>
      </c>
      <c r="BH163" s="195">
        <f t="shared" si="24"/>
        <v>0</v>
      </c>
      <c r="BI163" s="195">
        <f t="shared" si="25"/>
        <v>0</v>
      </c>
      <c r="BJ163" s="15" t="s">
        <v>24</v>
      </c>
      <c r="BK163" s="195">
        <f t="shared" si="26"/>
        <v>0</v>
      </c>
      <c r="BL163" s="15" t="s">
        <v>139</v>
      </c>
      <c r="BM163" s="15" t="s">
        <v>376</v>
      </c>
    </row>
    <row r="164" spans="2:65" s="1" customFormat="1" ht="22.5" customHeight="1" x14ac:dyDescent="0.3">
      <c r="B164" s="33"/>
      <c r="C164" s="196" t="s">
        <v>377</v>
      </c>
      <c r="D164" s="196" t="s">
        <v>153</v>
      </c>
      <c r="E164" s="197" t="s">
        <v>378</v>
      </c>
      <c r="F164" s="198" t="s">
        <v>379</v>
      </c>
      <c r="G164" s="199" t="s">
        <v>145</v>
      </c>
      <c r="H164" s="200">
        <v>16</v>
      </c>
      <c r="I164" s="201"/>
      <c r="J164" s="202"/>
      <c r="K164" s="203">
        <f t="shared" si="14"/>
        <v>0</v>
      </c>
      <c r="L164" s="198" t="s">
        <v>146</v>
      </c>
      <c r="M164" s="204"/>
      <c r="N164" s="205" t="s">
        <v>35</v>
      </c>
      <c r="O164" s="192" t="s">
        <v>49</v>
      </c>
      <c r="P164" s="116">
        <f t="shared" si="15"/>
        <v>0</v>
      </c>
      <c r="Q164" s="116">
        <f t="shared" si="16"/>
        <v>0</v>
      </c>
      <c r="R164" s="116">
        <f t="shared" si="17"/>
        <v>0</v>
      </c>
      <c r="S164" s="34"/>
      <c r="T164" s="193">
        <f t="shared" si="18"/>
        <v>0</v>
      </c>
      <c r="U164" s="193">
        <v>7.2999999999999999E-5</v>
      </c>
      <c r="V164" s="193">
        <f t="shared" si="19"/>
        <v>1.168E-3</v>
      </c>
      <c r="W164" s="193">
        <v>0</v>
      </c>
      <c r="X164" s="194">
        <f t="shared" si="20"/>
        <v>0</v>
      </c>
      <c r="AR164" s="15" t="s">
        <v>156</v>
      </c>
      <c r="AT164" s="15" t="s">
        <v>153</v>
      </c>
      <c r="AU164" s="15" t="s">
        <v>88</v>
      </c>
      <c r="AY164" s="15" t="s">
        <v>132</v>
      </c>
      <c r="BE164" s="195">
        <f t="shared" si="21"/>
        <v>0</v>
      </c>
      <c r="BF164" s="195">
        <f t="shared" si="22"/>
        <v>0</v>
      </c>
      <c r="BG164" s="195">
        <f t="shared" si="23"/>
        <v>0</v>
      </c>
      <c r="BH164" s="195">
        <f t="shared" si="24"/>
        <v>0</v>
      </c>
      <c r="BI164" s="195">
        <f t="shared" si="25"/>
        <v>0</v>
      </c>
      <c r="BJ164" s="15" t="s">
        <v>24</v>
      </c>
      <c r="BK164" s="195">
        <f t="shared" si="26"/>
        <v>0</v>
      </c>
      <c r="BL164" s="15" t="s">
        <v>139</v>
      </c>
      <c r="BM164" s="15" t="s">
        <v>380</v>
      </c>
    </row>
    <row r="165" spans="2:65" s="1" customFormat="1" ht="22.5" customHeight="1" x14ac:dyDescent="0.3">
      <c r="B165" s="33"/>
      <c r="C165" s="184" t="s">
        <v>381</v>
      </c>
      <c r="D165" s="184" t="s">
        <v>135</v>
      </c>
      <c r="E165" s="185" t="s">
        <v>382</v>
      </c>
      <c r="F165" s="186" t="s">
        <v>383</v>
      </c>
      <c r="G165" s="187" t="s">
        <v>145</v>
      </c>
      <c r="H165" s="188">
        <v>84</v>
      </c>
      <c r="I165" s="189"/>
      <c r="J165" s="189"/>
      <c r="K165" s="190">
        <f t="shared" si="14"/>
        <v>0</v>
      </c>
      <c r="L165" s="186" t="s">
        <v>35</v>
      </c>
      <c r="M165" s="53"/>
      <c r="N165" s="191" t="s">
        <v>35</v>
      </c>
      <c r="O165" s="192" t="s">
        <v>49</v>
      </c>
      <c r="P165" s="116">
        <f t="shared" si="15"/>
        <v>0</v>
      </c>
      <c r="Q165" s="116">
        <f t="shared" si="16"/>
        <v>0</v>
      </c>
      <c r="R165" s="116">
        <f t="shared" si="17"/>
        <v>0</v>
      </c>
      <c r="S165" s="34"/>
      <c r="T165" s="193">
        <f t="shared" si="18"/>
        <v>0</v>
      </c>
      <c r="U165" s="193">
        <v>0</v>
      </c>
      <c r="V165" s="193">
        <f t="shared" si="19"/>
        <v>0</v>
      </c>
      <c r="W165" s="193">
        <v>0</v>
      </c>
      <c r="X165" s="194">
        <f t="shared" si="20"/>
        <v>0</v>
      </c>
      <c r="AR165" s="15" t="s">
        <v>139</v>
      </c>
      <c r="AT165" s="15" t="s">
        <v>135</v>
      </c>
      <c r="AU165" s="15" t="s">
        <v>88</v>
      </c>
      <c r="AY165" s="15" t="s">
        <v>132</v>
      </c>
      <c r="BE165" s="195">
        <f t="shared" si="21"/>
        <v>0</v>
      </c>
      <c r="BF165" s="195">
        <f t="shared" si="22"/>
        <v>0</v>
      </c>
      <c r="BG165" s="195">
        <f t="shared" si="23"/>
        <v>0</v>
      </c>
      <c r="BH165" s="195">
        <f t="shared" si="24"/>
        <v>0</v>
      </c>
      <c r="BI165" s="195">
        <f t="shared" si="25"/>
        <v>0</v>
      </c>
      <c r="BJ165" s="15" t="s">
        <v>24</v>
      </c>
      <c r="BK165" s="195">
        <f t="shared" si="26"/>
        <v>0</v>
      </c>
      <c r="BL165" s="15" t="s">
        <v>139</v>
      </c>
      <c r="BM165" s="15" t="s">
        <v>384</v>
      </c>
    </row>
    <row r="166" spans="2:65" s="1" customFormat="1" ht="22.5" customHeight="1" x14ac:dyDescent="0.3">
      <c r="B166" s="33"/>
      <c r="C166" s="196" t="s">
        <v>385</v>
      </c>
      <c r="D166" s="196" t="s">
        <v>153</v>
      </c>
      <c r="E166" s="197" t="s">
        <v>386</v>
      </c>
      <c r="F166" s="198" t="s">
        <v>387</v>
      </c>
      <c r="G166" s="199" t="s">
        <v>145</v>
      </c>
      <c r="H166" s="200">
        <v>84</v>
      </c>
      <c r="I166" s="201"/>
      <c r="J166" s="202"/>
      <c r="K166" s="203">
        <f t="shared" si="14"/>
        <v>0</v>
      </c>
      <c r="L166" s="198" t="s">
        <v>35</v>
      </c>
      <c r="M166" s="204"/>
      <c r="N166" s="205" t="s">
        <v>35</v>
      </c>
      <c r="O166" s="192" t="s">
        <v>49</v>
      </c>
      <c r="P166" s="116">
        <f t="shared" si="15"/>
        <v>0</v>
      </c>
      <c r="Q166" s="116">
        <f t="shared" si="16"/>
        <v>0</v>
      </c>
      <c r="R166" s="116">
        <f t="shared" si="17"/>
        <v>0</v>
      </c>
      <c r="S166" s="34"/>
      <c r="T166" s="193">
        <f t="shared" si="18"/>
        <v>0</v>
      </c>
      <c r="U166" s="193">
        <v>6.0000000000000002E-5</v>
      </c>
      <c r="V166" s="193">
        <f t="shared" si="19"/>
        <v>5.0400000000000002E-3</v>
      </c>
      <c r="W166" s="193">
        <v>0</v>
      </c>
      <c r="X166" s="194">
        <f t="shared" si="20"/>
        <v>0</v>
      </c>
      <c r="AR166" s="15" t="s">
        <v>156</v>
      </c>
      <c r="AT166" s="15" t="s">
        <v>153</v>
      </c>
      <c r="AU166" s="15" t="s">
        <v>88</v>
      </c>
      <c r="AY166" s="15" t="s">
        <v>132</v>
      </c>
      <c r="BE166" s="195">
        <f t="shared" si="21"/>
        <v>0</v>
      </c>
      <c r="BF166" s="195">
        <f t="shared" si="22"/>
        <v>0</v>
      </c>
      <c r="BG166" s="195">
        <f t="shared" si="23"/>
        <v>0</v>
      </c>
      <c r="BH166" s="195">
        <f t="shared" si="24"/>
        <v>0</v>
      </c>
      <c r="BI166" s="195">
        <f t="shared" si="25"/>
        <v>0</v>
      </c>
      <c r="BJ166" s="15" t="s">
        <v>24</v>
      </c>
      <c r="BK166" s="195">
        <f t="shared" si="26"/>
        <v>0</v>
      </c>
      <c r="BL166" s="15" t="s">
        <v>139</v>
      </c>
      <c r="BM166" s="15" t="s">
        <v>388</v>
      </c>
    </row>
    <row r="167" spans="2:65" s="1" customFormat="1" ht="22.5" customHeight="1" x14ac:dyDescent="0.3">
      <c r="B167" s="33"/>
      <c r="C167" s="184" t="s">
        <v>389</v>
      </c>
      <c r="D167" s="184" t="s">
        <v>135</v>
      </c>
      <c r="E167" s="185" t="s">
        <v>390</v>
      </c>
      <c r="F167" s="186" t="s">
        <v>391</v>
      </c>
      <c r="G167" s="187" t="s">
        <v>145</v>
      </c>
      <c r="H167" s="188">
        <v>4</v>
      </c>
      <c r="I167" s="189"/>
      <c r="J167" s="189"/>
      <c r="K167" s="190">
        <f t="shared" si="14"/>
        <v>0</v>
      </c>
      <c r="L167" s="186" t="s">
        <v>146</v>
      </c>
      <c r="M167" s="53"/>
      <c r="N167" s="191" t="s">
        <v>35</v>
      </c>
      <c r="O167" s="192" t="s">
        <v>49</v>
      </c>
      <c r="P167" s="116">
        <f t="shared" si="15"/>
        <v>0</v>
      </c>
      <c r="Q167" s="116">
        <f t="shared" si="16"/>
        <v>0</v>
      </c>
      <c r="R167" s="116">
        <f t="shared" si="17"/>
        <v>0</v>
      </c>
      <c r="S167" s="34"/>
      <c r="T167" s="193">
        <f t="shared" si="18"/>
        <v>0</v>
      </c>
      <c r="U167" s="193">
        <v>0</v>
      </c>
      <c r="V167" s="193">
        <f t="shared" si="19"/>
        <v>0</v>
      </c>
      <c r="W167" s="193">
        <v>0</v>
      </c>
      <c r="X167" s="194">
        <f t="shared" si="20"/>
        <v>0</v>
      </c>
      <c r="AR167" s="15" t="s">
        <v>139</v>
      </c>
      <c r="AT167" s="15" t="s">
        <v>135</v>
      </c>
      <c r="AU167" s="15" t="s">
        <v>88</v>
      </c>
      <c r="AY167" s="15" t="s">
        <v>132</v>
      </c>
      <c r="BE167" s="195">
        <f t="shared" si="21"/>
        <v>0</v>
      </c>
      <c r="BF167" s="195">
        <f t="shared" si="22"/>
        <v>0</v>
      </c>
      <c r="BG167" s="195">
        <f t="shared" si="23"/>
        <v>0</v>
      </c>
      <c r="BH167" s="195">
        <f t="shared" si="24"/>
        <v>0</v>
      </c>
      <c r="BI167" s="195">
        <f t="shared" si="25"/>
        <v>0</v>
      </c>
      <c r="BJ167" s="15" t="s">
        <v>24</v>
      </c>
      <c r="BK167" s="195">
        <f t="shared" si="26"/>
        <v>0</v>
      </c>
      <c r="BL167" s="15" t="s">
        <v>139</v>
      </c>
      <c r="BM167" s="15" t="s">
        <v>392</v>
      </c>
    </row>
    <row r="168" spans="2:65" s="1" customFormat="1" ht="22.5" customHeight="1" x14ac:dyDescent="0.3">
      <c r="B168" s="33"/>
      <c r="C168" s="196" t="s">
        <v>393</v>
      </c>
      <c r="D168" s="196" t="s">
        <v>153</v>
      </c>
      <c r="E168" s="197" t="s">
        <v>394</v>
      </c>
      <c r="F168" s="198" t="s">
        <v>395</v>
      </c>
      <c r="G168" s="199" t="s">
        <v>145</v>
      </c>
      <c r="H168" s="200">
        <v>4</v>
      </c>
      <c r="I168" s="201"/>
      <c r="J168" s="202"/>
      <c r="K168" s="203">
        <f t="shared" si="14"/>
        <v>0</v>
      </c>
      <c r="L168" s="198" t="s">
        <v>35</v>
      </c>
      <c r="M168" s="204"/>
      <c r="N168" s="205" t="s">
        <v>35</v>
      </c>
      <c r="O168" s="192" t="s">
        <v>49</v>
      </c>
      <c r="P168" s="116">
        <f t="shared" si="15"/>
        <v>0</v>
      </c>
      <c r="Q168" s="116">
        <f t="shared" si="16"/>
        <v>0</v>
      </c>
      <c r="R168" s="116">
        <f t="shared" si="17"/>
        <v>0</v>
      </c>
      <c r="S168" s="34"/>
      <c r="T168" s="193">
        <f t="shared" si="18"/>
        <v>0</v>
      </c>
      <c r="U168" s="193">
        <v>6.0000000000000002E-5</v>
      </c>
      <c r="V168" s="193">
        <f t="shared" si="19"/>
        <v>2.4000000000000001E-4</v>
      </c>
      <c r="W168" s="193">
        <v>0</v>
      </c>
      <c r="X168" s="194">
        <f t="shared" si="20"/>
        <v>0</v>
      </c>
      <c r="AR168" s="15" t="s">
        <v>156</v>
      </c>
      <c r="AT168" s="15" t="s">
        <v>153</v>
      </c>
      <c r="AU168" s="15" t="s">
        <v>88</v>
      </c>
      <c r="AY168" s="15" t="s">
        <v>132</v>
      </c>
      <c r="BE168" s="195">
        <f t="shared" si="21"/>
        <v>0</v>
      </c>
      <c r="BF168" s="195">
        <f t="shared" si="22"/>
        <v>0</v>
      </c>
      <c r="BG168" s="195">
        <f t="shared" si="23"/>
        <v>0</v>
      </c>
      <c r="BH168" s="195">
        <f t="shared" si="24"/>
        <v>0</v>
      </c>
      <c r="BI168" s="195">
        <f t="shared" si="25"/>
        <v>0</v>
      </c>
      <c r="BJ168" s="15" t="s">
        <v>24</v>
      </c>
      <c r="BK168" s="195">
        <f t="shared" si="26"/>
        <v>0</v>
      </c>
      <c r="BL168" s="15" t="s">
        <v>139</v>
      </c>
      <c r="BM168" s="15" t="s">
        <v>396</v>
      </c>
    </row>
    <row r="169" spans="2:65" s="1" customFormat="1" ht="22.5" customHeight="1" x14ac:dyDescent="0.3">
      <c r="B169" s="33"/>
      <c r="C169" s="184" t="s">
        <v>397</v>
      </c>
      <c r="D169" s="184" t="s">
        <v>135</v>
      </c>
      <c r="E169" s="185" t="s">
        <v>398</v>
      </c>
      <c r="F169" s="186" t="s">
        <v>399</v>
      </c>
      <c r="G169" s="187" t="s">
        <v>145</v>
      </c>
      <c r="H169" s="188">
        <v>13</v>
      </c>
      <c r="I169" s="189"/>
      <c r="J169" s="189"/>
      <c r="K169" s="190">
        <f t="shared" si="14"/>
        <v>0</v>
      </c>
      <c r="L169" s="186" t="s">
        <v>146</v>
      </c>
      <c r="M169" s="53"/>
      <c r="N169" s="191" t="s">
        <v>35</v>
      </c>
      <c r="O169" s="192" t="s">
        <v>49</v>
      </c>
      <c r="P169" s="116">
        <f t="shared" si="15"/>
        <v>0</v>
      </c>
      <c r="Q169" s="116">
        <f t="shared" si="16"/>
        <v>0</v>
      </c>
      <c r="R169" s="116">
        <f t="shared" si="17"/>
        <v>0</v>
      </c>
      <c r="S169" s="34"/>
      <c r="T169" s="193">
        <f t="shared" si="18"/>
        <v>0</v>
      </c>
      <c r="U169" s="193">
        <v>0</v>
      </c>
      <c r="V169" s="193">
        <f t="shared" si="19"/>
        <v>0</v>
      </c>
      <c r="W169" s="193">
        <v>0</v>
      </c>
      <c r="X169" s="194">
        <f t="shared" si="20"/>
        <v>0</v>
      </c>
      <c r="AR169" s="15" t="s">
        <v>139</v>
      </c>
      <c r="AT169" s="15" t="s">
        <v>135</v>
      </c>
      <c r="AU169" s="15" t="s">
        <v>88</v>
      </c>
      <c r="AY169" s="15" t="s">
        <v>132</v>
      </c>
      <c r="BE169" s="195">
        <f t="shared" si="21"/>
        <v>0</v>
      </c>
      <c r="BF169" s="195">
        <f t="shared" si="22"/>
        <v>0</v>
      </c>
      <c r="BG169" s="195">
        <f t="shared" si="23"/>
        <v>0</v>
      </c>
      <c r="BH169" s="195">
        <f t="shared" si="24"/>
        <v>0</v>
      </c>
      <c r="BI169" s="195">
        <f t="shared" si="25"/>
        <v>0</v>
      </c>
      <c r="BJ169" s="15" t="s">
        <v>24</v>
      </c>
      <c r="BK169" s="195">
        <f t="shared" si="26"/>
        <v>0</v>
      </c>
      <c r="BL169" s="15" t="s">
        <v>139</v>
      </c>
      <c r="BM169" s="15" t="s">
        <v>400</v>
      </c>
    </row>
    <row r="170" spans="2:65" s="1" customFormat="1" ht="22.5" customHeight="1" x14ac:dyDescent="0.3">
      <c r="B170" s="33"/>
      <c r="C170" s="196" t="s">
        <v>401</v>
      </c>
      <c r="D170" s="196" t="s">
        <v>153</v>
      </c>
      <c r="E170" s="197" t="s">
        <v>402</v>
      </c>
      <c r="F170" s="198" t="s">
        <v>403</v>
      </c>
      <c r="G170" s="199" t="s">
        <v>145</v>
      </c>
      <c r="H170" s="200">
        <v>13</v>
      </c>
      <c r="I170" s="201"/>
      <c r="J170" s="202"/>
      <c r="K170" s="203">
        <f t="shared" si="14"/>
        <v>0</v>
      </c>
      <c r="L170" s="198" t="s">
        <v>146</v>
      </c>
      <c r="M170" s="204"/>
      <c r="N170" s="205" t="s">
        <v>35</v>
      </c>
      <c r="O170" s="192" t="s">
        <v>49</v>
      </c>
      <c r="P170" s="116">
        <f t="shared" si="15"/>
        <v>0</v>
      </c>
      <c r="Q170" s="116">
        <f t="shared" si="16"/>
        <v>0</v>
      </c>
      <c r="R170" s="116">
        <f t="shared" si="17"/>
        <v>0</v>
      </c>
      <c r="S170" s="34"/>
      <c r="T170" s="193">
        <f t="shared" si="18"/>
        <v>0</v>
      </c>
      <c r="U170" s="193">
        <v>9.7999999999999997E-4</v>
      </c>
      <c r="V170" s="193">
        <f t="shared" si="19"/>
        <v>1.274E-2</v>
      </c>
      <c r="W170" s="193">
        <v>0</v>
      </c>
      <c r="X170" s="194">
        <f t="shared" si="20"/>
        <v>0</v>
      </c>
      <c r="AR170" s="15" t="s">
        <v>156</v>
      </c>
      <c r="AT170" s="15" t="s">
        <v>153</v>
      </c>
      <c r="AU170" s="15" t="s">
        <v>88</v>
      </c>
      <c r="AY170" s="15" t="s">
        <v>132</v>
      </c>
      <c r="BE170" s="195">
        <f t="shared" si="21"/>
        <v>0</v>
      </c>
      <c r="BF170" s="195">
        <f t="shared" si="22"/>
        <v>0</v>
      </c>
      <c r="BG170" s="195">
        <f t="shared" si="23"/>
        <v>0</v>
      </c>
      <c r="BH170" s="195">
        <f t="shared" si="24"/>
        <v>0</v>
      </c>
      <c r="BI170" s="195">
        <f t="shared" si="25"/>
        <v>0</v>
      </c>
      <c r="BJ170" s="15" t="s">
        <v>24</v>
      </c>
      <c r="BK170" s="195">
        <f t="shared" si="26"/>
        <v>0</v>
      </c>
      <c r="BL170" s="15" t="s">
        <v>139</v>
      </c>
      <c r="BM170" s="15" t="s">
        <v>404</v>
      </c>
    </row>
    <row r="171" spans="2:65" s="1" customFormat="1" ht="31.5" customHeight="1" x14ac:dyDescent="0.3">
      <c r="B171" s="33"/>
      <c r="C171" s="196" t="s">
        <v>405</v>
      </c>
      <c r="D171" s="196" t="s">
        <v>153</v>
      </c>
      <c r="E171" s="197" t="s">
        <v>406</v>
      </c>
      <c r="F171" s="198" t="s">
        <v>407</v>
      </c>
      <c r="G171" s="199" t="s">
        <v>408</v>
      </c>
      <c r="H171" s="200">
        <v>1</v>
      </c>
      <c r="I171" s="201"/>
      <c r="J171" s="202"/>
      <c r="K171" s="203">
        <f t="shared" si="14"/>
        <v>0</v>
      </c>
      <c r="L171" s="198" t="s">
        <v>35</v>
      </c>
      <c r="M171" s="204"/>
      <c r="N171" s="205" t="s">
        <v>35</v>
      </c>
      <c r="O171" s="192" t="s">
        <v>49</v>
      </c>
      <c r="P171" s="116">
        <f t="shared" si="15"/>
        <v>0</v>
      </c>
      <c r="Q171" s="116">
        <f t="shared" si="16"/>
        <v>0</v>
      </c>
      <c r="R171" s="116">
        <f t="shared" si="17"/>
        <v>0</v>
      </c>
      <c r="S171" s="34"/>
      <c r="T171" s="193">
        <f t="shared" si="18"/>
        <v>0</v>
      </c>
      <c r="U171" s="193">
        <v>0</v>
      </c>
      <c r="V171" s="193">
        <f t="shared" si="19"/>
        <v>0</v>
      </c>
      <c r="W171" s="193">
        <v>0</v>
      </c>
      <c r="X171" s="194">
        <f t="shared" si="20"/>
        <v>0</v>
      </c>
      <c r="AR171" s="15" t="s">
        <v>156</v>
      </c>
      <c r="AT171" s="15" t="s">
        <v>153</v>
      </c>
      <c r="AU171" s="15" t="s">
        <v>88</v>
      </c>
      <c r="AY171" s="15" t="s">
        <v>132</v>
      </c>
      <c r="BE171" s="195">
        <f t="shared" si="21"/>
        <v>0</v>
      </c>
      <c r="BF171" s="195">
        <f t="shared" si="22"/>
        <v>0</v>
      </c>
      <c r="BG171" s="195">
        <f t="shared" si="23"/>
        <v>0</v>
      </c>
      <c r="BH171" s="195">
        <f t="shared" si="24"/>
        <v>0</v>
      </c>
      <c r="BI171" s="195">
        <f t="shared" si="25"/>
        <v>0</v>
      </c>
      <c r="BJ171" s="15" t="s">
        <v>24</v>
      </c>
      <c r="BK171" s="195">
        <f t="shared" si="26"/>
        <v>0</v>
      </c>
      <c r="BL171" s="15" t="s">
        <v>139</v>
      </c>
      <c r="BM171" s="15" t="s">
        <v>409</v>
      </c>
    </row>
    <row r="172" spans="2:65" s="1" customFormat="1" ht="22.5" customHeight="1" x14ac:dyDescent="0.3">
      <c r="B172" s="33"/>
      <c r="C172" s="184" t="s">
        <v>410</v>
      </c>
      <c r="D172" s="184" t="s">
        <v>135</v>
      </c>
      <c r="E172" s="185" t="s">
        <v>411</v>
      </c>
      <c r="F172" s="186" t="s">
        <v>412</v>
      </c>
      <c r="G172" s="187" t="s">
        <v>145</v>
      </c>
      <c r="H172" s="188">
        <v>1</v>
      </c>
      <c r="I172" s="189"/>
      <c r="J172" s="189"/>
      <c r="K172" s="190">
        <f t="shared" si="14"/>
        <v>0</v>
      </c>
      <c r="L172" s="186" t="s">
        <v>146</v>
      </c>
      <c r="M172" s="53"/>
      <c r="N172" s="191" t="s">
        <v>35</v>
      </c>
      <c r="O172" s="192" t="s">
        <v>49</v>
      </c>
      <c r="P172" s="116">
        <f t="shared" si="15"/>
        <v>0</v>
      </c>
      <c r="Q172" s="116">
        <f t="shared" si="16"/>
        <v>0</v>
      </c>
      <c r="R172" s="116">
        <f t="shared" si="17"/>
        <v>0</v>
      </c>
      <c r="S172" s="34"/>
      <c r="T172" s="193">
        <f t="shared" si="18"/>
        <v>0</v>
      </c>
      <c r="U172" s="193">
        <v>0</v>
      </c>
      <c r="V172" s="193">
        <f t="shared" si="19"/>
        <v>0</v>
      </c>
      <c r="W172" s="193">
        <v>0</v>
      </c>
      <c r="X172" s="194">
        <f t="shared" si="20"/>
        <v>0</v>
      </c>
      <c r="AR172" s="15" t="s">
        <v>139</v>
      </c>
      <c r="AT172" s="15" t="s">
        <v>135</v>
      </c>
      <c r="AU172" s="15" t="s">
        <v>88</v>
      </c>
      <c r="AY172" s="15" t="s">
        <v>132</v>
      </c>
      <c r="BE172" s="195">
        <f t="shared" si="21"/>
        <v>0</v>
      </c>
      <c r="BF172" s="195">
        <f t="shared" si="22"/>
        <v>0</v>
      </c>
      <c r="BG172" s="195">
        <f t="shared" si="23"/>
        <v>0</v>
      </c>
      <c r="BH172" s="195">
        <f t="shared" si="24"/>
        <v>0</v>
      </c>
      <c r="BI172" s="195">
        <f t="shared" si="25"/>
        <v>0</v>
      </c>
      <c r="BJ172" s="15" t="s">
        <v>24</v>
      </c>
      <c r="BK172" s="195">
        <f t="shared" si="26"/>
        <v>0</v>
      </c>
      <c r="BL172" s="15" t="s">
        <v>139</v>
      </c>
      <c r="BM172" s="15" t="s">
        <v>413</v>
      </c>
    </row>
    <row r="173" spans="2:65" s="1" customFormat="1" ht="27" x14ac:dyDescent="0.3">
      <c r="B173" s="33"/>
      <c r="C173" s="55"/>
      <c r="D173" s="208" t="s">
        <v>233</v>
      </c>
      <c r="E173" s="55"/>
      <c r="F173" s="217" t="s">
        <v>414</v>
      </c>
      <c r="G173" s="55"/>
      <c r="H173" s="55"/>
      <c r="I173" s="150"/>
      <c r="J173" s="150"/>
      <c r="K173" s="55"/>
      <c r="L173" s="55"/>
      <c r="M173" s="53"/>
      <c r="N173" s="69"/>
      <c r="O173" s="34"/>
      <c r="P173" s="34"/>
      <c r="Q173" s="34"/>
      <c r="R173" s="34"/>
      <c r="S173" s="34"/>
      <c r="T173" s="34"/>
      <c r="U173" s="34"/>
      <c r="V173" s="34"/>
      <c r="W173" s="34"/>
      <c r="X173" s="70"/>
      <c r="AT173" s="15" t="s">
        <v>233</v>
      </c>
      <c r="AU173" s="15" t="s">
        <v>88</v>
      </c>
    </row>
    <row r="174" spans="2:65" s="1" customFormat="1" ht="22.5" customHeight="1" x14ac:dyDescent="0.3">
      <c r="B174" s="33"/>
      <c r="C174" s="196" t="s">
        <v>415</v>
      </c>
      <c r="D174" s="196" t="s">
        <v>153</v>
      </c>
      <c r="E174" s="197" t="s">
        <v>416</v>
      </c>
      <c r="F174" s="198" t="s">
        <v>417</v>
      </c>
      <c r="G174" s="199" t="s">
        <v>165</v>
      </c>
      <c r="H174" s="200">
        <v>1</v>
      </c>
      <c r="I174" s="201"/>
      <c r="J174" s="202"/>
      <c r="K174" s="203">
        <f t="shared" ref="K174:K208" si="27">ROUND(P174*H174,2)</f>
        <v>0</v>
      </c>
      <c r="L174" s="198" t="s">
        <v>35</v>
      </c>
      <c r="M174" s="204"/>
      <c r="N174" s="205" t="s">
        <v>35</v>
      </c>
      <c r="O174" s="192" t="s">
        <v>49</v>
      </c>
      <c r="P174" s="116">
        <f t="shared" ref="P174:P208" si="28">I174+J174</f>
        <v>0</v>
      </c>
      <c r="Q174" s="116">
        <f t="shared" ref="Q174:Q208" si="29">ROUND(I174*H174,2)</f>
        <v>0</v>
      </c>
      <c r="R174" s="116">
        <f t="shared" ref="R174:R208" si="30">ROUND(J174*H174,2)</f>
        <v>0</v>
      </c>
      <c r="S174" s="34"/>
      <c r="T174" s="193">
        <f t="shared" ref="T174:T208" si="31">S174*H174</f>
        <v>0</v>
      </c>
      <c r="U174" s="193">
        <v>0</v>
      </c>
      <c r="V174" s="193">
        <f t="shared" ref="V174:V208" si="32">U174*H174</f>
        <v>0</v>
      </c>
      <c r="W174" s="193">
        <v>0</v>
      </c>
      <c r="X174" s="194">
        <f t="shared" ref="X174:X208" si="33">W174*H174</f>
        <v>0</v>
      </c>
      <c r="AR174" s="15" t="s">
        <v>156</v>
      </c>
      <c r="AT174" s="15" t="s">
        <v>153</v>
      </c>
      <c r="AU174" s="15" t="s">
        <v>88</v>
      </c>
      <c r="AY174" s="15" t="s">
        <v>132</v>
      </c>
      <c r="BE174" s="195">
        <f t="shared" ref="BE174:BE208" si="34">IF(O174="základní",K174,0)</f>
        <v>0</v>
      </c>
      <c r="BF174" s="195">
        <f t="shared" ref="BF174:BF208" si="35">IF(O174="snížená",K174,0)</f>
        <v>0</v>
      </c>
      <c r="BG174" s="195">
        <f t="shared" ref="BG174:BG208" si="36">IF(O174="zákl. přenesená",K174,0)</f>
        <v>0</v>
      </c>
      <c r="BH174" s="195">
        <f t="shared" ref="BH174:BH208" si="37">IF(O174="sníž. přenesená",K174,0)</f>
        <v>0</v>
      </c>
      <c r="BI174" s="195">
        <f t="shared" ref="BI174:BI208" si="38">IF(O174="nulová",K174,0)</f>
        <v>0</v>
      </c>
      <c r="BJ174" s="15" t="s">
        <v>24</v>
      </c>
      <c r="BK174" s="195">
        <f t="shared" ref="BK174:BK208" si="39">ROUND(P174*H174,2)</f>
        <v>0</v>
      </c>
      <c r="BL174" s="15" t="s">
        <v>139</v>
      </c>
      <c r="BM174" s="15" t="s">
        <v>418</v>
      </c>
    </row>
    <row r="175" spans="2:65" s="1" customFormat="1" ht="22.5" customHeight="1" x14ac:dyDescent="0.3">
      <c r="B175" s="33"/>
      <c r="C175" s="184" t="s">
        <v>419</v>
      </c>
      <c r="D175" s="184" t="s">
        <v>135</v>
      </c>
      <c r="E175" s="185" t="s">
        <v>420</v>
      </c>
      <c r="F175" s="186" t="s">
        <v>421</v>
      </c>
      <c r="G175" s="187" t="s">
        <v>145</v>
      </c>
      <c r="H175" s="188">
        <v>57</v>
      </c>
      <c r="I175" s="189"/>
      <c r="J175" s="189"/>
      <c r="K175" s="190">
        <f t="shared" si="27"/>
        <v>0</v>
      </c>
      <c r="L175" s="186" t="s">
        <v>146</v>
      </c>
      <c r="M175" s="53"/>
      <c r="N175" s="191" t="s">
        <v>35</v>
      </c>
      <c r="O175" s="192" t="s">
        <v>49</v>
      </c>
      <c r="P175" s="116">
        <f t="shared" si="28"/>
        <v>0</v>
      </c>
      <c r="Q175" s="116">
        <f t="shared" si="29"/>
        <v>0</v>
      </c>
      <c r="R175" s="116">
        <f t="shared" si="30"/>
        <v>0</v>
      </c>
      <c r="S175" s="34"/>
      <c r="T175" s="193">
        <f t="shared" si="31"/>
        <v>0</v>
      </c>
      <c r="U175" s="193">
        <v>0</v>
      </c>
      <c r="V175" s="193">
        <f t="shared" si="32"/>
        <v>0</v>
      </c>
      <c r="W175" s="193">
        <v>0</v>
      </c>
      <c r="X175" s="194">
        <f t="shared" si="33"/>
        <v>0</v>
      </c>
      <c r="AR175" s="15" t="s">
        <v>139</v>
      </c>
      <c r="AT175" s="15" t="s">
        <v>135</v>
      </c>
      <c r="AU175" s="15" t="s">
        <v>88</v>
      </c>
      <c r="AY175" s="15" t="s">
        <v>132</v>
      </c>
      <c r="BE175" s="195">
        <f t="shared" si="34"/>
        <v>0</v>
      </c>
      <c r="BF175" s="195">
        <f t="shared" si="35"/>
        <v>0</v>
      </c>
      <c r="BG175" s="195">
        <f t="shared" si="36"/>
        <v>0</v>
      </c>
      <c r="BH175" s="195">
        <f t="shared" si="37"/>
        <v>0</v>
      </c>
      <c r="BI175" s="195">
        <f t="shared" si="38"/>
        <v>0</v>
      </c>
      <c r="BJ175" s="15" t="s">
        <v>24</v>
      </c>
      <c r="BK175" s="195">
        <f t="shared" si="39"/>
        <v>0</v>
      </c>
      <c r="BL175" s="15" t="s">
        <v>139</v>
      </c>
      <c r="BM175" s="15" t="s">
        <v>422</v>
      </c>
    </row>
    <row r="176" spans="2:65" s="1" customFormat="1" ht="22.5" customHeight="1" x14ac:dyDescent="0.3">
      <c r="B176" s="33"/>
      <c r="C176" s="196" t="s">
        <v>423</v>
      </c>
      <c r="D176" s="196" t="s">
        <v>153</v>
      </c>
      <c r="E176" s="197" t="s">
        <v>424</v>
      </c>
      <c r="F176" s="198" t="s">
        <v>425</v>
      </c>
      <c r="G176" s="199" t="s">
        <v>145</v>
      </c>
      <c r="H176" s="200">
        <v>9</v>
      </c>
      <c r="I176" s="201"/>
      <c r="J176" s="202"/>
      <c r="K176" s="203">
        <f t="shared" si="27"/>
        <v>0</v>
      </c>
      <c r="L176" s="198" t="s">
        <v>146</v>
      </c>
      <c r="M176" s="204"/>
      <c r="N176" s="205" t="s">
        <v>35</v>
      </c>
      <c r="O176" s="192" t="s">
        <v>49</v>
      </c>
      <c r="P176" s="116">
        <f t="shared" si="28"/>
        <v>0</v>
      </c>
      <c r="Q176" s="116">
        <f t="shared" si="29"/>
        <v>0</v>
      </c>
      <c r="R176" s="116">
        <f t="shared" si="30"/>
        <v>0</v>
      </c>
      <c r="S176" s="34"/>
      <c r="T176" s="193">
        <f t="shared" si="31"/>
        <v>0</v>
      </c>
      <c r="U176" s="193">
        <v>4.0000000000000002E-4</v>
      </c>
      <c r="V176" s="193">
        <f t="shared" si="32"/>
        <v>3.6000000000000003E-3</v>
      </c>
      <c r="W176" s="193">
        <v>0</v>
      </c>
      <c r="X176" s="194">
        <f t="shared" si="33"/>
        <v>0</v>
      </c>
      <c r="AR176" s="15" t="s">
        <v>156</v>
      </c>
      <c r="AT176" s="15" t="s">
        <v>153</v>
      </c>
      <c r="AU176" s="15" t="s">
        <v>88</v>
      </c>
      <c r="AY176" s="15" t="s">
        <v>132</v>
      </c>
      <c r="BE176" s="195">
        <f t="shared" si="34"/>
        <v>0</v>
      </c>
      <c r="BF176" s="195">
        <f t="shared" si="35"/>
        <v>0</v>
      </c>
      <c r="BG176" s="195">
        <f t="shared" si="36"/>
        <v>0</v>
      </c>
      <c r="BH176" s="195">
        <f t="shared" si="37"/>
        <v>0</v>
      </c>
      <c r="BI176" s="195">
        <f t="shared" si="38"/>
        <v>0</v>
      </c>
      <c r="BJ176" s="15" t="s">
        <v>24</v>
      </c>
      <c r="BK176" s="195">
        <f t="shared" si="39"/>
        <v>0</v>
      </c>
      <c r="BL176" s="15" t="s">
        <v>139</v>
      </c>
      <c r="BM176" s="15" t="s">
        <v>426</v>
      </c>
    </row>
    <row r="177" spans="2:65" s="1" customFormat="1" ht="22.5" customHeight="1" x14ac:dyDescent="0.3">
      <c r="B177" s="33"/>
      <c r="C177" s="196" t="s">
        <v>427</v>
      </c>
      <c r="D177" s="196" t="s">
        <v>153</v>
      </c>
      <c r="E177" s="197" t="s">
        <v>428</v>
      </c>
      <c r="F177" s="198" t="s">
        <v>429</v>
      </c>
      <c r="G177" s="199" t="s">
        <v>145</v>
      </c>
      <c r="H177" s="200">
        <v>12</v>
      </c>
      <c r="I177" s="201"/>
      <c r="J177" s="202"/>
      <c r="K177" s="203">
        <f t="shared" si="27"/>
        <v>0</v>
      </c>
      <c r="L177" s="198" t="s">
        <v>146</v>
      </c>
      <c r="M177" s="204"/>
      <c r="N177" s="205" t="s">
        <v>35</v>
      </c>
      <c r="O177" s="192" t="s">
        <v>49</v>
      </c>
      <c r="P177" s="116">
        <f t="shared" si="28"/>
        <v>0</v>
      </c>
      <c r="Q177" s="116">
        <f t="shared" si="29"/>
        <v>0</v>
      </c>
      <c r="R177" s="116">
        <f t="shared" si="30"/>
        <v>0</v>
      </c>
      <c r="S177" s="34"/>
      <c r="T177" s="193">
        <f t="shared" si="31"/>
        <v>0</v>
      </c>
      <c r="U177" s="193">
        <v>4.0000000000000002E-4</v>
      </c>
      <c r="V177" s="193">
        <f t="shared" si="32"/>
        <v>4.8000000000000004E-3</v>
      </c>
      <c r="W177" s="193">
        <v>0</v>
      </c>
      <c r="X177" s="194">
        <f t="shared" si="33"/>
        <v>0</v>
      </c>
      <c r="AR177" s="15" t="s">
        <v>156</v>
      </c>
      <c r="AT177" s="15" t="s">
        <v>153</v>
      </c>
      <c r="AU177" s="15" t="s">
        <v>88</v>
      </c>
      <c r="AY177" s="15" t="s">
        <v>132</v>
      </c>
      <c r="BE177" s="195">
        <f t="shared" si="34"/>
        <v>0</v>
      </c>
      <c r="BF177" s="195">
        <f t="shared" si="35"/>
        <v>0</v>
      </c>
      <c r="BG177" s="195">
        <f t="shared" si="36"/>
        <v>0</v>
      </c>
      <c r="BH177" s="195">
        <f t="shared" si="37"/>
        <v>0</v>
      </c>
      <c r="BI177" s="195">
        <f t="shared" si="38"/>
        <v>0</v>
      </c>
      <c r="BJ177" s="15" t="s">
        <v>24</v>
      </c>
      <c r="BK177" s="195">
        <f t="shared" si="39"/>
        <v>0</v>
      </c>
      <c r="BL177" s="15" t="s">
        <v>139</v>
      </c>
      <c r="BM177" s="15" t="s">
        <v>430</v>
      </c>
    </row>
    <row r="178" spans="2:65" s="1" customFormat="1" ht="22.5" customHeight="1" x14ac:dyDescent="0.3">
      <c r="B178" s="33"/>
      <c r="C178" s="196" t="s">
        <v>431</v>
      </c>
      <c r="D178" s="196" t="s">
        <v>153</v>
      </c>
      <c r="E178" s="197" t="s">
        <v>432</v>
      </c>
      <c r="F178" s="198" t="s">
        <v>433</v>
      </c>
      <c r="G178" s="199" t="s">
        <v>145</v>
      </c>
      <c r="H178" s="200">
        <v>26</v>
      </c>
      <c r="I178" s="201"/>
      <c r="J178" s="202"/>
      <c r="K178" s="203">
        <f t="shared" si="27"/>
        <v>0</v>
      </c>
      <c r="L178" s="198" t="s">
        <v>146</v>
      </c>
      <c r="M178" s="204"/>
      <c r="N178" s="205" t="s">
        <v>35</v>
      </c>
      <c r="O178" s="192" t="s">
        <v>49</v>
      </c>
      <c r="P178" s="116">
        <f t="shared" si="28"/>
        <v>0</v>
      </c>
      <c r="Q178" s="116">
        <f t="shared" si="29"/>
        <v>0</v>
      </c>
      <c r="R178" s="116">
        <f t="shared" si="30"/>
        <v>0</v>
      </c>
      <c r="S178" s="34"/>
      <c r="T178" s="193">
        <f t="shared" si="31"/>
        <v>0</v>
      </c>
      <c r="U178" s="193">
        <v>4.0000000000000002E-4</v>
      </c>
      <c r="V178" s="193">
        <f t="shared" si="32"/>
        <v>1.0400000000000001E-2</v>
      </c>
      <c r="W178" s="193">
        <v>0</v>
      </c>
      <c r="X178" s="194">
        <f t="shared" si="33"/>
        <v>0</v>
      </c>
      <c r="AR178" s="15" t="s">
        <v>156</v>
      </c>
      <c r="AT178" s="15" t="s">
        <v>153</v>
      </c>
      <c r="AU178" s="15" t="s">
        <v>88</v>
      </c>
      <c r="AY178" s="15" t="s">
        <v>132</v>
      </c>
      <c r="BE178" s="195">
        <f t="shared" si="34"/>
        <v>0</v>
      </c>
      <c r="BF178" s="195">
        <f t="shared" si="35"/>
        <v>0</v>
      </c>
      <c r="BG178" s="195">
        <f t="shared" si="36"/>
        <v>0</v>
      </c>
      <c r="BH178" s="195">
        <f t="shared" si="37"/>
        <v>0</v>
      </c>
      <c r="BI178" s="195">
        <f t="shared" si="38"/>
        <v>0</v>
      </c>
      <c r="BJ178" s="15" t="s">
        <v>24</v>
      </c>
      <c r="BK178" s="195">
        <f t="shared" si="39"/>
        <v>0</v>
      </c>
      <c r="BL178" s="15" t="s">
        <v>139</v>
      </c>
      <c r="BM178" s="15" t="s">
        <v>434</v>
      </c>
    </row>
    <row r="179" spans="2:65" s="1" customFormat="1" ht="22.5" customHeight="1" x14ac:dyDescent="0.3">
      <c r="B179" s="33"/>
      <c r="C179" s="196" t="s">
        <v>435</v>
      </c>
      <c r="D179" s="196" t="s">
        <v>153</v>
      </c>
      <c r="E179" s="197" t="s">
        <v>436</v>
      </c>
      <c r="F179" s="198" t="s">
        <v>437</v>
      </c>
      <c r="G179" s="199" t="s">
        <v>145</v>
      </c>
      <c r="H179" s="200">
        <v>2</v>
      </c>
      <c r="I179" s="201"/>
      <c r="J179" s="202"/>
      <c r="K179" s="203">
        <f t="shared" si="27"/>
        <v>0</v>
      </c>
      <c r="L179" s="198" t="s">
        <v>146</v>
      </c>
      <c r="M179" s="204"/>
      <c r="N179" s="205" t="s">
        <v>35</v>
      </c>
      <c r="O179" s="192" t="s">
        <v>49</v>
      </c>
      <c r="P179" s="116">
        <f t="shared" si="28"/>
        <v>0</v>
      </c>
      <c r="Q179" s="116">
        <f t="shared" si="29"/>
        <v>0</v>
      </c>
      <c r="R179" s="116">
        <f t="shared" si="30"/>
        <v>0</v>
      </c>
      <c r="S179" s="34"/>
      <c r="T179" s="193">
        <f t="shared" si="31"/>
        <v>0</v>
      </c>
      <c r="U179" s="193">
        <v>4.0000000000000002E-4</v>
      </c>
      <c r="V179" s="193">
        <f t="shared" si="32"/>
        <v>8.0000000000000004E-4</v>
      </c>
      <c r="W179" s="193">
        <v>0</v>
      </c>
      <c r="X179" s="194">
        <f t="shared" si="33"/>
        <v>0</v>
      </c>
      <c r="AR179" s="15" t="s">
        <v>156</v>
      </c>
      <c r="AT179" s="15" t="s">
        <v>153</v>
      </c>
      <c r="AU179" s="15" t="s">
        <v>88</v>
      </c>
      <c r="AY179" s="15" t="s">
        <v>132</v>
      </c>
      <c r="BE179" s="195">
        <f t="shared" si="34"/>
        <v>0</v>
      </c>
      <c r="BF179" s="195">
        <f t="shared" si="35"/>
        <v>0</v>
      </c>
      <c r="BG179" s="195">
        <f t="shared" si="36"/>
        <v>0</v>
      </c>
      <c r="BH179" s="195">
        <f t="shared" si="37"/>
        <v>0</v>
      </c>
      <c r="BI179" s="195">
        <f t="shared" si="38"/>
        <v>0</v>
      </c>
      <c r="BJ179" s="15" t="s">
        <v>24</v>
      </c>
      <c r="BK179" s="195">
        <f t="shared" si="39"/>
        <v>0</v>
      </c>
      <c r="BL179" s="15" t="s">
        <v>139</v>
      </c>
      <c r="BM179" s="15" t="s">
        <v>438</v>
      </c>
    </row>
    <row r="180" spans="2:65" s="1" customFormat="1" ht="22.5" customHeight="1" x14ac:dyDescent="0.3">
      <c r="B180" s="33"/>
      <c r="C180" s="196" t="s">
        <v>439</v>
      </c>
      <c r="D180" s="196" t="s">
        <v>153</v>
      </c>
      <c r="E180" s="197" t="s">
        <v>440</v>
      </c>
      <c r="F180" s="198" t="s">
        <v>441</v>
      </c>
      <c r="G180" s="199" t="s">
        <v>145</v>
      </c>
      <c r="H180" s="200">
        <v>8</v>
      </c>
      <c r="I180" s="201"/>
      <c r="J180" s="202"/>
      <c r="K180" s="203">
        <f t="shared" si="27"/>
        <v>0</v>
      </c>
      <c r="L180" s="198" t="s">
        <v>146</v>
      </c>
      <c r="M180" s="204"/>
      <c r="N180" s="205" t="s">
        <v>35</v>
      </c>
      <c r="O180" s="192" t="s">
        <v>49</v>
      </c>
      <c r="P180" s="116">
        <f t="shared" si="28"/>
        <v>0</v>
      </c>
      <c r="Q180" s="116">
        <f t="shared" si="29"/>
        <v>0</v>
      </c>
      <c r="R180" s="116">
        <f t="shared" si="30"/>
        <v>0</v>
      </c>
      <c r="S180" s="34"/>
      <c r="T180" s="193">
        <f t="shared" si="31"/>
        <v>0</v>
      </c>
      <c r="U180" s="193">
        <v>4.0000000000000002E-4</v>
      </c>
      <c r="V180" s="193">
        <f t="shared" si="32"/>
        <v>3.2000000000000002E-3</v>
      </c>
      <c r="W180" s="193">
        <v>0</v>
      </c>
      <c r="X180" s="194">
        <f t="shared" si="33"/>
        <v>0</v>
      </c>
      <c r="AR180" s="15" t="s">
        <v>156</v>
      </c>
      <c r="AT180" s="15" t="s">
        <v>153</v>
      </c>
      <c r="AU180" s="15" t="s">
        <v>88</v>
      </c>
      <c r="AY180" s="15" t="s">
        <v>132</v>
      </c>
      <c r="BE180" s="195">
        <f t="shared" si="34"/>
        <v>0</v>
      </c>
      <c r="BF180" s="195">
        <f t="shared" si="35"/>
        <v>0</v>
      </c>
      <c r="BG180" s="195">
        <f t="shared" si="36"/>
        <v>0</v>
      </c>
      <c r="BH180" s="195">
        <f t="shared" si="37"/>
        <v>0</v>
      </c>
      <c r="BI180" s="195">
        <f t="shared" si="38"/>
        <v>0</v>
      </c>
      <c r="BJ180" s="15" t="s">
        <v>24</v>
      </c>
      <c r="BK180" s="195">
        <f t="shared" si="39"/>
        <v>0</v>
      </c>
      <c r="BL180" s="15" t="s">
        <v>139</v>
      </c>
      <c r="BM180" s="15" t="s">
        <v>442</v>
      </c>
    </row>
    <row r="181" spans="2:65" s="1" customFormat="1" ht="22.5" customHeight="1" x14ac:dyDescent="0.3">
      <c r="B181" s="33"/>
      <c r="C181" s="184" t="s">
        <v>443</v>
      </c>
      <c r="D181" s="184" t="s">
        <v>135</v>
      </c>
      <c r="E181" s="185" t="s">
        <v>444</v>
      </c>
      <c r="F181" s="186" t="s">
        <v>445</v>
      </c>
      <c r="G181" s="187" t="s">
        <v>145</v>
      </c>
      <c r="H181" s="188">
        <v>20</v>
      </c>
      <c r="I181" s="189"/>
      <c r="J181" s="189"/>
      <c r="K181" s="190">
        <f t="shared" si="27"/>
        <v>0</v>
      </c>
      <c r="L181" s="186" t="s">
        <v>146</v>
      </c>
      <c r="M181" s="53"/>
      <c r="N181" s="191" t="s">
        <v>35</v>
      </c>
      <c r="O181" s="192" t="s">
        <v>49</v>
      </c>
      <c r="P181" s="116">
        <f t="shared" si="28"/>
        <v>0</v>
      </c>
      <c r="Q181" s="116">
        <f t="shared" si="29"/>
        <v>0</v>
      </c>
      <c r="R181" s="116">
        <f t="shared" si="30"/>
        <v>0</v>
      </c>
      <c r="S181" s="34"/>
      <c r="T181" s="193">
        <f t="shared" si="31"/>
        <v>0</v>
      </c>
      <c r="U181" s="193">
        <v>0</v>
      </c>
      <c r="V181" s="193">
        <f t="shared" si="32"/>
        <v>0</v>
      </c>
      <c r="W181" s="193">
        <v>0</v>
      </c>
      <c r="X181" s="194">
        <f t="shared" si="33"/>
        <v>0</v>
      </c>
      <c r="AR181" s="15" t="s">
        <v>139</v>
      </c>
      <c r="AT181" s="15" t="s">
        <v>135</v>
      </c>
      <c r="AU181" s="15" t="s">
        <v>88</v>
      </c>
      <c r="AY181" s="15" t="s">
        <v>132</v>
      </c>
      <c r="BE181" s="195">
        <f t="shared" si="34"/>
        <v>0</v>
      </c>
      <c r="BF181" s="195">
        <f t="shared" si="35"/>
        <v>0</v>
      </c>
      <c r="BG181" s="195">
        <f t="shared" si="36"/>
        <v>0</v>
      </c>
      <c r="BH181" s="195">
        <f t="shared" si="37"/>
        <v>0</v>
      </c>
      <c r="BI181" s="195">
        <f t="shared" si="38"/>
        <v>0</v>
      </c>
      <c r="BJ181" s="15" t="s">
        <v>24</v>
      </c>
      <c r="BK181" s="195">
        <f t="shared" si="39"/>
        <v>0</v>
      </c>
      <c r="BL181" s="15" t="s">
        <v>139</v>
      </c>
      <c r="BM181" s="15" t="s">
        <v>446</v>
      </c>
    </row>
    <row r="182" spans="2:65" s="1" customFormat="1" ht="22.5" customHeight="1" x14ac:dyDescent="0.3">
      <c r="B182" s="33"/>
      <c r="C182" s="196" t="s">
        <v>447</v>
      </c>
      <c r="D182" s="196" t="s">
        <v>153</v>
      </c>
      <c r="E182" s="197" t="s">
        <v>448</v>
      </c>
      <c r="F182" s="198" t="s">
        <v>449</v>
      </c>
      <c r="G182" s="199" t="s">
        <v>145</v>
      </c>
      <c r="H182" s="200">
        <v>1</v>
      </c>
      <c r="I182" s="201"/>
      <c r="J182" s="202"/>
      <c r="K182" s="203">
        <f t="shared" si="27"/>
        <v>0</v>
      </c>
      <c r="L182" s="198" t="s">
        <v>146</v>
      </c>
      <c r="M182" s="204"/>
      <c r="N182" s="205" t="s">
        <v>35</v>
      </c>
      <c r="O182" s="192" t="s">
        <v>49</v>
      </c>
      <c r="P182" s="116">
        <f t="shared" si="28"/>
        <v>0</v>
      </c>
      <c r="Q182" s="116">
        <f t="shared" si="29"/>
        <v>0</v>
      </c>
      <c r="R182" s="116">
        <f t="shared" si="30"/>
        <v>0</v>
      </c>
      <c r="S182" s="34"/>
      <c r="T182" s="193">
        <f t="shared" si="31"/>
        <v>0</v>
      </c>
      <c r="U182" s="193">
        <v>4.0000000000000002E-4</v>
      </c>
      <c r="V182" s="193">
        <f t="shared" si="32"/>
        <v>4.0000000000000002E-4</v>
      </c>
      <c r="W182" s="193">
        <v>0</v>
      </c>
      <c r="X182" s="194">
        <f t="shared" si="33"/>
        <v>0</v>
      </c>
      <c r="AR182" s="15" t="s">
        <v>156</v>
      </c>
      <c r="AT182" s="15" t="s">
        <v>153</v>
      </c>
      <c r="AU182" s="15" t="s">
        <v>88</v>
      </c>
      <c r="AY182" s="15" t="s">
        <v>132</v>
      </c>
      <c r="BE182" s="195">
        <f t="shared" si="34"/>
        <v>0</v>
      </c>
      <c r="BF182" s="195">
        <f t="shared" si="35"/>
        <v>0</v>
      </c>
      <c r="BG182" s="195">
        <f t="shared" si="36"/>
        <v>0</v>
      </c>
      <c r="BH182" s="195">
        <f t="shared" si="37"/>
        <v>0</v>
      </c>
      <c r="BI182" s="195">
        <f t="shared" si="38"/>
        <v>0</v>
      </c>
      <c r="BJ182" s="15" t="s">
        <v>24</v>
      </c>
      <c r="BK182" s="195">
        <f t="shared" si="39"/>
        <v>0</v>
      </c>
      <c r="BL182" s="15" t="s">
        <v>139</v>
      </c>
      <c r="BM182" s="15" t="s">
        <v>450</v>
      </c>
    </row>
    <row r="183" spans="2:65" s="1" customFormat="1" ht="22.5" customHeight="1" x14ac:dyDescent="0.3">
      <c r="B183" s="33"/>
      <c r="C183" s="196" t="s">
        <v>451</v>
      </c>
      <c r="D183" s="196" t="s">
        <v>153</v>
      </c>
      <c r="E183" s="197" t="s">
        <v>452</v>
      </c>
      <c r="F183" s="198" t="s">
        <v>453</v>
      </c>
      <c r="G183" s="199" t="s">
        <v>145</v>
      </c>
      <c r="H183" s="200">
        <v>6</v>
      </c>
      <c r="I183" s="201"/>
      <c r="J183" s="202"/>
      <c r="K183" s="203">
        <f t="shared" si="27"/>
        <v>0</v>
      </c>
      <c r="L183" s="198" t="s">
        <v>146</v>
      </c>
      <c r="M183" s="204"/>
      <c r="N183" s="205" t="s">
        <v>35</v>
      </c>
      <c r="O183" s="192" t="s">
        <v>49</v>
      </c>
      <c r="P183" s="116">
        <f t="shared" si="28"/>
        <v>0</v>
      </c>
      <c r="Q183" s="116">
        <f t="shared" si="29"/>
        <v>0</v>
      </c>
      <c r="R183" s="116">
        <f t="shared" si="30"/>
        <v>0</v>
      </c>
      <c r="S183" s="34"/>
      <c r="T183" s="193">
        <f t="shared" si="31"/>
        <v>0</v>
      </c>
      <c r="U183" s="193">
        <v>4.0000000000000002E-4</v>
      </c>
      <c r="V183" s="193">
        <f t="shared" si="32"/>
        <v>2.4000000000000002E-3</v>
      </c>
      <c r="W183" s="193">
        <v>0</v>
      </c>
      <c r="X183" s="194">
        <f t="shared" si="33"/>
        <v>0</v>
      </c>
      <c r="AR183" s="15" t="s">
        <v>156</v>
      </c>
      <c r="AT183" s="15" t="s">
        <v>153</v>
      </c>
      <c r="AU183" s="15" t="s">
        <v>88</v>
      </c>
      <c r="AY183" s="15" t="s">
        <v>132</v>
      </c>
      <c r="BE183" s="195">
        <f t="shared" si="34"/>
        <v>0</v>
      </c>
      <c r="BF183" s="195">
        <f t="shared" si="35"/>
        <v>0</v>
      </c>
      <c r="BG183" s="195">
        <f t="shared" si="36"/>
        <v>0</v>
      </c>
      <c r="BH183" s="195">
        <f t="shared" si="37"/>
        <v>0</v>
      </c>
      <c r="BI183" s="195">
        <f t="shared" si="38"/>
        <v>0</v>
      </c>
      <c r="BJ183" s="15" t="s">
        <v>24</v>
      </c>
      <c r="BK183" s="195">
        <f t="shared" si="39"/>
        <v>0</v>
      </c>
      <c r="BL183" s="15" t="s">
        <v>139</v>
      </c>
      <c r="BM183" s="15" t="s">
        <v>454</v>
      </c>
    </row>
    <row r="184" spans="2:65" s="1" customFormat="1" ht="22.5" customHeight="1" x14ac:dyDescent="0.3">
      <c r="B184" s="33"/>
      <c r="C184" s="196" t="s">
        <v>455</v>
      </c>
      <c r="D184" s="196" t="s">
        <v>153</v>
      </c>
      <c r="E184" s="197" t="s">
        <v>456</v>
      </c>
      <c r="F184" s="198" t="s">
        <v>457</v>
      </c>
      <c r="G184" s="199" t="s">
        <v>145</v>
      </c>
      <c r="H184" s="200">
        <v>13</v>
      </c>
      <c r="I184" s="201"/>
      <c r="J184" s="202"/>
      <c r="K184" s="203">
        <f t="shared" si="27"/>
        <v>0</v>
      </c>
      <c r="L184" s="198" t="s">
        <v>146</v>
      </c>
      <c r="M184" s="204"/>
      <c r="N184" s="205" t="s">
        <v>35</v>
      </c>
      <c r="O184" s="192" t="s">
        <v>49</v>
      </c>
      <c r="P184" s="116">
        <f t="shared" si="28"/>
        <v>0</v>
      </c>
      <c r="Q184" s="116">
        <f t="shared" si="29"/>
        <v>0</v>
      </c>
      <c r="R184" s="116">
        <f t="shared" si="30"/>
        <v>0</v>
      </c>
      <c r="S184" s="34"/>
      <c r="T184" s="193">
        <f t="shared" si="31"/>
        <v>0</v>
      </c>
      <c r="U184" s="193">
        <v>4.0000000000000002E-4</v>
      </c>
      <c r="V184" s="193">
        <f t="shared" si="32"/>
        <v>5.2000000000000006E-3</v>
      </c>
      <c r="W184" s="193">
        <v>0</v>
      </c>
      <c r="X184" s="194">
        <f t="shared" si="33"/>
        <v>0</v>
      </c>
      <c r="AR184" s="15" t="s">
        <v>156</v>
      </c>
      <c r="AT184" s="15" t="s">
        <v>153</v>
      </c>
      <c r="AU184" s="15" t="s">
        <v>88</v>
      </c>
      <c r="AY184" s="15" t="s">
        <v>132</v>
      </c>
      <c r="BE184" s="195">
        <f t="shared" si="34"/>
        <v>0</v>
      </c>
      <c r="BF184" s="195">
        <f t="shared" si="35"/>
        <v>0</v>
      </c>
      <c r="BG184" s="195">
        <f t="shared" si="36"/>
        <v>0</v>
      </c>
      <c r="BH184" s="195">
        <f t="shared" si="37"/>
        <v>0</v>
      </c>
      <c r="BI184" s="195">
        <f t="shared" si="38"/>
        <v>0</v>
      </c>
      <c r="BJ184" s="15" t="s">
        <v>24</v>
      </c>
      <c r="BK184" s="195">
        <f t="shared" si="39"/>
        <v>0</v>
      </c>
      <c r="BL184" s="15" t="s">
        <v>139</v>
      </c>
      <c r="BM184" s="15" t="s">
        <v>458</v>
      </c>
    </row>
    <row r="185" spans="2:65" s="1" customFormat="1" ht="22.5" customHeight="1" x14ac:dyDescent="0.3">
      <c r="B185" s="33"/>
      <c r="C185" s="196" t="s">
        <v>459</v>
      </c>
      <c r="D185" s="196" t="s">
        <v>153</v>
      </c>
      <c r="E185" s="197" t="s">
        <v>460</v>
      </c>
      <c r="F185" s="198" t="s">
        <v>461</v>
      </c>
      <c r="G185" s="199" t="s">
        <v>145</v>
      </c>
      <c r="H185" s="200">
        <v>3</v>
      </c>
      <c r="I185" s="201"/>
      <c r="J185" s="202"/>
      <c r="K185" s="203">
        <f t="shared" si="27"/>
        <v>0</v>
      </c>
      <c r="L185" s="198" t="s">
        <v>146</v>
      </c>
      <c r="M185" s="204"/>
      <c r="N185" s="205" t="s">
        <v>35</v>
      </c>
      <c r="O185" s="192" t="s">
        <v>49</v>
      </c>
      <c r="P185" s="116">
        <f t="shared" si="28"/>
        <v>0</v>
      </c>
      <c r="Q185" s="116">
        <f t="shared" si="29"/>
        <v>0</v>
      </c>
      <c r="R185" s="116">
        <f t="shared" si="30"/>
        <v>0</v>
      </c>
      <c r="S185" s="34"/>
      <c r="T185" s="193">
        <f t="shared" si="31"/>
        <v>0</v>
      </c>
      <c r="U185" s="193">
        <v>5.5999999999999995E-4</v>
      </c>
      <c r="V185" s="193">
        <f t="shared" si="32"/>
        <v>1.6799999999999999E-3</v>
      </c>
      <c r="W185" s="193">
        <v>0</v>
      </c>
      <c r="X185" s="194">
        <f t="shared" si="33"/>
        <v>0</v>
      </c>
      <c r="AR185" s="15" t="s">
        <v>156</v>
      </c>
      <c r="AT185" s="15" t="s">
        <v>153</v>
      </c>
      <c r="AU185" s="15" t="s">
        <v>88</v>
      </c>
      <c r="AY185" s="15" t="s">
        <v>132</v>
      </c>
      <c r="BE185" s="195">
        <f t="shared" si="34"/>
        <v>0</v>
      </c>
      <c r="BF185" s="195">
        <f t="shared" si="35"/>
        <v>0</v>
      </c>
      <c r="BG185" s="195">
        <f t="shared" si="36"/>
        <v>0</v>
      </c>
      <c r="BH185" s="195">
        <f t="shared" si="37"/>
        <v>0</v>
      </c>
      <c r="BI185" s="195">
        <f t="shared" si="38"/>
        <v>0</v>
      </c>
      <c r="BJ185" s="15" t="s">
        <v>24</v>
      </c>
      <c r="BK185" s="195">
        <f t="shared" si="39"/>
        <v>0</v>
      </c>
      <c r="BL185" s="15" t="s">
        <v>139</v>
      </c>
      <c r="BM185" s="15" t="s">
        <v>462</v>
      </c>
    </row>
    <row r="186" spans="2:65" s="1" customFormat="1" ht="22.5" customHeight="1" x14ac:dyDescent="0.3">
      <c r="B186" s="33"/>
      <c r="C186" s="184" t="s">
        <v>463</v>
      </c>
      <c r="D186" s="184" t="s">
        <v>135</v>
      </c>
      <c r="E186" s="185" t="s">
        <v>464</v>
      </c>
      <c r="F186" s="186" t="s">
        <v>465</v>
      </c>
      <c r="G186" s="187" t="s">
        <v>145</v>
      </c>
      <c r="H186" s="188">
        <v>1</v>
      </c>
      <c r="I186" s="189"/>
      <c r="J186" s="189"/>
      <c r="K186" s="190">
        <f t="shared" si="27"/>
        <v>0</v>
      </c>
      <c r="L186" s="186" t="s">
        <v>146</v>
      </c>
      <c r="M186" s="53"/>
      <c r="N186" s="191" t="s">
        <v>35</v>
      </c>
      <c r="O186" s="192" t="s">
        <v>49</v>
      </c>
      <c r="P186" s="116">
        <f t="shared" si="28"/>
        <v>0</v>
      </c>
      <c r="Q186" s="116">
        <f t="shared" si="29"/>
        <v>0</v>
      </c>
      <c r="R186" s="116">
        <f t="shared" si="30"/>
        <v>0</v>
      </c>
      <c r="S186" s="34"/>
      <c r="T186" s="193">
        <f t="shared" si="31"/>
        <v>0</v>
      </c>
      <c r="U186" s="193">
        <v>0</v>
      </c>
      <c r="V186" s="193">
        <f t="shared" si="32"/>
        <v>0</v>
      </c>
      <c r="W186" s="193">
        <v>0</v>
      </c>
      <c r="X186" s="194">
        <f t="shared" si="33"/>
        <v>0</v>
      </c>
      <c r="AR186" s="15" t="s">
        <v>139</v>
      </c>
      <c r="AT186" s="15" t="s">
        <v>135</v>
      </c>
      <c r="AU186" s="15" t="s">
        <v>88</v>
      </c>
      <c r="AY186" s="15" t="s">
        <v>132</v>
      </c>
      <c r="BE186" s="195">
        <f t="shared" si="34"/>
        <v>0</v>
      </c>
      <c r="BF186" s="195">
        <f t="shared" si="35"/>
        <v>0</v>
      </c>
      <c r="BG186" s="195">
        <f t="shared" si="36"/>
        <v>0</v>
      </c>
      <c r="BH186" s="195">
        <f t="shared" si="37"/>
        <v>0</v>
      </c>
      <c r="BI186" s="195">
        <f t="shared" si="38"/>
        <v>0</v>
      </c>
      <c r="BJ186" s="15" t="s">
        <v>24</v>
      </c>
      <c r="BK186" s="195">
        <f t="shared" si="39"/>
        <v>0</v>
      </c>
      <c r="BL186" s="15" t="s">
        <v>139</v>
      </c>
      <c r="BM186" s="15" t="s">
        <v>466</v>
      </c>
    </row>
    <row r="187" spans="2:65" s="1" customFormat="1" ht="22.5" customHeight="1" x14ac:dyDescent="0.3">
      <c r="B187" s="33"/>
      <c r="C187" s="196" t="s">
        <v>467</v>
      </c>
      <c r="D187" s="196" t="s">
        <v>153</v>
      </c>
      <c r="E187" s="197" t="s">
        <v>468</v>
      </c>
      <c r="F187" s="198" t="s">
        <v>469</v>
      </c>
      <c r="G187" s="199" t="s">
        <v>145</v>
      </c>
      <c r="H187" s="200">
        <v>1</v>
      </c>
      <c r="I187" s="201"/>
      <c r="J187" s="202"/>
      <c r="K187" s="203">
        <f t="shared" si="27"/>
        <v>0</v>
      </c>
      <c r="L187" s="198" t="s">
        <v>146</v>
      </c>
      <c r="M187" s="204"/>
      <c r="N187" s="205" t="s">
        <v>35</v>
      </c>
      <c r="O187" s="192" t="s">
        <v>49</v>
      </c>
      <c r="P187" s="116">
        <f t="shared" si="28"/>
        <v>0</v>
      </c>
      <c r="Q187" s="116">
        <f t="shared" si="29"/>
        <v>0</v>
      </c>
      <c r="R187" s="116">
        <f t="shared" si="30"/>
        <v>0</v>
      </c>
      <c r="S187" s="34"/>
      <c r="T187" s="193">
        <f t="shared" si="31"/>
        <v>0</v>
      </c>
      <c r="U187" s="193">
        <v>1.0480000000000001E-3</v>
      </c>
      <c r="V187" s="193">
        <f t="shared" si="32"/>
        <v>1.0480000000000001E-3</v>
      </c>
      <c r="W187" s="193">
        <v>0</v>
      </c>
      <c r="X187" s="194">
        <f t="shared" si="33"/>
        <v>0</v>
      </c>
      <c r="AR187" s="15" t="s">
        <v>156</v>
      </c>
      <c r="AT187" s="15" t="s">
        <v>153</v>
      </c>
      <c r="AU187" s="15" t="s">
        <v>88</v>
      </c>
      <c r="AY187" s="15" t="s">
        <v>132</v>
      </c>
      <c r="BE187" s="195">
        <f t="shared" si="34"/>
        <v>0</v>
      </c>
      <c r="BF187" s="195">
        <f t="shared" si="35"/>
        <v>0</v>
      </c>
      <c r="BG187" s="195">
        <f t="shared" si="36"/>
        <v>0</v>
      </c>
      <c r="BH187" s="195">
        <f t="shared" si="37"/>
        <v>0</v>
      </c>
      <c r="BI187" s="195">
        <f t="shared" si="38"/>
        <v>0</v>
      </c>
      <c r="BJ187" s="15" t="s">
        <v>24</v>
      </c>
      <c r="BK187" s="195">
        <f t="shared" si="39"/>
        <v>0</v>
      </c>
      <c r="BL187" s="15" t="s">
        <v>139</v>
      </c>
      <c r="BM187" s="15" t="s">
        <v>470</v>
      </c>
    </row>
    <row r="188" spans="2:65" s="1" customFormat="1" ht="22.5" customHeight="1" x14ac:dyDescent="0.3">
      <c r="B188" s="33"/>
      <c r="C188" s="184" t="s">
        <v>471</v>
      </c>
      <c r="D188" s="184" t="s">
        <v>135</v>
      </c>
      <c r="E188" s="185" t="s">
        <v>472</v>
      </c>
      <c r="F188" s="186" t="s">
        <v>473</v>
      </c>
      <c r="G188" s="187" t="s">
        <v>145</v>
      </c>
      <c r="H188" s="188">
        <v>12</v>
      </c>
      <c r="I188" s="189"/>
      <c r="J188" s="189"/>
      <c r="K188" s="190">
        <f t="shared" si="27"/>
        <v>0</v>
      </c>
      <c r="L188" s="186" t="s">
        <v>35</v>
      </c>
      <c r="M188" s="53"/>
      <c r="N188" s="191" t="s">
        <v>35</v>
      </c>
      <c r="O188" s="192" t="s">
        <v>49</v>
      </c>
      <c r="P188" s="116">
        <f t="shared" si="28"/>
        <v>0</v>
      </c>
      <c r="Q188" s="116">
        <f t="shared" si="29"/>
        <v>0</v>
      </c>
      <c r="R188" s="116">
        <f t="shared" si="30"/>
        <v>0</v>
      </c>
      <c r="S188" s="34"/>
      <c r="T188" s="193">
        <f t="shared" si="31"/>
        <v>0</v>
      </c>
      <c r="U188" s="193">
        <v>0</v>
      </c>
      <c r="V188" s="193">
        <f t="shared" si="32"/>
        <v>0</v>
      </c>
      <c r="W188" s="193">
        <v>0</v>
      </c>
      <c r="X188" s="194">
        <f t="shared" si="33"/>
        <v>0</v>
      </c>
      <c r="AR188" s="15" t="s">
        <v>139</v>
      </c>
      <c r="AT188" s="15" t="s">
        <v>135</v>
      </c>
      <c r="AU188" s="15" t="s">
        <v>88</v>
      </c>
      <c r="AY188" s="15" t="s">
        <v>132</v>
      </c>
      <c r="BE188" s="195">
        <f t="shared" si="34"/>
        <v>0</v>
      </c>
      <c r="BF188" s="195">
        <f t="shared" si="35"/>
        <v>0</v>
      </c>
      <c r="BG188" s="195">
        <f t="shared" si="36"/>
        <v>0</v>
      </c>
      <c r="BH188" s="195">
        <f t="shared" si="37"/>
        <v>0</v>
      </c>
      <c r="BI188" s="195">
        <f t="shared" si="38"/>
        <v>0</v>
      </c>
      <c r="BJ188" s="15" t="s">
        <v>24</v>
      </c>
      <c r="BK188" s="195">
        <f t="shared" si="39"/>
        <v>0</v>
      </c>
      <c r="BL188" s="15" t="s">
        <v>139</v>
      </c>
      <c r="BM188" s="15" t="s">
        <v>474</v>
      </c>
    </row>
    <row r="189" spans="2:65" s="1" customFormat="1" ht="22.5" customHeight="1" x14ac:dyDescent="0.3">
      <c r="B189" s="33"/>
      <c r="C189" s="196" t="s">
        <v>475</v>
      </c>
      <c r="D189" s="196" t="s">
        <v>153</v>
      </c>
      <c r="E189" s="197" t="s">
        <v>476</v>
      </c>
      <c r="F189" s="198" t="s">
        <v>477</v>
      </c>
      <c r="G189" s="199" t="s">
        <v>145</v>
      </c>
      <c r="H189" s="200">
        <v>12</v>
      </c>
      <c r="I189" s="201"/>
      <c r="J189" s="202"/>
      <c r="K189" s="203">
        <f t="shared" si="27"/>
        <v>0</v>
      </c>
      <c r="L189" s="198" t="s">
        <v>146</v>
      </c>
      <c r="M189" s="204"/>
      <c r="N189" s="205" t="s">
        <v>35</v>
      </c>
      <c r="O189" s="192" t="s">
        <v>49</v>
      </c>
      <c r="P189" s="116">
        <f t="shared" si="28"/>
        <v>0</v>
      </c>
      <c r="Q189" s="116">
        <f t="shared" si="29"/>
        <v>0</v>
      </c>
      <c r="R189" s="116">
        <f t="shared" si="30"/>
        <v>0</v>
      </c>
      <c r="S189" s="34"/>
      <c r="T189" s="193">
        <f t="shared" si="31"/>
        <v>0</v>
      </c>
      <c r="U189" s="193">
        <v>2.4000000000000001E-4</v>
      </c>
      <c r="V189" s="193">
        <f t="shared" si="32"/>
        <v>2.8800000000000002E-3</v>
      </c>
      <c r="W189" s="193">
        <v>0</v>
      </c>
      <c r="X189" s="194">
        <f t="shared" si="33"/>
        <v>0</v>
      </c>
      <c r="AR189" s="15" t="s">
        <v>156</v>
      </c>
      <c r="AT189" s="15" t="s">
        <v>153</v>
      </c>
      <c r="AU189" s="15" t="s">
        <v>88</v>
      </c>
      <c r="AY189" s="15" t="s">
        <v>132</v>
      </c>
      <c r="BE189" s="195">
        <f t="shared" si="34"/>
        <v>0</v>
      </c>
      <c r="BF189" s="195">
        <f t="shared" si="35"/>
        <v>0</v>
      </c>
      <c r="BG189" s="195">
        <f t="shared" si="36"/>
        <v>0</v>
      </c>
      <c r="BH189" s="195">
        <f t="shared" si="37"/>
        <v>0</v>
      </c>
      <c r="BI189" s="195">
        <f t="shared" si="38"/>
        <v>0</v>
      </c>
      <c r="BJ189" s="15" t="s">
        <v>24</v>
      </c>
      <c r="BK189" s="195">
        <f t="shared" si="39"/>
        <v>0</v>
      </c>
      <c r="BL189" s="15" t="s">
        <v>139</v>
      </c>
      <c r="BM189" s="15" t="s">
        <v>478</v>
      </c>
    </row>
    <row r="190" spans="2:65" s="1" customFormat="1" ht="22.5" customHeight="1" x14ac:dyDescent="0.3">
      <c r="B190" s="33"/>
      <c r="C190" s="184" t="s">
        <v>479</v>
      </c>
      <c r="D190" s="184" t="s">
        <v>135</v>
      </c>
      <c r="E190" s="185" t="s">
        <v>480</v>
      </c>
      <c r="F190" s="186" t="s">
        <v>481</v>
      </c>
      <c r="G190" s="187" t="s">
        <v>145</v>
      </c>
      <c r="H190" s="188">
        <v>6</v>
      </c>
      <c r="I190" s="189"/>
      <c r="J190" s="189"/>
      <c r="K190" s="190">
        <f t="shared" si="27"/>
        <v>0</v>
      </c>
      <c r="L190" s="186" t="s">
        <v>146</v>
      </c>
      <c r="M190" s="53"/>
      <c r="N190" s="191" t="s">
        <v>35</v>
      </c>
      <c r="O190" s="192" t="s">
        <v>49</v>
      </c>
      <c r="P190" s="116">
        <f t="shared" si="28"/>
        <v>0</v>
      </c>
      <c r="Q190" s="116">
        <f t="shared" si="29"/>
        <v>0</v>
      </c>
      <c r="R190" s="116">
        <f t="shared" si="30"/>
        <v>0</v>
      </c>
      <c r="S190" s="34"/>
      <c r="T190" s="193">
        <f t="shared" si="31"/>
        <v>0</v>
      </c>
      <c r="U190" s="193">
        <v>0</v>
      </c>
      <c r="V190" s="193">
        <f t="shared" si="32"/>
        <v>0</v>
      </c>
      <c r="W190" s="193">
        <v>0</v>
      </c>
      <c r="X190" s="194">
        <f t="shared" si="33"/>
        <v>0</v>
      </c>
      <c r="AR190" s="15" t="s">
        <v>139</v>
      </c>
      <c r="AT190" s="15" t="s">
        <v>135</v>
      </c>
      <c r="AU190" s="15" t="s">
        <v>88</v>
      </c>
      <c r="AY190" s="15" t="s">
        <v>132</v>
      </c>
      <c r="BE190" s="195">
        <f t="shared" si="34"/>
        <v>0</v>
      </c>
      <c r="BF190" s="195">
        <f t="shared" si="35"/>
        <v>0</v>
      </c>
      <c r="BG190" s="195">
        <f t="shared" si="36"/>
        <v>0</v>
      </c>
      <c r="BH190" s="195">
        <f t="shared" si="37"/>
        <v>0</v>
      </c>
      <c r="BI190" s="195">
        <f t="shared" si="38"/>
        <v>0</v>
      </c>
      <c r="BJ190" s="15" t="s">
        <v>24</v>
      </c>
      <c r="BK190" s="195">
        <f t="shared" si="39"/>
        <v>0</v>
      </c>
      <c r="BL190" s="15" t="s">
        <v>139</v>
      </c>
      <c r="BM190" s="15" t="s">
        <v>482</v>
      </c>
    </row>
    <row r="191" spans="2:65" s="1" customFormat="1" ht="22.5" customHeight="1" x14ac:dyDescent="0.3">
      <c r="B191" s="33"/>
      <c r="C191" s="196" t="s">
        <v>483</v>
      </c>
      <c r="D191" s="196" t="s">
        <v>153</v>
      </c>
      <c r="E191" s="197" t="s">
        <v>484</v>
      </c>
      <c r="F191" s="198" t="s">
        <v>485</v>
      </c>
      <c r="G191" s="199" t="s">
        <v>145</v>
      </c>
      <c r="H191" s="200">
        <v>4</v>
      </c>
      <c r="I191" s="201"/>
      <c r="J191" s="202"/>
      <c r="K191" s="203">
        <f t="shared" si="27"/>
        <v>0</v>
      </c>
      <c r="L191" s="198" t="s">
        <v>146</v>
      </c>
      <c r="M191" s="204"/>
      <c r="N191" s="205" t="s">
        <v>35</v>
      </c>
      <c r="O191" s="192" t="s">
        <v>49</v>
      </c>
      <c r="P191" s="116">
        <f t="shared" si="28"/>
        <v>0</v>
      </c>
      <c r="Q191" s="116">
        <f t="shared" si="29"/>
        <v>0</v>
      </c>
      <c r="R191" s="116">
        <f t="shared" si="30"/>
        <v>0</v>
      </c>
      <c r="S191" s="34"/>
      <c r="T191" s="193">
        <f t="shared" si="31"/>
        <v>0</v>
      </c>
      <c r="U191" s="193">
        <v>4.6999999999999999E-4</v>
      </c>
      <c r="V191" s="193">
        <f t="shared" si="32"/>
        <v>1.8799999999999999E-3</v>
      </c>
      <c r="W191" s="193">
        <v>0</v>
      </c>
      <c r="X191" s="194">
        <f t="shared" si="33"/>
        <v>0</v>
      </c>
      <c r="AR191" s="15" t="s">
        <v>156</v>
      </c>
      <c r="AT191" s="15" t="s">
        <v>153</v>
      </c>
      <c r="AU191" s="15" t="s">
        <v>88</v>
      </c>
      <c r="AY191" s="15" t="s">
        <v>132</v>
      </c>
      <c r="BE191" s="195">
        <f t="shared" si="34"/>
        <v>0</v>
      </c>
      <c r="BF191" s="195">
        <f t="shared" si="35"/>
        <v>0</v>
      </c>
      <c r="BG191" s="195">
        <f t="shared" si="36"/>
        <v>0</v>
      </c>
      <c r="BH191" s="195">
        <f t="shared" si="37"/>
        <v>0</v>
      </c>
      <c r="BI191" s="195">
        <f t="shared" si="38"/>
        <v>0</v>
      </c>
      <c r="BJ191" s="15" t="s">
        <v>24</v>
      </c>
      <c r="BK191" s="195">
        <f t="shared" si="39"/>
        <v>0</v>
      </c>
      <c r="BL191" s="15" t="s">
        <v>139</v>
      </c>
      <c r="BM191" s="15" t="s">
        <v>486</v>
      </c>
    </row>
    <row r="192" spans="2:65" s="1" customFormat="1" ht="22.5" customHeight="1" x14ac:dyDescent="0.3">
      <c r="B192" s="33"/>
      <c r="C192" s="196" t="s">
        <v>487</v>
      </c>
      <c r="D192" s="196" t="s">
        <v>153</v>
      </c>
      <c r="E192" s="197" t="s">
        <v>488</v>
      </c>
      <c r="F192" s="198" t="s">
        <v>489</v>
      </c>
      <c r="G192" s="199" t="s">
        <v>145</v>
      </c>
      <c r="H192" s="200">
        <v>2</v>
      </c>
      <c r="I192" s="201"/>
      <c r="J192" s="202"/>
      <c r="K192" s="203">
        <f t="shared" si="27"/>
        <v>0</v>
      </c>
      <c r="L192" s="198" t="s">
        <v>146</v>
      </c>
      <c r="M192" s="204"/>
      <c r="N192" s="205" t="s">
        <v>35</v>
      </c>
      <c r="O192" s="192" t="s">
        <v>49</v>
      </c>
      <c r="P192" s="116">
        <f t="shared" si="28"/>
        <v>0</v>
      </c>
      <c r="Q192" s="116">
        <f t="shared" si="29"/>
        <v>0</v>
      </c>
      <c r="R192" s="116">
        <f t="shared" si="30"/>
        <v>0</v>
      </c>
      <c r="S192" s="34"/>
      <c r="T192" s="193">
        <f t="shared" si="31"/>
        <v>0</v>
      </c>
      <c r="U192" s="193">
        <v>4.6999999999999999E-4</v>
      </c>
      <c r="V192" s="193">
        <f t="shared" si="32"/>
        <v>9.3999999999999997E-4</v>
      </c>
      <c r="W192" s="193">
        <v>0</v>
      </c>
      <c r="X192" s="194">
        <f t="shared" si="33"/>
        <v>0</v>
      </c>
      <c r="AR192" s="15" t="s">
        <v>156</v>
      </c>
      <c r="AT192" s="15" t="s">
        <v>153</v>
      </c>
      <c r="AU192" s="15" t="s">
        <v>88</v>
      </c>
      <c r="AY192" s="15" t="s">
        <v>132</v>
      </c>
      <c r="BE192" s="195">
        <f t="shared" si="34"/>
        <v>0</v>
      </c>
      <c r="BF192" s="195">
        <f t="shared" si="35"/>
        <v>0</v>
      </c>
      <c r="BG192" s="195">
        <f t="shared" si="36"/>
        <v>0</v>
      </c>
      <c r="BH192" s="195">
        <f t="shared" si="37"/>
        <v>0</v>
      </c>
      <c r="BI192" s="195">
        <f t="shared" si="38"/>
        <v>0</v>
      </c>
      <c r="BJ192" s="15" t="s">
        <v>24</v>
      </c>
      <c r="BK192" s="195">
        <f t="shared" si="39"/>
        <v>0</v>
      </c>
      <c r="BL192" s="15" t="s">
        <v>139</v>
      </c>
      <c r="BM192" s="15" t="s">
        <v>490</v>
      </c>
    </row>
    <row r="193" spans="2:65" s="1" customFormat="1" ht="22.5" customHeight="1" x14ac:dyDescent="0.3">
      <c r="B193" s="33"/>
      <c r="C193" s="184" t="s">
        <v>491</v>
      </c>
      <c r="D193" s="184" t="s">
        <v>135</v>
      </c>
      <c r="E193" s="185" t="s">
        <v>492</v>
      </c>
      <c r="F193" s="186" t="s">
        <v>493</v>
      </c>
      <c r="G193" s="187" t="s">
        <v>145</v>
      </c>
      <c r="H193" s="188">
        <v>1</v>
      </c>
      <c r="I193" s="189"/>
      <c r="J193" s="189"/>
      <c r="K193" s="190">
        <f t="shared" si="27"/>
        <v>0</v>
      </c>
      <c r="L193" s="186" t="s">
        <v>146</v>
      </c>
      <c r="M193" s="53"/>
      <c r="N193" s="191" t="s">
        <v>35</v>
      </c>
      <c r="O193" s="192" t="s">
        <v>49</v>
      </c>
      <c r="P193" s="116">
        <f t="shared" si="28"/>
        <v>0</v>
      </c>
      <c r="Q193" s="116">
        <f t="shared" si="29"/>
        <v>0</v>
      </c>
      <c r="R193" s="116">
        <f t="shared" si="30"/>
        <v>0</v>
      </c>
      <c r="S193" s="34"/>
      <c r="T193" s="193">
        <f t="shared" si="31"/>
        <v>0</v>
      </c>
      <c r="U193" s="193">
        <v>0</v>
      </c>
      <c r="V193" s="193">
        <f t="shared" si="32"/>
        <v>0</v>
      </c>
      <c r="W193" s="193">
        <v>0</v>
      </c>
      <c r="X193" s="194">
        <f t="shared" si="33"/>
        <v>0</v>
      </c>
      <c r="AR193" s="15" t="s">
        <v>139</v>
      </c>
      <c r="AT193" s="15" t="s">
        <v>135</v>
      </c>
      <c r="AU193" s="15" t="s">
        <v>88</v>
      </c>
      <c r="AY193" s="15" t="s">
        <v>132</v>
      </c>
      <c r="BE193" s="195">
        <f t="shared" si="34"/>
        <v>0</v>
      </c>
      <c r="BF193" s="195">
        <f t="shared" si="35"/>
        <v>0</v>
      </c>
      <c r="BG193" s="195">
        <f t="shared" si="36"/>
        <v>0</v>
      </c>
      <c r="BH193" s="195">
        <f t="shared" si="37"/>
        <v>0</v>
      </c>
      <c r="BI193" s="195">
        <f t="shared" si="38"/>
        <v>0</v>
      </c>
      <c r="BJ193" s="15" t="s">
        <v>24</v>
      </c>
      <c r="BK193" s="195">
        <f t="shared" si="39"/>
        <v>0</v>
      </c>
      <c r="BL193" s="15" t="s">
        <v>139</v>
      </c>
      <c r="BM193" s="15" t="s">
        <v>494</v>
      </c>
    </row>
    <row r="194" spans="2:65" s="1" customFormat="1" ht="22.5" customHeight="1" x14ac:dyDescent="0.3">
      <c r="B194" s="33"/>
      <c r="C194" s="196" t="s">
        <v>495</v>
      </c>
      <c r="D194" s="196" t="s">
        <v>153</v>
      </c>
      <c r="E194" s="197" t="s">
        <v>496</v>
      </c>
      <c r="F194" s="198" t="s">
        <v>497</v>
      </c>
      <c r="G194" s="199" t="s">
        <v>165</v>
      </c>
      <c r="H194" s="200">
        <v>1</v>
      </c>
      <c r="I194" s="201"/>
      <c r="J194" s="202"/>
      <c r="K194" s="203">
        <f t="shared" si="27"/>
        <v>0</v>
      </c>
      <c r="L194" s="198" t="s">
        <v>35</v>
      </c>
      <c r="M194" s="204"/>
      <c r="N194" s="205" t="s">
        <v>35</v>
      </c>
      <c r="O194" s="192" t="s">
        <v>49</v>
      </c>
      <c r="P194" s="116">
        <f t="shared" si="28"/>
        <v>0</v>
      </c>
      <c r="Q194" s="116">
        <f t="shared" si="29"/>
        <v>0</v>
      </c>
      <c r="R194" s="116">
        <f t="shared" si="30"/>
        <v>0</v>
      </c>
      <c r="S194" s="34"/>
      <c r="T194" s="193">
        <f t="shared" si="31"/>
        <v>0</v>
      </c>
      <c r="U194" s="193">
        <v>0</v>
      </c>
      <c r="V194" s="193">
        <f t="shared" si="32"/>
        <v>0</v>
      </c>
      <c r="W194" s="193">
        <v>0</v>
      </c>
      <c r="X194" s="194">
        <f t="shared" si="33"/>
        <v>0</v>
      </c>
      <c r="AR194" s="15" t="s">
        <v>156</v>
      </c>
      <c r="AT194" s="15" t="s">
        <v>153</v>
      </c>
      <c r="AU194" s="15" t="s">
        <v>88</v>
      </c>
      <c r="AY194" s="15" t="s">
        <v>132</v>
      </c>
      <c r="BE194" s="195">
        <f t="shared" si="34"/>
        <v>0</v>
      </c>
      <c r="BF194" s="195">
        <f t="shared" si="35"/>
        <v>0</v>
      </c>
      <c r="BG194" s="195">
        <f t="shared" si="36"/>
        <v>0</v>
      </c>
      <c r="BH194" s="195">
        <f t="shared" si="37"/>
        <v>0</v>
      </c>
      <c r="BI194" s="195">
        <f t="shared" si="38"/>
        <v>0</v>
      </c>
      <c r="BJ194" s="15" t="s">
        <v>24</v>
      </c>
      <c r="BK194" s="195">
        <f t="shared" si="39"/>
        <v>0</v>
      </c>
      <c r="BL194" s="15" t="s">
        <v>139</v>
      </c>
      <c r="BM194" s="15" t="s">
        <v>498</v>
      </c>
    </row>
    <row r="195" spans="2:65" s="1" customFormat="1" ht="22.5" customHeight="1" x14ac:dyDescent="0.3">
      <c r="B195" s="33"/>
      <c r="C195" s="184" t="s">
        <v>499</v>
      </c>
      <c r="D195" s="184" t="s">
        <v>135</v>
      </c>
      <c r="E195" s="185" t="s">
        <v>500</v>
      </c>
      <c r="F195" s="186" t="s">
        <v>501</v>
      </c>
      <c r="G195" s="187" t="s">
        <v>145</v>
      </c>
      <c r="H195" s="188">
        <v>1</v>
      </c>
      <c r="I195" s="189"/>
      <c r="J195" s="189"/>
      <c r="K195" s="190">
        <f t="shared" si="27"/>
        <v>0</v>
      </c>
      <c r="L195" s="186" t="s">
        <v>146</v>
      </c>
      <c r="M195" s="53"/>
      <c r="N195" s="191" t="s">
        <v>35</v>
      </c>
      <c r="O195" s="192" t="s">
        <v>49</v>
      </c>
      <c r="P195" s="116">
        <f t="shared" si="28"/>
        <v>0</v>
      </c>
      <c r="Q195" s="116">
        <f t="shared" si="29"/>
        <v>0</v>
      </c>
      <c r="R195" s="116">
        <f t="shared" si="30"/>
        <v>0</v>
      </c>
      <c r="S195" s="34"/>
      <c r="T195" s="193">
        <f t="shared" si="31"/>
        <v>0</v>
      </c>
      <c r="U195" s="193">
        <v>0</v>
      </c>
      <c r="V195" s="193">
        <f t="shared" si="32"/>
        <v>0</v>
      </c>
      <c r="W195" s="193">
        <v>0</v>
      </c>
      <c r="X195" s="194">
        <f t="shared" si="33"/>
        <v>0</v>
      </c>
      <c r="AR195" s="15" t="s">
        <v>139</v>
      </c>
      <c r="AT195" s="15" t="s">
        <v>135</v>
      </c>
      <c r="AU195" s="15" t="s">
        <v>88</v>
      </c>
      <c r="AY195" s="15" t="s">
        <v>132</v>
      </c>
      <c r="BE195" s="195">
        <f t="shared" si="34"/>
        <v>0</v>
      </c>
      <c r="BF195" s="195">
        <f t="shared" si="35"/>
        <v>0</v>
      </c>
      <c r="BG195" s="195">
        <f t="shared" si="36"/>
        <v>0</v>
      </c>
      <c r="BH195" s="195">
        <f t="shared" si="37"/>
        <v>0</v>
      </c>
      <c r="BI195" s="195">
        <f t="shared" si="38"/>
        <v>0</v>
      </c>
      <c r="BJ195" s="15" t="s">
        <v>24</v>
      </c>
      <c r="BK195" s="195">
        <f t="shared" si="39"/>
        <v>0</v>
      </c>
      <c r="BL195" s="15" t="s">
        <v>139</v>
      </c>
      <c r="BM195" s="15" t="s">
        <v>502</v>
      </c>
    </row>
    <row r="196" spans="2:65" s="1" customFormat="1" ht="22.5" customHeight="1" x14ac:dyDescent="0.3">
      <c r="B196" s="33"/>
      <c r="C196" s="196" t="s">
        <v>503</v>
      </c>
      <c r="D196" s="196" t="s">
        <v>153</v>
      </c>
      <c r="E196" s="197" t="s">
        <v>504</v>
      </c>
      <c r="F196" s="198" t="s">
        <v>505</v>
      </c>
      <c r="G196" s="199" t="s">
        <v>145</v>
      </c>
      <c r="H196" s="200">
        <v>1</v>
      </c>
      <c r="I196" s="201"/>
      <c r="J196" s="202"/>
      <c r="K196" s="203">
        <f t="shared" si="27"/>
        <v>0</v>
      </c>
      <c r="L196" s="198" t="s">
        <v>35</v>
      </c>
      <c r="M196" s="204"/>
      <c r="N196" s="205" t="s">
        <v>35</v>
      </c>
      <c r="O196" s="192" t="s">
        <v>49</v>
      </c>
      <c r="P196" s="116">
        <f t="shared" si="28"/>
        <v>0</v>
      </c>
      <c r="Q196" s="116">
        <f t="shared" si="29"/>
        <v>0</v>
      </c>
      <c r="R196" s="116">
        <f t="shared" si="30"/>
        <v>0</v>
      </c>
      <c r="S196" s="34"/>
      <c r="T196" s="193">
        <f t="shared" si="31"/>
        <v>0</v>
      </c>
      <c r="U196" s="193">
        <v>1.4999999999999999E-4</v>
      </c>
      <c r="V196" s="193">
        <f t="shared" si="32"/>
        <v>1.4999999999999999E-4</v>
      </c>
      <c r="W196" s="193">
        <v>0</v>
      </c>
      <c r="X196" s="194">
        <f t="shared" si="33"/>
        <v>0</v>
      </c>
      <c r="AR196" s="15" t="s">
        <v>156</v>
      </c>
      <c r="AT196" s="15" t="s">
        <v>153</v>
      </c>
      <c r="AU196" s="15" t="s">
        <v>88</v>
      </c>
      <c r="AY196" s="15" t="s">
        <v>132</v>
      </c>
      <c r="BE196" s="195">
        <f t="shared" si="34"/>
        <v>0</v>
      </c>
      <c r="BF196" s="195">
        <f t="shared" si="35"/>
        <v>0</v>
      </c>
      <c r="BG196" s="195">
        <f t="shared" si="36"/>
        <v>0</v>
      </c>
      <c r="BH196" s="195">
        <f t="shared" si="37"/>
        <v>0</v>
      </c>
      <c r="BI196" s="195">
        <f t="shared" si="38"/>
        <v>0</v>
      </c>
      <c r="BJ196" s="15" t="s">
        <v>24</v>
      </c>
      <c r="BK196" s="195">
        <f t="shared" si="39"/>
        <v>0</v>
      </c>
      <c r="BL196" s="15" t="s">
        <v>139</v>
      </c>
      <c r="BM196" s="15" t="s">
        <v>506</v>
      </c>
    </row>
    <row r="197" spans="2:65" s="1" customFormat="1" ht="22.5" customHeight="1" x14ac:dyDescent="0.3">
      <c r="B197" s="33"/>
      <c r="C197" s="184" t="s">
        <v>507</v>
      </c>
      <c r="D197" s="184" t="s">
        <v>135</v>
      </c>
      <c r="E197" s="185" t="s">
        <v>508</v>
      </c>
      <c r="F197" s="186" t="s">
        <v>509</v>
      </c>
      <c r="G197" s="187" t="s">
        <v>145</v>
      </c>
      <c r="H197" s="188">
        <v>16</v>
      </c>
      <c r="I197" s="189"/>
      <c r="J197" s="189"/>
      <c r="K197" s="190">
        <f t="shared" si="27"/>
        <v>0</v>
      </c>
      <c r="L197" s="186" t="s">
        <v>146</v>
      </c>
      <c r="M197" s="53"/>
      <c r="N197" s="191" t="s">
        <v>35</v>
      </c>
      <c r="O197" s="192" t="s">
        <v>49</v>
      </c>
      <c r="P197" s="116">
        <f t="shared" si="28"/>
        <v>0</v>
      </c>
      <c r="Q197" s="116">
        <f t="shared" si="29"/>
        <v>0</v>
      </c>
      <c r="R197" s="116">
        <f t="shared" si="30"/>
        <v>0</v>
      </c>
      <c r="S197" s="34"/>
      <c r="T197" s="193">
        <f t="shared" si="31"/>
        <v>0</v>
      </c>
      <c r="U197" s="193">
        <v>0</v>
      </c>
      <c r="V197" s="193">
        <f t="shared" si="32"/>
        <v>0</v>
      </c>
      <c r="W197" s="193">
        <v>0</v>
      </c>
      <c r="X197" s="194">
        <f t="shared" si="33"/>
        <v>0</v>
      </c>
      <c r="AR197" s="15" t="s">
        <v>139</v>
      </c>
      <c r="AT197" s="15" t="s">
        <v>135</v>
      </c>
      <c r="AU197" s="15" t="s">
        <v>88</v>
      </c>
      <c r="AY197" s="15" t="s">
        <v>132</v>
      </c>
      <c r="BE197" s="195">
        <f t="shared" si="34"/>
        <v>0</v>
      </c>
      <c r="BF197" s="195">
        <f t="shared" si="35"/>
        <v>0</v>
      </c>
      <c r="BG197" s="195">
        <f t="shared" si="36"/>
        <v>0</v>
      </c>
      <c r="BH197" s="195">
        <f t="shared" si="37"/>
        <v>0</v>
      </c>
      <c r="BI197" s="195">
        <f t="shared" si="38"/>
        <v>0</v>
      </c>
      <c r="BJ197" s="15" t="s">
        <v>24</v>
      </c>
      <c r="BK197" s="195">
        <f t="shared" si="39"/>
        <v>0</v>
      </c>
      <c r="BL197" s="15" t="s">
        <v>139</v>
      </c>
      <c r="BM197" s="15" t="s">
        <v>510</v>
      </c>
    </row>
    <row r="198" spans="2:65" s="1" customFormat="1" ht="22.5" customHeight="1" x14ac:dyDescent="0.3">
      <c r="B198" s="33"/>
      <c r="C198" s="196" t="s">
        <v>511</v>
      </c>
      <c r="D198" s="196" t="s">
        <v>153</v>
      </c>
      <c r="E198" s="197" t="s">
        <v>512</v>
      </c>
      <c r="F198" s="198" t="s">
        <v>513</v>
      </c>
      <c r="G198" s="199" t="s">
        <v>145</v>
      </c>
      <c r="H198" s="200">
        <v>16</v>
      </c>
      <c r="I198" s="201"/>
      <c r="J198" s="202"/>
      <c r="K198" s="203">
        <f t="shared" si="27"/>
        <v>0</v>
      </c>
      <c r="L198" s="198" t="s">
        <v>146</v>
      </c>
      <c r="M198" s="204"/>
      <c r="N198" s="205" t="s">
        <v>35</v>
      </c>
      <c r="O198" s="192" t="s">
        <v>49</v>
      </c>
      <c r="P198" s="116">
        <f t="shared" si="28"/>
        <v>0</v>
      </c>
      <c r="Q198" s="116">
        <f t="shared" si="29"/>
        <v>0</v>
      </c>
      <c r="R198" s="116">
        <f t="shared" si="30"/>
        <v>0</v>
      </c>
      <c r="S198" s="34"/>
      <c r="T198" s="193">
        <f t="shared" si="31"/>
        <v>0</v>
      </c>
      <c r="U198" s="193">
        <v>2.9999999999999997E-4</v>
      </c>
      <c r="V198" s="193">
        <f t="shared" si="32"/>
        <v>4.7999999999999996E-3</v>
      </c>
      <c r="W198" s="193">
        <v>0</v>
      </c>
      <c r="X198" s="194">
        <f t="shared" si="33"/>
        <v>0</v>
      </c>
      <c r="AR198" s="15" t="s">
        <v>156</v>
      </c>
      <c r="AT198" s="15" t="s">
        <v>153</v>
      </c>
      <c r="AU198" s="15" t="s">
        <v>88</v>
      </c>
      <c r="AY198" s="15" t="s">
        <v>132</v>
      </c>
      <c r="BE198" s="195">
        <f t="shared" si="34"/>
        <v>0</v>
      </c>
      <c r="BF198" s="195">
        <f t="shared" si="35"/>
        <v>0</v>
      </c>
      <c r="BG198" s="195">
        <f t="shared" si="36"/>
        <v>0</v>
      </c>
      <c r="BH198" s="195">
        <f t="shared" si="37"/>
        <v>0</v>
      </c>
      <c r="BI198" s="195">
        <f t="shared" si="38"/>
        <v>0</v>
      </c>
      <c r="BJ198" s="15" t="s">
        <v>24</v>
      </c>
      <c r="BK198" s="195">
        <f t="shared" si="39"/>
        <v>0</v>
      </c>
      <c r="BL198" s="15" t="s">
        <v>139</v>
      </c>
      <c r="BM198" s="15" t="s">
        <v>514</v>
      </c>
    </row>
    <row r="199" spans="2:65" s="1" customFormat="1" ht="22.5" customHeight="1" x14ac:dyDescent="0.3">
      <c r="B199" s="33"/>
      <c r="C199" s="184" t="s">
        <v>515</v>
      </c>
      <c r="D199" s="184" t="s">
        <v>135</v>
      </c>
      <c r="E199" s="185" t="s">
        <v>516</v>
      </c>
      <c r="F199" s="186" t="s">
        <v>517</v>
      </c>
      <c r="G199" s="187" t="s">
        <v>145</v>
      </c>
      <c r="H199" s="188">
        <v>4</v>
      </c>
      <c r="I199" s="189"/>
      <c r="J199" s="189"/>
      <c r="K199" s="190">
        <f t="shared" si="27"/>
        <v>0</v>
      </c>
      <c r="L199" s="186" t="s">
        <v>146</v>
      </c>
      <c r="M199" s="53"/>
      <c r="N199" s="191" t="s">
        <v>35</v>
      </c>
      <c r="O199" s="192" t="s">
        <v>49</v>
      </c>
      <c r="P199" s="116">
        <f t="shared" si="28"/>
        <v>0</v>
      </c>
      <c r="Q199" s="116">
        <f t="shared" si="29"/>
        <v>0</v>
      </c>
      <c r="R199" s="116">
        <f t="shared" si="30"/>
        <v>0</v>
      </c>
      <c r="S199" s="34"/>
      <c r="T199" s="193">
        <f t="shared" si="31"/>
        <v>0</v>
      </c>
      <c r="U199" s="193">
        <v>0</v>
      </c>
      <c r="V199" s="193">
        <f t="shared" si="32"/>
        <v>0</v>
      </c>
      <c r="W199" s="193">
        <v>0</v>
      </c>
      <c r="X199" s="194">
        <f t="shared" si="33"/>
        <v>0</v>
      </c>
      <c r="AR199" s="15" t="s">
        <v>139</v>
      </c>
      <c r="AT199" s="15" t="s">
        <v>135</v>
      </c>
      <c r="AU199" s="15" t="s">
        <v>88</v>
      </c>
      <c r="AY199" s="15" t="s">
        <v>132</v>
      </c>
      <c r="BE199" s="195">
        <f t="shared" si="34"/>
        <v>0</v>
      </c>
      <c r="BF199" s="195">
        <f t="shared" si="35"/>
        <v>0</v>
      </c>
      <c r="BG199" s="195">
        <f t="shared" si="36"/>
        <v>0</v>
      </c>
      <c r="BH199" s="195">
        <f t="shared" si="37"/>
        <v>0</v>
      </c>
      <c r="BI199" s="195">
        <f t="shared" si="38"/>
        <v>0</v>
      </c>
      <c r="BJ199" s="15" t="s">
        <v>24</v>
      </c>
      <c r="BK199" s="195">
        <f t="shared" si="39"/>
        <v>0</v>
      </c>
      <c r="BL199" s="15" t="s">
        <v>139</v>
      </c>
      <c r="BM199" s="15" t="s">
        <v>518</v>
      </c>
    </row>
    <row r="200" spans="2:65" s="1" customFormat="1" ht="22.5" customHeight="1" x14ac:dyDescent="0.3">
      <c r="B200" s="33"/>
      <c r="C200" s="196" t="s">
        <v>519</v>
      </c>
      <c r="D200" s="196" t="s">
        <v>153</v>
      </c>
      <c r="E200" s="197" t="s">
        <v>520</v>
      </c>
      <c r="F200" s="198" t="s">
        <v>521</v>
      </c>
      <c r="G200" s="199" t="s">
        <v>165</v>
      </c>
      <c r="H200" s="200">
        <v>3</v>
      </c>
      <c r="I200" s="201"/>
      <c r="J200" s="202"/>
      <c r="K200" s="203">
        <f t="shared" si="27"/>
        <v>0</v>
      </c>
      <c r="L200" s="198" t="s">
        <v>35</v>
      </c>
      <c r="M200" s="204"/>
      <c r="N200" s="205" t="s">
        <v>35</v>
      </c>
      <c r="O200" s="192" t="s">
        <v>49</v>
      </c>
      <c r="P200" s="116">
        <f t="shared" si="28"/>
        <v>0</v>
      </c>
      <c r="Q200" s="116">
        <f t="shared" si="29"/>
        <v>0</v>
      </c>
      <c r="R200" s="116">
        <f t="shared" si="30"/>
        <v>0</v>
      </c>
      <c r="S200" s="34"/>
      <c r="T200" s="193">
        <f t="shared" si="31"/>
        <v>0</v>
      </c>
      <c r="U200" s="193">
        <v>0</v>
      </c>
      <c r="V200" s="193">
        <f t="shared" si="32"/>
        <v>0</v>
      </c>
      <c r="W200" s="193">
        <v>0</v>
      </c>
      <c r="X200" s="194">
        <f t="shared" si="33"/>
        <v>0</v>
      </c>
      <c r="AR200" s="15" t="s">
        <v>156</v>
      </c>
      <c r="AT200" s="15" t="s">
        <v>153</v>
      </c>
      <c r="AU200" s="15" t="s">
        <v>88</v>
      </c>
      <c r="AY200" s="15" t="s">
        <v>132</v>
      </c>
      <c r="BE200" s="195">
        <f t="shared" si="34"/>
        <v>0</v>
      </c>
      <c r="BF200" s="195">
        <f t="shared" si="35"/>
        <v>0</v>
      </c>
      <c r="BG200" s="195">
        <f t="shared" si="36"/>
        <v>0</v>
      </c>
      <c r="BH200" s="195">
        <f t="shared" si="37"/>
        <v>0</v>
      </c>
      <c r="BI200" s="195">
        <f t="shared" si="38"/>
        <v>0</v>
      </c>
      <c r="BJ200" s="15" t="s">
        <v>24</v>
      </c>
      <c r="BK200" s="195">
        <f t="shared" si="39"/>
        <v>0</v>
      </c>
      <c r="BL200" s="15" t="s">
        <v>139</v>
      </c>
      <c r="BM200" s="15" t="s">
        <v>522</v>
      </c>
    </row>
    <row r="201" spans="2:65" s="1" customFormat="1" ht="22.5" customHeight="1" x14ac:dyDescent="0.3">
      <c r="B201" s="33"/>
      <c r="C201" s="184" t="s">
        <v>523</v>
      </c>
      <c r="D201" s="184" t="s">
        <v>135</v>
      </c>
      <c r="E201" s="185" t="s">
        <v>524</v>
      </c>
      <c r="F201" s="186" t="s">
        <v>525</v>
      </c>
      <c r="G201" s="187" t="s">
        <v>145</v>
      </c>
      <c r="H201" s="188">
        <v>17</v>
      </c>
      <c r="I201" s="189"/>
      <c r="J201" s="189"/>
      <c r="K201" s="190">
        <f t="shared" si="27"/>
        <v>0</v>
      </c>
      <c r="L201" s="186" t="s">
        <v>35</v>
      </c>
      <c r="M201" s="53"/>
      <c r="N201" s="191" t="s">
        <v>35</v>
      </c>
      <c r="O201" s="192" t="s">
        <v>49</v>
      </c>
      <c r="P201" s="116">
        <f t="shared" si="28"/>
        <v>0</v>
      </c>
      <c r="Q201" s="116">
        <f t="shared" si="29"/>
        <v>0</v>
      </c>
      <c r="R201" s="116">
        <f t="shared" si="30"/>
        <v>0</v>
      </c>
      <c r="S201" s="34"/>
      <c r="T201" s="193">
        <f t="shared" si="31"/>
        <v>0</v>
      </c>
      <c r="U201" s="193">
        <v>0</v>
      </c>
      <c r="V201" s="193">
        <f t="shared" si="32"/>
        <v>0</v>
      </c>
      <c r="W201" s="193">
        <v>0</v>
      </c>
      <c r="X201" s="194">
        <f t="shared" si="33"/>
        <v>0</v>
      </c>
      <c r="AR201" s="15" t="s">
        <v>139</v>
      </c>
      <c r="AT201" s="15" t="s">
        <v>135</v>
      </c>
      <c r="AU201" s="15" t="s">
        <v>88</v>
      </c>
      <c r="AY201" s="15" t="s">
        <v>132</v>
      </c>
      <c r="BE201" s="195">
        <f t="shared" si="34"/>
        <v>0</v>
      </c>
      <c r="BF201" s="195">
        <f t="shared" si="35"/>
        <v>0</v>
      </c>
      <c r="BG201" s="195">
        <f t="shared" si="36"/>
        <v>0</v>
      </c>
      <c r="BH201" s="195">
        <f t="shared" si="37"/>
        <v>0</v>
      </c>
      <c r="BI201" s="195">
        <f t="shared" si="38"/>
        <v>0</v>
      </c>
      <c r="BJ201" s="15" t="s">
        <v>24</v>
      </c>
      <c r="BK201" s="195">
        <f t="shared" si="39"/>
        <v>0</v>
      </c>
      <c r="BL201" s="15" t="s">
        <v>139</v>
      </c>
      <c r="BM201" s="15" t="s">
        <v>526</v>
      </c>
    </row>
    <row r="202" spans="2:65" s="1" customFormat="1" ht="22.5" customHeight="1" x14ac:dyDescent="0.3">
      <c r="B202" s="33"/>
      <c r="C202" s="196" t="s">
        <v>527</v>
      </c>
      <c r="D202" s="196" t="s">
        <v>153</v>
      </c>
      <c r="E202" s="197" t="s">
        <v>528</v>
      </c>
      <c r="F202" s="198" t="s">
        <v>529</v>
      </c>
      <c r="G202" s="199" t="s">
        <v>165</v>
      </c>
      <c r="H202" s="200">
        <v>17</v>
      </c>
      <c r="I202" s="201"/>
      <c r="J202" s="202"/>
      <c r="K202" s="203">
        <f t="shared" si="27"/>
        <v>0</v>
      </c>
      <c r="L202" s="198" t="s">
        <v>35</v>
      </c>
      <c r="M202" s="204"/>
      <c r="N202" s="205" t="s">
        <v>35</v>
      </c>
      <c r="O202" s="192" t="s">
        <v>49</v>
      </c>
      <c r="P202" s="116">
        <f t="shared" si="28"/>
        <v>0</v>
      </c>
      <c r="Q202" s="116">
        <f t="shared" si="29"/>
        <v>0</v>
      </c>
      <c r="R202" s="116">
        <f t="shared" si="30"/>
        <v>0</v>
      </c>
      <c r="S202" s="34"/>
      <c r="T202" s="193">
        <f t="shared" si="31"/>
        <v>0</v>
      </c>
      <c r="U202" s="193">
        <v>0</v>
      </c>
      <c r="V202" s="193">
        <f t="shared" si="32"/>
        <v>0</v>
      </c>
      <c r="W202" s="193">
        <v>0</v>
      </c>
      <c r="X202" s="194">
        <f t="shared" si="33"/>
        <v>0</v>
      </c>
      <c r="AR202" s="15" t="s">
        <v>156</v>
      </c>
      <c r="AT202" s="15" t="s">
        <v>153</v>
      </c>
      <c r="AU202" s="15" t="s">
        <v>88</v>
      </c>
      <c r="AY202" s="15" t="s">
        <v>132</v>
      </c>
      <c r="BE202" s="195">
        <f t="shared" si="34"/>
        <v>0</v>
      </c>
      <c r="BF202" s="195">
        <f t="shared" si="35"/>
        <v>0</v>
      </c>
      <c r="BG202" s="195">
        <f t="shared" si="36"/>
        <v>0</v>
      </c>
      <c r="BH202" s="195">
        <f t="shared" si="37"/>
        <v>0</v>
      </c>
      <c r="BI202" s="195">
        <f t="shared" si="38"/>
        <v>0</v>
      </c>
      <c r="BJ202" s="15" t="s">
        <v>24</v>
      </c>
      <c r="BK202" s="195">
        <f t="shared" si="39"/>
        <v>0</v>
      </c>
      <c r="BL202" s="15" t="s">
        <v>139</v>
      </c>
      <c r="BM202" s="15" t="s">
        <v>530</v>
      </c>
    </row>
    <row r="203" spans="2:65" s="1" customFormat="1" ht="22.5" customHeight="1" x14ac:dyDescent="0.3">
      <c r="B203" s="33"/>
      <c r="C203" s="184" t="s">
        <v>531</v>
      </c>
      <c r="D203" s="184" t="s">
        <v>135</v>
      </c>
      <c r="E203" s="185" t="s">
        <v>532</v>
      </c>
      <c r="F203" s="186" t="s">
        <v>533</v>
      </c>
      <c r="G203" s="187" t="s">
        <v>145</v>
      </c>
      <c r="H203" s="188">
        <v>1</v>
      </c>
      <c r="I203" s="189"/>
      <c r="J203" s="189"/>
      <c r="K203" s="190">
        <f t="shared" si="27"/>
        <v>0</v>
      </c>
      <c r="L203" s="186" t="s">
        <v>35</v>
      </c>
      <c r="M203" s="53"/>
      <c r="N203" s="191" t="s">
        <v>35</v>
      </c>
      <c r="O203" s="192" t="s">
        <v>49</v>
      </c>
      <c r="P203" s="116">
        <f t="shared" si="28"/>
        <v>0</v>
      </c>
      <c r="Q203" s="116">
        <f t="shared" si="29"/>
        <v>0</v>
      </c>
      <c r="R203" s="116">
        <f t="shared" si="30"/>
        <v>0</v>
      </c>
      <c r="S203" s="34"/>
      <c r="T203" s="193">
        <f t="shared" si="31"/>
        <v>0</v>
      </c>
      <c r="U203" s="193">
        <v>0</v>
      </c>
      <c r="V203" s="193">
        <f t="shared" si="32"/>
        <v>0</v>
      </c>
      <c r="W203" s="193">
        <v>0</v>
      </c>
      <c r="X203" s="194">
        <f t="shared" si="33"/>
        <v>0</v>
      </c>
      <c r="AR203" s="15" t="s">
        <v>139</v>
      </c>
      <c r="AT203" s="15" t="s">
        <v>135</v>
      </c>
      <c r="AU203" s="15" t="s">
        <v>88</v>
      </c>
      <c r="AY203" s="15" t="s">
        <v>132</v>
      </c>
      <c r="BE203" s="195">
        <f t="shared" si="34"/>
        <v>0</v>
      </c>
      <c r="BF203" s="195">
        <f t="shared" si="35"/>
        <v>0</v>
      </c>
      <c r="BG203" s="195">
        <f t="shared" si="36"/>
        <v>0</v>
      </c>
      <c r="BH203" s="195">
        <f t="shared" si="37"/>
        <v>0</v>
      </c>
      <c r="BI203" s="195">
        <f t="shared" si="38"/>
        <v>0</v>
      </c>
      <c r="BJ203" s="15" t="s">
        <v>24</v>
      </c>
      <c r="BK203" s="195">
        <f t="shared" si="39"/>
        <v>0</v>
      </c>
      <c r="BL203" s="15" t="s">
        <v>139</v>
      </c>
      <c r="BM203" s="15" t="s">
        <v>534</v>
      </c>
    </row>
    <row r="204" spans="2:65" s="1" customFormat="1" ht="22.5" customHeight="1" x14ac:dyDescent="0.3">
      <c r="B204" s="33"/>
      <c r="C204" s="196" t="s">
        <v>535</v>
      </c>
      <c r="D204" s="196" t="s">
        <v>153</v>
      </c>
      <c r="E204" s="197" t="s">
        <v>536</v>
      </c>
      <c r="F204" s="198" t="s">
        <v>537</v>
      </c>
      <c r="G204" s="199" t="s">
        <v>145</v>
      </c>
      <c r="H204" s="200">
        <v>1</v>
      </c>
      <c r="I204" s="201"/>
      <c r="J204" s="202"/>
      <c r="K204" s="203">
        <f t="shared" si="27"/>
        <v>0</v>
      </c>
      <c r="L204" s="198" t="s">
        <v>35</v>
      </c>
      <c r="M204" s="204"/>
      <c r="N204" s="205" t="s">
        <v>35</v>
      </c>
      <c r="O204" s="192" t="s">
        <v>49</v>
      </c>
      <c r="P204" s="116">
        <f t="shared" si="28"/>
        <v>0</v>
      </c>
      <c r="Q204" s="116">
        <f t="shared" si="29"/>
        <v>0</v>
      </c>
      <c r="R204" s="116">
        <f t="shared" si="30"/>
        <v>0</v>
      </c>
      <c r="S204" s="34"/>
      <c r="T204" s="193">
        <f t="shared" si="31"/>
        <v>0</v>
      </c>
      <c r="U204" s="193">
        <v>1.7000000000000001E-4</v>
      </c>
      <c r="V204" s="193">
        <f t="shared" si="32"/>
        <v>1.7000000000000001E-4</v>
      </c>
      <c r="W204" s="193">
        <v>0</v>
      </c>
      <c r="X204" s="194">
        <f t="shared" si="33"/>
        <v>0</v>
      </c>
      <c r="AR204" s="15" t="s">
        <v>156</v>
      </c>
      <c r="AT204" s="15" t="s">
        <v>153</v>
      </c>
      <c r="AU204" s="15" t="s">
        <v>88</v>
      </c>
      <c r="AY204" s="15" t="s">
        <v>132</v>
      </c>
      <c r="BE204" s="195">
        <f t="shared" si="34"/>
        <v>0</v>
      </c>
      <c r="BF204" s="195">
        <f t="shared" si="35"/>
        <v>0</v>
      </c>
      <c r="BG204" s="195">
        <f t="shared" si="36"/>
        <v>0</v>
      </c>
      <c r="BH204" s="195">
        <f t="shared" si="37"/>
        <v>0</v>
      </c>
      <c r="BI204" s="195">
        <f t="shared" si="38"/>
        <v>0</v>
      </c>
      <c r="BJ204" s="15" t="s">
        <v>24</v>
      </c>
      <c r="BK204" s="195">
        <f t="shared" si="39"/>
        <v>0</v>
      </c>
      <c r="BL204" s="15" t="s">
        <v>139</v>
      </c>
      <c r="BM204" s="15" t="s">
        <v>538</v>
      </c>
    </row>
    <row r="205" spans="2:65" s="1" customFormat="1" ht="22.5" customHeight="1" x14ac:dyDescent="0.3">
      <c r="B205" s="33"/>
      <c r="C205" s="184" t="s">
        <v>539</v>
      </c>
      <c r="D205" s="184" t="s">
        <v>135</v>
      </c>
      <c r="E205" s="185" t="s">
        <v>540</v>
      </c>
      <c r="F205" s="186" t="s">
        <v>541</v>
      </c>
      <c r="G205" s="187" t="s">
        <v>145</v>
      </c>
      <c r="H205" s="188">
        <v>4</v>
      </c>
      <c r="I205" s="189"/>
      <c r="J205" s="189"/>
      <c r="K205" s="190">
        <f t="shared" si="27"/>
        <v>0</v>
      </c>
      <c r="L205" s="186" t="s">
        <v>146</v>
      </c>
      <c r="M205" s="53"/>
      <c r="N205" s="191" t="s">
        <v>35</v>
      </c>
      <c r="O205" s="192" t="s">
        <v>49</v>
      </c>
      <c r="P205" s="116">
        <f t="shared" si="28"/>
        <v>0</v>
      </c>
      <c r="Q205" s="116">
        <f t="shared" si="29"/>
        <v>0</v>
      </c>
      <c r="R205" s="116">
        <f t="shared" si="30"/>
        <v>0</v>
      </c>
      <c r="S205" s="34"/>
      <c r="T205" s="193">
        <f t="shared" si="31"/>
        <v>0</v>
      </c>
      <c r="U205" s="193">
        <v>0</v>
      </c>
      <c r="V205" s="193">
        <f t="shared" si="32"/>
        <v>0</v>
      </c>
      <c r="W205" s="193">
        <v>0</v>
      </c>
      <c r="X205" s="194">
        <f t="shared" si="33"/>
        <v>0</v>
      </c>
      <c r="AR205" s="15" t="s">
        <v>139</v>
      </c>
      <c r="AT205" s="15" t="s">
        <v>135</v>
      </c>
      <c r="AU205" s="15" t="s">
        <v>88</v>
      </c>
      <c r="AY205" s="15" t="s">
        <v>132</v>
      </c>
      <c r="BE205" s="195">
        <f t="shared" si="34"/>
        <v>0</v>
      </c>
      <c r="BF205" s="195">
        <f t="shared" si="35"/>
        <v>0</v>
      </c>
      <c r="BG205" s="195">
        <f t="shared" si="36"/>
        <v>0</v>
      </c>
      <c r="BH205" s="195">
        <f t="shared" si="37"/>
        <v>0</v>
      </c>
      <c r="BI205" s="195">
        <f t="shared" si="38"/>
        <v>0</v>
      </c>
      <c r="BJ205" s="15" t="s">
        <v>24</v>
      </c>
      <c r="BK205" s="195">
        <f t="shared" si="39"/>
        <v>0</v>
      </c>
      <c r="BL205" s="15" t="s">
        <v>139</v>
      </c>
      <c r="BM205" s="15" t="s">
        <v>542</v>
      </c>
    </row>
    <row r="206" spans="2:65" s="1" customFormat="1" ht="22.5" customHeight="1" x14ac:dyDescent="0.3">
      <c r="B206" s="33"/>
      <c r="C206" s="196" t="s">
        <v>543</v>
      </c>
      <c r="D206" s="196" t="s">
        <v>153</v>
      </c>
      <c r="E206" s="197" t="s">
        <v>544</v>
      </c>
      <c r="F206" s="198" t="s">
        <v>545</v>
      </c>
      <c r="G206" s="199" t="s">
        <v>165</v>
      </c>
      <c r="H206" s="200">
        <v>4</v>
      </c>
      <c r="I206" s="201"/>
      <c r="J206" s="202"/>
      <c r="K206" s="203">
        <f t="shared" si="27"/>
        <v>0</v>
      </c>
      <c r="L206" s="198" t="s">
        <v>35</v>
      </c>
      <c r="M206" s="204"/>
      <c r="N206" s="205" t="s">
        <v>35</v>
      </c>
      <c r="O206" s="192" t="s">
        <v>49</v>
      </c>
      <c r="P206" s="116">
        <f t="shared" si="28"/>
        <v>0</v>
      </c>
      <c r="Q206" s="116">
        <f t="shared" si="29"/>
        <v>0</v>
      </c>
      <c r="R206" s="116">
        <f t="shared" si="30"/>
        <v>0</v>
      </c>
      <c r="S206" s="34"/>
      <c r="T206" s="193">
        <f t="shared" si="31"/>
        <v>0</v>
      </c>
      <c r="U206" s="193">
        <v>0</v>
      </c>
      <c r="V206" s="193">
        <f t="shared" si="32"/>
        <v>0</v>
      </c>
      <c r="W206" s="193">
        <v>0</v>
      </c>
      <c r="X206" s="194">
        <f t="shared" si="33"/>
        <v>0</v>
      </c>
      <c r="AR206" s="15" t="s">
        <v>156</v>
      </c>
      <c r="AT206" s="15" t="s">
        <v>153</v>
      </c>
      <c r="AU206" s="15" t="s">
        <v>88</v>
      </c>
      <c r="AY206" s="15" t="s">
        <v>132</v>
      </c>
      <c r="BE206" s="195">
        <f t="shared" si="34"/>
        <v>0</v>
      </c>
      <c r="BF206" s="195">
        <f t="shared" si="35"/>
        <v>0</v>
      </c>
      <c r="BG206" s="195">
        <f t="shared" si="36"/>
        <v>0</v>
      </c>
      <c r="BH206" s="195">
        <f t="shared" si="37"/>
        <v>0</v>
      </c>
      <c r="BI206" s="195">
        <f t="shared" si="38"/>
        <v>0</v>
      </c>
      <c r="BJ206" s="15" t="s">
        <v>24</v>
      </c>
      <c r="BK206" s="195">
        <f t="shared" si="39"/>
        <v>0</v>
      </c>
      <c r="BL206" s="15" t="s">
        <v>139</v>
      </c>
      <c r="BM206" s="15" t="s">
        <v>546</v>
      </c>
    </row>
    <row r="207" spans="2:65" s="1" customFormat="1" ht="31.5" customHeight="1" x14ac:dyDescent="0.3">
      <c r="B207" s="33"/>
      <c r="C207" s="184" t="s">
        <v>547</v>
      </c>
      <c r="D207" s="184" t="s">
        <v>135</v>
      </c>
      <c r="E207" s="185" t="s">
        <v>548</v>
      </c>
      <c r="F207" s="186" t="s">
        <v>549</v>
      </c>
      <c r="G207" s="187" t="s">
        <v>145</v>
      </c>
      <c r="H207" s="188">
        <v>1</v>
      </c>
      <c r="I207" s="189"/>
      <c r="J207" s="189"/>
      <c r="K207" s="190">
        <f t="shared" si="27"/>
        <v>0</v>
      </c>
      <c r="L207" s="186" t="s">
        <v>146</v>
      </c>
      <c r="M207" s="53"/>
      <c r="N207" s="191" t="s">
        <v>35</v>
      </c>
      <c r="O207" s="192" t="s">
        <v>49</v>
      </c>
      <c r="P207" s="116">
        <f t="shared" si="28"/>
        <v>0</v>
      </c>
      <c r="Q207" s="116">
        <f t="shared" si="29"/>
        <v>0</v>
      </c>
      <c r="R207" s="116">
        <f t="shared" si="30"/>
        <v>0</v>
      </c>
      <c r="S207" s="34"/>
      <c r="T207" s="193">
        <f t="shared" si="31"/>
        <v>0</v>
      </c>
      <c r="U207" s="193">
        <v>0</v>
      </c>
      <c r="V207" s="193">
        <f t="shared" si="32"/>
        <v>0</v>
      </c>
      <c r="W207" s="193">
        <v>0</v>
      </c>
      <c r="X207" s="194">
        <f t="shared" si="33"/>
        <v>0</v>
      </c>
      <c r="AR207" s="15" t="s">
        <v>139</v>
      </c>
      <c r="AT207" s="15" t="s">
        <v>135</v>
      </c>
      <c r="AU207" s="15" t="s">
        <v>88</v>
      </c>
      <c r="AY207" s="15" t="s">
        <v>132</v>
      </c>
      <c r="BE207" s="195">
        <f t="shared" si="34"/>
        <v>0</v>
      </c>
      <c r="BF207" s="195">
        <f t="shared" si="35"/>
        <v>0</v>
      </c>
      <c r="BG207" s="195">
        <f t="shared" si="36"/>
        <v>0</v>
      </c>
      <c r="BH207" s="195">
        <f t="shared" si="37"/>
        <v>0</v>
      </c>
      <c r="BI207" s="195">
        <f t="shared" si="38"/>
        <v>0</v>
      </c>
      <c r="BJ207" s="15" t="s">
        <v>24</v>
      </c>
      <c r="BK207" s="195">
        <f t="shared" si="39"/>
        <v>0</v>
      </c>
      <c r="BL207" s="15" t="s">
        <v>139</v>
      </c>
      <c r="BM207" s="15" t="s">
        <v>550</v>
      </c>
    </row>
    <row r="208" spans="2:65" s="1" customFormat="1" ht="22.5" customHeight="1" x14ac:dyDescent="0.3">
      <c r="B208" s="33"/>
      <c r="C208" s="196" t="s">
        <v>551</v>
      </c>
      <c r="D208" s="196" t="s">
        <v>153</v>
      </c>
      <c r="E208" s="197" t="s">
        <v>552</v>
      </c>
      <c r="F208" s="198" t="s">
        <v>553</v>
      </c>
      <c r="G208" s="199" t="s">
        <v>145</v>
      </c>
      <c r="H208" s="200">
        <v>1</v>
      </c>
      <c r="I208" s="201"/>
      <c r="J208" s="202"/>
      <c r="K208" s="203">
        <f t="shared" si="27"/>
        <v>0</v>
      </c>
      <c r="L208" s="198" t="s">
        <v>146</v>
      </c>
      <c r="M208" s="204"/>
      <c r="N208" s="205" t="s">
        <v>35</v>
      </c>
      <c r="O208" s="192" t="s">
        <v>49</v>
      </c>
      <c r="P208" s="116">
        <f t="shared" si="28"/>
        <v>0</v>
      </c>
      <c r="Q208" s="116">
        <f t="shared" si="29"/>
        <v>0</v>
      </c>
      <c r="R208" s="116">
        <f t="shared" si="30"/>
        <v>0</v>
      </c>
      <c r="S208" s="34"/>
      <c r="T208" s="193">
        <f t="shared" si="31"/>
        <v>0</v>
      </c>
      <c r="U208" s="193">
        <v>5.0000000000000001E-4</v>
      </c>
      <c r="V208" s="193">
        <f t="shared" si="32"/>
        <v>5.0000000000000001E-4</v>
      </c>
      <c r="W208" s="193">
        <v>0</v>
      </c>
      <c r="X208" s="194">
        <f t="shared" si="33"/>
        <v>0</v>
      </c>
      <c r="AR208" s="15" t="s">
        <v>156</v>
      </c>
      <c r="AT208" s="15" t="s">
        <v>153</v>
      </c>
      <c r="AU208" s="15" t="s">
        <v>88</v>
      </c>
      <c r="AY208" s="15" t="s">
        <v>132</v>
      </c>
      <c r="BE208" s="195">
        <f t="shared" si="34"/>
        <v>0</v>
      </c>
      <c r="BF208" s="195">
        <f t="shared" si="35"/>
        <v>0</v>
      </c>
      <c r="BG208" s="195">
        <f t="shared" si="36"/>
        <v>0</v>
      </c>
      <c r="BH208" s="195">
        <f t="shared" si="37"/>
        <v>0</v>
      </c>
      <c r="BI208" s="195">
        <f t="shared" si="38"/>
        <v>0</v>
      </c>
      <c r="BJ208" s="15" t="s">
        <v>24</v>
      </c>
      <c r="BK208" s="195">
        <f t="shared" si="39"/>
        <v>0</v>
      </c>
      <c r="BL208" s="15" t="s">
        <v>139</v>
      </c>
      <c r="BM208" s="15" t="s">
        <v>554</v>
      </c>
    </row>
    <row r="209" spans="2:65" s="10" customFormat="1" ht="29.85" customHeight="1" x14ac:dyDescent="0.3">
      <c r="B209" s="166"/>
      <c r="C209" s="167"/>
      <c r="D209" s="181" t="s">
        <v>79</v>
      </c>
      <c r="E209" s="182" t="s">
        <v>555</v>
      </c>
      <c r="F209" s="182" t="s">
        <v>556</v>
      </c>
      <c r="G209" s="167"/>
      <c r="H209" s="167"/>
      <c r="I209" s="170"/>
      <c r="J209" s="170"/>
      <c r="K209" s="183">
        <f>BK209</f>
        <v>0</v>
      </c>
      <c r="L209" s="167"/>
      <c r="M209" s="172"/>
      <c r="N209" s="173"/>
      <c r="O209" s="174"/>
      <c r="P209" s="174"/>
      <c r="Q209" s="175">
        <f>SUM(Q210:Q225)</f>
        <v>0</v>
      </c>
      <c r="R209" s="175">
        <f>SUM(R210:R225)</f>
        <v>0</v>
      </c>
      <c r="S209" s="174"/>
      <c r="T209" s="176">
        <f>SUM(T210:T225)</f>
        <v>0</v>
      </c>
      <c r="U209" s="174"/>
      <c r="V209" s="176">
        <f>SUM(V210:V225)</f>
        <v>0.32640000000000002</v>
      </c>
      <c r="W209" s="174"/>
      <c r="X209" s="177">
        <f>SUM(X210:X225)</f>
        <v>0</v>
      </c>
      <c r="AR209" s="178" t="s">
        <v>88</v>
      </c>
      <c r="AT209" s="179" t="s">
        <v>79</v>
      </c>
      <c r="AU209" s="179" t="s">
        <v>24</v>
      </c>
      <c r="AY209" s="178" t="s">
        <v>132</v>
      </c>
      <c r="BK209" s="180">
        <f>SUM(BK210:BK225)</f>
        <v>0</v>
      </c>
    </row>
    <row r="210" spans="2:65" s="1" customFormat="1" ht="22.5" customHeight="1" x14ac:dyDescent="0.3">
      <c r="B210" s="33"/>
      <c r="C210" s="184" t="s">
        <v>32</v>
      </c>
      <c r="D210" s="184" t="s">
        <v>135</v>
      </c>
      <c r="E210" s="185" t="s">
        <v>557</v>
      </c>
      <c r="F210" s="186" t="s">
        <v>558</v>
      </c>
      <c r="G210" s="187" t="s">
        <v>145</v>
      </c>
      <c r="H210" s="188">
        <v>2</v>
      </c>
      <c r="I210" s="189"/>
      <c r="J210" s="189"/>
      <c r="K210" s="190">
        <f t="shared" ref="K210:K225" si="40">ROUND(P210*H210,2)</f>
        <v>0</v>
      </c>
      <c r="L210" s="186" t="s">
        <v>146</v>
      </c>
      <c r="M210" s="53"/>
      <c r="N210" s="191" t="s">
        <v>35</v>
      </c>
      <c r="O210" s="192" t="s">
        <v>49</v>
      </c>
      <c r="P210" s="116">
        <f t="shared" ref="P210:P225" si="41">I210+J210</f>
        <v>0</v>
      </c>
      <c r="Q210" s="116">
        <f t="shared" ref="Q210:Q225" si="42">ROUND(I210*H210,2)</f>
        <v>0</v>
      </c>
      <c r="R210" s="116">
        <f t="shared" ref="R210:R225" si="43">ROUND(J210*H210,2)</f>
        <v>0</v>
      </c>
      <c r="S210" s="34"/>
      <c r="T210" s="193">
        <f t="shared" ref="T210:T225" si="44">S210*H210</f>
        <v>0</v>
      </c>
      <c r="U210" s="193">
        <v>0</v>
      </c>
      <c r="V210" s="193">
        <f t="shared" ref="V210:V225" si="45">U210*H210</f>
        <v>0</v>
      </c>
      <c r="W210" s="193">
        <v>0</v>
      </c>
      <c r="X210" s="194">
        <f t="shared" ref="X210:X225" si="46">W210*H210</f>
        <v>0</v>
      </c>
      <c r="AR210" s="15" t="s">
        <v>139</v>
      </c>
      <c r="AT210" s="15" t="s">
        <v>135</v>
      </c>
      <c r="AU210" s="15" t="s">
        <v>88</v>
      </c>
      <c r="AY210" s="15" t="s">
        <v>132</v>
      </c>
      <c r="BE210" s="195">
        <f t="shared" ref="BE210:BE225" si="47">IF(O210="základní",K210,0)</f>
        <v>0</v>
      </c>
      <c r="BF210" s="195">
        <f t="shared" ref="BF210:BF225" si="48">IF(O210="snížená",K210,0)</f>
        <v>0</v>
      </c>
      <c r="BG210" s="195">
        <f t="shared" ref="BG210:BG225" si="49">IF(O210="zákl. přenesená",K210,0)</f>
        <v>0</v>
      </c>
      <c r="BH210" s="195">
        <f t="shared" ref="BH210:BH225" si="50">IF(O210="sníž. přenesená",K210,0)</f>
        <v>0</v>
      </c>
      <c r="BI210" s="195">
        <f t="shared" ref="BI210:BI225" si="51">IF(O210="nulová",K210,0)</f>
        <v>0</v>
      </c>
      <c r="BJ210" s="15" t="s">
        <v>24</v>
      </c>
      <c r="BK210" s="195">
        <f t="shared" ref="BK210:BK225" si="52">ROUND(P210*H210,2)</f>
        <v>0</v>
      </c>
      <c r="BL210" s="15" t="s">
        <v>139</v>
      </c>
      <c r="BM210" s="15" t="s">
        <v>559</v>
      </c>
    </row>
    <row r="211" spans="2:65" s="1" customFormat="1" ht="22.5" customHeight="1" x14ac:dyDescent="0.3">
      <c r="B211" s="33"/>
      <c r="C211" s="196" t="s">
        <v>560</v>
      </c>
      <c r="D211" s="196" t="s">
        <v>153</v>
      </c>
      <c r="E211" s="197" t="s">
        <v>561</v>
      </c>
      <c r="F211" s="198" t="s">
        <v>562</v>
      </c>
      <c r="G211" s="199" t="s">
        <v>145</v>
      </c>
      <c r="H211" s="200">
        <v>2</v>
      </c>
      <c r="I211" s="201"/>
      <c r="J211" s="202"/>
      <c r="K211" s="203">
        <f t="shared" si="40"/>
        <v>0</v>
      </c>
      <c r="L211" s="198" t="s">
        <v>146</v>
      </c>
      <c r="M211" s="204"/>
      <c r="N211" s="205" t="s">
        <v>35</v>
      </c>
      <c r="O211" s="192" t="s">
        <v>49</v>
      </c>
      <c r="P211" s="116">
        <f t="shared" si="41"/>
        <v>0</v>
      </c>
      <c r="Q211" s="116">
        <f t="shared" si="42"/>
        <v>0</v>
      </c>
      <c r="R211" s="116">
        <f t="shared" si="43"/>
        <v>0</v>
      </c>
      <c r="S211" s="34"/>
      <c r="T211" s="193">
        <f t="shared" si="44"/>
        <v>0</v>
      </c>
      <c r="U211" s="193">
        <v>6.3E-3</v>
      </c>
      <c r="V211" s="193">
        <f t="shared" si="45"/>
        <v>1.26E-2</v>
      </c>
      <c r="W211" s="193">
        <v>0</v>
      </c>
      <c r="X211" s="194">
        <f t="shared" si="46"/>
        <v>0</v>
      </c>
      <c r="AR211" s="15" t="s">
        <v>156</v>
      </c>
      <c r="AT211" s="15" t="s">
        <v>153</v>
      </c>
      <c r="AU211" s="15" t="s">
        <v>88</v>
      </c>
      <c r="AY211" s="15" t="s">
        <v>132</v>
      </c>
      <c r="BE211" s="195">
        <f t="shared" si="47"/>
        <v>0</v>
      </c>
      <c r="BF211" s="195">
        <f t="shared" si="48"/>
        <v>0</v>
      </c>
      <c r="BG211" s="195">
        <f t="shared" si="49"/>
        <v>0</v>
      </c>
      <c r="BH211" s="195">
        <f t="shared" si="50"/>
        <v>0</v>
      </c>
      <c r="BI211" s="195">
        <f t="shared" si="51"/>
        <v>0</v>
      </c>
      <c r="BJ211" s="15" t="s">
        <v>24</v>
      </c>
      <c r="BK211" s="195">
        <f t="shared" si="52"/>
        <v>0</v>
      </c>
      <c r="BL211" s="15" t="s">
        <v>139</v>
      </c>
      <c r="BM211" s="15" t="s">
        <v>563</v>
      </c>
    </row>
    <row r="212" spans="2:65" s="1" customFormat="1" ht="22.5" customHeight="1" x14ac:dyDescent="0.3">
      <c r="B212" s="33"/>
      <c r="C212" s="184" t="s">
        <v>564</v>
      </c>
      <c r="D212" s="184" t="s">
        <v>135</v>
      </c>
      <c r="E212" s="185" t="s">
        <v>557</v>
      </c>
      <c r="F212" s="186" t="s">
        <v>558</v>
      </c>
      <c r="G212" s="187" t="s">
        <v>145</v>
      </c>
      <c r="H212" s="188">
        <v>1</v>
      </c>
      <c r="I212" s="189"/>
      <c r="J212" s="189"/>
      <c r="K212" s="190">
        <f t="shared" si="40"/>
        <v>0</v>
      </c>
      <c r="L212" s="186" t="s">
        <v>146</v>
      </c>
      <c r="M212" s="53"/>
      <c r="N212" s="191" t="s">
        <v>35</v>
      </c>
      <c r="O212" s="192" t="s">
        <v>49</v>
      </c>
      <c r="P212" s="116">
        <f t="shared" si="41"/>
        <v>0</v>
      </c>
      <c r="Q212" s="116">
        <f t="shared" si="42"/>
        <v>0</v>
      </c>
      <c r="R212" s="116">
        <f t="shared" si="43"/>
        <v>0</v>
      </c>
      <c r="S212" s="34"/>
      <c r="T212" s="193">
        <f t="shared" si="44"/>
        <v>0</v>
      </c>
      <c r="U212" s="193">
        <v>0</v>
      </c>
      <c r="V212" s="193">
        <f t="shared" si="45"/>
        <v>0</v>
      </c>
      <c r="W212" s="193">
        <v>0</v>
      </c>
      <c r="X212" s="194">
        <f t="shared" si="46"/>
        <v>0</v>
      </c>
      <c r="AR212" s="15" t="s">
        <v>139</v>
      </c>
      <c r="AT212" s="15" t="s">
        <v>135</v>
      </c>
      <c r="AU212" s="15" t="s">
        <v>88</v>
      </c>
      <c r="AY212" s="15" t="s">
        <v>132</v>
      </c>
      <c r="BE212" s="195">
        <f t="shared" si="47"/>
        <v>0</v>
      </c>
      <c r="BF212" s="195">
        <f t="shared" si="48"/>
        <v>0</v>
      </c>
      <c r="BG212" s="195">
        <f t="shared" si="49"/>
        <v>0</v>
      </c>
      <c r="BH212" s="195">
        <f t="shared" si="50"/>
        <v>0</v>
      </c>
      <c r="BI212" s="195">
        <f t="shared" si="51"/>
        <v>0</v>
      </c>
      <c r="BJ212" s="15" t="s">
        <v>24</v>
      </c>
      <c r="BK212" s="195">
        <f t="shared" si="52"/>
        <v>0</v>
      </c>
      <c r="BL212" s="15" t="s">
        <v>139</v>
      </c>
      <c r="BM212" s="15" t="s">
        <v>565</v>
      </c>
    </row>
    <row r="213" spans="2:65" s="1" customFormat="1" ht="31.5" customHeight="1" x14ac:dyDescent="0.3">
      <c r="B213" s="33"/>
      <c r="C213" s="196" t="s">
        <v>566</v>
      </c>
      <c r="D213" s="196" t="s">
        <v>153</v>
      </c>
      <c r="E213" s="197" t="s">
        <v>567</v>
      </c>
      <c r="F213" s="198" t="s">
        <v>568</v>
      </c>
      <c r="G213" s="199" t="s">
        <v>145</v>
      </c>
      <c r="H213" s="200">
        <v>1</v>
      </c>
      <c r="I213" s="201"/>
      <c r="J213" s="202"/>
      <c r="K213" s="203">
        <f t="shared" si="40"/>
        <v>0</v>
      </c>
      <c r="L213" s="198" t="s">
        <v>35</v>
      </c>
      <c r="M213" s="204"/>
      <c r="N213" s="205" t="s">
        <v>35</v>
      </c>
      <c r="O213" s="192" t="s">
        <v>49</v>
      </c>
      <c r="P213" s="116">
        <f t="shared" si="41"/>
        <v>0</v>
      </c>
      <c r="Q213" s="116">
        <f t="shared" si="42"/>
        <v>0</v>
      </c>
      <c r="R213" s="116">
        <f t="shared" si="43"/>
        <v>0</v>
      </c>
      <c r="S213" s="34"/>
      <c r="T213" s="193">
        <f t="shared" si="44"/>
        <v>0</v>
      </c>
      <c r="U213" s="193">
        <v>6.3E-3</v>
      </c>
      <c r="V213" s="193">
        <f t="shared" si="45"/>
        <v>6.3E-3</v>
      </c>
      <c r="W213" s="193">
        <v>0</v>
      </c>
      <c r="X213" s="194">
        <f t="shared" si="46"/>
        <v>0</v>
      </c>
      <c r="AR213" s="15" t="s">
        <v>156</v>
      </c>
      <c r="AT213" s="15" t="s">
        <v>153</v>
      </c>
      <c r="AU213" s="15" t="s">
        <v>88</v>
      </c>
      <c r="AY213" s="15" t="s">
        <v>132</v>
      </c>
      <c r="BE213" s="195">
        <f t="shared" si="47"/>
        <v>0</v>
      </c>
      <c r="BF213" s="195">
        <f t="shared" si="48"/>
        <v>0</v>
      </c>
      <c r="BG213" s="195">
        <f t="shared" si="49"/>
        <v>0</v>
      </c>
      <c r="BH213" s="195">
        <f t="shared" si="50"/>
        <v>0</v>
      </c>
      <c r="BI213" s="195">
        <f t="shared" si="51"/>
        <v>0</v>
      </c>
      <c r="BJ213" s="15" t="s">
        <v>24</v>
      </c>
      <c r="BK213" s="195">
        <f t="shared" si="52"/>
        <v>0</v>
      </c>
      <c r="BL213" s="15" t="s">
        <v>139</v>
      </c>
      <c r="BM213" s="15" t="s">
        <v>569</v>
      </c>
    </row>
    <row r="214" spans="2:65" s="1" customFormat="1" ht="22.5" customHeight="1" x14ac:dyDescent="0.3">
      <c r="B214" s="33"/>
      <c r="C214" s="184" t="s">
        <v>570</v>
      </c>
      <c r="D214" s="184" t="s">
        <v>135</v>
      </c>
      <c r="E214" s="185" t="s">
        <v>571</v>
      </c>
      <c r="F214" s="186" t="s">
        <v>572</v>
      </c>
      <c r="G214" s="187" t="s">
        <v>145</v>
      </c>
      <c r="H214" s="188">
        <v>1</v>
      </c>
      <c r="I214" s="189"/>
      <c r="J214" s="189"/>
      <c r="K214" s="190">
        <f t="shared" si="40"/>
        <v>0</v>
      </c>
      <c r="L214" s="186" t="s">
        <v>146</v>
      </c>
      <c r="M214" s="53"/>
      <c r="N214" s="191" t="s">
        <v>35</v>
      </c>
      <c r="O214" s="192" t="s">
        <v>49</v>
      </c>
      <c r="P214" s="116">
        <f t="shared" si="41"/>
        <v>0</v>
      </c>
      <c r="Q214" s="116">
        <f t="shared" si="42"/>
        <v>0</v>
      </c>
      <c r="R214" s="116">
        <f t="shared" si="43"/>
        <v>0</v>
      </c>
      <c r="S214" s="34"/>
      <c r="T214" s="193">
        <f t="shared" si="44"/>
        <v>0</v>
      </c>
      <c r="U214" s="193">
        <v>0</v>
      </c>
      <c r="V214" s="193">
        <f t="shared" si="45"/>
        <v>0</v>
      </c>
      <c r="W214" s="193">
        <v>0</v>
      </c>
      <c r="X214" s="194">
        <f t="shared" si="46"/>
        <v>0</v>
      </c>
      <c r="AR214" s="15" t="s">
        <v>139</v>
      </c>
      <c r="AT214" s="15" t="s">
        <v>135</v>
      </c>
      <c r="AU214" s="15" t="s">
        <v>88</v>
      </c>
      <c r="AY214" s="15" t="s">
        <v>132</v>
      </c>
      <c r="BE214" s="195">
        <f t="shared" si="47"/>
        <v>0</v>
      </c>
      <c r="BF214" s="195">
        <f t="shared" si="48"/>
        <v>0</v>
      </c>
      <c r="BG214" s="195">
        <f t="shared" si="49"/>
        <v>0</v>
      </c>
      <c r="BH214" s="195">
        <f t="shared" si="50"/>
        <v>0</v>
      </c>
      <c r="BI214" s="195">
        <f t="shared" si="51"/>
        <v>0</v>
      </c>
      <c r="BJ214" s="15" t="s">
        <v>24</v>
      </c>
      <c r="BK214" s="195">
        <f t="shared" si="52"/>
        <v>0</v>
      </c>
      <c r="BL214" s="15" t="s">
        <v>139</v>
      </c>
      <c r="BM214" s="15" t="s">
        <v>573</v>
      </c>
    </row>
    <row r="215" spans="2:65" s="1" customFormat="1" ht="22.5" customHeight="1" x14ac:dyDescent="0.3">
      <c r="B215" s="33"/>
      <c r="C215" s="196" t="s">
        <v>574</v>
      </c>
      <c r="D215" s="196" t="s">
        <v>153</v>
      </c>
      <c r="E215" s="197" t="s">
        <v>575</v>
      </c>
      <c r="F215" s="198" t="s">
        <v>576</v>
      </c>
      <c r="G215" s="199" t="s">
        <v>145</v>
      </c>
      <c r="H215" s="200">
        <v>1</v>
      </c>
      <c r="I215" s="201"/>
      <c r="J215" s="202"/>
      <c r="K215" s="203">
        <f t="shared" si="40"/>
        <v>0</v>
      </c>
      <c r="L215" s="198" t="s">
        <v>35</v>
      </c>
      <c r="M215" s="204"/>
      <c r="N215" s="205" t="s">
        <v>35</v>
      </c>
      <c r="O215" s="192" t="s">
        <v>49</v>
      </c>
      <c r="P215" s="116">
        <f t="shared" si="41"/>
        <v>0</v>
      </c>
      <c r="Q215" s="116">
        <f t="shared" si="42"/>
        <v>0</v>
      </c>
      <c r="R215" s="116">
        <f t="shared" si="43"/>
        <v>0</v>
      </c>
      <c r="S215" s="34"/>
      <c r="T215" s="193">
        <f t="shared" si="44"/>
        <v>0</v>
      </c>
      <c r="U215" s="193">
        <v>1.6999999999999999E-3</v>
      </c>
      <c r="V215" s="193">
        <f t="shared" si="45"/>
        <v>1.6999999999999999E-3</v>
      </c>
      <c r="W215" s="193">
        <v>0</v>
      </c>
      <c r="X215" s="194">
        <f t="shared" si="46"/>
        <v>0</v>
      </c>
      <c r="AR215" s="15" t="s">
        <v>156</v>
      </c>
      <c r="AT215" s="15" t="s">
        <v>153</v>
      </c>
      <c r="AU215" s="15" t="s">
        <v>88</v>
      </c>
      <c r="AY215" s="15" t="s">
        <v>132</v>
      </c>
      <c r="BE215" s="195">
        <f t="shared" si="47"/>
        <v>0</v>
      </c>
      <c r="BF215" s="195">
        <f t="shared" si="48"/>
        <v>0</v>
      </c>
      <c r="BG215" s="195">
        <f t="shared" si="49"/>
        <v>0</v>
      </c>
      <c r="BH215" s="195">
        <f t="shared" si="50"/>
        <v>0</v>
      </c>
      <c r="BI215" s="195">
        <f t="shared" si="51"/>
        <v>0</v>
      </c>
      <c r="BJ215" s="15" t="s">
        <v>24</v>
      </c>
      <c r="BK215" s="195">
        <f t="shared" si="52"/>
        <v>0</v>
      </c>
      <c r="BL215" s="15" t="s">
        <v>139</v>
      </c>
      <c r="BM215" s="15" t="s">
        <v>577</v>
      </c>
    </row>
    <row r="216" spans="2:65" s="1" customFormat="1" ht="22.5" customHeight="1" x14ac:dyDescent="0.3">
      <c r="B216" s="33"/>
      <c r="C216" s="184" t="s">
        <v>578</v>
      </c>
      <c r="D216" s="184" t="s">
        <v>135</v>
      </c>
      <c r="E216" s="185" t="s">
        <v>571</v>
      </c>
      <c r="F216" s="186" t="s">
        <v>572</v>
      </c>
      <c r="G216" s="187" t="s">
        <v>145</v>
      </c>
      <c r="H216" s="188">
        <v>4</v>
      </c>
      <c r="I216" s="189"/>
      <c r="J216" s="189"/>
      <c r="K216" s="190">
        <f t="shared" si="40"/>
        <v>0</v>
      </c>
      <c r="L216" s="186" t="s">
        <v>146</v>
      </c>
      <c r="M216" s="53"/>
      <c r="N216" s="191" t="s">
        <v>35</v>
      </c>
      <c r="O216" s="192" t="s">
        <v>49</v>
      </c>
      <c r="P216" s="116">
        <f t="shared" si="41"/>
        <v>0</v>
      </c>
      <c r="Q216" s="116">
        <f t="shared" si="42"/>
        <v>0</v>
      </c>
      <c r="R216" s="116">
        <f t="shared" si="43"/>
        <v>0</v>
      </c>
      <c r="S216" s="34"/>
      <c r="T216" s="193">
        <f t="shared" si="44"/>
        <v>0</v>
      </c>
      <c r="U216" s="193">
        <v>0</v>
      </c>
      <c r="V216" s="193">
        <f t="shared" si="45"/>
        <v>0</v>
      </c>
      <c r="W216" s="193">
        <v>0</v>
      </c>
      <c r="X216" s="194">
        <f t="shared" si="46"/>
        <v>0</v>
      </c>
      <c r="AR216" s="15" t="s">
        <v>139</v>
      </c>
      <c r="AT216" s="15" t="s">
        <v>135</v>
      </c>
      <c r="AU216" s="15" t="s">
        <v>88</v>
      </c>
      <c r="AY216" s="15" t="s">
        <v>132</v>
      </c>
      <c r="BE216" s="195">
        <f t="shared" si="47"/>
        <v>0</v>
      </c>
      <c r="BF216" s="195">
        <f t="shared" si="48"/>
        <v>0</v>
      </c>
      <c r="BG216" s="195">
        <f t="shared" si="49"/>
        <v>0</v>
      </c>
      <c r="BH216" s="195">
        <f t="shared" si="50"/>
        <v>0</v>
      </c>
      <c r="BI216" s="195">
        <f t="shared" si="51"/>
        <v>0</v>
      </c>
      <c r="BJ216" s="15" t="s">
        <v>24</v>
      </c>
      <c r="BK216" s="195">
        <f t="shared" si="52"/>
        <v>0</v>
      </c>
      <c r="BL216" s="15" t="s">
        <v>139</v>
      </c>
      <c r="BM216" s="15" t="s">
        <v>579</v>
      </c>
    </row>
    <row r="217" spans="2:65" s="1" customFormat="1" ht="22.5" customHeight="1" x14ac:dyDescent="0.3">
      <c r="B217" s="33"/>
      <c r="C217" s="196" t="s">
        <v>580</v>
      </c>
      <c r="D217" s="196" t="s">
        <v>153</v>
      </c>
      <c r="E217" s="197" t="s">
        <v>581</v>
      </c>
      <c r="F217" s="198" t="s">
        <v>582</v>
      </c>
      <c r="G217" s="199" t="s">
        <v>145</v>
      </c>
      <c r="H217" s="200">
        <v>4</v>
      </c>
      <c r="I217" s="201"/>
      <c r="J217" s="202"/>
      <c r="K217" s="203">
        <f t="shared" si="40"/>
        <v>0</v>
      </c>
      <c r="L217" s="198" t="s">
        <v>35</v>
      </c>
      <c r="M217" s="204"/>
      <c r="N217" s="205" t="s">
        <v>35</v>
      </c>
      <c r="O217" s="192" t="s">
        <v>49</v>
      </c>
      <c r="P217" s="116">
        <f t="shared" si="41"/>
        <v>0</v>
      </c>
      <c r="Q217" s="116">
        <f t="shared" si="42"/>
        <v>0</v>
      </c>
      <c r="R217" s="116">
        <f t="shared" si="43"/>
        <v>0</v>
      </c>
      <c r="S217" s="34"/>
      <c r="T217" s="193">
        <f t="shared" si="44"/>
        <v>0</v>
      </c>
      <c r="U217" s="193">
        <v>1.6999999999999999E-3</v>
      </c>
      <c r="V217" s="193">
        <f t="shared" si="45"/>
        <v>6.7999999999999996E-3</v>
      </c>
      <c r="W217" s="193">
        <v>0</v>
      </c>
      <c r="X217" s="194">
        <f t="shared" si="46"/>
        <v>0</v>
      </c>
      <c r="AR217" s="15" t="s">
        <v>156</v>
      </c>
      <c r="AT217" s="15" t="s">
        <v>153</v>
      </c>
      <c r="AU217" s="15" t="s">
        <v>88</v>
      </c>
      <c r="AY217" s="15" t="s">
        <v>132</v>
      </c>
      <c r="BE217" s="195">
        <f t="shared" si="47"/>
        <v>0</v>
      </c>
      <c r="BF217" s="195">
        <f t="shared" si="48"/>
        <v>0</v>
      </c>
      <c r="BG217" s="195">
        <f t="shared" si="49"/>
        <v>0</v>
      </c>
      <c r="BH217" s="195">
        <f t="shared" si="50"/>
        <v>0</v>
      </c>
      <c r="BI217" s="195">
        <f t="shared" si="51"/>
        <v>0</v>
      </c>
      <c r="BJ217" s="15" t="s">
        <v>24</v>
      </c>
      <c r="BK217" s="195">
        <f t="shared" si="52"/>
        <v>0</v>
      </c>
      <c r="BL217" s="15" t="s">
        <v>139</v>
      </c>
      <c r="BM217" s="15" t="s">
        <v>583</v>
      </c>
    </row>
    <row r="218" spans="2:65" s="1" customFormat="1" ht="22.5" customHeight="1" x14ac:dyDescent="0.3">
      <c r="B218" s="33"/>
      <c r="C218" s="184" t="s">
        <v>584</v>
      </c>
      <c r="D218" s="184" t="s">
        <v>135</v>
      </c>
      <c r="E218" s="185" t="s">
        <v>571</v>
      </c>
      <c r="F218" s="186" t="s">
        <v>572</v>
      </c>
      <c r="G218" s="187" t="s">
        <v>145</v>
      </c>
      <c r="H218" s="188">
        <v>14</v>
      </c>
      <c r="I218" s="189"/>
      <c r="J218" s="189"/>
      <c r="K218" s="190">
        <f t="shared" si="40"/>
        <v>0</v>
      </c>
      <c r="L218" s="186" t="s">
        <v>146</v>
      </c>
      <c r="M218" s="53"/>
      <c r="N218" s="191" t="s">
        <v>35</v>
      </c>
      <c r="O218" s="192" t="s">
        <v>49</v>
      </c>
      <c r="P218" s="116">
        <f t="shared" si="41"/>
        <v>0</v>
      </c>
      <c r="Q218" s="116">
        <f t="shared" si="42"/>
        <v>0</v>
      </c>
      <c r="R218" s="116">
        <f t="shared" si="43"/>
        <v>0</v>
      </c>
      <c r="S218" s="34"/>
      <c r="T218" s="193">
        <f t="shared" si="44"/>
        <v>0</v>
      </c>
      <c r="U218" s="193">
        <v>0</v>
      </c>
      <c r="V218" s="193">
        <f t="shared" si="45"/>
        <v>0</v>
      </c>
      <c r="W218" s="193">
        <v>0</v>
      </c>
      <c r="X218" s="194">
        <f t="shared" si="46"/>
        <v>0</v>
      </c>
      <c r="AR218" s="15" t="s">
        <v>139</v>
      </c>
      <c r="AT218" s="15" t="s">
        <v>135</v>
      </c>
      <c r="AU218" s="15" t="s">
        <v>88</v>
      </c>
      <c r="AY218" s="15" t="s">
        <v>132</v>
      </c>
      <c r="BE218" s="195">
        <f t="shared" si="47"/>
        <v>0</v>
      </c>
      <c r="BF218" s="195">
        <f t="shared" si="48"/>
        <v>0</v>
      </c>
      <c r="BG218" s="195">
        <f t="shared" si="49"/>
        <v>0</v>
      </c>
      <c r="BH218" s="195">
        <f t="shared" si="50"/>
        <v>0</v>
      </c>
      <c r="BI218" s="195">
        <f t="shared" si="51"/>
        <v>0</v>
      </c>
      <c r="BJ218" s="15" t="s">
        <v>24</v>
      </c>
      <c r="BK218" s="195">
        <f t="shared" si="52"/>
        <v>0</v>
      </c>
      <c r="BL218" s="15" t="s">
        <v>139</v>
      </c>
      <c r="BM218" s="15" t="s">
        <v>585</v>
      </c>
    </row>
    <row r="219" spans="2:65" s="1" customFormat="1" ht="22.5" customHeight="1" x14ac:dyDescent="0.3">
      <c r="B219" s="33"/>
      <c r="C219" s="196" t="s">
        <v>586</v>
      </c>
      <c r="D219" s="196" t="s">
        <v>153</v>
      </c>
      <c r="E219" s="197" t="s">
        <v>587</v>
      </c>
      <c r="F219" s="198" t="s">
        <v>588</v>
      </c>
      <c r="G219" s="199" t="s">
        <v>145</v>
      </c>
      <c r="H219" s="200">
        <v>14</v>
      </c>
      <c r="I219" s="201"/>
      <c r="J219" s="202"/>
      <c r="K219" s="203">
        <f t="shared" si="40"/>
        <v>0</v>
      </c>
      <c r="L219" s="198" t="s">
        <v>35</v>
      </c>
      <c r="M219" s="204"/>
      <c r="N219" s="205" t="s">
        <v>35</v>
      </c>
      <c r="O219" s="192" t="s">
        <v>49</v>
      </c>
      <c r="P219" s="116">
        <f t="shared" si="41"/>
        <v>0</v>
      </c>
      <c r="Q219" s="116">
        <f t="shared" si="42"/>
        <v>0</v>
      </c>
      <c r="R219" s="116">
        <f t="shared" si="43"/>
        <v>0</v>
      </c>
      <c r="S219" s="34"/>
      <c r="T219" s="193">
        <f t="shared" si="44"/>
        <v>0</v>
      </c>
      <c r="U219" s="193">
        <v>1.6999999999999999E-3</v>
      </c>
      <c r="V219" s="193">
        <f t="shared" si="45"/>
        <v>2.3799999999999998E-2</v>
      </c>
      <c r="W219" s="193">
        <v>0</v>
      </c>
      <c r="X219" s="194">
        <f t="shared" si="46"/>
        <v>0</v>
      </c>
      <c r="AR219" s="15" t="s">
        <v>156</v>
      </c>
      <c r="AT219" s="15" t="s">
        <v>153</v>
      </c>
      <c r="AU219" s="15" t="s">
        <v>88</v>
      </c>
      <c r="AY219" s="15" t="s">
        <v>132</v>
      </c>
      <c r="BE219" s="195">
        <f t="shared" si="47"/>
        <v>0</v>
      </c>
      <c r="BF219" s="195">
        <f t="shared" si="48"/>
        <v>0</v>
      </c>
      <c r="BG219" s="195">
        <f t="shared" si="49"/>
        <v>0</v>
      </c>
      <c r="BH219" s="195">
        <f t="shared" si="50"/>
        <v>0</v>
      </c>
      <c r="BI219" s="195">
        <f t="shared" si="51"/>
        <v>0</v>
      </c>
      <c r="BJ219" s="15" t="s">
        <v>24</v>
      </c>
      <c r="BK219" s="195">
        <f t="shared" si="52"/>
        <v>0</v>
      </c>
      <c r="BL219" s="15" t="s">
        <v>139</v>
      </c>
      <c r="BM219" s="15" t="s">
        <v>589</v>
      </c>
    </row>
    <row r="220" spans="2:65" s="1" customFormat="1" ht="22.5" customHeight="1" x14ac:dyDescent="0.3">
      <c r="B220" s="33"/>
      <c r="C220" s="184" t="s">
        <v>590</v>
      </c>
      <c r="D220" s="184" t="s">
        <v>135</v>
      </c>
      <c r="E220" s="185" t="s">
        <v>571</v>
      </c>
      <c r="F220" s="186" t="s">
        <v>572</v>
      </c>
      <c r="G220" s="187" t="s">
        <v>145</v>
      </c>
      <c r="H220" s="188">
        <v>4</v>
      </c>
      <c r="I220" s="189"/>
      <c r="J220" s="189"/>
      <c r="K220" s="190">
        <f t="shared" si="40"/>
        <v>0</v>
      </c>
      <c r="L220" s="186" t="s">
        <v>146</v>
      </c>
      <c r="M220" s="53"/>
      <c r="N220" s="191" t="s">
        <v>35</v>
      </c>
      <c r="O220" s="192" t="s">
        <v>49</v>
      </c>
      <c r="P220" s="116">
        <f t="shared" si="41"/>
        <v>0</v>
      </c>
      <c r="Q220" s="116">
        <f t="shared" si="42"/>
        <v>0</v>
      </c>
      <c r="R220" s="116">
        <f t="shared" si="43"/>
        <v>0</v>
      </c>
      <c r="S220" s="34"/>
      <c r="T220" s="193">
        <f t="shared" si="44"/>
        <v>0</v>
      </c>
      <c r="U220" s="193">
        <v>0</v>
      </c>
      <c r="V220" s="193">
        <f t="shared" si="45"/>
        <v>0</v>
      </c>
      <c r="W220" s="193">
        <v>0</v>
      </c>
      <c r="X220" s="194">
        <f t="shared" si="46"/>
        <v>0</v>
      </c>
      <c r="AR220" s="15" t="s">
        <v>139</v>
      </c>
      <c r="AT220" s="15" t="s">
        <v>135</v>
      </c>
      <c r="AU220" s="15" t="s">
        <v>88</v>
      </c>
      <c r="AY220" s="15" t="s">
        <v>132</v>
      </c>
      <c r="BE220" s="195">
        <f t="shared" si="47"/>
        <v>0</v>
      </c>
      <c r="BF220" s="195">
        <f t="shared" si="48"/>
        <v>0</v>
      </c>
      <c r="BG220" s="195">
        <f t="shared" si="49"/>
        <v>0</v>
      </c>
      <c r="BH220" s="195">
        <f t="shared" si="50"/>
        <v>0</v>
      </c>
      <c r="BI220" s="195">
        <f t="shared" si="51"/>
        <v>0</v>
      </c>
      <c r="BJ220" s="15" t="s">
        <v>24</v>
      </c>
      <c r="BK220" s="195">
        <f t="shared" si="52"/>
        <v>0</v>
      </c>
      <c r="BL220" s="15" t="s">
        <v>139</v>
      </c>
      <c r="BM220" s="15" t="s">
        <v>591</v>
      </c>
    </row>
    <row r="221" spans="2:65" s="1" customFormat="1" ht="22.5" customHeight="1" x14ac:dyDescent="0.3">
      <c r="B221" s="33"/>
      <c r="C221" s="196" t="s">
        <v>592</v>
      </c>
      <c r="D221" s="196" t="s">
        <v>153</v>
      </c>
      <c r="E221" s="197" t="s">
        <v>593</v>
      </c>
      <c r="F221" s="198" t="s">
        <v>594</v>
      </c>
      <c r="G221" s="199" t="s">
        <v>145</v>
      </c>
      <c r="H221" s="200">
        <v>4</v>
      </c>
      <c r="I221" s="201"/>
      <c r="J221" s="202"/>
      <c r="K221" s="203">
        <f t="shared" si="40"/>
        <v>0</v>
      </c>
      <c r="L221" s="198" t="s">
        <v>35</v>
      </c>
      <c r="M221" s="204"/>
      <c r="N221" s="205" t="s">
        <v>35</v>
      </c>
      <c r="O221" s="192" t="s">
        <v>49</v>
      </c>
      <c r="P221" s="116">
        <f t="shared" si="41"/>
        <v>0</v>
      </c>
      <c r="Q221" s="116">
        <f t="shared" si="42"/>
        <v>0</v>
      </c>
      <c r="R221" s="116">
        <f t="shared" si="43"/>
        <v>0</v>
      </c>
      <c r="S221" s="34"/>
      <c r="T221" s="193">
        <f t="shared" si="44"/>
        <v>0</v>
      </c>
      <c r="U221" s="193">
        <v>1.6999999999999999E-3</v>
      </c>
      <c r="V221" s="193">
        <f t="shared" si="45"/>
        <v>6.7999999999999996E-3</v>
      </c>
      <c r="W221" s="193">
        <v>0</v>
      </c>
      <c r="X221" s="194">
        <f t="shared" si="46"/>
        <v>0</v>
      </c>
      <c r="AR221" s="15" t="s">
        <v>156</v>
      </c>
      <c r="AT221" s="15" t="s">
        <v>153</v>
      </c>
      <c r="AU221" s="15" t="s">
        <v>88</v>
      </c>
      <c r="AY221" s="15" t="s">
        <v>132</v>
      </c>
      <c r="BE221" s="195">
        <f t="shared" si="47"/>
        <v>0</v>
      </c>
      <c r="BF221" s="195">
        <f t="shared" si="48"/>
        <v>0</v>
      </c>
      <c r="BG221" s="195">
        <f t="shared" si="49"/>
        <v>0</v>
      </c>
      <c r="BH221" s="195">
        <f t="shared" si="50"/>
        <v>0</v>
      </c>
      <c r="BI221" s="195">
        <f t="shared" si="51"/>
        <v>0</v>
      </c>
      <c r="BJ221" s="15" t="s">
        <v>24</v>
      </c>
      <c r="BK221" s="195">
        <f t="shared" si="52"/>
        <v>0</v>
      </c>
      <c r="BL221" s="15" t="s">
        <v>139</v>
      </c>
      <c r="BM221" s="15" t="s">
        <v>595</v>
      </c>
    </row>
    <row r="222" spans="2:65" s="1" customFormat="1" ht="22.5" customHeight="1" x14ac:dyDescent="0.3">
      <c r="B222" s="33"/>
      <c r="C222" s="184" t="s">
        <v>596</v>
      </c>
      <c r="D222" s="184" t="s">
        <v>135</v>
      </c>
      <c r="E222" s="185" t="s">
        <v>571</v>
      </c>
      <c r="F222" s="186" t="s">
        <v>572</v>
      </c>
      <c r="G222" s="187" t="s">
        <v>145</v>
      </c>
      <c r="H222" s="188">
        <v>16</v>
      </c>
      <c r="I222" s="189"/>
      <c r="J222" s="189"/>
      <c r="K222" s="190">
        <f t="shared" si="40"/>
        <v>0</v>
      </c>
      <c r="L222" s="186" t="s">
        <v>146</v>
      </c>
      <c r="M222" s="53"/>
      <c r="N222" s="191" t="s">
        <v>35</v>
      </c>
      <c r="O222" s="192" t="s">
        <v>49</v>
      </c>
      <c r="P222" s="116">
        <f t="shared" si="41"/>
        <v>0</v>
      </c>
      <c r="Q222" s="116">
        <f t="shared" si="42"/>
        <v>0</v>
      </c>
      <c r="R222" s="116">
        <f t="shared" si="43"/>
        <v>0</v>
      </c>
      <c r="S222" s="34"/>
      <c r="T222" s="193">
        <f t="shared" si="44"/>
        <v>0</v>
      </c>
      <c r="U222" s="193">
        <v>0</v>
      </c>
      <c r="V222" s="193">
        <f t="shared" si="45"/>
        <v>0</v>
      </c>
      <c r="W222" s="193">
        <v>0</v>
      </c>
      <c r="X222" s="194">
        <f t="shared" si="46"/>
        <v>0</v>
      </c>
      <c r="AR222" s="15" t="s">
        <v>139</v>
      </c>
      <c r="AT222" s="15" t="s">
        <v>135</v>
      </c>
      <c r="AU222" s="15" t="s">
        <v>88</v>
      </c>
      <c r="AY222" s="15" t="s">
        <v>132</v>
      </c>
      <c r="BE222" s="195">
        <f t="shared" si="47"/>
        <v>0</v>
      </c>
      <c r="BF222" s="195">
        <f t="shared" si="48"/>
        <v>0</v>
      </c>
      <c r="BG222" s="195">
        <f t="shared" si="49"/>
        <v>0</v>
      </c>
      <c r="BH222" s="195">
        <f t="shared" si="50"/>
        <v>0</v>
      </c>
      <c r="BI222" s="195">
        <f t="shared" si="51"/>
        <v>0</v>
      </c>
      <c r="BJ222" s="15" t="s">
        <v>24</v>
      </c>
      <c r="BK222" s="195">
        <f t="shared" si="52"/>
        <v>0</v>
      </c>
      <c r="BL222" s="15" t="s">
        <v>139</v>
      </c>
      <c r="BM222" s="15" t="s">
        <v>597</v>
      </c>
    </row>
    <row r="223" spans="2:65" s="1" customFormat="1" ht="22.5" customHeight="1" x14ac:dyDescent="0.3">
      <c r="B223" s="33"/>
      <c r="C223" s="196" t="s">
        <v>598</v>
      </c>
      <c r="D223" s="196" t="s">
        <v>153</v>
      </c>
      <c r="E223" s="197" t="s">
        <v>599</v>
      </c>
      <c r="F223" s="198" t="s">
        <v>600</v>
      </c>
      <c r="G223" s="199" t="s">
        <v>145</v>
      </c>
      <c r="H223" s="200">
        <v>16</v>
      </c>
      <c r="I223" s="201"/>
      <c r="J223" s="202"/>
      <c r="K223" s="203">
        <f t="shared" si="40"/>
        <v>0</v>
      </c>
      <c r="L223" s="198" t="s">
        <v>35</v>
      </c>
      <c r="M223" s="204"/>
      <c r="N223" s="205" t="s">
        <v>35</v>
      </c>
      <c r="O223" s="192" t="s">
        <v>49</v>
      </c>
      <c r="P223" s="116">
        <f t="shared" si="41"/>
        <v>0</v>
      </c>
      <c r="Q223" s="116">
        <f t="shared" si="42"/>
        <v>0</v>
      </c>
      <c r="R223" s="116">
        <f t="shared" si="43"/>
        <v>0</v>
      </c>
      <c r="S223" s="34"/>
      <c r="T223" s="193">
        <f t="shared" si="44"/>
        <v>0</v>
      </c>
      <c r="U223" s="193">
        <v>1.6999999999999999E-3</v>
      </c>
      <c r="V223" s="193">
        <f t="shared" si="45"/>
        <v>2.7199999999999998E-2</v>
      </c>
      <c r="W223" s="193">
        <v>0</v>
      </c>
      <c r="X223" s="194">
        <f t="shared" si="46"/>
        <v>0</v>
      </c>
      <c r="AR223" s="15" t="s">
        <v>156</v>
      </c>
      <c r="AT223" s="15" t="s">
        <v>153</v>
      </c>
      <c r="AU223" s="15" t="s">
        <v>88</v>
      </c>
      <c r="AY223" s="15" t="s">
        <v>132</v>
      </c>
      <c r="BE223" s="195">
        <f t="shared" si="47"/>
        <v>0</v>
      </c>
      <c r="BF223" s="195">
        <f t="shared" si="48"/>
        <v>0</v>
      </c>
      <c r="BG223" s="195">
        <f t="shared" si="49"/>
        <v>0</v>
      </c>
      <c r="BH223" s="195">
        <f t="shared" si="50"/>
        <v>0</v>
      </c>
      <c r="BI223" s="195">
        <f t="shared" si="51"/>
        <v>0</v>
      </c>
      <c r="BJ223" s="15" t="s">
        <v>24</v>
      </c>
      <c r="BK223" s="195">
        <f t="shared" si="52"/>
        <v>0</v>
      </c>
      <c r="BL223" s="15" t="s">
        <v>139</v>
      </c>
      <c r="BM223" s="15" t="s">
        <v>601</v>
      </c>
    </row>
    <row r="224" spans="2:65" s="1" customFormat="1" ht="22.5" customHeight="1" x14ac:dyDescent="0.3">
      <c r="B224" s="33"/>
      <c r="C224" s="184" t="s">
        <v>602</v>
      </c>
      <c r="D224" s="184" t="s">
        <v>135</v>
      </c>
      <c r="E224" s="185" t="s">
        <v>603</v>
      </c>
      <c r="F224" s="186" t="s">
        <v>604</v>
      </c>
      <c r="G224" s="187" t="s">
        <v>145</v>
      </c>
      <c r="H224" s="188">
        <v>67</v>
      </c>
      <c r="I224" s="189"/>
      <c r="J224" s="189"/>
      <c r="K224" s="190">
        <f t="shared" si="40"/>
        <v>0</v>
      </c>
      <c r="L224" s="186" t="s">
        <v>146</v>
      </c>
      <c r="M224" s="53"/>
      <c r="N224" s="191" t="s">
        <v>35</v>
      </c>
      <c r="O224" s="192" t="s">
        <v>49</v>
      </c>
      <c r="P224" s="116">
        <f t="shared" si="41"/>
        <v>0</v>
      </c>
      <c r="Q224" s="116">
        <f t="shared" si="42"/>
        <v>0</v>
      </c>
      <c r="R224" s="116">
        <f t="shared" si="43"/>
        <v>0</v>
      </c>
      <c r="S224" s="34"/>
      <c r="T224" s="193">
        <f t="shared" si="44"/>
        <v>0</v>
      </c>
      <c r="U224" s="193">
        <v>0</v>
      </c>
      <c r="V224" s="193">
        <f t="shared" si="45"/>
        <v>0</v>
      </c>
      <c r="W224" s="193">
        <v>0</v>
      </c>
      <c r="X224" s="194">
        <f t="shared" si="46"/>
        <v>0</v>
      </c>
      <c r="AR224" s="15" t="s">
        <v>139</v>
      </c>
      <c r="AT224" s="15" t="s">
        <v>135</v>
      </c>
      <c r="AU224" s="15" t="s">
        <v>88</v>
      </c>
      <c r="AY224" s="15" t="s">
        <v>132</v>
      </c>
      <c r="BE224" s="195">
        <f t="shared" si="47"/>
        <v>0</v>
      </c>
      <c r="BF224" s="195">
        <f t="shared" si="48"/>
        <v>0</v>
      </c>
      <c r="BG224" s="195">
        <f t="shared" si="49"/>
        <v>0</v>
      </c>
      <c r="BH224" s="195">
        <f t="shared" si="50"/>
        <v>0</v>
      </c>
      <c r="BI224" s="195">
        <f t="shared" si="51"/>
        <v>0</v>
      </c>
      <c r="BJ224" s="15" t="s">
        <v>24</v>
      </c>
      <c r="BK224" s="195">
        <f t="shared" si="52"/>
        <v>0</v>
      </c>
      <c r="BL224" s="15" t="s">
        <v>139</v>
      </c>
      <c r="BM224" s="15" t="s">
        <v>605</v>
      </c>
    </row>
    <row r="225" spans="2:65" s="1" customFormat="1" ht="22.5" customHeight="1" x14ac:dyDescent="0.3">
      <c r="B225" s="33"/>
      <c r="C225" s="196" t="s">
        <v>606</v>
      </c>
      <c r="D225" s="196" t="s">
        <v>153</v>
      </c>
      <c r="E225" s="197" t="s">
        <v>607</v>
      </c>
      <c r="F225" s="198" t="s">
        <v>608</v>
      </c>
      <c r="G225" s="199" t="s">
        <v>145</v>
      </c>
      <c r="H225" s="200">
        <v>67</v>
      </c>
      <c r="I225" s="201"/>
      <c r="J225" s="202"/>
      <c r="K225" s="203">
        <f t="shared" si="40"/>
        <v>0</v>
      </c>
      <c r="L225" s="198" t="s">
        <v>35</v>
      </c>
      <c r="M225" s="204"/>
      <c r="N225" s="205" t="s">
        <v>35</v>
      </c>
      <c r="O225" s="192" t="s">
        <v>49</v>
      </c>
      <c r="P225" s="116">
        <f t="shared" si="41"/>
        <v>0</v>
      </c>
      <c r="Q225" s="116">
        <f t="shared" si="42"/>
        <v>0</v>
      </c>
      <c r="R225" s="116">
        <f t="shared" si="43"/>
        <v>0</v>
      </c>
      <c r="S225" s="34"/>
      <c r="T225" s="193">
        <f t="shared" si="44"/>
        <v>0</v>
      </c>
      <c r="U225" s="193">
        <v>3.5999999999999999E-3</v>
      </c>
      <c r="V225" s="193">
        <f t="shared" si="45"/>
        <v>0.2412</v>
      </c>
      <c r="W225" s="193">
        <v>0</v>
      </c>
      <c r="X225" s="194">
        <f t="shared" si="46"/>
        <v>0</v>
      </c>
      <c r="AR225" s="15" t="s">
        <v>156</v>
      </c>
      <c r="AT225" s="15" t="s">
        <v>153</v>
      </c>
      <c r="AU225" s="15" t="s">
        <v>88</v>
      </c>
      <c r="AY225" s="15" t="s">
        <v>132</v>
      </c>
      <c r="BE225" s="195">
        <f t="shared" si="47"/>
        <v>0</v>
      </c>
      <c r="BF225" s="195">
        <f t="shared" si="48"/>
        <v>0</v>
      </c>
      <c r="BG225" s="195">
        <f t="shared" si="49"/>
        <v>0</v>
      </c>
      <c r="BH225" s="195">
        <f t="shared" si="50"/>
        <v>0</v>
      </c>
      <c r="BI225" s="195">
        <f t="shared" si="51"/>
        <v>0</v>
      </c>
      <c r="BJ225" s="15" t="s">
        <v>24</v>
      </c>
      <c r="BK225" s="195">
        <f t="shared" si="52"/>
        <v>0</v>
      </c>
      <c r="BL225" s="15" t="s">
        <v>139</v>
      </c>
      <c r="BM225" s="15" t="s">
        <v>609</v>
      </c>
    </row>
    <row r="226" spans="2:65" s="10" customFormat="1" ht="29.85" customHeight="1" x14ac:dyDescent="0.3">
      <c r="B226" s="166"/>
      <c r="C226" s="167"/>
      <c r="D226" s="181" t="s">
        <v>79</v>
      </c>
      <c r="E226" s="182" t="s">
        <v>610</v>
      </c>
      <c r="F226" s="182" t="s">
        <v>611</v>
      </c>
      <c r="G226" s="167"/>
      <c r="H226" s="167"/>
      <c r="I226" s="170"/>
      <c r="J226" s="170"/>
      <c r="K226" s="183">
        <f>BK226</f>
        <v>0</v>
      </c>
      <c r="L226" s="167"/>
      <c r="M226" s="172"/>
      <c r="N226" s="173"/>
      <c r="O226" s="174"/>
      <c r="P226" s="174"/>
      <c r="Q226" s="175">
        <f>Q227</f>
        <v>0</v>
      </c>
      <c r="R226" s="175">
        <f>R227</f>
        <v>0</v>
      </c>
      <c r="S226" s="174"/>
      <c r="T226" s="176">
        <f>T227</f>
        <v>0</v>
      </c>
      <c r="U226" s="174"/>
      <c r="V226" s="176">
        <f>V227</f>
        <v>0</v>
      </c>
      <c r="W226" s="174"/>
      <c r="X226" s="177">
        <f>X227</f>
        <v>0</v>
      </c>
      <c r="AR226" s="178" t="s">
        <v>88</v>
      </c>
      <c r="AT226" s="179" t="s">
        <v>79</v>
      </c>
      <c r="AU226" s="179" t="s">
        <v>24</v>
      </c>
      <c r="AY226" s="178" t="s">
        <v>132</v>
      </c>
      <c r="BK226" s="180">
        <f>BK227</f>
        <v>0</v>
      </c>
    </row>
    <row r="227" spans="2:65" s="1" customFormat="1" ht="22.5" customHeight="1" x14ac:dyDescent="0.3">
      <c r="B227" s="33"/>
      <c r="C227" s="184" t="s">
        <v>612</v>
      </c>
      <c r="D227" s="184" t="s">
        <v>135</v>
      </c>
      <c r="E227" s="185" t="s">
        <v>613</v>
      </c>
      <c r="F227" s="186" t="s">
        <v>614</v>
      </c>
      <c r="G227" s="187" t="s">
        <v>615</v>
      </c>
      <c r="H227" s="188">
        <v>1</v>
      </c>
      <c r="I227" s="189"/>
      <c r="J227" s="189"/>
      <c r="K227" s="190">
        <f>ROUND(P227*H227,2)</f>
        <v>0</v>
      </c>
      <c r="L227" s="186" t="s">
        <v>146</v>
      </c>
      <c r="M227" s="53"/>
      <c r="N227" s="191" t="s">
        <v>35</v>
      </c>
      <c r="O227" s="221" t="s">
        <v>49</v>
      </c>
      <c r="P227" s="222">
        <f>I227+J227</f>
        <v>0</v>
      </c>
      <c r="Q227" s="222">
        <f>ROUND(I227*H227,2)</f>
        <v>0</v>
      </c>
      <c r="R227" s="222">
        <f>ROUND(J227*H227,2)</f>
        <v>0</v>
      </c>
      <c r="S227" s="223"/>
      <c r="T227" s="224">
        <f>S227*H227</f>
        <v>0</v>
      </c>
      <c r="U227" s="224">
        <v>0</v>
      </c>
      <c r="V227" s="224">
        <f>U227*H227</f>
        <v>0</v>
      </c>
      <c r="W227" s="224">
        <v>0</v>
      </c>
      <c r="X227" s="225">
        <f>W227*H227</f>
        <v>0</v>
      </c>
      <c r="AR227" s="15" t="s">
        <v>139</v>
      </c>
      <c r="AT227" s="15" t="s">
        <v>135</v>
      </c>
      <c r="AU227" s="15" t="s">
        <v>88</v>
      </c>
      <c r="AY227" s="15" t="s">
        <v>132</v>
      </c>
      <c r="BE227" s="195">
        <f>IF(O227="základní",K227,0)</f>
        <v>0</v>
      </c>
      <c r="BF227" s="195">
        <f>IF(O227="snížená",K227,0)</f>
        <v>0</v>
      </c>
      <c r="BG227" s="195">
        <f>IF(O227="zákl. přenesená",K227,0)</f>
        <v>0</v>
      </c>
      <c r="BH227" s="195">
        <f>IF(O227="sníž. přenesená",K227,0)</f>
        <v>0</v>
      </c>
      <c r="BI227" s="195">
        <f>IF(O227="nulová",K227,0)</f>
        <v>0</v>
      </c>
      <c r="BJ227" s="15" t="s">
        <v>24</v>
      </c>
      <c r="BK227" s="195">
        <f>ROUND(P227*H227,2)</f>
        <v>0</v>
      </c>
      <c r="BL227" s="15" t="s">
        <v>139</v>
      </c>
      <c r="BM227" s="15" t="s">
        <v>616</v>
      </c>
    </row>
    <row r="228" spans="2:65" s="1" customFormat="1" ht="6.95" customHeight="1" x14ac:dyDescent="0.3">
      <c r="B228" s="48"/>
      <c r="C228" s="49"/>
      <c r="D228" s="49"/>
      <c r="E228" s="49"/>
      <c r="F228" s="49"/>
      <c r="G228" s="49"/>
      <c r="H228" s="49"/>
      <c r="I228" s="125"/>
      <c r="J228" s="125"/>
      <c r="K228" s="49"/>
      <c r="L228" s="49"/>
      <c r="M228" s="53"/>
    </row>
  </sheetData>
  <sheetProtection password="CC35" sheet="1" objects="1" scenarios="1" formatColumns="0" formatRows="0" sort="0" autoFilter="0"/>
  <autoFilter ref="C87:L87"/>
  <mergeCells count="9">
    <mergeCell ref="E78:H78"/>
    <mergeCell ref="E80:H80"/>
    <mergeCell ref="G1:H1"/>
    <mergeCell ref="M2:Z2"/>
    <mergeCell ref="E7:H7"/>
    <mergeCell ref="E9:H9"/>
    <mergeCell ref="E24:H24"/>
    <mergeCell ref="E47:H47"/>
    <mergeCell ref="E49:H49"/>
  </mergeCells>
  <hyperlinks>
    <hyperlink ref="F1:G1" location="C2" tooltip="Krycí list soupisu" display="1) Krycí list soupisu"/>
    <hyperlink ref="G1:H1" location="C56" tooltip="Rekapitulace" display="2) Rekapitulace"/>
    <hyperlink ref="J1" location="C87" tooltip="Soupis prací" display="3) Soupis prací"/>
    <hyperlink ref="L1:V1" location="'Rekapitulace stavby'!C2" tooltip="Rekapitulace stavby" display="Rekapitulace stavby"/>
  </hyperlinks>
  <pageMargins left="0.58333330000000005" right="0.58333330000000005" top="0.58333330000000005" bottom="0.58333330000000005" header="0" footer="0"/>
  <pageSetup paperSize="9" scale="87" fitToHeight="100" orientation="landscape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K216"/>
  <sheetViews>
    <sheetView showGridLines="0" workbookViewId="0"/>
  </sheetViews>
  <sheetFormatPr defaultRowHeight="13.5" x14ac:dyDescent="0.3"/>
  <cols>
    <col min="1" max="1" width="8.33203125" style="236" customWidth="1"/>
    <col min="2" max="2" width="1.6640625" style="236" customWidth="1"/>
    <col min="3" max="4" width="5" style="236" customWidth="1"/>
    <col min="5" max="5" width="11.6640625" style="236" customWidth="1"/>
    <col min="6" max="6" width="9.1640625" style="236" customWidth="1"/>
    <col min="7" max="7" width="5" style="236" customWidth="1"/>
    <col min="8" max="8" width="77.83203125" style="236" customWidth="1"/>
    <col min="9" max="10" width="20" style="236" customWidth="1"/>
    <col min="11" max="11" width="1.6640625" style="236" customWidth="1"/>
    <col min="12" max="256" width="9.33203125" style="236"/>
    <col min="257" max="257" width="8.33203125" style="236" customWidth="1"/>
    <col min="258" max="258" width="1.6640625" style="236" customWidth="1"/>
    <col min="259" max="260" width="5" style="236" customWidth="1"/>
    <col min="261" max="261" width="11.6640625" style="236" customWidth="1"/>
    <col min="262" max="262" width="9.1640625" style="236" customWidth="1"/>
    <col min="263" max="263" width="5" style="236" customWidth="1"/>
    <col min="264" max="264" width="77.83203125" style="236" customWidth="1"/>
    <col min="265" max="266" width="20" style="236" customWidth="1"/>
    <col min="267" max="267" width="1.6640625" style="236" customWidth="1"/>
    <col min="268" max="512" width="9.33203125" style="236"/>
    <col min="513" max="513" width="8.33203125" style="236" customWidth="1"/>
    <col min="514" max="514" width="1.6640625" style="236" customWidth="1"/>
    <col min="515" max="516" width="5" style="236" customWidth="1"/>
    <col min="517" max="517" width="11.6640625" style="236" customWidth="1"/>
    <col min="518" max="518" width="9.1640625" style="236" customWidth="1"/>
    <col min="519" max="519" width="5" style="236" customWidth="1"/>
    <col min="520" max="520" width="77.83203125" style="236" customWidth="1"/>
    <col min="521" max="522" width="20" style="236" customWidth="1"/>
    <col min="523" max="523" width="1.6640625" style="236" customWidth="1"/>
    <col min="524" max="768" width="9.33203125" style="236"/>
    <col min="769" max="769" width="8.33203125" style="236" customWidth="1"/>
    <col min="770" max="770" width="1.6640625" style="236" customWidth="1"/>
    <col min="771" max="772" width="5" style="236" customWidth="1"/>
    <col min="773" max="773" width="11.6640625" style="236" customWidth="1"/>
    <col min="774" max="774" width="9.1640625" style="236" customWidth="1"/>
    <col min="775" max="775" width="5" style="236" customWidth="1"/>
    <col min="776" max="776" width="77.83203125" style="236" customWidth="1"/>
    <col min="777" max="778" width="20" style="236" customWidth="1"/>
    <col min="779" max="779" width="1.6640625" style="236" customWidth="1"/>
    <col min="780" max="1024" width="9.33203125" style="236"/>
    <col min="1025" max="1025" width="8.33203125" style="236" customWidth="1"/>
    <col min="1026" max="1026" width="1.6640625" style="236" customWidth="1"/>
    <col min="1027" max="1028" width="5" style="236" customWidth="1"/>
    <col min="1029" max="1029" width="11.6640625" style="236" customWidth="1"/>
    <col min="1030" max="1030" width="9.1640625" style="236" customWidth="1"/>
    <col min="1031" max="1031" width="5" style="236" customWidth="1"/>
    <col min="1032" max="1032" width="77.83203125" style="236" customWidth="1"/>
    <col min="1033" max="1034" width="20" style="236" customWidth="1"/>
    <col min="1035" max="1035" width="1.6640625" style="236" customWidth="1"/>
    <col min="1036" max="1280" width="9.33203125" style="236"/>
    <col min="1281" max="1281" width="8.33203125" style="236" customWidth="1"/>
    <col min="1282" max="1282" width="1.6640625" style="236" customWidth="1"/>
    <col min="1283" max="1284" width="5" style="236" customWidth="1"/>
    <col min="1285" max="1285" width="11.6640625" style="236" customWidth="1"/>
    <col min="1286" max="1286" width="9.1640625" style="236" customWidth="1"/>
    <col min="1287" max="1287" width="5" style="236" customWidth="1"/>
    <col min="1288" max="1288" width="77.83203125" style="236" customWidth="1"/>
    <col min="1289" max="1290" width="20" style="236" customWidth="1"/>
    <col min="1291" max="1291" width="1.6640625" style="236" customWidth="1"/>
    <col min="1292" max="1536" width="9.33203125" style="236"/>
    <col min="1537" max="1537" width="8.33203125" style="236" customWidth="1"/>
    <col min="1538" max="1538" width="1.6640625" style="236" customWidth="1"/>
    <col min="1539" max="1540" width="5" style="236" customWidth="1"/>
    <col min="1541" max="1541" width="11.6640625" style="236" customWidth="1"/>
    <col min="1542" max="1542" width="9.1640625" style="236" customWidth="1"/>
    <col min="1543" max="1543" width="5" style="236" customWidth="1"/>
    <col min="1544" max="1544" width="77.83203125" style="236" customWidth="1"/>
    <col min="1545" max="1546" width="20" style="236" customWidth="1"/>
    <col min="1547" max="1547" width="1.6640625" style="236" customWidth="1"/>
    <col min="1548" max="1792" width="9.33203125" style="236"/>
    <col min="1793" max="1793" width="8.33203125" style="236" customWidth="1"/>
    <col min="1794" max="1794" width="1.6640625" style="236" customWidth="1"/>
    <col min="1795" max="1796" width="5" style="236" customWidth="1"/>
    <col min="1797" max="1797" width="11.6640625" style="236" customWidth="1"/>
    <col min="1798" max="1798" width="9.1640625" style="236" customWidth="1"/>
    <col min="1799" max="1799" width="5" style="236" customWidth="1"/>
    <col min="1800" max="1800" width="77.83203125" style="236" customWidth="1"/>
    <col min="1801" max="1802" width="20" style="236" customWidth="1"/>
    <col min="1803" max="1803" width="1.6640625" style="236" customWidth="1"/>
    <col min="1804" max="2048" width="9.33203125" style="236"/>
    <col min="2049" max="2049" width="8.33203125" style="236" customWidth="1"/>
    <col min="2050" max="2050" width="1.6640625" style="236" customWidth="1"/>
    <col min="2051" max="2052" width="5" style="236" customWidth="1"/>
    <col min="2053" max="2053" width="11.6640625" style="236" customWidth="1"/>
    <col min="2054" max="2054" width="9.1640625" style="236" customWidth="1"/>
    <col min="2055" max="2055" width="5" style="236" customWidth="1"/>
    <col min="2056" max="2056" width="77.83203125" style="236" customWidth="1"/>
    <col min="2057" max="2058" width="20" style="236" customWidth="1"/>
    <col min="2059" max="2059" width="1.6640625" style="236" customWidth="1"/>
    <col min="2060" max="2304" width="9.33203125" style="236"/>
    <col min="2305" max="2305" width="8.33203125" style="236" customWidth="1"/>
    <col min="2306" max="2306" width="1.6640625" style="236" customWidth="1"/>
    <col min="2307" max="2308" width="5" style="236" customWidth="1"/>
    <col min="2309" max="2309" width="11.6640625" style="236" customWidth="1"/>
    <col min="2310" max="2310" width="9.1640625" style="236" customWidth="1"/>
    <col min="2311" max="2311" width="5" style="236" customWidth="1"/>
    <col min="2312" max="2312" width="77.83203125" style="236" customWidth="1"/>
    <col min="2313" max="2314" width="20" style="236" customWidth="1"/>
    <col min="2315" max="2315" width="1.6640625" style="236" customWidth="1"/>
    <col min="2316" max="2560" width="9.33203125" style="236"/>
    <col min="2561" max="2561" width="8.33203125" style="236" customWidth="1"/>
    <col min="2562" max="2562" width="1.6640625" style="236" customWidth="1"/>
    <col min="2563" max="2564" width="5" style="236" customWidth="1"/>
    <col min="2565" max="2565" width="11.6640625" style="236" customWidth="1"/>
    <col min="2566" max="2566" width="9.1640625" style="236" customWidth="1"/>
    <col min="2567" max="2567" width="5" style="236" customWidth="1"/>
    <col min="2568" max="2568" width="77.83203125" style="236" customWidth="1"/>
    <col min="2569" max="2570" width="20" style="236" customWidth="1"/>
    <col min="2571" max="2571" width="1.6640625" style="236" customWidth="1"/>
    <col min="2572" max="2816" width="9.33203125" style="236"/>
    <col min="2817" max="2817" width="8.33203125" style="236" customWidth="1"/>
    <col min="2818" max="2818" width="1.6640625" style="236" customWidth="1"/>
    <col min="2819" max="2820" width="5" style="236" customWidth="1"/>
    <col min="2821" max="2821" width="11.6640625" style="236" customWidth="1"/>
    <col min="2822" max="2822" width="9.1640625" style="236" customWidth="1"/>
    <col min="2823" max="2823" width="5" style="236" customWidth="1"/>
    <col min="2824" max="2824" width="77.83203125" style="236" customWidth="1"/>
    <col min="2825" max="2826" width="20" style="236" customWidth="1"/>
    <col min="2827" max="2827" width="1.6640625" style="236" customWidth="1"/>
    <col min="2828" max="3072" width="9.33203125" style="236"/>
    <col min="3073" max="3073" width="8.33203125" style="236" customWidth="1"/>
    <col min="3074" max="3074" width="1.6640625" style="236" customWidth="1"/>
    <col min="3075" max="3076" width="5" style="236" customWidth="1"/>
    <col min="3077" max="3077" width="11.6640625" style="236" customWidth="1"/>
    <col min="3078" max="3078" width="9.1640625" style="236" customWidth="1"/>
    <col min="3079" max="3079" width="5" style="236" customWidth="1"/>
    <col min="3080" max="3080" width="77.83203125" style="236" customWidth="1"/>
    <col min="3081" max="3082" width="20" style="236" customWidth="1"/>
    <col min="3083" max="3083" width="1.6640625" style="236" customWidth="1"/>
    <col min="3084" max="3328" width="9.33203125" style="236"/>
    <col min="3329" max="3329" width="8.33203125" style="236" customWidth="1"/>
    <col min="3330" max="3330" width="1.6640625" style="236" customWidth="1"/>
    <col min="3331" max="3332" width="5" style="236" customWidth="1"/>
    <col min="3333" max="3333" width="11.6640625" style="236" customWidth="1"/>
    <col min="3334" max="3334" width="9.1640625" style="236" customWidth="1"/>
    <col min="3335" max="3335" width="5" style="236" customWidth="1"/>
    <col min="3336" max="3336" width="77.83203125" style="236" customWidth="1"/>
    <col min="3337" max="3338" width="20" style="236" customWidth="1"/>
    <col min="3339" max="3339" width="1.6640625" style="236" customWidth="1"/>
    <col min="3340" max="3584" width="9.33203125" style="236"/>
    <col min="3585" max="3585" width="8.33203125" style="236" customWidth="1"/>
    <col min="3586" max="3586" width="1.6640625" style="236" customWidth="1"/>
    <col min="3587" max="3588" width="5" style="236" customWidth="1"/>
    <col min="3589" max="3589" width="11.6640625" style="236" customWidth="1"/>
    <col min="3590" max="3590" width="9.1640625" style="236" customWidth="1"/>
    <col min="3591" max="3591" width="5" style="236" customWidth="1"/>
    <col min="3592" max="3592" width="77.83203125" style="236" customWidth="1"/>
    <col min="3593" max="3594" width="20" style="236" customWidth="1"/>
    <col min="3595" max="3595" width="1.6640625" style="236" customWidth="1"/>
    <col min="3596" max="3840" width="9.33203125" style="236"/>
    <col min="3841" max="3841" width="8.33203125" style="236" customWidth="1"/>
    <col min="3842" max="3842" width="1.6640625" style="236" customWidth="1"/>
    <col min="3843" max="3844" width="5" style="236" customWidth="1"/>
    <col min="3845" max="3845" width="11.6640625" style="236" customWidth="1"/>
    <col min="3846" max="3846" width="9.1640625" style="236" customWidth="1"/>
    <col min="3847" max="3847" width="5" style="236" customWidth="1"/>
    <col min="3848" max="3848" width="77.83203125" style="236" customWidth="1"/>
    <col min="3849" max="3850" width="20" style="236" customWidth="1"/>
    <col min="3851" max="3851" width="1.6640625" style="236" customWidth="1"/>
    <col min="3852" max="4096" width="9.33203125" style="236"/>
    <col min="4097" max="4097" width="8.33203125" style="236" customWidth="1"/>
    <col min="4098" max="4098" width="1.6640625" style="236" customWidth="1"/>
    <col min="4099" max="4100" width="5" style="236" customWidth="1"/>
    <col min="4101" max="4101" width="11.6640625" style="236" customWidth="1"/>
    <col min="4102" max="4102" width="9.1640625" style="236" customWidth="1"/>
    <col min="4103" max="4103" width="5" style="236" customWidth="1"/>
    <col min="4104" max="4104" width="77.83203125" style="236" customWidth="1"/>
    <col min="4105" max="4106" width="20" style="236" customWidth="1"/>
    <col min="4107" max="4107" width="1.6640625" style="236" customWidth="1"/>
    <col min="4108" max="4352" width="9.33203125" style="236"/>
    <col min="4353" max="4353" width="8.33203125" style="236" customWidth="1"/>
    <col min="4354" max="4354" width="1.6640625" style="236" customWidth="1"/>
    <col min="4355" max="4356" width="5" style="236" customWidth="1"/>
    <col min="4357" max="4357" width="11.6640625" style="236" customWidth="1"/>
    <col min="4358" max="4358" width="9.1640625" style="236" customWidth="1"/>
    <col min="4359" max="4359" width="5" style="236" customWidth="1"/>
    <col min="4360" max="4360" width="77.83203125" style="236" customWidth="1"/>
    <col min="4361" max="4362" width="20" style="236" customWidth="1"/>
    <col min="4363" max="4363" width="1.6640625" style="236" customWidth="1"/>
    <col min="4364" max="4608" width="9.33203125" style="236"/>
    <col min="4609" max="4609" width="8.33203125" style="236" customWidth="1"/>
    <col min="4610" max="4610" width="1.6640625" style="236" customWidth="1"/>
    <col min="4611" max="4612" width="5" style="236" customWidth="1"/>
    <col min="4613" max="4613" width="11.6640625" style="236" customWidth="1"/>
    <col min="4614" max="4614" width="9.1640625" style="236" customWidth="1"/>
    <col min="4615" max="4615" width="5" style="236" customWidth="1"/>
    <col min="4616" max="4616" width="77.83203125" style="236" customWidth="1"/>
    <col min="4617" max="4618" width="20" style="236" customWidth="1"/>
    <col min="4619" max="4619" width="1.6640625" style="236" customWidth="1"/>
    <col min="4620" max="4864" width="9.33203125" style="236"/>
    <col min="4865" max="4865" width="8.33203125" style="236" customWidth="1"/>
    <col min="4866" max="4866" width="1.6640625" style="236" customWidth="1"/>
    <col min="4867" max="4868" width="5" style="236" customWidth="1"/>
    <col min="4869" max="4869" width="11.6640625" style="236" customWidth="1"/>
    <col min="4870" max="4870" width="9.1640625" style="236" customWidth="1"/>
    <col min="4871" max="4871" width="5" style="236" customWidth="1"/>
    <col min="4872" max="4872" width="77.83203125" style="236" customWidth="1"/>
    <col min="4873" max="4874" width="20" style="236" customWidth="1"/>
    <col min="4875" max="4875" width="1.6640625" style="236" customWidth="1"/>
    <col min="4876" max="5120" width="9.33203125" style="236"/>
    <col min="5121" max="5121" width="8.33203125" style="236" customWidth="1"/>
    <col min="5122" max="5122" width="1.6640625" style="236" customWidth="1"/>
    <col min="5123" max="5124" width="5" style="236" customWidth="1"/>
    <col min="5125" max="5125" width="11.6640625" style="236" customWidth="1"/>
    <col min="5126" max="5126" width="9.1640625" style="236" customWidth="1"/>
    <col min="5127" max="5127" width="5" style="236" customWidth="1"/>
    <col min="5128" max="5128" width="77.83203125" style="236" customWidth="1"/>
    <col min="5129" max="5130" width="20" style="236" customWidth="1"/>
    <col min="5131" max="5131" width="1.6640625" style="236" customWidth="1"/>
    <col min="5132" max="5376" width="9.33203125" style="236"/>
    <col min="5377" max="5377" width="8.33203125" style="236" customWidth="1"/>
    <col min="5378" max="5378" width="1.6640625" style="236" customWidth="1"/>
    <col min="5379" max="5380" width="5" style="236" customWidth="1"/>
    <col min="5381" max="5381" width="11.6640625" style="236" customWidth="1"/>
    <col min="5382" max="5382" width="9.1640625" style="236" customWidth="1"/>
    <col min="5383" max="5383" width="5" style="236" customWidth="1"/>
    <col min="5384" max="5384" width="77.83203125" style="236" customWidth="1"/>
    <col min="5385" max="5386" width="20" style="236" customWidth="1"/>
    <col min="5387" max="5387" width="1.6640625" style="236" customWidth="1"/>
    <col min="5388" max="5632" width="9.33203125" style="236"/>
    <col min="5633" max="5633" width="8.33203125" style="236" customWidth="1"/>
    <col min="5634" max="5634" width="1.6640625" style="236" customWidth="1"/>
    <col min="5635" max="5636" width="5" style="236" customWidth="1"/>
    <col min="5637" max="5637" width="11.6640625" style="236" customWidth="1"/>
    <col min="5638" max="5638" width="9.1640625" style="236" customWidth="1"/>
    <col min="5639" max="5639" width="5" style="236" customWidth="1"/>
    <col min="5640" max="5640" width="77.83203125" style="236" customWidth="1"/>
    <col min="5641" max="5642" width="20" style="236" customWidth="1"/>
    <col min="5643" max="5643" width="1.6640625" style="236" customWidth="1"/>
    <col min="5644" max="5888" width="9.33203125" style="236"/>
    <col min="5889" max="5889" width="8.33203125" style="236" customWidth="1"/>
    <col min="5890" max="5890" width="1.6640625" style="236" customWidth="1"/>
    <col min="5891" max="5892" width="5" style="236" customWidth="1"/>
    <col min="5893" max="5893" width="11.6640625" style="236" customWidth="1"/>
    <col min="5894" max="5894" width="9.1640625" style="236" customWidth="1"/>
    <col min="5895" max="5895" width="5" style="236" customWidth="1"/>
    <col min="5896" max="5896" width="77.83203125" style="236" customWidth="1"/>
    <col min="5897" max="5898" width="20" style="236" customWidth="1"/>
    <col min="5899" max="5899" width="1.6640625" style="236" customWidth="1"/>
    <col min="5900" max="6144" width="9.33203125" style="236"/>
    <col min="6145" max="6145" width="8.33203125" style="236" customWidth="1"/>
    <col min="6146" max="6146" width="1.6640625" style="236" customWidth="1"/>
    <col min="6147" max="6148" width="5" style="236" customWidth="1"/>
    <col min="6149" max="6149" width="11.6640625" style="236" customWidth="1"/>
    <col min="6150" max="6150" width="9.1640625" style="236" customWidth="1"/>
    <col min="6151" max="6151" width="5" style="236" customWidth="1"/>
    <col min="6152" max="6152" width="77.83203125" style="236" customWidth="1"/>
    <col min="6153" max="6154" width="20" style="236" customWidth="1"/>
    <col min="6155" max="6155" width="1.6640625" style="236" customWidth="1"/>
    <col min="6156" max="6400" width="9.33203125" style="236"/>
    <col min="6401" max="6401" width="8.33203125" style="236" customWidth="1"/>
    <col min="6402" max="6402" width="1.6640625" style="236" customWidth="1"/>
    <col min="6403" max="6404" width="5" style="236" customWidth="1"/>
    <col min="6405" max="6405" width="11.6640625" style="236" customWidth="1"/>
    <col min="6406" max="6406" width="9.1640625" style="236" customWidth="1"/>
    <col min="6407" max="6407" width="5" style="236" customWidth="1"/>
    <col min="6408" max="6408" width="77.83203125" style="236" customWidth="1"/>
    <col min="6409" max="6410" width="20" style="236" customWidth="1"/>
    <col min="6411" max="6411" width="1.6640625" style="236" customWidth="1"/>
    <col min="6412" max="6656" width="9.33203125" style="236"/>
    <col min="6657" max="6657" width="8.33203125" style="236" customWidth="1"/>
    <col min="6658" max="6658" width="1.6640625" style="236" customWidth="1"/>
    <col min="6659" max="6660" width="5" style="236" customWidth="1"/>
    <col min="6661" max="6661" width="11.6640625" style="236" customWidth="1"/>
    <col min="6662" max="6662" width="9.1640625" style="236" customWidth="1"/>
    <col min="6663" max="6663" width="5" style="236" customWidth="1"/>
    <col min="6664" max="6664" width="77.83203125" style="236" customWidth="1"/>
    <col min="6665" max="6666" width="20" style="236" customWidth="1"/>
    <col min="6667" max="6667" width="1.6640625" style="236" customWidth="1"/>
    <col min="6668" max="6912" width="9.33203125" style="236"/>
    <col min="6913" max="6913" width="8.33203125" style="236" customWidth="1"/>
    <col min="6914" max="6914" width="1.6640625" style="236" customWidth="1"/>
    <col min="6915" max="6916" width="5" style="236" customWidth="1"/>
    <col min="6917" max="6917" width="11.6640625" style="236" customWidth="1"/>
    <col min="6918" max="6918" width="9.1640625" style="236" customWidth="1"/>
    <col min="6919" max="6919" width="5" style="236" customWidth="1"/>
    <col min="6920" max="6920" width="77.83203125" style="236" customWidth="1"/>
    <col min="6921" max="6922" width="20" style="236" customWidth="1"/>
    <col min="6923" max="6923" width="1.6640625" style="236" customWidth="1"/>
    <col min="6924" max="7168" width="9.33203125" style="236"/>
    <col min="7169" max="7169" width="8.33203125" style="236" customWidth="1"/>
    <col min="7170" max="7170" width="1.6640625" style="236" customWidth="1"/>
    <col min="7171" max="7172" width="5" style="236" customWidth="1"/>
    <col min="7173" max="7173" width="11.6640625" style="236" customWidth="1"/>
    <col min="7174" max="7174" width="9.1640625" style="236" customWidth="1"/>
    <col min="7175" max="7175" width="5" style="236" customWidth="1"/>
    <col min="7176" max="7176" width="77.83203125" style="236" customWidth="1"/>
    <col min="7177" max="7178" width="20" style="236" customWidth="1"/>
    <col min="7179" max="7179" width="1.6640625" style="236" customWidth="1"/>
    <col min="7180" max="7424" width="9.33203125" style="236"/>
    <col min="7425" max="7425" width="8.33203125" style="236" customWidth="1"/>
    <col min="7426" max="7426" width="1.6640625" style="236" customWidth="1"/>
    <col min="7427" max="7428" width="5" style="236" customWidth="1"/>
    <col min="7429" max="7429" width="11.6640625" style="236" customWidth="1"/>
    <col min="7430" max="7430" width="9.1640625" style="236" customWidth="1"/>
    <col min="7431" max="7431" width="5" style="236" customWidth="1"/>
    <col min="7432" max="7432" width="77.83203125" style="236" customWidth="1"/>
    <col min="7433" max="7434" width="20" style="236" customWidth="1"/>
    <col min="7435" max="7435" width="1.6640625" style="236" customWidth="1"/>
    <col min="7436" max="7680" width="9.33203125" style="236"/>
    <col min="7681" max="7681" width="8.33203125" style="236" customWidth="1"/>
    <col min="7682" max="7682" width="1.6640625" style="236" customWidth="1"/>
    <col min="7683" max="7684" width="5" style="236" customWidth="1"/>
    <col min="7685" max="7685" width="11.6640625" style="236" customWidth="1"/>
    <col min="7686" max="7686" width="9.1640625" style="236" customWidth="1"/>
    <col min="7687" max="7687" width="5" style="236" customWidth="1"/>
    <col min="7688" max="7688" width="77.83203125" style="236" customWidth="1"/>
    <col min="7689" max="7690" width="20" style="236" customWidth="1"/>
    <col min="7691" max="7691" width="1.6640625" style="236" customWidth="1"/>
    <col min="7692" max="7936" width="9.33203125" style="236"/>
    <col min="7937" max="7937" width="8.33203125" style="236" customWidth="1"/>
    <col min="7938" max="7938" width="1.6640625" style="236" customWidth="1"/>
    <col min="7939" max="7940" width="5" style="236" customWidth="1"/>
    <col min="7941" max="7941" width="11.6640625" style="236" customWidth="1"/>
    <col min="7942" max="7942" width="9.1640625" style="236" customWidth="1"/>
    <col min="7943" max="7943" width="5" style="236" customWidth="1"/>
    <col min="7944" max="7944" width="77.83203125" style="236" customWidth="1"/>
    <col min="7945" max="7946" width="20" style="236" customWidth="1"/>
    <col min="7947" max="7947" width="1.6640625" style="236" customWidth="1"/>
    <col min="7948" max="8192" width="9.33203125" style="236"/>
    <col min="8193" max="8193" width="8.33203125" style="236" customWidth="1"/>
    <col min="8194" max="8194" width="1.6640625" style="236" customWidth="1"/>
    <col min="8195" max="8196" width="5" style="236" customWidth="1"/>
    <col min="8197" max="8197" width="11.6640625" style="236" customWidth="1"/>
    <col min="8198" max="8198" width="9.1640625" style="236" customWidth="1"/>
    <col min="8199" max="8199" width="5" style="236" customWidth="1"/>
    <col min="8200" max="8200" width="77.83203125" style="236" customWidth="1"/>
    <col min="8201" max="8202" width="20" style="236" customWidth="1"/>
    <col min="8203" max="8203" width="1.6640625" style="236" customWidth="1"/>
    <col min="8204" max="8448" width="9.33203125" style="236"/>
    <col min="8449" max="8449" width="8.33203125" style="236" customWidth="1"/>
    <col min="8450" max="8450" width="1.6640625" style="236" customWidth="1"/>
    <col min="8451" max="8452" width="5" style="236" customWidth="1"/>
    <col min="8453" max="8453" width="11.6640625" style="236" customWidth="1"/>
    <col min="8454" max="8454" width="9.1640625" style="236" customWidth="1"/>
    <col min="8455" max="8455" width="5" style="236" customWidth="1"/>
    <col min="8456" max="8456" width="77.83203125" style="236" customWidth="1"/>
    <col min="8457" max="8458" width="20" style="236" customWidth="1"/>
    <col min="8459" max="8459" width="1.6640625" style="236" customWidth="1"/>
    <col min="8460" max="8704" width="9.33203125" style="236"/>
    <col min="8705" max="8705" width="8.33203125" style="236" customWidth="1"/>
    <col min="8706" max="8706" width="1.6640625" style="236" customWidth="1"/>
    <col min="8707" max="8708" width="5" style="236" customWidth="1"/>
    <col min="8709" max="8709" width="11.6640625" style="236" customWidth="1"/>
    <col min="8710" max="8710" width="9.1640625" style="236" customWidth="1"/>
    <col min="8711" max="8711" width="5" style="236" customWidth="1"/>
    <col min="8712" max="8712" width="77.83203125" style="236" customWidth="1"/>
    <col min="8713" max="8714" width="20" style="236" customWidth="1"/>
    <col min="8715" max="8715" width="1.6640625" style="236" customWidth="1"/>
    <col min="8716" max="8960" width="9.33203125" style="236"/>
    <col min="8961" max="8961" width="8.33203125" style="236" customWidth="1"/>
    <col min="8962" max="8962" width="1.6640625" style="236" customWidth="1"/>
    <col min="8963" max="8964" width="5" style="236" customWidth="1"/>
    <col min="8965" max="8965" width="11.6640625" style="236" customWidth="1"/>
    <col min="8966" max="8966" width="9.1640625" style="236" customWidth="1"/>
    <col min="8967" max="8967" width="5" style="236" customWidth="1"/>
    <col min="8968" max="8968" width="77.83203125" style="236" customWidth="1"/>
    <col min="8969" max="8970" width="20" style="236" customWidth="1"/>
    <col min="8971" max="8971" width="1.6640625" style="236" customWidth="1"/>
    <col min="8972" max="9216" width="9.33203125" style="236"/>
    <col min="9217" max="9217" width="8.33203125" style="236" customWidth="1"/>
    <col min="9218" max="9218" width="1.6640625" style="236" customWidth="1"/>
    <col min="9219" max="9220" width="5" style="236" customWidth="1"/>
    <col min="9221" max="9221" width="11.6640625" style="236" customWidth="1"/>
    <col min="9222" max="9222" width="9.1640625" style="236" customWidth="1"/>
    <col min="9223" max="9223" width="5" style="236" customWidth="1"/>
    <col min="9224" max="9224" width="77.83203125" style="236" customWidth="1"/>
    <col min="9225" max="9226" width="20" style="236" customWidth="1"/>
    <col min="9227" max="9227" width="1.6640625" style="236" customWidth="1"/>
    <col min="9228" max="9472" width="9.33203125" style="236"/>
    <col min="9473" max="9473" width="8.33203125" style="236" customWidth="1"/>
    <col min="9474" max="9474" width="1.6640625" style="236" customWidth="1"/>
    <col min="9475" max="9476" width="5" style="236" customWidth="1"/>
    <col min="9477" max="9477" width="11.6640625" style="236" customWidth="1"/>
    <col min="9478" max="9478" width="9.1640625" style="236" customWidth="1"/>
    <col min="9479" max="9479" width="5" style="236" customWidth="1"/>
    <col min="9480" max="9480" width="77.83203125" style="236" customWidth="1"/>
    <col min="9481" max="9482" width="20" style="236" customWidth="1"/>
    <col min="9483" max="9483" width="1.6640625" style="236" customWidth="1"/>
    <col min="9484" max="9728" width="9.33203125" style="236"/>
    <col min="9729" max="9729" width="8.33203125" style="236" customWidth="1"/>
    <col min="9730" max="9730" width="1.6640625" style="236" customWidth="1"/>
    <col min="9731" max="9732" width="5" style="236" customWidth="1"/>
    <col min="9733" max="9733" width="11.6640625" style="236" customWidth="1"/>
    <col min="9734" max="9734" width="9.1640625" style="236" customWidth="1"/>
    <col min="9735" max="9735" width="5" style="236" customWidth="1"/>
    <col min="9736" max="9736" width="77.83203125" style="236" customWidth="1"/>
    <col min="9737" max="9738" width="20" style="236" customWidth="1"/>
    <col min="9739" max="9739" width="1.6640625" style="236" customWidth="1"/>
    <col min="9740" max="9984" width="9.33203125" style="236"/>
    <col min="9985" max="9985" width="8.33203125" style="236" customWidth="1"/>
    <col min="9986" max="9986" width="1.6640625" style="236" customWidth="1"/>
    <col min="9987" max="9988" width="5" style="236" customWidth="1"/>
    <col min="9989" max="9989" width="11.6640625" style="236" customWidth="1"/>
    <col min="9990" max="9990" width="9.1640625" style="236" customWidth="1"/>
    <col min="9991" max="9991" width="5" style="236" customWidth="1"/>
    <col min="9992" max="9992" width="77.83203125" style="236" customWidth="1"/>
    <col min="9993" max="9994" width="20" style="236" customWidth="1"/>
    <col min="9995" max="9995" width="1.6640625" style="236" customWidth="1"/>
    <col min="9996" max="10240" width="9.33203125" style="236"/>
    <col min="10241" max="10241" width="8.33203125" style="236" customWidth="1"/>
    <col min="10242" max="10242" width="1.6640625" style="236" customWidth="1"/>
    <col min="10243" max="10244" width="5" style="236" customWidth="1"/>
    <col min="10245" max="10245" width="11.6640625" style="236" customWidth="1"/>
    <col min="10246" max="10246" width="9.1640625" style="236" customWidth="1"/>
    <col min="10247" max="10247" width="5" style="236" customWidth="1"/>
    <col min="10248" max="10248" width="77.83203125" style="236" customWidth="1"/>
    <col min="10249" max="10250" width="20" style="236" customWidth="1"/>
    <col min="10251" max="10251" width="1.6640625" style="236" customWidth="1"/>
    <col min="10252" max="10496" width="9.33203125" style="236"/>
    <col min="10497" max="10497" width="8.33203125" style="236" customWidth="1"/>
    <col min="10498" max="10498" width="1.6640625" style="236" customWidth="1"/>
    <col min="10499" max="10500" width="5" style="236" customWidth="1"/>
    <col min="10501" max="10501" width="11.6640625" style="236" customWidth="1"/>
    <col min="10502" max="10502" width="9.1640625" style="236" customWidth="1"/>
    <col min="10503" max="10503" width="5" style="236" customWidth="1"/>
    <col min="10504" max="10504" width="77.83203125" style="236" customWidth="1"/>
    <col min="10505" max="10506" width="20" style="236" customWidth="1"/>
    <col min="10507" max="10507" width="1.6640625" style="236" customWidth="1"/>
    <col min="10508" max="10752" width="9.33203125" style="236"/>
    <col min="10753" max="10753" width="8.33203125" style="236" customWidth="1"/>
    <col min="10754" max="10754" width="1.6640625" style="236" customWidth="1"/>
    <col min="10755" max="10756" width="5" style="236" customWidth="1"/>
    <col min="10757" max="10757" width="11.6640625" style="236" customWidth="1"/>
    <col min="10758" max="10758" width="9.1640625" style="236" customWidth="1"/>
    <col min="10759" max="10759" width="5" style="236" customWidth="1"/>
    <col min="10760" max="10760" width="77.83203125" style="236" customWidth="1"/>
    <col min="10761" max="10762" width="20" style="236" customWidth="1"/>
    <col min="10763" max="10763" width="1.6640625" style="236" customWidth="1"/>
    <col min="10764" max="11008" width="9.33203125" style="236"/>
    <col min="11009" max="11009" width="8.33203125" style="236" customWidth="1"/>
    <col min="11010" max="11010" width="1.6640625" style="236" customWidth="1"/>
    <col min="11011" max="11012" width="5" style="236" customWidth="1"/>
    <col min="11013" max="11013" width="11.6640625" style="236" customWidth="1"/>
    <col min="11014" max="11014" width="9.1640625" style="236" customWidth="1"/>
    <col min="11015" max="11015" width="5" style="236" customWidth="1"/>
    <col min="11016" max="11016" width="77.83203125" style="236" customWidth="1"/>
    <col min="11017" max="11018" width="20" style="236" customWidth="1"/>
    <col min="11019" max="11019" width="1.6640625" style="236" customWidth="1"/>
    <col min="11020" max="11264" width="9.33203125" style="236"/>
    <col min="11265" max="11265" width="8.33203125" style="236" customWidth="1"/>
    <col min="11266" max="11266" width="1.6640625" style="236" customWidth="1"/>
    <col min="11267" max="11268" width="5" style="236" customWidth="1"/>
    <col min="11269" max="11269" width="11.6640625" style="236" customWidth="1"/>
    <col min="11270" max="11270" width="9.1640625" style="236" customWidth="1"/>
    <col min="11271" max="11271" width="5" style="236" customWidth="1"/>
    <col min="11272" max="11272" width="77.83203125" style="236" customWidth="1"/>
    <col min="11273" max="11274" width="20" style="236" customWidth="1"/>
    <col min="11275" max="11275" width="1.6640625" style="236" customWidth="1"/>
    <col min="11276" max="11520" width="9.33203125" style="236"/>
    <col min="11521" max="11521" width="8.33203125" style="236" customWidth="1"/>
    <col min="11522" max="11522" width="1.6640625" style="236" customWidth="1"/>
    <col min="11523" max="11524" width="5" style="236" customWidth="1"/>
    <col min="11525" max="11525" width="11.6640625" style="236" customWidth="1"/>
    <col min="11526" max="11526" width="9.1640625" style="236" customWidth="1"/>
    <col min="11527" max="11527" width="5" style="236" customWidth="1"/>
    <col min="11528" max="11528" width="77.83203125" style="236" customWidth="1"/>
    <col min="11529" max="11530" width="20" style="236" customWidth="1"/>
    <col min="11531" max="11531" width="1.6640625" style="236" customWidth="1"/>
    <col min="11532" max="11776" width="9.33203125" style="236"/>
    <col min="11777" max="11777" width="8.33203125" style="236" customWidth="1"/>
    <col min="11778" max="11778" width="1.6640625" style="236" customWidth="1"/>
    <col min="11779" max="11780" width="5" style="236" customWidth="1"/>
    <col min="11781" max="11781" width="11.6640625" style="236" customWidth="1"/>
    <col min="11782" max="11782" width="9.1640625" style="236" customWidth="1"/>
    <col min="11783" max="11783" width="5" style="236" customWidth="1"/>
    <col min="11784" max="11784" width="77.83203125" style="236" customWidth="1"/>
    <col min="11785" max="11786" width="20" style="236" customWidth="1"/>
    <col min="11787" max="11787" width="1.6640625" style="236" customWidth="1"/>
    <col min="11788" max="12032" width="9.33203125" style="236"/>
    <col min="12033" max="12033" width="8.33203125" style="236" customWidth="1"/>
    <col min="12034" max="12034" width="1.6640625" style="236" customWidth="1"/>
    <col min="12035" max="12036" width="5" style="236" customWidth="1"/>
    <col min="12037" max="12037" width="11.6640625" style="236" customWidth="1"/>
    <col min="12038" max="12038" width="9.1640625" style="236" customWidth="1"/>
    <col min="12039" max="12039" width="5" style="236" customWidth="1"/>
    <col min="12040" max="12040" width="77.83203125" style="236" customWidth="1"/>
    <col min="12041" max="12042" width="20" style="236" customWidth="1"/>
    <col min="12043" max="12043" width="1.6640625" style="236" customWidth="1"/>
    <col min="12044" max="12288" width="9.33203125" style="236"/>
    <col min="12289" max="12289" width="8.33203125" style="236" customWidth="1"/>
    <col min="12290" max="12290" width="1.6640625" style="236" customWidth="1"/>
    <col min="12291" max="12292" width="5" style="236" customWidth="1"/>
    <col min="12293" max="12293" width="11.6640625" style="236" customWidth="1"/>
    <col min="12294" max="12294" width="9.1640625" style="236" customWidth="1"/>
    <col min="12295" max="12295" width="5" style="236" customWidth="1"/>
    <col min="12296" max="12296" width="77.83203125" style="236" customWidth="1"/>
    <col min="12297" max="12298" width="20" style="236" customWidth="1"/>
    <col min="12299" max="12299" width="1.6640625" style="236" customWidth="1"/>
    <col min="12300" max="12544" width="9.33203125" style="236"/>
    <col min="12545" max="12545" width="8.33203125" style="236" customWidth="1"/>
    <col min="12546" max="12546" width="1.6640625" style="236" customWidth="1"/>
    <col min="12547" max="12548" width="5" style="236" customWidth="1"/>
    <col min="12549" max="12549" width="11.6640625" style="236" customWidth="1"/>
    <col min="12550" max="12550" width="9.1640625" style="236" customWidth="1"/>
    <col min="12551" max="12551" width="5" style="236" customWidth="1"/>
    <col min="12552" max="12552" width="77.83203125" style="236" customWidth="1"/>
    <col min="12553" max="12554" width="20" style="236" customWidth="1"/>
    <col min="12555" max="12555" width="1.6640625" style="236" customWidth="1"/>
    <col min="12556" max="12800" width="9.33203125" style="236"/>
    <col min="12801" max="12801" width="8.33203125" style="236" customWidth="1"/>
    <col min="12802" max="12802" width="1.6640625" style="236" customWidth="1"/>
    <col min="12803" max="12804" width="5" style="236" customWidth="1"/>
    <col min="12805" max="12805" width="11.6640625" style="236" customWidth="1"/>
    <col min="12806" max="12806" width="9.1640625" style="236" customWidth="1"/>
    <col min="12807" max="12807" width="5" style="236" customWidth="1"/>
    <col min="12808" max="12808" width="77.83203125" style="236" customWidth="1"/>
    <col min="12809" max="12810" width="20" style="236" customWidth="1"/>
    <col min="12811" max="12811" width="1.6640625" style="236" customWidth="1"/>
    <col min="12812" max="13056" width="9.33203125" style="236"/>
    <col min="13057" max="13057" width="8.33203125" style="236" customWidth="1"/>
    <col min="13058" max="13058" width="1.6640625" style="236" customWidth="1"/>
    <col min="13059" max="13060" width="5" style="236" customWidth="1"/>
    <col min="13061" max="13061" width="11.6640625" style="236" customWidth="1"/>
    <col min="13062" max="13062" width="9.1640625" style="236" customWidth="1"/>
    <col min="13063" max="13063" width="5" style="236" customWidth="1"/>
    <col min="13064" max="13064" width="77.83203125" style="236" customWidth="1"/>
    <col min="13065" max="13066" width="20" style="236" customWidth="1"/>
    <col min="13067" max="13067" width="1.6640625" style="236" customWidth="1"/>
    <col min="13068" max="13312" width="9.33203125" style="236"/>
    <col min="13313" max="13313" width="8.33203125" style="236" customWidth="1"/>
    <col min="13314" max="13314" width="1.6640625" style="236" customWidth="1"/>
    <col min="13315" max="13316" width="5" style="236" customWidth="1"/>
    <col min="13317" max="13317" width="11.6640625" style="236" customWidth="1"/>
    <col min="13318" max="13318" width="9.1640625" style="236" customWidth="1"/>
    <col min="13319" max="13319" width="5" style="236" customWidth="1"/>
    <col min="13320" max="13320" width="77.83203125" style="236" customWidth="1"/>
    <col min="13321" max="13322" width="20" style="236" customWidth="1"/>
    <col min="13323" max="13323" width="1.6640625" style="236" customWidth="1"/>
    <col min="13324" max="13568" width="9.33203125" style="236"/>
    <col min="13569" max="13569" width="8.33203125" style="236" customWidth="1"/>
    <col min="13570" max="13570" width="1.6640625" style="236" customWidth="1"/>
    <col min="13571" max="13572" width="5" style="236" customWidth="1"/>
    <col min="13573" max="13573" width="11.6640625" style="236" customWidth="1"/>
    <col min="13574" max="13574" width="9.1640625" style="236" customWidth="1"/>
    <col min="13575" max="13575" width="5" style="236" customWidth="1"/>
    <col min="13576" max="13576" width="77.83203125" style="236" customWidth="1"/>
    <col min="13577" max="13578" width="20" style="236" customWidth="1"/>
    <col min="13579" max="13579" width="1.6640625" style="236" customWidth="1"/>
    <col min="13580" max="13824" width="9.33203125" style="236"/>
    <col min="13825" max="13825" width="8.33203125" style="236" customWidth="1"/>
    <col min="13826" max="13826" width="1.6640625" style="236" customWidth="1"/>
    <col min="13827" max="13828" width="5" style="236" customWidth="1"/>
    <col min="13829" max="13829" width="11.6640625" style="236" customWidth="1"/>
    <col min="13830" max="13830" width="9.1640625" style="236" customWidth="1"/>
    <col min="13831" max="13831" width="5" style="236" customWidth="1"/>
    <col min="13832" max="13832" width="77.83203125" style="236" customWidth="1"/>
    <col min="13833" max="13834" width="20" style="236" customWidth="1"/>
    <col min="13835" max="13835" width="1.6640625" style="236" customWidth="1"/>
    <col min="13836" max="14080" width="9.33203125" style="236"/>
    <col min="14081" max="14081" width="8.33203125" style="236" customWidth="1"/>
    <col min="14082" max="14082" width="1.6640625" style="236" customWidth="1"/>
    <col min="14083" max="14084" width="5" style="236" customWidth="1"/>
    <col min="14085" max="14085" width="11.6640625" style="236" customWidth="1"/>
    <col min="14086" max="14086" width="9.1640625" style="236" customWidth="1"/>
    <col min="14087" max="14087" width="5" style="236" customWidth="1"/>
    <col min="14088" max="14088" width="77.83203125" style="236" customWidth="1"/>
    <col min="14089" max="14090" width="20" style="236" customWidth="1"/>
    <col min="14091" max="14091" width="1.6640625" style="236" customWidth="1"/>
    <col min="14092" max="14336" width="9.33203125" style="236"/>
    <col min="14337" max="14337" width="8.33203125" style="236" customWidth="1"/>
    <col min="14338" max="14338" width="1.6640625" style="236" customWidth="1"/>
    <col min="14339" max="14340" width="5" style="236" customWidth="1"/>
    <col min="14341" max="14341" width="11.6640625" style="236" customWidth="1"/>
    <col min="14342" max="14342" width="9.1640625" style="236" customWidth="1"/>
    <col min="14343" max="14343" width="5" style="236" customWidth="1"/>
    <col min="14344" max="14344" width="77.83203125" style="236" customWidth="1"/>
    <col min="14345" max="14346" width="20" style="236" customWidth="1"/>
    <col min="14347" max="14347" width="1.6640625" style="236" customWidth="1"/>
    <col min="14348" max="14592" width="9.33203125" style="236"/>
    <col min="14593" max="14593" width="8.33203125" style="236" customWidth="1"/>
    <col min="14594" max="14594" width="1.6640625" style="236" customWidth="1"/>
    <col min="14595" max="14596" width="5" style="236" customWidth="1"/>
    <col min="14597" max="14597" width="11.6640625" style="236" customWidth="1"/>
    <col min="14598" max="14598" width="9.1640625" style="236" customWidth="1"/>
    <col min="14599" max="14599" width="5" style="236" customWidth="1"/>
    <col min="14600" max="14600" width="77.83203125" style="236" customWidth="1"/>
    <col min="14601" max="14602" width="20" style="236" customWidth="1"/>
    <col min="14603" max="14603" width="1.6640625" style="236" customWidth="1"/>
    <col min="14604" max="14848" width="9.33203125" style="236"/>
    <col min="14849" max="14849" width="8.33203125" style="236" customWidth="1"/>
    <col min="14850" max="14850" width="1.6640625" style="236" customWidth="1"/>
    <col min="14851" max="14852" width="5" style="236" customWidth="1"/>
    <col min="14853" max="14853" width="11.6640625" style="236" customWidth="1"/>
    <col min="14854" max="14854" width="9.1640625" style="236" customWidth="1"/>
    <col min="14855" max="14855" width="5" style="236" customWidth="1"/>
    <col min="14856" max="14856" width="77.83203125" style="236" customWidth="1"/>
    <col min="14857" max="14858" width="20" style="236" customWidth="1"/>
    <col min="14859" max="14859" width="1.6640625" style="236" customWidth="1"/>
    <col min="14860" max="15104" width="9.33203125" style="236"/>
    <col min="15105" max="15105" width="8.33203125" style="236" customWidth="1"/>
    <col min="15106" max="15106" width="1.6640625" style="236" customWidth="1"/>
    <col min="15107" max="15108" width="5" style="236" customWidth="1"/>
    <col min="15109" max="15109" width="11.6640625" style="236" customWidth="1"/>
    <col min="15110" max="15110" width="9.1640625" style="236" customWidth="1"/>
    <col min="15111" max="15111" width="5" style="236" customWidth="1"/>
    <col min="15112" max="15112" width="77.83203125" style="236" customWidth="1"/>
    <col min="15113" max="15114" width="20" style="236" customWidth="1"/>
    <col min="15115" max="15115" width="1.6640625" style="236" customWidth="1"/>
    <col min="15116" max="15360" width="9.33203125" style="236"/>
    <col min="15361" max="15361" width="8.33203125" style="236" customWidth="1"/>
    <col min="15362" max="15362" width="1.6640625" style="236" customWidth="1"/>
    <col min="15363" max="15364" width="5" style="236" customWidth="1"/>
    <col min="15365" max="15365" width="11.6640625" style="236" customWidth="1"/>
    <col min="15366" max="15366" width="9.1640625" style="236" customWidth="1"/>
    <col min="15367" max="15367" width="5" style="236" customWidth="1"/>
    <col min="15368" max="15368" width="77.83203125" style="236" customWidth="1"/>
    <col min="15369" max="15370" width="20" style="236" customWidth="1"/>
    <col min="15371" max="15371" width="1.6640625" style="236" customWidth="1"/>
    <col min="15372" max="15616" width="9.33203125" style="236"/>
    <col min="15617" max="15617" width="8.33203125" style="236" customWidth="1"/>
    <col min="15618" max="15618" width="1.6640625" style="236" customWidth="1"/>
    <col min="15619" max="15620" width="5" style="236" customWidth="1"/>
    <col min="15621" max="15621" width="11.6640625" style="236" customWidth="1"/>
    <col min="15622" max="15622" width="9.1640625" style="236" customWidth="1"/>
    <col min="15623" max="15623" width="5" style="236" customWidth="1"/>
    <col min="15624" max="15624" width="77.83203125" style="236" customWidth="1"/>
    <col min="15625" max="15626" width="20" style="236" customWidth="1"/>
    <col min="15627" max="15627" width="1.6640625" style="236" customWidth="1"/>
    <col min="15628" max="15872" width="9.33203125" style="236"/>
    <col min="15873" max="15873" width="8.33203125" style="236" customWidth="1"/>
    <col min="15874" max="15874" width="1.6640625" style="236" customWidth="1"/>
    <col min="15875" max="15876" width="5" style="236" customWidth="1"/>
    <col min="15877" max="15877" width="11.6640625" style="236" customWidth="1"/>
    <col min="15878" max="15878" width="9.1640625" style="236" customWidth="1"/>
    <col min="15879" max="15879" width="5" style="236" customWidth="1"/>
    <col min="15880" max="15880" width="77.83203125" style="236" customWidth="1"/>
    <col min="15881" max="15882" width="20" style="236" customWidth="1"/>
    <col min="15883" max="15883" width="1.6640625" style="236" customWidth="1"/>
    <col min="15884" max="16128" width="9.33203125" style="236"/>
    <col min="16129" max="16129" width="8.33203125" style="236" customWidth="1"/>
    <col min="16130" max="16130" width="1.6640625" style="236" customWidth="1"/>
    <col min="16131" max="16132" width="5" style="236" customWidth="1"/>
    <col min="16133" max="16133" width="11.6640625" style="236" customWidth="1"/>
    <col min="16134" max="16134" width="9.1640625" style="236" customWidth="1"/>
    <col min="16135" max="16135" width="5" style="236" customWidth="1"/>
    <col min="16136" max="16136" width="77.83203125" style="236" customWidth="1"/>
    <col min="16137" max="16138" width="20" style="236" customWidth="1"/>
    <col min="16139" max="16139" width="1.6640625" style="236" customWidth="1"/>
    <col min="16140" max="16384" width="9.33203125" style="236"/>
  </cols>
  <sheetData>
    <row r="1" spans="2:11" ht="37.5" customHeight="1" x14ac:dyDescent="0.3"/>
    <row r="2" spans="2:11" ht="7.5" customHeight="1" x14ac:dyDescent="0.3">
      <c r="B2" s="237"/>
      <c r="C2" s="238"/>
      <c r="D2" s="238"/>
      <c r="E2" s="238"/>
      <c r="F2" s="238"/>
      <c r="G2" s="238"/>
      <c r="H2" s="238"/>
      <c r="I2" s="238"/>
      <c r="J2" s="238"/>
      <c r="K2" s="239"/>
    </row>
    <row r="3" spans="2:11" s="242" customFormat="1" ht="45" customHeight="1" x14ac:dyDescent="0.3">
      <c r="B3" s="240"/>
      <c r="C3" s="361" t="s">
        <v>624</v>
      </c>
      <c r="D3" s="361"/>
      <c r="E3" s="361"/>
      <c r="F3" s="361"/>
      <c r="G3" s="361"/>
      <c r="H3" s="361"/>
      <c r="I3" s="361"/>
      <c r="J3" s="361"/>
      <c r="K3" s="241"/>
    </row>
    <row r="4" spans="2:11" ht="25.5" customHeight="1" x14ac:dyDescent="0.3">
      <c r="B4" s="243"/>
      <c r="C4" s="366" t="s">
        <v>625</v>
      </c>
      <c r="D4" s="366"/>
      <c r="E4" s="366"/>
      <c r="F4" s="366"/>
      <c r="G4" s="366"/>
      <c r="H4" s="366"/>
      <c r="I4" s="366"/>
      <c r="J4" s="366"/>
      <c r="K4" s="244"/>
    </row>
    <row r="5" spans="2:11" ht="5.25" customHeight="1" x14ac:dyDescent="0.3">
      <c r="B5" s="243"/>
      <c r="C5" s="245"/>
      <c r="D5" s="245"/>
      <c r="E5" s="245"/>
      <c r="F5" s="245"/>
      <c r="G5" s="245"/>
      <c r="H5" s="245"/>
      <c r="I5" s="245"/>
      <c r="J5" s="245"/>
      <c r="K5" s="244"/>
    </row>
    <row r="6" spans="2:11" ht="15" customHeight="1" x14ac:dyDescent="0.3">
      <c r="B6" s="243"/>
      <c r="C6" s="363" t="s">
        <v>626</v>
      </c>
      <c r="D6" s="363"/>
      <c r="E6" s="363"/>
      <c r="F6" s="363"/>
      <c r="G6" s="363"/>
      <c r="H6" s="363"/>
      <c r="I6" s="363"/>
      <c r="J6" s="363"/>
      <c r="K6" s="244"/>
    </row>
    <row r="7" spans="2:11" ht="15" customHeight="1" x14ac:dyDescent="0.3">
      <c r="B7" s="246"/>
      <c r="C7" s="363" t="s">
        <v>627</v>
      </c>
      <c r="D7" s="363"/>
      <c r="E7" s="363"/>
      <c r="F7" s="363"/>
      <c r="G7" s="363"/>
      <c r="H7" s="363"/>
      <c r="I7" s="363"/>
      <c r="J7" s="363"/>
      <c r="K7" s="244"/>
    </row>
    <row r="8" spans="2:11" ht="12.75" customHeight="1" x14ac:dyDescent="0.3">
      <c r="B8" s="246"/>
      <c r="C8" s="247"/>
      <c r="D8" s="247"/>
      <c r="E8" s="247"/>
      <c r="F8" s="247"/>
      <c r="G8" s="247"/>
      <c r="H8" s="247"/>
      <c r="I8" s="247"/>
      <c r="J8" s="247"/>
      <c r="K8" s="244"/>
    </row>
    <row r="9" spans="2:11" ht="15" customHeight="1" x14ac:dyDescent="0.3">
      <c r="B9" s="246"/>
      <c r="C9" s="363" t="s">
        <v>628</v>
      </c>
      <c r="D9" s="363"/>
      <c r="E9" s="363"/>
      <c r="F9" s="363"/>
      <c r="G9" s="363"/>
      <c r="H9" s="363"/>
      <c r="I9" s="363"/>
      <c r="J9" s="363"/>
      <c r="K9" s="244"/>
    </row>
    <row r="10" spans="2:11" ht="15" customHeight="1" x14ac:dyDescent="0.3">
      <c r="B10" s="246"/>
      <c r="C10" s="247"/>
      <c r="D10" s="363" t="s">
        <v>629</v>
      </c>
      <c r="E10" s="363"/>
      <c r="F10" s="363"/>
      <c r="G10" s="363"/>
      <c r="H10" s="363"/>
      <c r="I10" s="363"/>
      <c r="J10" s="363"/>
      <c r="K10" s="244"/>
    </row>
    <row r="11" spans="2:11" ht="15" customHeight="1" x14ac:dyDescent="0.3">
      <c r="B11" s="246"/>
      <c r="C11" s="248"/>
      <c r="D11" s="363" t="s">
        <v>630</v>
      </c>
      <c r="E11" s="363"/>
      <c r="F11" s="363"/>
      <c r="G11" s="363"/>
      <c r="H11" s="363"/>
      <c r="I11" s="363"/>
      <c r="J11" s="363"/>
      <c r="K11" s="244"/>
    </row>
    <row r="12" spans="2:11" ht="12.75" customHeight="1" x14ac:dyDescent="0.3">
      <c r="B12" s="246"/>
      <c r="C12" s="248"/>
      <c r="D12" s="248"/>
      <c r="E12" s="248"/>
      <c r="F12" s="248"/>
      <c r="G12" s="248"/>
      <c r="H12" s="248"/>
      <c r="I12" s="248"/>
      <c r="J12" s="248"/>
      <c r="K12" s="244"/>
    </row>
    <row r="13" spans="2:11" ht="15" customHeight="1" x14ac:dyDescent="0.3">
      <c r="B13" s="246"/>
      <c r="C13" s="248"/>
      <c r="D13" s="363" t="s">
        <v>631</v>
      </c>
      <c r="E13" s="363"/>
      <c r="F13" s="363"/>
      <c r="G13" s="363"/>
      <c r="H13" s="363"/>
      <c r="I13" s="363"/>
      <c r="J13" s="363"/>
      <c r="K13" s="244"/>
    </row>
    <row r="14" spans="2:11" ht="15" customHeight="1" x14ac:dyDescent="0.3">
      <c r="B14" s="246"/>
      <c r="C14" s="248"/>
      <c r="D14" s="363" t="s">
        <v>632</v>
      </c>
      <c r="E14" s="363"/>
      <c r="F14" s="363"/>
      <c r="G14" s="363"/>
      <c r="H14" s="363"/>
      <c r="I14" s="363"/>
      <c r="J14" s="363"/>
      <c r="K14" s="244"/>
    </row>
    <row r="15" spans="2:11" ht="15" customHeight="1" x14ac:dyDescent="0.3">
      <c r="B15" s="246"/>
      <c r="C15" s="248"/>
      <c r="D15" s="363" t="s">
        <v>633</v>
      </c>
      <c r="E15" s="363"/>
      <c r="F15" s="363"/>
      <c r="G15" s="363"/>
      <c r="H15" s="363"/>
      <c r="I15" s="363"/>
      <c r="J15" s="363"/>
      <c r="K15" s="244"/>
    </row>
    <row r="16" spans="2:11" ht="15" customHeight="1" x14ac:dyDescent="0.3">
      <c r="B16" s="246"/>
      <c r="C16" s="248"/>
      <c r="D16" s="248"/>
      <c r="E16" s="249" t="s">
        <v>86</v>
      </c>
      <c r="F16" s="363" t="s">
        <v>634</v>
      </c>
      <c r="G16" s="363"/>
      <c r="H16" s="363"/>
      <c r="I16" s="363"/>
      <c r="J16" s="363"/>
      <c r="K16" s="244"/>
    </row>
    <row r="17" spans="2:11" ht="15" customHeight="1" x14ac:dyDescent="0.3">
      <c r="B17" s="246"/>
      <c r="C17" s="248"/>
      <c r="D17" s="248"/>
      <c r="E17" s="249" t="s">
        <v>635</v>
      </c>
      <c r="F17" s="363" t="s">
        <v>636</v>
      </c>
      <c r="G17" s="363"/>
      <c r="H17" s="363"/>
      <c r="I17" s="363"/>
      <c r="J17" s="363"/>
      <c r="K17" s="244"/>
    </row>
    <row r="18" spans="2:11" ht="15" customHeight="1" x14ac:dyDescent="0.3">
      <c r="B18" s="246"/>
      <c r="C18" s="248"/>
      <c r="D18" s="248"/>
      <c r="E18" s="249" t="s">
        <v>637</v>
      </c>
      <c r="F18" s="363" t="s">
        <v>638</v>
      </c>
      <c r="G18" s="363"/>
      <c r="H18" s="363"/>
      <c r="I18" s="363"/>
      <c r="J18" s="363"/>
      <c r="K18" s="244"/>
    </row>
    <row r="19" spans="2:11" ht="15" customHeight="1" x14ac:dyDescent="0.3">
      <c r="B19" s="246"/>
      <c r="C19" s="248"/>
      <c r="D19" s="248"/>
      <c r="E19" s="249" t="s">
        <v>639</v>
      </c>
      <c r="F19" s="363" t="s">
        <v>640</v>
      </c>
      <c r="G19" s="363"/>
      <c r="H19" s="363"/>
      <c r="I19" s="363"/>
      <c r="J19" s="363"/>
      <c r="K19" s="244"/>
    </row>
    <row r="20" spans="2:11" ht="15" customHeight="1" x14ac:dyDescent="0.3">
      <c r="B20" s="246"/>
      <c r="C20" s="248"/>
      <c r="D20" s="248"/>
      <c r="E20" s="249" t="s">
        <v>641</v>
      </c>
      <c r="F20" s="363" t="s">
        <v>642</v>
      </c>
      <c r="G20" s="363"/>
      <c r="H20" s="363"/>
      <c r="I20" s="363"/>
      <c r="J20" s="363"/>
      <c r="K20" s="244"/>
    </row>
    <row r="21" spans="2:11" ht="15" customHeight="1" x14ac:dyDescent="0.3">
      <c r="B21" s="246"/>
      <c r="C21" s="248"/>
      <c r="D21" s="248"/>
      <c r="E21" s="249" t="s">
        <v>643</v>
      </c>
      <c r="F21" s="363" t="s">
        <v>644</v>
      </c>
      <c r="G21" s="363"/>
      <c r="H21" s="363"/>
      <c r="I21" s="363"/>
      <c r="J21" s="363"/>
      <c r="K21" s="244"/>
    </row>
    <row r="22" spans="2:11" ht="12.75" customHeight="1" x14ac:dyDescent="0.3">
      <c r="B22" s="246"/>
      <c r="C22" s="248"/>
      <c r="D22" s="248"/>
      <c r="E22" s="248"/>
      <c r="F22" s="248"/>
      <c r="G22" s="248"/>
      <c r="H22" s="248"/>
      <c r="I22" s="248"/>
      <c r="J22" s="248"/>
      <c r="K22" s="244"/>
    </row>
    <row r="23" spans="2:11" ht="15" customHeight="1" x14ac:dyDescent="0.3">
      <c r="B23" s="246"/>
      <c r="C23" s="363" t="s">
        <v>645</v>
      </c>
      <c r="D23" s="363"/>
      <c r="E23" s="363"/>
      <c r="F23" s="363"/>
      <c r="G23" s="363"/>
      <c r="H23" s="363"/>
      <c r="I23" s="363"/>
      <c r="J23" s="363"/>
      <c r="K23" s="244"/>
    </row>
    <row r="24" spans="2:11" ht="15" customHeight="1" x14ac:dyDescent="0.3">
      <c r="B24" s="246"/>
      <c r="C24" s="363" t="s">
        <v>646</v>
      </c>
      <c r="D24" s="363"/>
      <c r="E24" s="363"/>
      <c r="F24" s="363"/>
      <c r="G24" s="363"/>
      <c r="H24" s="363"/>
      <c r="I24" s="363"/>
      <c r="J24" s="363"/>
      <c r="K24" s="244"/>
    </row>
    <row r="25" spans="2:11" ht="15" customHeight="1" x14ac:dyDescent="0.3">
      <c r="B25" s="246"/>
      <c r="C25" s="247"/>
      <c r="D25" s="363" t="s">
        <v>647</v>
      </c>
      <c r="E25" s="363"/>
      <c r="F25" s="363"/>
      <c r="G25" s="363"/>
      <c r="H25" s="363"/>
      <c r="I25" s="363"/>
      <c r="J25" s="363"/>
      <c r="K25" s="244"/>
    </row>
    <row r="26" spans="2:11" ht="15" customHeight="1" x14ac:dyDescent="0.3">
      <c r="B26" s="246"/>
      <c r="C26" s="248"/>
      <c r="D26" s="363" t="s">
        <v>648</v>
      </c>
      <c r="E26" s="363"/>
      <c r="F26" s="363"/>
      <c r="G26" s="363"/>
      <c r="H26" s="363"/>
      <c r="I26" s="363"/>
      <c r="J26" s="363"/>
      <c r="K26" s="244"/>
    </row>
    <row r="27" spans="2:11" ht="12.75" customHeight="1" x14ac:dyDescent="0.3">
      <c r="B27" s="246"/>
      <c r="C27" s="248"/>
      <c r="D27" s="248"/>
      <c r="E27" s="248"/>
      <c r="F27" s="248"/>
      <c r="G27" s="248"/>
      <c r="H27" s="248"/>
      <c r="I27" s="248"/>
      <c r="J27" s="248"/>
      <c r="K27" s="244"/>
    </row>
    <row r="28" spans="2:11" ht="15" customHeight="1" x14ac:dyDescent="0.3">
      <c r="B28" s="246"/>
      <c r="C28" s="248"/>
      <c r="D28" s="363" t="s">
        <v>649</v>
      </c>
      <c r="E28" s="363"/>
      <c r="F28" s="363"/>
      <c r="G28" s="363"/>
      <c r="H28" s="363"/>
      <c r="I28" s="363"/>
      <c r="J28" s="363"/>
      <c r="K28" s="244"/>
    </row>
    <row r="29" spans="2:11" ht="15" customHeight="1" x14ac:dyDescent="0.3">
      <c r="B29" s="246"/>
      <c r="C29" s="248"/>
      <c r="D29" s="363" t="s">
        <v>650</v>
      </c>
      <c r="E29" s="363"/>
      <c r="F29" s="363"/>
      <c r="G29" s="363"/>
      <c r="H29" s="363"/>
      <c r="I29" s="363"/>
      <c r="J29" s="363"/>
      <c r="K29" s="244"/>
    </row>
    <row r="30" spans="2:11" ht="12.75" customHeight="1" x14ac:dyDescent="0.3">
      <c r="B30" s="246"/>
      <c r="C30" s="248"/>
      <c r="D30" s="248"/>
      <c r="E30" s="248"/>
      <c r="F30" s="248"/>
      <c r="G30" s="248"/>
      <c r="H30" s="248"/>
      <c r="I30" s="248"/>
      <c r="J30" s="248"/>
      <c r="K30" s="244"/>
    </row>
    <row r="31" spans="2:11" ht="15" customHeight="1" x14ac:dyDescent="0.3">
      <c r="B31" s="246"/>
      <c r="C31" s="248"/>
      <c r="D31" s="363" t="s">
        <v>651</v>
      </c>
      <c r="E31" s="363"/>
      <c r="F31" s="363"/>
      <c r="G31" s="363"/>
      <c r="H31" s="363"/>
      <c r="I31" s="363"/>
      <c r="J31" s="363"/>
      <c r="K31" s="244"/>
    </row>
    <row r="32" spans="2:11" ht="15" customHeight="1" x14ac:dyDescent="0.3">
      <c r="B32" s="246"/>
      <c r="C32" s="248"/>
      <c r="D32" s="363" t="s">
        <v>652</v>
      </c>
      <c r="E32" s="363"/>
      <c r="F32" s="363"/>
      <c r="G32" s="363"/>
      <c r="H32" s="363"/>
      <c r="I32" s="363"/>
      <c r="J32" s="363"/>
      <c r="K32" s="244"/>
    </row>
    <row r="33" spans="2:11" ht="15" customHeight="1" x14ac:dyDescent="0.3">
      <c r="B33" s="246"/>
      <c r="C33" s="248"/>
      <c r="D33" s="363" t="s">
        <v>653</v>
      </c>
      <c r="E33" s="363"/>
      <c r="F33" s="363"/>
      <c r="G33" s="363"/>
      <c r="H33" s="363"/>
      <c r="I33" s="363"/>
      <c r="J33" s="363"/>
      <c r="K33" s="244"/>
    </row>
    <row r="34" spans="2:11" ht="15" customHeight="1" x14ac:dyDescent="0.3">
      <c r="B34" s="246"/>
      <c r="C34" s="248"/>
      <c r="D34" s="247"/>
      <c r="E34" s="250" t="s">
        <v>113</v>
      </c>
      <c r="F34" s="247"/>
      <c r="G34" s="363" t="s">
        <v>654</v>
      </c>
      <c r="H34" s="363"/>
      <c r="I34" s="363"/>
      <c r="J34" s="363"/>
      <c r="K34" s="244"/>
    </row>
    <row r="35" spans="2:11" ht="30.75" customHeight="1" x14ac:dyDescent="0.3">
      <c r="B35" s="246"/>
      <c r="C35" s="248"/>
      <c r="D35" s="247"/>
      <c r="E35" s="250" t="s">
        <v>655</v>
      </c>
      <c r="F35" s="247"/>
      <c r="G35" s="363" t="s">
        <v>656</v>
      </c>
      <c r="H35" s="363"/>
      <c r="I35" s="363"/>
      <c r="J35" s="363"/>
      <c r="K35" s="244"/>
    </row>
    <row r="36" spans="2:11" ht="15" customHeight="1" x14ac:dyDescent="0.3">
      <c r="B36" s="246"/>
      <c r="C36" s="248"/>
      <c r="D36" s="247"/>
      <c r="E36" s="250" t="s">
        <v>59</v>
      </c>
      <c r="F36" s="247"/>
      <c r="G36" s="363" t="s">
        <v>657</v>
      </c>
      <c r="H36" s="363"/>
      <c r="I36" s="363"/>
      <c r="J36" s="363"/>
      <c r="K36" s="244"/>
    </row>
    <row r="37" spans="2:11" ht="15" customHeight="1" x14ac:dyDescent="0.3">
      <c r="B37" s="246"/>
      <c r="C37" s="248"/>
      <c r="D37" s="247"/>
      <c r="E37" s="250" t="s">
        <v>114</v>
      </c>
      <c r="F37" s="247"/>
      <c r="G37" s="363" t="s">
        <v>658</v>
      </c>
      <c r="H37" s="363"/>
      <c r="I37" s="363"/>
      <c r="J37" s="363"/>
      <c r="K37" s="244"/>
    </row>
    <row r="38" spans="2:11" ht="15" customHeight="1" x14ac:dyDescent="0.3">
      <c r="B38" s="246"/>
      <c r="C38" s="248"/>
      <c r="D38" s="247"/>
      <c r="E38" s="250" t="s">
        <v>115</v>
      </c>
      <c r="F38" s="247"/>
      <c r="G38" s="363" t="s">
        <v>659</v>
      </c>
      <c r="H38" s="363"/>
      <c r="I38" s="363"/>
      <c r="J38" s="363"/>
      <c r="K38" s="244"/>
    </row>
    <row r="39" spans="2:11" ht="15" customHeight="1" x14ac:dyDescent="0.3">
      <c r="B39" s="246"/>
      <c r="C39" s="248"/>
      <c r="D39" s="247"/>
      <c r="E39" s="250" t="s">
        <v>116</v>
      </c>
      <c r="F39" s="247"/>
      <c r="G39" s="363" t="s">
        <v>660</v>
      </c>
      <c r="H39" s="363"/>
      <c r="I39" s="363"/>
      <c r="J39" s="363"/>
      <c r="K39" s="244"/>
    </row>
    <row r="40" spans="2:11" ht="15" customHeight="1" x14ac:dyDescent="0.3">
      <c r="B40" s="246"/>
      <c r="C40" s="248"/>
      <c r="D40" s="247"/>
      <c r="E40" s="250" t="s">
        <v>661</v>
      </c>
      <c r="F40" s="247"/>
      <c r="G40" s="363" t="s">
        <v>662</v>
      </c>
      <c r="H40" s="363"/>
      <c r="I40" s="363"/>
      <c r="J40" s="363"/>
      <c r="K40" s="244"/>
    </row>
    <row r="41" spans="2:11" ht="15" customHeight="1" x14ac:dyDescent="0.3">
      <c r="B41" s="246"/>
      <c r="C41" s="248"/>
      <c r="D41" s="247"/>
      <c r="E41" s="250"/>
      <c r="F41" s="247"/>
      <c r="G41" s="363" t="s">
        <v>663</v>
      </c>
      <c r="H41" s="363"/>
      <c r="I41" s="363"/>
      <c r="J41" s="363"/>
      <c r="K41" s="244"/>
    </row>
    <row r="42" spans="2:11" ht="15" customHeight="1" x14ac:dyDescent="0.3">
      <c r="B42" s="246"/>
      <c r="C42" s="248"/>
      <c r="D42" s="247"/>
      <c r="E42" s="250" t="s">
        <v>664</v>
      </c>
      <c r="F42" s="247"/>
      <c r="G42" s="363" t="s">
        <v>665</v>
      </c>
      <c r="H42" s="363"/>
      <c r="I42" s="363"/>
      <c r="J42" s="363"/>
      <c r="K42" s="244"/>
    </row>
    <row r="43" spans="2:11" ht="15" customHeight="1" x14ac:dyDescent="0.3">
      <c r="B43" s="246"/>
      <c r="C43" s="248"/>
      <c r="D43" s="247"/>
      <c r="E43" s="250" t="s">
        <v>119</v>
      </c>
      <c r="F43" s="247"/>
      <c r="G43" s="363" t="s">
        <v>666</v>
      </c>
      <c r="H43" s="363"/>
      <c r="I43" s="363"/>
      <c r="J43" s="363"/>
      <c r="K43" s="244"/>
    </row>
    <row r="44" spans="2:11" ht="12.75" customHeight="1" x14ac:dyDescent="0.3">
      <c r="B44" s="246"/>
      <c r="C44" s="248"/>
      <c r="D44" s="247"/>
      <c r="E44" s="247"/>
      <c r="F44" s="247"/>
      <c r="G44" s="247"/>
      <c r="H44" s="247"/>
      <c r="I44" s="247"/>
      <c r="J44" s="247"/>
      <c r="K44" s="244"/>
    </row>
    <row r="45" spans="2:11" ht="15" customHeight="1" x14ac:dyDescent="0.3">
      <c r="B45" s="246"/>
      <c r="C45" s="248"/>
      <c r="D45" s="363" t="s">
        <v>667</v>
      </c>
      <c r="E45" s="363"/>
      <c r="F45" s="363"/>
      <c r="G45" s="363"/>
      <c r="H45" s="363"/>
      <c r="I45" s="363"/>
      <c r="J45" s="363"/>
      <c r="K45" s="244"/>
    </row>
    <row r="46" spans="2:11" ht="15" customHeight="1" x14ac:dyDescent="0.3">
      <c r="B46" s="246"/>
      <c r="C46" s="248"/>
      <c r="D46" s="248"/>
      <c r="E46" s="363" t="s">
        <v>668</v>
      </c>
      <c r="F46" s="363"/>
      <c r="G46" s="363"/>
      <c r="H46" s="363"/>
      <c r="I46" s="363"/>
      <c r="J46" s="363"/>
      <c r="K46" s="244"/>
    </row>
    <row r="47" spans="2:11" ht="15" customHeight="1" x14ac:dyDescent="0.3">
      <c r="B47" s="246"/>
      <c r="C47" s="248"/>
      <c r="D47" s="248"/>
      <c r="E47" s="363" t="s">
        <v>669</v>
      </c>
      <c r="F47" s="363"/>
      <c r="G47" s="363"/>
      <c r="H47" s="363"/>
      <c r="I47" s="363"/>
      <c r="J47" s="363"/>
      <c r="K47" s="244"/>
    </row>
    <row r="48" spans="2:11" ht="15" customHeight="1" x14ac:dyDescent="0.3">
      <c r="B48" s="246"/>
      <c r="C48" s="248"/>
      <c r="D48" s="248"/>
      <c r="E48" s="363" t="s">
        <v>670</v>
      </c>
      <c r="F48" s="363"/>
      <c r="G48" s="363"/>
      <c r="H48" s="363"/>
      <c r="I48" s="363"/>
      <c r="J48" s="363"/>
      <c r="K48" s="244"/>
    </row>
    <row r="49" spans="2:11" ht="15" customHeight="1" x14ac:dyDescent="0.3">
      <c r="B49" s="246"/>
      <c r="C49" s="248"/>
      <c r="D49" s="363" t="s">
        <v>671</v>
      </c>
      <c r="E49" s="363"/>
      <c r="F49" s="363"/>
      <c r="G49" s="363"/>
      <c r="H49" s="363"/>
      <c r="I49" s="363"/>
      <c r="J49" s="363"/>
      <c r="K49" s="244"/>
    </row>
    <row r="50" spans="2:11" ht="25.5" customHeight="1" x14ac:dyDescent="0.3">
      <c r="B50" s="243"/>
      <c r="C50" s="366" t="s">
        <v>672</v>
      </c>
      <c r="D50" s="366"/>
      <c r="E50" s="366"/>
      <c r="F50" s="366"/>
      <c r="G50" s="366"/>
      <c r="H50" s="366"/>
      <c r="I50" s="366"/>
      <c r="J50" s="366"/>
      <c r="K50" s="244"/>
    </row>
    <row r="51" spans="2:11" ht="5.25" customHeight="1" x14ac:dyDescent="0.3">
      <c r="B51" s="243"/>
      <c r="C51" s="245"/>
      <c r="D51" s="245"/>
      <c r="E51" s="245"/>
      <c r="F51" s="245"/>
      <c r="G51" s="245"/>
      <c r="H51" s="245"/>
      <c r="I51" s="245"/>
      <c r="J51" s="245"/>
      <c r="K51" s="244"/>
    </row>
    <row r="52" spans="2:11" ht="15" customHeight="1" x14ac:dyDescent="0.3">
      <c r="B52" s="243"/>
      <c r="C52" s="363" t="s">
        <v>673</v>
      </c>
      <c r="D52" s="363"/>
      <c r="E52" s="363"/>
      <c r="F52" s="363"/>
      <c r="G52" s="363"/>
      <c r="H52" s="363"/>
      <c r="I52" s="363"/>
      <c r="J52" s="363"/>
      <c r="K52" s="244"/>
    </row>
    <row r="53" spans="2:11" ht="15" customHeight="1" x14ac:dyDescent="0.3">
      <c r="B53" s="243"/>
      <c r="C53" s="363" t="s">
        <v>674</v>
      </c>
      <c r="D53" s="363"/>
      <c r="E53" s="363"/>
      <c r="F53" s="363"/>
      <c r="G53" s="363"/>
      <c r="H53" s="363"/>
      <c r="I53" s="363"/>
      <c r="J53" s="363"/>
      <c r="K53" s="244"/>
    </row>
    <row r="54" spans="2:11" ht="12.75" customHeight="1" x14ac:dyDescent="0.3">
      <c r="B54" s="243"/>
      <c r="C54" s="247"/>
      <c r="D54" s="247"/>
      <c r="E54" s="247"/>
      <c r="F54" s="247"/>
      <c r="G54" s="247"/>
      <c r="H54" s="247"/>
      <c r="I54" s="247"/>
      <c r="J54" s="247"/>
      <c r="K54" s="244"/>
    </row>
    <row r="55" spans="2:11" ht="15" customHeight="1" x14ac:dyDescent="0.3">
      <c r="B55" s="243"/>
      <c r="C55" s="363" t="s">
        <v>675</v>
      </c>
      <c r="D55" s="363"/>
      <c r="E55" s="363"/>
      <c r="F55" s="363"/>
      <c r="G55" s="363"/>
      <c r="H55" s="363"/>
      <c r="I55" s="363"/>
      <c r="J55" s="363"/>
      <c r="K55" s="244"/>
    </row>
    <row r="56" spans="2:11" ht="15" customHeight="1" x14ac:dyDescent="0.3">
      <c r="B56" s="243"/>
      <c r="C56" s="248"/>
      <c r="D56" s="363" t="s">
        <v>676</v>
      </c>
      <c r="E56" s="363"/>
      <c r="F56" s="363"/>
      <c r="G56" s="363"/>
      <c r="H56" s="363"/>
      <c r="I56" s="363"/>
      <c r="J56" s="363"/>
      <c r="K56" s="244"/>
    </row>
    <row r="57" spans="2:11" ht="15" customHeight="1" x14ac:dyDescent="0.3">
      <c r="B57" s="243"/>
      <c r="C57" s="248"/>
      <c r="D57" s="363" t="s">
        <v>677</v>
      </c>
      <c r="E57" s="363"/>
      <c r="F57" s="363"/>
      <c r="G57" s="363"/>
      <c r="H57" s="363"/>
      <c r="I57" s="363"/>
      <c r="J57" s="363"/>
      <c r="K57" s="244"/>
    </row>
    <row r="58" spans="2:11" ht="15" customHeight="1" x14ac:dyDescent="0.3">
      <c r="B58" s="243"/>
      <c r="C58" s="248"/>
      <c r="D58" s="363" t="s">
        <v>678</v>
      </c>
      <c r="E58" s="363"/>
      <c r="F58" s="363"/>
      <c r="G58" s="363"/>
      <c r="H58" s="363"/>
      <c r="I58" s="363"/>
      <c r="J58" s="363"/>
      <c r="K58" s="244"/>
    </row>
    <row r="59" spans="2:11" ht="15" customHeight="1" x14ac:dyDescent="0.3">
      <c r="B59" s="243"/>
      <c r="C59" s="248"/>
      <c r="D59" s="363" t="s">
        <v>679</v>
      </c>
      <c r="E59" s="363"/>
      <c r="F59" s="363"/>
      <c r="G59" s="363"/>
      <c r="H59" s="363"/>
      <c r="I59" s="363"/>
      <c r="J59" s="363"/>
      <c r="K59" s="244"/>
    </row>
    <row r="60" spans="2:11" ht="15" customHeight="1" x14ac:dyDescent="0.3">
      <c r="B60" s="243"/>
      <c r="C60" s="248"/>
      <c r="D60" s="365" t="s">
        <v>680</v>
      </c>
      <c r="E60" s="365"/>
      <c r="F60" s="365"/>
      <c r="G60" s="365"/>
      <c r="H60" s="365"/>
      <c r="I60" s="365"/>
      <c r="J60" s="365"/>
      <c r="K60" s="244"/>
    </row>
    <row r="61" spans="2:11" ht="15" customHeight="1" x14ac:dyDescent="0.3">
      <c r="B61" s="243"/>
      <c r="C61" s="248"/>
      <c r="D61" s="363" t="s">
        <v>681</v>
      </c>
      <c r="E61" s="363"/>
      <c r="F61" s="363"/>
      <c r="G61" s="363"/>
      <c r="H61" s="363"/>
      <c r="I61" s="363"/>
      <c r="J61" s="363"/>
      <c r="K61" s="244"/>
    </row>
    <row r="62" spans="2:11" ht="12.75" customHeight="1" x14ac:dyDescent="0.3">
      <c r="B62" s="243"/>
      <c r="C62" s="248"/>
      <c r="D62" s="248"/>
      <c r="E62" s="251"/>
      <c r="F62" s="248"/>
      <c r="G62" s="248"/>
      <c r="H62" s="248"/>
      <c r="I62" s="248"/>
      <c r="J62" s="248"/>
      <c r="K62" s="244"/>
    </row>
    <row r="63" spans="2:11" ht="15" customHeight="1" x14ac:dyDescent="0.3">
      <c r="B63" s="243"/>
      <c r="C63" s="248"/>
      <c r="D63" s="363" t="s">
        <v>682</v>
      </c>
      <c r="E63" s="363"/>
      <c r="F63" s="363"/>
      <c r="G63" s="363"/>
      <c r="H63" s="363"/>
      <c r="I63" s="363"/>
      <c r="J63" s="363"/>
      <c r="K63" s="244"/>
    </row>
    <row r="64" spans="2:11" ht="15" customHeight="1" x14ac:dyDescent="0.3">
      <c r="B64" s="243"/>
      <c r="C64" s="248"/>
      <c r="D64" s="365" t="s">
        <v>683</v>
      </c>
      <c r="E64" s="365"/>
      <c r="F64" s="365"/>
      <c r="G64" s="365"/>
      <c r="H64" s="365"/>
      <c r="I64" s="365"/>
      <c r="J64" s="365"/>
      <c r="K64" s="244"/>
    </row>
    <row r="65" spans="2:11" ht="15" customHeight="1" x14ac:dyDescent="0.3">
      <c r="B65" s="243"/>
      <c r="C65" s="248"/>
      <c r="D65" s="363" t="s">
        <v>684</v>
      </c>
      <c r="E65" s="363"/>
      <c r="F65" s="363"/>
      <c r="G65" s="363"/>
      <c r="H65" s="363"/>
      <c r="I65" s="363"/>
      <c r="J65" s="363"/>
      <c r="K65" s="244"/>
    </row>
    <row r="66" spans="2:11" ht="15" customHeight="1" x14ac:dyDescent="0.3">
      <c r="B66" s="243"/>
      <c r="C66" s="248"/>
      <c r="D66" s="363" t="s">
        <v>685</v>
      </c>
      <c r="E66" s="363"/>
      <c r="F66" s="363"/>
      <c r="G66" s="363"/>
      <c r="H66" s="363"/>
      <c r="I66" s="363"/>
      <c r="J66" s="363"/>
      <c r="K66" s="244"/>
    </row>
    <row r="67" spans="2:11" ht="15" customHeight="1" x14ac:dyDescent="0.3">
      <c r="B67" s="243"/>
      <c r="C67" s="248"/>
      <c r="D67" s="363" t="s">
        <v>686</v>
      </c>
      <c r="E67" s="363"/>
      <c r="F67" s="363"/>
      <c r="G67" s="363"/>
      <c r="H67" s="363"/>
      <c r="I67" s="363"/>
      <c r="J67" s="363"/>
      <c r="K67" s="244"/>
    </row>
    <row r="68" spans="2:11" ht="15" customHeight="1" x14ac:dyDescent="0.3">
      <c r="B68" s="243"/>
      <c r="C68" s="248"/>
      <c r="D68" s="363" t="s">
        <v>687</v>
      </c>
      <c r="E68" s="363"/>
      <c r="F68" s="363"/>
      <c r="G68" s="363"/>
      <c r="H68" s="363"/>
      <c r="I68" s="363"/>
      <c r="J68" s="363"/>
      <c r="K68" s="244"/>
    </row>
    <row r="69" spans="2:11" ht="12.75" customHeight="1" x14ac:dyDescent="0.3">
      <c r="B69" s="252"/>
      <c r="C69" s="253"/>
      <c r="D69" s="253"/>
      <c r="E69" s="253"/>
      <c r="F69" s="253"/>
      <c r="G69" s="253"/>
      <c r="H69" s="253"/>
      <c r="I69" s="253"/>
      <c r="J69" s="253"/>
      <c r="K69" s="254"/>
    </row>
    <row r="70" spans="2:11" ht="18.75" customHeight="1" x14ac:dyDescent="0.3">
      <c r="B70" s="255"/>
      <c r="C70" s="255"/>
      <c r="D70" s="255"/>
      <c r="E70" s="255"/>
      <c r="F70" s="255"/>
      <c r="G70" s="255"/>
      <c r="H70" s="255"/>
      <c r="I70" s="255"/>
      <c r="J70" s="255"/>
      <c r="K70" s="256"/>
    </row>
    <row r="71" spans="2:11" ht="18.75" customHeight="1" x14ac:dyDescent="0.3">
      <c r="B71" s="256"/>
      <c r="C71" s="256"/>
      <c r="D71" s="256"/>
      <c r="E71" s="256"/>
      <c r="F71" s="256"/>
      <c r="G71" s="256"/>
      <c r="H71" s="256"/>
      <c r="I71" s="256"/>
      <c r="J71" s="256"/>
      <c r="K71" s="256"/>
    </row>
    <row r="72" spans="2:11" ht="7.5" customHeight="1" x14ac:dyDescent="0.3">
      <c r="B72" s="257"/>
      <c r="C72" s="258"/>
      <c r="D72" s="258"/>
      <c r="E72" s="258"/>
      <c r="F72" s="258"/>
      <c r="G72" s="258"/>
      <c r="H72" s="258"/>
      <c r="I72" s="258"/>
      <c r="J72" s="258"/>
      <c r="K72" s="259"/>
    </row>
    <row r="73" spans="2:11" ht="45" customHeight="1" x14ac:dyDescent="0.3">
      <c r="B73" s="260"/>
      <c r="C73" s="364" t="s">
        <v>623</v>
      </c>
      <c r="D73" s="364"/>
      <c r="E73" s="364"/>
      <c r="F73" s="364"/>
      <c r="G73" s="364"/>
      <c r="H73" s="364"/>
      <c r="I73" s="364"/>
      <c r="J73" s="364"/>
      <c r="K73" s="261"/>
    </row>
    <row r="74" spans="2:11" ht="17.25" customHeight="1" x14ac:dyDescent="0.3">
      <c r="B74" s="260"/>
      <c r="C74" s="262" t="s">
        <v>688</v>
      </c>
      <c r="D74" s="262"/>
      <c r="E74" s="262"/>
      <c r="F74" s="262" t="s">
        <v>689</v>
      </c>
      <c r="G74" s="263"/>
      <c r="H74" s="262" t="s">
        <v>114</v>
      </c>
      <c r="I74" s="262" t="s">
        <v>63</v>
      </c>
      <c r="J74" s="262" t="s">
        <v>690</v>
      </c>
      <c r="K74" s="261"/>
    </row>
    <row r="75" spans="2:11" ht="17.25" customHeight="1" x14ac:dyDescent="0.3">
      <c r="B75" s="260"/>
      <c r="C75" s="264" t="s">
        <v>691</v>
      </c>
      <c r="D75" s="264"/>
      <c r="E75" s="264"/>
      <c r="F75" s="265" t="s">
        <v>692</v>
      </c>
      <c r="G75" s="266"/>
      <c r="H75" s="264"/>
      <c r="I75" s="264"/>
      <c r="J75" s="264" t="s">
        <v>693</v>
      </c>
      <c r="K75" s="261"/>
    </row>
    <row r="76" spans="2:11" ht="5.25" customHeight="1" x14ac:dyDescent="0.3">
      <c r="B76" s="260"/>
      <c r="C76" s="267"/>
      <c r="D76" s="267"/>
      <c r="E76" s="267"/>
      <c r="F76" s="267"/>
      <c r="G76" s="268"/>
      <c r="H76" s="267"/>
      <c r="I76" s="267"/>
      <c r="J76" s="267"/>
      <c r="K76" s="261"/>
    </row>
    <row r="77" spans="2:11" ht="15" customHeight="1" x14ac:dyDescent="0.3">
      <c r="B77" s="260"/>
      <c r="C77" s="250" t="s">
        <v>59</v>
      </c>
      <c r="D77" s="267"/>
      <c r="E77" s="267"/>
      <c r="F77" s="269" t="s">
        <v>694</v>
      </c>
      <c r="G77" s="268"/>
      <c r="H77" s="250" t="s">
        <v>695</v>
      </c>
      <c r="I77" s="250" t="s">
        <v>696</v>
      </c>
      <c r="J77" s="250">
        <v>20</v>
      </c>
      <c r="K77" s="261"/>
    </row>
    <row r="78" spans="2:11" ht="15" customHeight="1" x14ac:dyDescent="0.3">
      <c r="B78" s="260"/>
      <c r="C78" s="250" t="s">
        <v>697</v>
      </c>
      <c r="D78" s="250"/>
      <c r="E78" s="250"/>
      <c r="F78" s="269" t="s">
        <v>694</v>
      </c>
      <c r="G78" s="268"/>
      <c r="H78" s="250" t="s">
        <v>698</v>
      </c>
      <c r="I78" s="250" t="s">
        <v>696</v>
      </c>
      <c r="J78" s="250">
        <v>120</v>
      </c>
      <c r="K78" s="261"/>
    </row>
    <row r="79" spans="2:11" ht="15" customHeight="1" x14ac:dyDescent="0.3">
      <c r="B79" s="270"/>
      <c r="C79" s="250" t="s">
        <v>699</v>
      </c>
      <c r="D79" s="250"/>
      <c r="E79" s="250"/>
      <c r="F79" s="269" t="s">
        <v>700</v>
      </c>
      <c r="G79" s="268"/>
      <c r="H79" s="250" t="s">
        <v>701</v>
      </c>
      <c r="I79" s="250" t="s">
        <v>696</v>
      </c>
      <c r="J79" s="250">
        <v>50</v>
      </c>
      <c r="K79" s="261"/>
    </row>
    <row r="80" spans="2:11" ht="15" customHeight="1" x14ac:dyDescent="0.3">
      <c r="B80" s="270"/>
      <c r="C80" s="250" t="s">
        <v>702</v>
      </c>
      <c r="D80" s="250"/>
      <c r="E80" s="250"/>
      <c r="F80" s="269" t="s">
        <v>694</v>
      </c>
      <c r="G80" s="268"/>
      <c r="H80" s="250" t="s">
        <v>703</v>
      </c>
      <c r="I80" s="250" t="s">
        <v>704</v>
      </c>
      <c r="J80" s="250"/>
      <c r="K80" s="261"/>
    </row>
    <row r="81" spans="2:11" ht="15" customHeight="1" x14ac:dyDescent="0.3">
      <c r="B81" s="270"/>
      <c r="C81" s="271" t="s">
        <v>705</v>
      </c>
      <c r="D81" s="271"/>
      <c r="E81" s="271"/>
      <c r="F81" s="272" t="s">
        <v>700</v>
      </c>
      <c r="G81" s="271"/>
      <c r="H81" s="271" t="s">
        <v>706</v>
      </c>
      <c r="I81" s="271" t="s">
        <v>696</v>
      </c>
      <c r="J81" s="271">
        <v>15</v>
      </c>
      <c r="K81" s="261"/>
    </row>
    <row r="82" spans="2:11" ht="15" customHeight="1" x14ac:dyDescent="0.3">
      <c r="B82" s="270"/>
      <c r="C82" s="271" t="s">
        <v>707</v>
      </c>
      <c r="D82" s="271"/>
      <c r="E82" s="271"/>
      <c r="F82" s="272" t="s">
        <v>700</v>
      </c>
      <c r="G82" s="271"/>
      <c r="H82" s="271" t="s">
        <v>708</v>
      </c>
      <c r="I82" s="271" t="s">
        <v>696</v>
      </c>
      <c r="J82" s="271">
        <v>15</v>
      </c>
      <c r="K82" s="261"/>
    </row>
    <row r="83" spans="2:11" ht="15" customHeight="1" x14ac:dyDescent="0.3">
      <c r="B83" s="270"/>
      <c r="C83" s="271" t="s">
        <v>709</v>
      </c>
      <c r="D83" s="271"/>
      <c r="E83" s="271"/>
      <c r="F83" s="272" t="s">
        <v>700</v>
      </c>
      <c r="G83" s="271"/>
      <c r="H83" s="271" t="s">
        <v>710</v>
      </c>
      <c r="I83" s="271" t="s">
        <v>696</v>
      </c>
      <c r="J83" s="271">
        <v>20</v>
      </c>
      <c r="K83" s="261"/>
    </row>
    <row r="84" spans="2:11" ht="15" customHeight="1" x14ac:dyDescent="0.3">
      <c r="B84" s="270"/>
      <c r="C84" s="271" t="s">
        <v>711</v>
      </c>
      <c r="D84" s="271"/>
      <c r="E84" s="271"/>
      <c r="F84" s="272" t="s">
        <v>700</v>
      </c>
      <c r="G84" s="271"/>
      <c r="H84" s="271" t="s">
        <v>712</v>
      </c>
      <c r="I84" s="271" t="s">
        <v>696</v>
      </c>
      <c r="J84" s="271">
        <v>20</v>
      </c>
      <c r="K84" s="261"/>
    </row>
    <row r="85" spans="2:11" ht="15" customHeight="1" x14ac:dyDescent="0.3">
      <c r="B85" s="270"/>
      <c r="C85" s="250" t="s">
        <v>713</v>
      </c>
      <c r="D85" s="250"/>
      <c r="E85" s="250"/>
      <c r="F85" s="269" t="s">
        <v>700</v>
      </c>
      <c r="G85" s="268"/>
      <c r="H85" s="250" t="s">
        <v>714</v>
      </c>
      <c r="I85" s="250" t="s">
        <v>696</v>
      </c>
      <c r="J85" s="250">
        <v>50</v>
      </c>
      <c r="K85" s="261"/>
    </row>
    <row r="86" spans="2:11" ht="15" customHeight="1" x14ac:dyDescent="0.3">
      <c r="B86" s="270"/>
      <c r="C86" s="250" t="s">
        <v>715</v>
      </c>
      <c r="D86" s="250"/>
      <c r="E86" s="250"/>
      <c r="F86" s="269" t="s">
        <v>700</v>
      </c>
      <c r="G86" s="268"/>
      <c r="H86" s="250" t="s">
        <v>716</v>
      </c>
      <c r="I86" s="250" t="s">
        <v>696</v>
      </c>
      <c r="J86" s="250">
        <v>20</v>
      </c>
      <c r="K86" s="261"/>
    </row>
    <row r="87" spans="2:11" ht="15" customHeight="1" x14ac:dyDescent="0.3">
      <c r="B87" s="270"/>
      <c r="C87" s="250" t="s">
        <v>717</v>
      </c>
      <c r="D87" s="250"/>
      <c r="E87" s="250"/>
      <c r="F87" s="269" t="s">
        <v>700</v>
      </c>
      <c r="G87" s="268"/>
      <c r="H87" s="250" t="s">
        <v>718</v>
      </c>
      <c r="I87" s="250" t="s">
        <v>696</v>
      </c>
      <c r="J87" s="250">
        <v>20</v>
      </c>
      <c r="K87" s="261"/>
    </row>
    <row r="88" spans="2:11" ht="15" customHeight="1" x14ac:dyDescent="0.3">
      <c r="B88" s="270"/>
      <c r="C88" s="250" t="s">
        <v>719</v>
      </c>
      <c r="D88" s="250"/>
      <c r="E88" s="250"/>
      <c r="F88" s="269" t="s">
        <v>700</v>
      </c>
      <c r="G88" s="268"/>
      <c r="H88" s="250" t="s">
        <v>720</v>
      </c>
      <c r="I88" s="250" t="s">
        <v>696</v>
      </c>
      <c r="J88" s="250">
        <v>50</v>
      </c>
      <c r="K88" s="261"/>
    </row>
    <row r="89" spans="2:11" ht="15" customHeight="1" x14ac:dyDescent="0.3">
      <c r="B89" s="270"/>
      <c r="C89" s="250" t="s">
        <v>721</v>
      </c>
      <c r="D89" s="250"/>
      <c r="E89" s="250"/>
      <c r="F89" s="269" t="s">
        <v>700</v>
      </c>
      <c r="G89" s="268"/>
      <c r="H89" s="250" t="s">
        <v>721</v>
      </c>
      <c r="I89" s="250" t="s">
        <v>696</v>
      </c>
      <c r="J89" s="250">
        <v>50</v>
      </c>
      <c r="K89" s="261"/>
    </row>
    <row r="90" spans="2:11" ht="15" customHeight="1" x14ac:dyDescent="0.3">
      <c r="B90" s="270"/>
      <c r="C90" s="250" t="s">
        <v>120</v>
      </c>
      <c r="D90" s="250"/>
      <c r="E90" s="250"/>
      <c r="F90" s="269" t="s">
        <v>700</v>
      </c>
      <c r="G90" s="268"/>
      <c r="H90" s="250" t="s">
        <v>722</v>
      </c>
      <c r="I90" s="250" t="s">
        <v>696</v>
      </c>
      <c r="J90" s="250">
        <v>255</v>
      </c>
      <c r="K90" s="261"/>
    </row>
    <row r="91" spans="2:11" ht="15" customHeight="1" x14ac:dyDescent="0.3">
      <c r="B91" s="270"/>
      <c r="C91" s="250" t="s">
        <v>723</v>
      </c>
      <c r="D91" s="250"/>
      <c r="E91" s="250"/>
      <c r="F91" s="269" t="s">
        <v>694</v>
      </c>
      <c r="G91" s="268"/>
      <c r="H91" s="250" t="s">
        <v>724</v>
      </c>
      <c r="I91" s="250" t="s">
        <v>725</v>
      </c>
      <c r="J91" s="250"/>
      <c r="K91" s="261"/>
    </row>
    <row r="92" spans="2:11" ht="15" customHeight="1" x14ac:dyDescent="0.3">
      <c r="B92" s="270"/>
      <c r="C92" s="250" t="s">
        <v>726</v>
      </c>
      <c r="D92" s="250"/>
      <c r="E92" s="250"/>
      <c r="F92" s="269" t="s">
        <v>694</v>
      </c>
      <c r="G92" s="268"/>
      <c r="H92" s="250" t="s">
        <v>727</v>
      </c>
      <c r="I92" s="250" t="s">
        <v>728</v>
      </c>
      <c r="J92" s="250"/>
      <c r="K92" s="261"/>
    </row>
    <row r="93" spans="2:11" ht="15" customHeight="1" x14ac:dyDescent="0.3">
      <c r="B93" s="270"/>
      <c r="C93" s="250" t="s">
        <v>729</v>
      </c>
      <c r="D93" s="250"/>
      <c r="E93" s="250"/>
      <c r="F93" s="269" t="s">
        <v>694</v>
      </c>
      <c r="G93" s="268"/>
      <c r="H93" s="250" t="s">
        <v>729</v>
      </c>
      <c r="I93" s="250" t="s">
        <v>728</v>
      </c>
      <c r="J93" s="250"/>
      <c r="K93" s="261"/>
    </row>
    <row r="94" spans="2:11" ht="15" customHeight="1" x14ac:dyDescent="0.3">
      <c r="B94" s="270"/>
      <c r="C94" s="250" t="s">
        <v>44</v>
      </c>
      <c r="D94" s="250"/>
      <c r="E94" s="250"/>
      <c r="F94" s="269" t="s">
        <v>694</v>
      </c>
      <c r="G94" s="268"/>
      <c r="H94" s="250" t="s">
        <v>730</v>
      </c>
      <c r="I94" s="250" t="s">
        <v>728</v>
      </c>
      <c r="J94" s="250"/>
      <c r="K94" s="261"/>
    </row>
    <row r="95" spans="2:11" ht="15" customHeight="1" x14ac:dyDescent="0.3">
      <c r="B95" s="270"/>
      <c r="C95" s="250" t="s">
        <v>54</v>
      </c>
      <c r="D95" s="250"/>
      <c r="E95" s="250"/>
      <c r="F95" s="269" t="s">
        <v>694</v>
      </c>
      <c r="G95" s="268"/>
      <c r="H95" s="250" t="s">
        <v>731</v>
      </c>
      <c r="I95" s="250" t="s">
        <v>728</v>
      </c>
      <c r="J95" s="250"/>
      <c r="K95" s="261"/>
    </row>
    <row r="96" spans="2:11" ht="15" customHeight="1" x14ac:dyDescent="0.3">
      <c r="B96" s="273"/>
      <c r="C96" s="274"/>
      <c r="D96" s="274"/>
      <c r="E96" s="274"/>
      <c r="F96" s="274"/>
      <c r="G96" s="274"/>
      <c r="H96" s="274"/>
      <c r="I96" s="274"/>
      <c r="J96" s="274"/>
      <c r="K96" s="275"/>
    </row>
    <row r="97" spans="2:11" ht="18.75" customHeight="1" x14ac:dyDescent="0.3">
      <c r="B97" s="276"/>
      <c r="C97" s="277"/>
      <c r="D97" s="277"/>
      <c r="E97" s="277"/>
      <c r="F97" s="277"/>
      <c r="G97" s="277"/>
      <c r="H97" s="277"/>
      <c r="I97" s="277"/>
      <c r="J97" s="277"/>
      <c r="K97" s="276"/>
    </row>
    <row r="98" spans="2:11" ht="18.75" customHeight="1" x14ac:dyDescent="0.3">
      <c r="B98" s="256"/>
      <c r="C98" s="256"/>
      <c r="D98" s="256"/>
      <c r="E98" s="256"/>
      <c r="F98" s="256"/>
      <c r="G98" s="256"/>
      <c r="H98" s="256"/>
      <c r="I98" s="256"/>
      <c r="J98" s="256"/>
      <c r="K98" s="256"/>
    </row>
    <row r="99" spans="2:11" ht="7.5" customHeight="1" x14ac:dyDescent="0.3">
      <c r="B99" s="257"/>
      <c r="C99" s="258"/>
      <c r="D99" s="258"/>
      <c r="E99" s="258"/>
      <c r="F99" s="258"/>
      <c r="G99" s="258"/>
      <c r="H99" s="258"/>
      <c r="I99" s="258"/>
      <c r="J99" s="258"/>
      <c r="K99" s="259"/>
    </row>
    <row r="100" spans="2:11" ht="45" customHeight="1" x14ac:dyDescent="0.3">
      <c r="B100" s="260"/>
      <c r="C100" s="364" t="s">
        <v>732</v>
      </c>
      <c r="D100" s="364"/>
      <c r="E100" s="364"/>
      <c r="F100" s="364"/>
      <c r="G100" s="364"/>
      <c r="H100" s="364"/>
      <c r="I100" s="364"/>
      <c r="J100" s="364"/>
      <c r="K100" s="261"/>
    </row>
    <row r="101" spans="2:11" ht="17.25" customHeight="1" x14ac:dyDescent="0.3">
      <c r="B101" s="260"/>
      <c r="C101" s="262" t="s">
        <v>688</v>
      </c>
      <c r="D101" s="262"/>
      <c r="E101" s="262"/>
      <c r="F101" s="262" t="s">
        <v>689</v>
      </c>
      <c r="G101" s="263"/>
      <c r="H101" s="262" t="s">
        <v>114</v>
      </c>
      <c r="I101" s="262" t="s">
        <v>63</v>
      </c>
      <c r="J101" s="262" t="s">
        <v>690</v>
      </c>
      <c r="K101" s="261"/>
    </row>
    <row r="102" spans="2:11" ht="17.25" customHeight="1" x14ac:dyDescent="0.3">
      <c r="B102" s="260"/>
      <c r="C102" s="264" t="s">
        <v>691</v>
      </c>
      <c r="D102" s="264"/>
      <c r="E102" s="264"/>
      <c r="F102" s="265" t="s">
        <v>692</v>
      </c>
      <c r="G102" s="266"/>
      <c r="H102" s="264"/>
      <c r="I102" s="264"/>
      <c r="J102" s="264" t="s">
        <v>693</v>
      </c>
      <c r="K102" s="261"/>
    </row>
    <row r="103" spans="2:11" ht="5.25" customHeight="1" x14ac:dyDescent="0.3">
      <c r="B103" s="260"/>
      <c r="C103" s="262"/>
      <c r="D103" s="262"/>
      <c r="E103" s="262"/>
      <c r="F103" s="262"/>
      <c r="G103" s="278"/>
      <c r="H103" s="262"/>
      <c r="I103" s="262"/>
      <c r="J103" s="262"/>
      <c r="K103" s="261"/>
    </row>
    <row r="104" spans="2:11" ht="15" customHeight="1" x14ac:dyDescent="0.3">
      <c r="B104" s="260"/>
      <c r="C104" s="250" t="s">
        <v>59</v>
      </c>
      <c r="D104" s="267"/>
      <c r="E104" s="267"/>
      <c r="F104" s="269" t="s">
        <v>694</v>
      </c>
      <c r="G104" s="278"/>
      <c r="H104" s="250" t="s">
        <v>733</v>
      </c>
      <c r="I104" s="250" t="s">
        <v>696</v>
      </c>
      <c r="J104" s="250">
        <v>20</v>
      </c>
      <c r="K104" s="261"/>
    </row>
    <row r="105" spans="2:11" ht="15" customHeight="1" x14ac:dyDescent="0.3">
      <c r="B105" s="260"/>
      <c r="C105" s="250" t="s">
        <v>697</v>
      </c>
      <c r="D105" s="250"/>
      <c r="E105" s="250"/>
      <c r="F105" s="269" t="s">
        <v>694</v>
      </c>
      <c r="G105" s="250"/>
      <c r="H105" s="250" t="s">
        <v>733</v>
      </c>
      <c r="I105" s="250" t="s">
        <v>696</v>
      </c>
      <c r="J105" s="250">
        <v>120</v>
      </c>
      <c r="K105" s="261"/>
    </row>
    <row r="106" spans="2:11" ht="15" customHeight="1" x14ac:dyDescent="0.3">
      <c r="B106" s="270"/>
      <c r="C106" s="250" t="s">
        <v>699</v>
      </c>
      <c r="D106" s="250"/>
      <c r="E106" s="250"/>
      <c r="F106" s="269" t="s">
        <v>700</v>
      </c>
      <c r="G106" s="250"/>
      <c r="H106" s="250" t="s">
        <v>733</v>
      </c>
      <c r="I106" s="250" t="s">
        <v>696</v>
      </c>
      <c r="J106" s="250">
        <v>50</v>
      </c>
      <c r="K106" s="261"/>
    </row>
    <row r="107" spans="2:11" ht="15" customHeight="1" x14ac:dyDescent="0.3">
      <c r="B107" s="270"/>
      <c r="C107" s="250" t="s">
        <v>702</v>
      </c>
      <c r="D107" s="250"/>
      <c r="E107" s="250"/>
      <c r="F107" s="269" t="s">
        <v>694</v>
      </c>
      <c r="G107" s="250"/>
      <c r="H107" s="250" t="s">
        <v>733</v>
      </c>
      <c r="I107" s="250" t="s">
        <v>704</v>
      </c>
      <c r="J107" s="250"/>
      <c r="K107" s="261"/>
    </row>
    <row r="108" spans="2:11" ht="15" customHeight="1" x14ac:dyDescent="0.3">
      <c r="B108" s="270"/>
      <c r="C108" s="250" t="s">
        <v>713</v>
      </c>
      <c r="D108" s="250"/>
      <c r="E108" s="250"/>
      <c r="F108" s="269" t="s">
        <v>700</v>
      </c>
      <c r="G108" s="250"/>
      <c r="H108" s="250" t="s">
        <v>733</v>
      </c>
      <c r="I108" s="250" t="s">
        <v>696</v>
      </c>
      <c r="J108" s="250">
        <v>50</v>
      </c>
      <c r="K108" s="261"/>
    </row>
    <row r="109" spans="2:11" ht="15" customHeight="1" x14ac:dyDescent="0.3">
      <c r="B109" s="270"/>
      <c r="C109" s="250" t="s">
        <v>721</v>
      </c>
      <c r="D109" s="250"/>
      <c r="E109" s="250"/>
      <c r="F109" s="269" t="s">
        <v>700</v>
      </c>
      <c r="G109" s="250"/>
      <c r="H109" s="250" t="s">
        <v>733</v>
      </c>
      <c r="I109" s="250" t="s">
        <v>696</v>
      </c>
      <c r="J109" s="250">
        <v>50</v>
      </c>
      <c r="K109" s="261"/>
    </row>
    <row r="110" spans="2:11" ht="15" customHeight="1" x14ac:dyDescent="0.3">
      <c r="B110" s="270"/>
      <c r="C110" s="250" t="s">
        <v>719</v>
      </c>
      <c r="D110" s="250"/>
      <c r="E110" s="250"/>
      <c r="F110" s="269" t="s">
        <v>700</v>
      </c>
      <c r="G110" s="250"/>
      <c r="H110" s="250" t="s">
        <v>733</v>
      </c>
      <c r="I110" s="250" t="s">
        <v>696</v>
      </c>
      <c r="J110" s="250">
        <v>50</v>
      </c>
      <c r="K110" s="261"/>
    </row>
    <row r="111" spans="2:11" ht="15" customHeight="1" x14ac:dyDescent="0.3">
      <c r="B111" s="270"/>
      <c r="C111" s="250" t="s">
        <v>59</v>
      </c>
      <c r="D111" s="250"/>
      <c r="E111" s="250"/>
      <c r="F111" s="269" t="s">
        <v>694</v>
      </c>
      <c r="G111" s="250"/>
      <c r="H111" s="250" t="s">
        <v>734</v>
      </c>
      <c r="I111" s="250" t="s">
        <v>696</v>
      </c>
      <c r="J111" s="250">
        <v>20</v>
      </c>
      <c r="K111" s="261"/>
    </row>
    <row r="112" spans="2:11" ht="15" customHeight="1" x14ac:dyDescent="0.3">
      <c r="B112" s="270"/>
      <c r="C112" s="250" t="s">
        <v>735</v>
      </c>
      <c r="D112" s="250"/>
      <c r="E112" s="250"/>
      <c r="F112" s="269" t="s">
        <v>694</v>
      </c>
      <c r="G112" s="250"/>
      <c r="H112" s="250" t="s">
        <v>736</v>
      </c>
      <c r="I112" s="250" t="s">
        <v>696</v>
      </c>
      <c r="J112" s="250">
        <v>120</v>
      </c>
      <c r="K112" s="261"/>
    </row>
    <row r="113" spans="2:11" ht="15" customHeight="1" x14ac:dyDescent="0.3">
      <c r="B113" s="270"/>
      <c r="C113" s="250" t="s">
        <v>44</v>
      </c>
      <c r="D113" s="250"/>
      <c r="E113" s="250"/>
      <c r="F113" s="269" t="s">
        <v>694</v>
      </c>
      <c r="G113" s="250"/>
      <c r="H113" s="250" t="s">
        <v>737</v>
      </c>
      <c r="I113" s="250" t="s">
        <v>728</v>
      </c>
      <c r="J113" s="250"/>
      <c r="K113" s="261"/>
    </row>
    <row r="114" spans="2:11" ht="15" customHeight="1" x14ac:dyDescent="0.3">
      <c r="B114" s="270"/>
      <c r="C114" s="250" t="s">
        <v>54</v>
      </c>
      <c r="D114" s="250"/>
      <c r="E114" s="250"/>
      <c r="F114" s="269" t="s">
        <v>694</v>
      </c>
      <c r="G114" s="250"/>
      <c r="H114" s="250" t="s">
        <v>738</v>
      </c>
      <c r="I114" s="250" t="s">
        <v>728</v>
      </c>
      <c r="J114" s="250"/>
      <c r="K114" s="261"/>
    </row>
    <row r="115" spans="2:11" ht="15" customHeight="1" x14ac:dyDescent="0.3">
      <c r="B115" s="270"/>
      <c r="C115" s="250" t="s">
        <v>63</v>
      </c>
      <c r="D115" s="250"/>
      <c r="E115" s="250"/>
      <c r="F115" s="269" t="s">
        <v>694</v>
      </c>
      <c r="G115" s="250"/>
      <c r="H115" s="250" t="s">
        <v>739</v>
      </c>
      <c r="I115" s="250" t="s">
        <v>740</v>
      </c>
      <c r="J115" s="250"/>
      <c r="K115" s="261"/>
    </row>
    <row r="116" spans="2:11" ht="15" customHeight="1" x14ac:dyDescent="0.3">
      <c r="B116" s="273"/>
      <c r="C116" s="279"/>
      <c r="D116" s="279"/>
      <c r="E116" s="279"/>
      <c r="F116" s="279"/>
      <c r="G116" s="279"/>
      <c r="H116" s="279"/>
      <c r="I116" s="279"/>
      <c r="J116" s="279"/>
      <c r="K116" s="275"/>
    </row>
    <row r="117" spans="2:11" ht="18.75" customHeight="1" x14ac:dyDescent="0.3">
      <c r="B117" s="280"/>
      <c r="C117" s="247"/>
      <c r="D117" s="247"/>
      <c r="E117" s="247"/>
      <c r="F117" s="281"/>
      <c r="G117" s="247"/>
      <c r="H117" s="247"/>
      <c r="I117" s="247"/>
      <c r="J117" s="247"/>
      <c r="K117" s="280"/>
    </row>
    <row r="118" spans="2:11" ht="18.75" customHeight="1" x14ac:dyDescent="0.3">
      <c r="B118" s="256"/>
      <c r="C118" s="256"/>
      <c r="D118" s="256"/>
      <c r="E118" s="256"/>
      <c r="F118" s="256"/>
      <c r="G118" s="256"/>
      <c r="H118" s="256"/>
      <c r="I118" s="256"/>
      <c r="J118" s="256"/>
      <c r="K118" s="256"/>
    </row>
    <row r="119" spans="2:11" ht="7.5" customHeight="1" x14ac:dyDescent="0.3">
      <c r="B119" s="282"/>
      <c r="C119" s="283"/>
      <c r="D119" s="283"/>
      <c r="E119" s="283"/>
      <c r="F119" s="283"/>
      <c r="G119" s="283"/>
      <c r="H119" s="283"/>
      <c r="I119" s="283"/>
      <c r="J119" s="283"/>
      <c r="K119" s="284"/>
    </row>
    <row r="120" spans="2:11" ht="45" customHeight="1" x14ac:dyDescent="0.3">
      <c r="B120" s="285"/>
      <c r="C120" s="361" t="s">
        <v>741</v>
      </c>
      <c r="D120" s="361"/>
      <c r="E120" s="361"/>
      <c r="F120" s="361"/>
      <c r="G120" s="361"/>
      <c r="H120" s="361"/>
      <c r="I120" s="361"/>
      <c r="J120" s="361"/>
      <c r="K120" s="286"/>
    </row>
    <row r="121" spans="2:11" ht="17.25" customHeight="1" x14ac:dyDescent="0.3">
      <c r="B121" s="287"/>
      <c r="C121" s="262" t="s">
        <v>688</v>
      </c>
      <c r="D121" s="262"/>
      <c r="E121" s="262"/>
      <c r="F121" s="262" t="s">
        <v>689</v>
      </c>
      <c r="G121" s="263"/>
      <c r="H121" s="262" t="s">
        <v>114</v>
      </c>
      <c r="I121" s="262" t="s">
        <v>63</v>
      </c>
      <c r="J121" s="262" t="s">
        <v>690</v>
      </c>
      <c r="K121" s="288"/>
    </row>
    <row r="122" spans="2:11" ht="17.25" customHeight="1" x14ac:dyDescent="0.3">
      <c r="B122" s="287"/>
      <c r="C122" s="264" t="s">
        <v>691</v>
      </c>
      <c r="D122" s="264"/>
      <c r="E122" s="264"/>
      <c r="F122" s="265" t="s">
        <v>692</v>
      </c>
      <c r="G122" s="266"/>
      <c r="H122" s="264"/>
      <c r="I122" s="264"/>
      <c r="J122" s="264" t="s">
        <v>693</v>
      </c>
      <c r="K122" s="288"/>
    </row>
    <row r="123" spans="2:11" ht="5.25" customHeight="1" x14ac:dyDescent="0.3">
      <c r="B123" s="289"/>
      <c r="C123" s="267"/>
      <c r="D123" s="267"/>
      <c r="E123" s="267"/>
      <c r="F123" s="267"/>
      <c r="G123" s="250"/>
      <c r="H123" s="267"/>
      <c r="I123" s="267"/>
      <c r="J123" s="267"/>
      <c r="K123" s="290"/>
    </row>
    <row r="124" spans="2:11" ht="15" customHeight="1" x14ac:dyDescent="0.3">
      <c r="B124" s="289"/>
      <c r="C124" s="250" t="s">
        <v>697</v>
      </c>
      <c r="D124" s="267"/>
      <c r="E124" s="267"/>
      <c r="F124" s="269" t="s">
        <v>694</v>
      </c>
      <c r="G124" s="250"/>
      <c r="H124" s="250" t="s">
        <v>733</v>
      </c>
      <c r="I124" s="250" t="s">
        <v>696</v>
      </c>
      <c r="J124" s="250">
        <v>120</v>
      </c>
      <c r="K124" s="291"/>
    </row>
    <row r="125" spans="2:11" ht="15" customHeight="1" x14ac:dyDescent="0.3">
      <c r="B125" s="289"/>
      <c r="C125" s="250" t="s">
        <v>742</v>
      </c>
      <c r="D125" s="250"/>
      <c r="E125" s="250"/>
      <c r="F125" s="269" t="s">
        <v>694</v>
      </c>
      <c r="G125" s="250"/>
      <c r="H125" s="250" t="s">
        <v>743</v>
      </c>
      <c r="I125" s="250" t="s">
        <v>696</v>
      </c>
      <c r="J125" s="250" t="s">
        <v>744</v>
      </c>
      <c r="K125" s="291"/>
    </row>
    <row r="126" spans="2:11" ht="15" customHeight="1" x14ac:dyDescent="0.3">
      <c r="B126" s="289"/>
      <c r="C126" s="250" t="s">
        <v>643</v>
      </c>
      <c r="D126" s="250"/>
      <c r="E126" s="250"/>
      <c r="F126" s="269" t="s">
        <v>694</v>
      </c>
      <c r="G126" s="250"/>
      <c r="H126" s="250" t="s">
        <v>745</v>
      </c>
      <c r="I126" s="250" t="s">
        <v>696</v>
      </c>
      <c r="J126" s="250" t="s">
        <v>744</v>
      </c>
      <c r="K126" s="291"/>
    </row>
    <row r="127" spans="2:11" ht="15" customHeight="1" x14ac:dyDescent="0.3">
      <c r="B127" s="289"/>
      <c r="C127" s="250" t="s">
        <v>705</v>
      </c>
      <c r="D127" s="250"/>
      <c r="E127" s="250"/>
      <c r="F127" s="269" t="s">
        <v>700</v>
      </c>
      <c r="G127" s="250"/>
      <c r="H127" s="250" t="s">
        <v>706</v>
      </c>
      <c r="I127" s="250" t="s">
        <v>696</v>
      </c>
      <c r="J127" s="250">
        <v>15</v>
      </c>
      <c r="K127" s="291"/>
    </row>
    <row r="128" spans="2:11" ht="15" customHeight="1" x14ac:dyDescent="0.3">
      <c r="B128" s="289"/>
      <c r="C128" s="271" t="s">
        <v>707</v>
      </c>
      <c r="D128" s="271"/>
      <c r="E128" s="271"/>
      <c r="F128" s="272" t="s">
        <v>700</v>
      </c>
      <c r="G128" s="271"/>
      <c r="H128" s="271" t="s">
        <v>708</v>
      </c>
      <c r="I128" s="271" t="s">
        <v>696</v>
      </c>
      <c r="J128" s="271">
        <v>15</v>
      </c>
      <c r="K128" s="291"/>
    </row>
    <row r="129" spans="2:11" ht="15" customHeight="1" x14ac:dyDescent="0.3">
      <c r="B129" s="289"/>
      <c r="C129" s="271" t="s">
        <v>709</v>
      </c>
      <c r="D129" s="271"/>
      <c r="E129" s="271"/>
      <c r="F129" s="272" t="s">
        <v>700</v>
      </c>
      <c r="G129" s="271"/>
      <c r="H129" s="271" t="s">
        <v>710</v>
      </c>
      <c r="I129" s="271" t="s">
        <v>696</v>
      </c>
      <c r="J129" s="271">
        <v>20</v>
      </c>
      <c r="K129" s="291"/>
    </row>
    <row r="130" spans="2:11" ht="15" customHeight="1" x14ac:dyDescent="0.3">
      <c r="B130" s="289"/>
      <c r="C130" s="271" t="s">
        <v>711</v>
      </c>
      <c r="D130" s="271"/>
      <c r="E130" s="271"/>
      <c r="F130" s="272" t="s">
        <v>700</v>
      </c>
      <c r="G130" s="271"/>
      <c r="H130" s="271" t="s">
        <v>712</v>
      </c>
      <c r="I130" s="271" t="s">
        <v>696</v>
      </c>
      <c r="J130" s="271">
        <v>20</v>
      </c>
      <c r="K130" s="291"/>
    </row>
    <row r="131" spans="2:11" ht="15" customHeight="1" x14ac:dyDescent="0.3">
      <c r="B131" s="289"/>
      <c r="C131" s="250" t="s">
        <v>699</v>
      </c>
      <c r="D131" s="250"/>
      <c r="E131" s="250"/>
      <c r="F131" s="269" t="s">
        <v>700</v>
      </c>
      <c r="G131" s="250"/>
      <c r="H131" s="250" t="s">
        <v>733</v>
      </c>
      <c r="I131" s="250" t="s">
        <v>696</v>
      </c>
      <c r="J131" s="250">
        <v>50</v>
      </c>
      <c r="K131" s="291"/>
    </row>
    <row r="132" spans="2:11" ht="15" customHeight="1" x14ac:dyDescent="0.3">
      <c r="B132" s="289"/>
      <c r="C132" s="250" t="s">
        <v>713</v>
      </c>
      <c r="D132" s="250"/>
      <c r="E132" s="250"/>
      <c r="F132" s="269" t="s">
        <v>700</v>
      </c>
      <c r="G132" s="250"/>
      <c r="H132" s="250" t="s">
        <v>733</v>
      </c>
      <c r="I132" s="250" t="s">
        <v>696</v>
      </c>
      <c r="J132" s="250">
        <v>50</v>
      </c>
      <c r="K132" s="291"/>
    </row>
    <row r="133" spans="2:11" ht="15" customHeight="1" x14ac:dyDescent="0.3">
      <c r="B133" s="289"/>
      <c r="C133" s="250" t="s">
        <v>719</v>
      </c>
      <c r="D133" s="250"/>
      <c r="E133" s="250"/>
      <c r="F133" s="269" t="s">
        <v>700</v>
      </c>
      <c r="G133" s="250"/>
      <c r="H133" s="250" t="s">
        <v>733</v>
      </c>
      <c r="I133" s="250" t="s">
        <v>696</v>
      </c>
      <c r="J133" s="250">
        <v>50</v>
      </c>
      <c r="K133" s="291"/>
    </row>
    <row r="134" spans="2:11" ht="15" customHeight="1" x14ac:dyDescent="0.3">
      <c r="B134" s="289"/>
      <c r="C134" s="250" t="s">
        <v>721</v>
      </c>
      <c r="D134" s="250"/>
      <c r="E134" s="250"/>
      <c r="F134" s="269" t="s">
        <v>700</v>
      </c>
      <c r="G134" s="250"/>
      <c r="H134" s="250" t="s">
        <v>733</v>
      </c>
      <c r="I134" s="250" t="s">
        <v>696</v>
      </c>
      <c r="J134" s="250">
        <v>50</v>
      </c>
      <c r="K134" s="291"/>
    </row>
    <row r="135" spans="2:11" ht="15" customHeight="1" x14ac:dyDescent="0.3">
      <c r="B135" s="289"/>
      <c r="C135" s="250" t="s">
        <v>120</v>
      </c>
      <c r="D135" s="250"/>
      <c r="E135" s="250"/>
      <c r="F135" s="269" t="s">
        <v>700</v>
      </c>
      <c r="G135" s="250"/>
      <c r="H135" s="250" t="s">
        <v>746</v>
      </c>
      <c r="I135" s="250" t="s">
        <v>696</v>
      </c>
      <c r="J135" s="250">
        <v>255</v>
      </c>
      <c r="K135" s="291"/>
    </row>
    <row r="136" spans="2:11" ht="15" customHeight="1" x14ac:dyDescent="0.3">
      <c r="B136" s="289"/>
      <c r="C136" s="250" t="s">
        <v>723</v>
      </c>
      <c r="D136" s="250"/>
      <c r="E136" s="250"/>
      <c r="F136" s="269" t="s">
        <v>694</v>
      </c>
      <c r="G136" s="250"/>
      <c r="H136" s="250" t="s">
        <v>747</v>
      </c>
      <c r="I136" s="250" t="s">
        <v>725</v>
      </c>
      <c r="J136" s="250"/>
      <c r="K136" s="291"/>
    </row>
    <row r="137" spans="2:11" ht="15" customHeight="1" x14ac:dyDescent="0.3">
      <c r="B137" s="289"/>
      <c r="C137" s="250" t="s">
        <v>726</v>
      </c>
      <c r="D137" s="250"/>
      <c r="E137" s="250"/>
      <c r="F137" s="269" t="s">
        <v>694</v>
      </c>
      <c r="G137" s="250"/>
      <c r="H137" s="250" t="s">
        <v>748</v>
      </c>
      <c r="I137" s="250" t="s">
        <v>728</v>
      </c>
      <c r="J137" s="250"/>
      <c r="K137" s="291"/>
    </row>
    <row r="138" spans="2:11" ht="15" customHeight="1" x14ac:dyDescent="0.3">
      <c r="B138" s="289"/>
      <c r="C138" s="250" t="s">
        <v>729</v>
      </c>
      <c r="D138" s="250"/>
      <c r="E138" s="250"/>
      <c r="F138" s="269" t="s">
        <v>694</v>
      </c>
      <c r="G138" s="250"/>
      <c r="H138" s="250" t="s">
        <v>729</v>
      </c>
      <c r="I138" s="250" t="s">
        <v>728</v>
      </c>
      <c r="J138" s="250"/>
      <c r="K138" s="291"/>
    </row>
    <row r="139" spans="2:11" ht="15" customHeight="1" x14ac:dyDescent="0.3">
      <c r="B139" s="289"/>
      <c r="C139" s="250" t="s">
        <v>44</v>
      </c>
      <c r="D139" s="250"/>
      <c r="E139" s="250"/>
      <c r="F139" s="269" t="s">
        <v>694</v>
      </c>
      <c r="G139" s="250"/>
      <c r="H139" s="250" t="s">
        <v>749</v>
      </c>
      <c r="I139" s="250" t="s">
        <v>728</v>
      </c>
      <c r="J139" s="250"/>
      <c r="K139" s="291"/>
    </row>
    <row r="140" spans="2:11" ht="15" customHeight="1" x14ac:dyDescent="0.3">
      <c r="B140" s="289"/>
      <c r="C140" s="250" t="s">
        <v>750</v>
      </c>
      <c r="D140" s="250"/>
      <c r="E140" s="250"/>
      <c r="F140" s="269" t="s">
        <v>694</v>
      </c>
      <c r="G140" s="250"/>
      <c r="H140" s="250" t="s">
        <v>751</v>
      </c>
      <c r="I140" s="250" t="s">
        <v>728</v>
      </c>
      <c r="J140" s="250"/>
      <c r="K140" s="291"/>
    </row>
    <row r="141" spans="2:11" ht="15" customHeight="1" x14ac:dyDescent="0.3">
      <c r="B141" s="292"/>
      <c r="C141" s="293"/>
      <c r="D141" s="293"/>
      <c r="E141" s="293"/>
      <c r="F141" s="293"/>
      <c r="G141" s="293"/>
      <c r="H141" s="293"/>
      <c r="I141" s="293"/>
      <c r="J141" s="293"/>
      <c r="K141" s="294"/>
    </row>
    <row r="142" spans="2:11" ht="18.75" customHeight="1" x14ac:dyDescent="0.3">
      <c r="B142" s="247"/>
      <c r="C142" s="247"/>
      <c r="D142" s="247"/>
      <c r="E142" s="247"/>
      <c r="F142" s="281"/>
      <c r="G142" s="247"/>
      <c r="H142" s="247"/>
      <c r="I142" s="247"/>
      <c r="J142" s="247"/>
      <c r="K142" s="247"/>
    </row>
    <row r="143" spans="2:11" ht="18.75" customHeight="1" x14ac:dyDescent="0.3">
      <c r="B143" s="256"/>
      <c r="C143" s="256"/>
      <c r="D143" s="256"/>
      <c r="E143" s="256"/>
      <c r="F143" s="256"/>
      <c r="G143" s="256"/>
      <c r="H143" s="256"/>
      <c r="I143" s="256"/>
      <c r="J143" s="256"/>
      <c r="K143" s="256"/>
    </row>
    <row r="144" spans="2:11" ht="7.5" customHeight="1" x14ac:dyDescent="0.3">
      <c r="B144" s="257"/>
      <c r="C144" s="258"/>
      <c r="D144" s="258"/>
      <c r="E144" s="258"/>
      <c r="F144" s="258"/>
      <c r="G144" s="258"/>
      <c r="H144" s="258"/>
      <c r="I144" s="258"/>
      <c r="J144" s="258"/>
      <c r="K144" s="259"/>
    </row>
    <row r="145" spans="2:11" ht="45" customHeight="1" x14ac:dyDescent="0.3">
      <c r="B145" s="260"/>
      <c r="C145" s="364" t="s">
        <v>752</v>
      </c>
      <c r="D145" s="364"/>
      <c r="E145" s="364"/>
      <c r="F145" s="364"/>
      <c r="G145" s="364"/>
      <c r="H145" s="364"/>
      <c r="I145" s="364"/>
      <c r="J145" s="364"/>
      <c r="K145" s="261"/>
    </row>
    <row r="146" spans="2:11" ht="17.25" customHeight="1" x14ac:dyDescent="0.3">
      <c r="B146" s="260"/>
      <c r="C146" s="262" t="s">
        <v>688</v>
      </c>
      <c r="D146" s="262"/>
      <c r="E146" s="262"/>
      <c r="F146" s="262" t="s">
        <v>689</v>
      </c>
      <c r="G146" s="263"/>
      <c r="H146" s="262" t="s">
        <v>114</v>
      </c>
      <c r="I146" s="262" t="s">
        <v>63</v>
      </c>
      <c r="J146" s="262" t="s">
        <v>690</v>
      </c>
      <c r="K146" s="261"/>
    </row>
    <row r="147" spans="2:11" ht="17.25" customHeight="1" x14ac:dyDescent="0.3">
      <c r="B147" s="260"/>
      <c r="C147" s="264" t="s">
        <v>691</v>
      </c>
      <c r="D147" s="264"/>
      <c r="E147" s="264"/>
      <c r="F147" s="265" t="s">
        <v>692</v>
      </c>
      <c r="G147" s="266"/>
      <c r="H147" s="264"/>
      <c r="I147" s="264"/>
      <c r="J147" s="264" t="s">
        <v>693</v>
      </c>
      <c r="K147" s="261"/>
    </row>
    <row r="148" spans="2:11" ht="5.25" customHeight="1" x14ac:dyDescent="0.3">
      <c r="B148" s="270"/>
      <c r="C148" s="267"/>
      <c r="D148" s="267"/>
      <c r="E148" s="267"/>
      <c r="F148" s="267"/>
      <c r="G148" s="268"/>
      <c r="H148" s="267"/>
      <c r="I148" s="267"/>
      <c r="J148" s="267"/>
      <c r="K148" s="291"/>
    </row>
    <row r="149" spans="2:11" ht="15" customHeight="1" x14ac:dyDescent="0.3">
      <c r="B149" s="270"/>
      <c r="C149" s="295" t="s">
        <v>697</v>
      </c>
      <c r="D149" s="250"/>
      <c r="E149" s="250"/>
      <c r="F149" s="296" t="s">
        <v>694</v>
      </c>
      <c r="G149" s="250"/>
      <c r="H149" s="295" t="s">
        <v>733</v>
      </c>
      <c r="I149" s="295" t="s">
        <v>696</v>
      </c>
      <c r="J149" s="295">
        <v>120</v>
      </c>
      <c r="K149" s="291"/>
    </row>
    <row r="150" spans="2:11" ht="15" customHeight="1" x14ac:dyDescent="0.3">
      <c r="B150" s="270"/>
      <c r="C150" s="295" t="s">
        <v>742</v>
      </c>
      <c r="D150" s="250"/>
      <c r="E150" s="250"/>
      <c r="F150" s="296" t="s">
        <v>694</v>
      </c>
      <c r="G150" s="250"/>
      <c r="H150" s="295" t="s">
        <v>753</v>
      </c>
      <c r="I150" s="295" t="s">
        <v>696</v>
      </c>
      <c r="J150" s="295" t="s">
        <v>744</v>
      </c>
      <c r="K150" s="291"/>
    </row>
    <row r="151" spans="2:11" ht="15" customHeight="1" x14ac:dyDescent="0.3">
      <c r="B151" s="270"/>
      <c r="C151" s="295" t="s">
        <v>643</v>
      </c>
      <c r="D151" s="250"/>
      <c r="E151" s="250"/>
      <c r="F151" s="296" t="s">
        <v>694</v>
      </c>
      <c r="G151" s="250"/>
      <c r="H151" s="295" t="s">
        <v>754</v>
      </c>
      <c r="I151" s="295" t="s">
        <v>696</v>
      </c>
      <c r="J151" s="295" t="s">
        <v>744</v>
      </c>
      <c r="K151" s="291"/>
    </row>
    <row r="152" spans="2:11" ht="15" customHeight="1" x14ac:dyDescent="0.3">
      <c r="B152" s="270"/>
      <c r="C152" s="295" t="s">
        <v>699</v>
      </c>
      <c r="D152" s="250"/>
      <c r="E152" s="250"/>
      <c r="F152" s="296" t="s">
        <v>700</v>
      </c>
      <c r="G152" s="250"/>
      <c r="H152" s="295" t="s">
        <v>733</v>
      </c>
      <c r="I152" s="295" t="s">
        <v>696</v>
      </c>
      <c r="J152" s="295">
        <v>50</v>
      </c>
      <c r="K152" s="291"/>
    </row>
    <row r="153" spans="2:11" ht="15" customHeight="1" x14ac:dyDescent="0.3">
      <c r="B153" s="270"/>
      <c r="C153" s="295" t="s">
        <v>702</v>
      </c>
      <c r="D153" s="250"/>
      <c r="E153" s="250"/>
      <c r="F153" s="296" t="s">
        <v>694</v>
      </c>
      <c r="G153" s="250"/>
      <c r="H153" s="295" t="s">
        <v>733</v>
      </c>
      <c r="I153" s="295" t="s">
        <v>704</v>
      </c>
      <c r="J153" s="295"/>
      <c r="K153" s="291"/>
    </row>
    <row r="154" spans="2:11" ht="15" customHeight="1" x14ac:dyDescent="0.3">
      <c r="B154" s="270"/>
      <c r="C154" s="295" t="s">
        <v>713</v>
      </c>
      <c r="D154" s="250"/>
      <c r="E154" s="250"/>
      <c r="F154" s="296" t="s">
        <v>700</v>
      </c>
      <c r="G154" s="250"/>
      <c r="H154" s="295" t="s">
        <v>733</v>
      </c>
      <c r="I154" s="295" t="s">
        <v>696</v>
      </c>
      <c r="J154" s="295">
        <v>50</v>
      </c>
      <c r="K154" s="291"/>
    </row>
    <row r="155" spans="2:11" ht="15" customHeight="1" x14ac:dyDescent="0.3">
      <c r="B155" s="270"/>
      <c r="C155" s="295" t="s">
        <v>721</v>
      </c>
      <c r="D155" s="250"/>
      <c r="E155" s="250"/>
      <c r="F155" s="296" t="s">
        <v>700</v>
      </c>
      <c r="G155" s="250"/>
      <c r="H155" s="295" t="s">
        <v>733</v>
      </c>
      <c r="I155" s="295" t="s">
        <v>696</v>
      </c>
      <c r="J155" s="295">
        <v>50</v>
      </c>
      <c r="K155" s="291"/>
    </row>
    <row r="156" spans="2:11" ht="15" customHeight="1" x14ac:dyDescent="0.3">
      <c r="B156" s="270"/>
      <c r="C156" s="295" t="s">
        <v>719</v>
      </c>
      <c r="D156" s="250"/>
      <c r="E156" s="250"/>
      <c r="F156" s="296" t="s">
        <v>700</v>
      </c>
      <c r="G156" s="250"/>
      <c r="H156" s="295" t="s">
        <v>733</v>
      </c>
      <c r="I156" s="295" t="s">
        <v>696</v>
      </c>
      <c r="J156" s="295">
        <v>50</v>
      </c>
      <c r="K156" s="291"/>
    </row>
    <row r="157" spans="2:11" ht="15" customHeight="1" x14ac:dyDescent="0.3">
      <c r="B157" s="270"/>
      <c r="C157" s="295" t="s">
        <v>96</v>
      </c>
      <c r="D157" s="250"/>
      <c r="E157" s="250"/>
      <c r="F157" s="296" t="s">
        <v>694</v>
      </c>
      <c r="G157" s="250"/>
      <c r="H157" s="295" t="s">
        <v>755</v>
      </c>
      <c r="I157" s="295" t="s">
        <v>696</v>
      </c>
      <c r="J157" s="295" t="s">
        <v>756</v>
      </c>
      <c r="K157" s="291"/>
    </row>
    <row r="158" spans="2:11" ht="15" customHeight="1" x14ac:dyDescent="0.3">
      <c r="B158" s="270"/>
      <c r="C158" s="295" t="s">
        <v>757</v>
      </c>
      <c r="D158" s="250"/>
      <c r="E158" s="250"/>
      <c r="F158" s="296" t="s">
        <v>694</v>
      </c>
      <c r="G158" s="250"/>
      <c r="H158" s="295" t="s">
        <v>758</v>
      </c>
      <c r="I158" s="295" t="s">
        <v>728</v>
      </c>
      <c r="J158" s="295"/>
      <c r="K158" s="291"/>
    </row>
    <row r="159" spans="2:11" ht="15" customHeight="1" x14ac:dyDescent="0.3">
      <c r="B159" s="297"/>
      <c r="C159" s="279"/>
      <c r="D159" s="279"/>
      <c r="E159" s="279"/>
      <c r="F159" s="279"/>
      <c r="G159" s="279"/>
      <c r="H159" s="279"/>
      <c r="I159" s="279"/>
      <c r="J159" s="279"/>
      <c r="K159" s="298"/>
    </row>
    <row r="160" spans="2:11" ht="18.75" customHeight="1" x14ac:dyDescent="0.3">
      <c r="B160" s="247"/>
      <c r="C160" s="250"/>
      <c r="D160" s="250"/>
      <c r="E160" s="250"/>
      <c r="F160" s="269"/>
      <c r="G160" s="250"/>
      <c r="H160" s="250"/>
      <c r="I160" s="250"/>
      <c r="J160" s="250"/>
      <c r="K160" s="247"/>
    </row>
    <row r="161" spans="2:11" ht="18.75" customHeight="1" x14ac:dyDescent="0.3">
      <c r="B161" s="256"/>
      <c r="C161" s="256"/>
      <c r="D161" s="256"/>
      <c r="E161" s="256"/>
      <c r="F161" s="256"/>
      <c r="G161" s="256"/>
      <c r="H161" s="256"/>
      <c r="I161" s="256"/>
      <c r="J161" s="256"/>
      <c r="K161" s="256"/>
    </row>
    <row r="162" spans="2:11" ht="7.5" customHeight="1" x14ac:dyDescent="0.3">
      <c r="B162" s="237"/>
      <c r="C162" s="238"/>
      <c r="D162" s="238"/>
      <c r="E162" s="238"/>
      <c r="F162" s="238"/>
      <c r="G162" s="238"/>
      <c r="H162" s="238"/>
      <c r="I162" s="238"/>
      <c r="J162" s="238"/>
      <c r="K162" s="239"/>
    </row>
    <row r="163" spans="2:11" ht="45" customHeight="1" x14ac:dyDescent="0.3">
      <c r="B163" s="240"/>
      <c r="C163" s="361" t="s">
        <v>759</v>
      </c>
      <c r="D163" s="361"/>
      <c r="E163" s="361"/>
      <c r="F163" s="361"/>
      <c r="G163" s="361"/>
      <c r="H163" s="361"/>
      <c r="I163" s="361"/>
      <c r="J163" s="361"/>
      <c r="K163" s="241"/>
    </row>
    <row r="164" spans="2:11" ht="17.25" customHeight="1" x14ac:dyDescent="0.3">
      <c r="B164" s="240"/>
      <c r="C164" s="262" t="s">
        <v>688</v>
      </c>
      <c r="D164" s="262"/>
      <c r="E164" s="262"/>
      <c r="F164" s="262" t="s">
        <v>689</v>
      </c>
      <c r="G164" s="299"/>
      <c r="H164" s="300" t="s">
        <v>114</v>
      </c>
      <c r="I164" s="300" t="s">
        <v>63</v>
      </c>
      <c r="J164" s="262" t="s">
        <v>690</v>
      </c>
      <c r="K164" s="241"/>
    </row>
    <row r="165" spans="2:11" ht="17.25" customHeight="1" x14ac:dyDescent="0.3">
      <c r="B165" s="243"/>
      <c r="C165" s="264" t="s">
        <v>691</v>
      </c>
      <c r="D165" s="264"/>
      <c r="E165" s="264"/>
      <c r="F165" s="265" t="s">
        <v>692</v>
      </c>
      <c r="G165" s="301"/>
      <c r="H165" s="302"/>
      <c r="I165" s="302"/>
      <c r="J165" s="264" t="s">
        <v>693</v>
      </c>
      <c r="K165" s="244"/>
    </row>
    <row r="166" spans="2:11" ht="5.25" customHeight="1" x14ac:dyDescent="0.3">
      <c r="B166" s="270"/>
      <c r="C166" s="267"/>
      <c r="D166" s="267"/>
      <c r="E166" s="267"/>
      <c r="F166" s="267"/>
      <c r="G166" s="268"/>
      <c r="H166" s="267"/>
      <c r="I166" s="267"/>
      <c r="J166" s="267"/>
      <c r="K166" s="291"/>
    </row>
    <row r="167" spans="2:11" ht="15" customHeight="1" x14ac:dyDescent="0.3">
      <c r="B167" s="270"/>
      <c r="C167" s="250" t="s">
        <v>697</v>
      </c>
      <c r="D167" s="250"/>
      <c r="E167" s="250"/>
      <c r="F167" s="269" t="s">
        <v>694</v>
      </c>
      <c r="G167" s="250"/>
      <c r="H167" s="250" t="s">
        <v>733</v>
      </c>
      <c r="I167" s="250" t="s">
        <v>696</v>
      </c>
      <c r="J167" s="250">
        <v>120</v>
      </c>
      <c r="K167" s="291"/>
    </row>
    <row r="168" spans="2:11" ht="15" customHeight="1" x14ac:dyDescent="0.3">
      <c r="B168" s="270"/>
      <c r="C168" s="250" t="s">
        <v>742</v>
      </c>
      <c r="D168" s="250"/>
      <c r="E168" s="250"/>
      <c r="F168" s="269" t="s">
        <v>694</v>
      </c>
      <c r="G168" s="250"/>
      <c r="H168" s="250" t="s">
        <v>743</v>
      </c>
      <c r="I168" s="250" t="s">
        <v>696</v>
      </c>
      <c r="J168" s="250" t="s">
        <v>744</v>
      </c>
      <c r="K168" s="291"/>
    </row>
    <row r="169" spans="2:11" ht="15" customHeight="1" x14ac:dyDescent="0.3">
      <c r="B169" s="270"/>
      <c r="C169" s="250" t="s">
        <v>643</v>
      </c>
      <c r="D169" s="250"/>
      <c r="E169" s="250"/>
      <c r="F169" s="269" t="s">
        <v>694</v>
      </c>
      <c r="G169" s="250"/>
      <c r="H169" s="250" t="s">
        <v>760</v>
      </c>
      <c r="I169" s="250" t="s">
        <v>696</v>
      </c>
      <c r="J169" s="250" t="s">
        <v>744</v>
      </c>
      <c r="K169" s="291"/>
    </row>
    <row r="170" spans="2:11" ht="15" customHeight="1" x14ac:dyDescent="0.3">
      <c r="B170" s="270"/>
      <c r="C170" s="250" t="s">
        <v>699</v>
      </c>
      <c r="D170" s="250"/>
      <c r="E170" s="250"/>
      <c r="F170" s="269" t="s">
        <v>700</v>
      </c>
      <c r="G170" s="250"/>
      <c r="H170" s="250" t="s">
        <v>760</v>
      </c>
      <c r="I170" s="250" t="s">
        <v>696</v>
      </c>
      <c r="J170" s="250">
        <v>50</v>
      </c>
      <c r="K170" s="291"/>
    </row>
    <row r="171" spans="2:11" ht="15" customHeight="1" x14ac:dyDescent="0.3">
      <c r="B171" s="270"/>
      <c r="C171" s="250" t="s">
        <v>702</v>
      </c>
      <c r="D171" s="250"/>
      <c r="E171" s="250"/>
      <c r="F171" s="269" t="s">
        <v>694</v>
      </c>
      <c r="G171" s="250"/>
      <c r="H171" s="250" t="s">
        <v>760</v>
      </c>
      <c r="I171" s="250" t="s">
        <v>704</v>
      </c>
      <c r="J171" s="250"/>
      <c r="K171" s="291"/>
    </row>
    <row r="172" spans="2:11" ht="15" customHeight="1" x14ac:dyDescent="0.3">
      <c r="B172" s="270"/>
      <c r="C172" s="250" t="s">
        <v>713</v>
      </c>
      <c r="D172" s="250"/>
      <c r="E172" s="250"/>
      <c r="F172" s="269" t="s">
        <v>700</v>
      </c>
      <c r="G172" s="250"/>
      <c r="H172" s="250" t="s">
        <v>760</v>
      </c>
      <c r="I172" s="250" t="s">
        <v>696</v>
      </c>
      <c r="J172" s="250">
        <v>50</v>
      </c>
      <c r="K172" s="291"/>
    </row>
    <row r="173" spans="2:11" ht="15" customHeight="1" x14ac:dyDescent="0.3">
      <c r="B173" s="270"/>
      <c r="C173" s="250" t="s">
        <v>721</v>
      </c>
      <c r="D173" s="250"/>
      <c r="E173" s="250"/>
      <c r="F173" s="269" t="s">
        <v>700</v>
      </c>
      <c r="G173" s="250"/>
      <c r="H173" s="250" t="s">
        <v>760</v>
      </c>
      <c r="I173" s="250" t="s">
        <v>696</v>
      </c>
      <c r="J173" s="250">
        <v>50</v>
      </c>
      <c r="K173" s="291"/>
    </row>
    <row r="174" spans="2:11" ht="15" customHeight="1" x14ac:dyDescent="0.3">
      <c r="B174" s="270"/>
      <c r="C174" s="250" t="s">
        <v>719</v>
      </c>
      <c r="D174" s="250"/>
      <c r="E174" s="250"/>
      <c r="F174" s="269" t="s">
        <v>700</v>
      </c>
      <c r="G174" s="250"/>
      <c r="H174" s="250" t="s">
        <v>760</v>
      </c>
      <c r="I174" s="250" t="s">
        <v>696</v>
      </c>
      <c r="J174" s="250">
        <v>50</v>
      </c>
      <c r="K174" s="291"/>
    </row>
    <row r="175" spans="2:11" ht="15" customHeight="1" x14ac:dyDescent="0.3">
      <c r="B175" s="270"/>
      <c r="C175" s="250" t="s">
        <v>113</v>
      </c>
      <c r="D175" s="250"/>
      <c r="E175" s="250"/>
      <c r="F175" s="269" t="s">
        <v>694</v>
      </c>
      <c r="G175" s="250"/>
      <c r="H175" s="250" t="s">
        <v>761</v>
      </c>
      <c r="I175" s="250" t="s">
        <v>762</v>
      </c>
      <c r="J175" s="250"/>
      <c r="K175" s="291"/>
    </row>
    <row r="176" spans="2:11" ht="15" customHeight="1" x14ac:dyDescent="0.3">
      <c r="B176" s="270"/>
      <c r="C176" s="250" t="s">
        <v>63</v>
      </c>
      <c r="D176" s="250"/>
      <c r="E176" s="250"/>
      <c r="F176" s="269" t="s">
        <v>694</v>
      </c>
      <c r="G176" s="250"/>
      <c r="H176" s="250" t="s">
        <v>763</v>
      </c>
      <c r="I176" s="250" t="s">
        <v>764</v>
      </c>
      <c r="J176" s="250">
        <v>1</v>
      </c>
      <c r="K176" s="291"/>
    </row>
    <row r="177" spans="2:11" ht="15" customHeight="1" x14ac:dyDescent="0.3">
      <c r="B177" s="270"/>
      <c r="C177" s="250" t="s">
        <v>59</v>
      </c>
      <c r="D177" s="250"/>
      <c r="E177" s="250"/>
      <c r="F177" s="269" t="s">
        <v>694</v>
      </c>
      <c r="G177" s="250"/>
      <c r="H177" s="250" t="s">
        <v>765</v>
      </c>
      <c r="I177" s="250" t="s">
        <v>696</v>
      </c>
      <c r="J177" s="250">
        <v>20</v>
      </c>
      <c r="K177" s="291"/>
    </row>
    <row r="178" spans="2:11" ht="15" customHeight="1" x14ac:dyDescent="0.3">
      <c r="B178" s="270"/>
      <c r="C178" s="250" t="s">
        <v>114</v>
      </c>
      <c r="D178" s="250"/>
      <c r="E178" s="250"/>
      <c r="F178" s="269" t="s">
        <v>694</v>
      </c>
      <c r="G178" s="250"/>
      <c r="H178" s="250" t="s">
        <v>766</v>
      </c>
      <c r="I178" s="250" t="s">
        <v>696</v>
      </c>
      <c r="J178" s="250">
        <v>255</v>
      </c>
      <c r="K178" s="291"/>
    </row>
    <row r="179" spans="2:11" ht="15" customHeight="1" x14ac:dyDescent="0.3">
      <c r="B179" s="270"/>
      <c r="C179" s="250" t="s">
        <v>115</v>
      </c>
      <c r="D179" s="250"/>
      <c r="E179" s="250"/>
      <c r="F179" s="269" t="s">
        <v>694</v>
      </c>
      <c r="G179" s="250"/>
      <c r="H179" s="250" t="s">
        <v>659</v>
      </c>
      <c r="I179" s="250" t="s">
        <v>696</v>
      </c>
      <c r="J179" s="250">
        <v>10</v>
      </c>
      <c r="K179" s="291"/>
    </row>
    <row r="180" spans="2:11" ht="15" customHeight="1" x14ac:dyDescent="0.3">
      <c r="B180" s="270"/>
      <c r="C180" s="250" t="s">
        <v>116</v>
      </c>
      <c r="D180" s="250"/>
      <c r="E180" s="250"/>
      <c r="F180" s="269" t="s">
        <v>694</v>
      </c>
      <c r="G180" s="250"/>
      <c r="H180" s="250" t="s">
        <v>767</v>
      </c>
      <c r="I180" s="250" t="s">
        <v>728</v>
      </c>
      <c r="J180" s="250"/>
      <c r="K180" s="291"/>
    </row>
    <row r="181" spans="2:11" ht="15" customHeight="1" x14ac:dyDescent="0.3">
      <c r="B181" s="270"/>
      <c r="C181" s="250" t="s">
        <v>768</v>
      </c>
      <c r="D181" s="250"/>
      <c r="E181" s="250"/>
      <c r="F181" s="269" t="s">
        <v>694</v>
      </c>
      <c r="G181" s="250"/>
      <c r="H181" s="250" t="s">
        <v>769</v>
      </c>
      <c r="I181" s="250" t="s">
        <v>728</v>
      </c>
      <c r="J181" s="250"/>
      <c r="K181" s="291"/>
    </row>
    <row r="182" spans="2:11" ht="15" customHeight="1" x14ac:dyDescent="0.3">
      <c r="B182" s="270"/>
      <c r="C182" s="250" t="s">
        <v>757</v>
      </c>
      <c r="D182" s="250"/>
      <c r="E182" s="250"/>
      <c r="F182" s="269" t="s">
        <v>694</v>
      </c>
      <c r="G182" s="250"/>
      <c r="H182" s="250" t="s">
        <v>770</v>
      </c>
      <c r="I182" s="250" t="s">
        <v>728</v>
      </c>
      <c r="J182" s="250"/>
      <c r="K182" s="291"/>
    </row>
    <row r="183" spans="2:11" ht="15" customHeight="1" x14ac:dyDescent="0.3">
      <c r="B183" s="270"/>
      <c r="C183" s="250" t="s">
        <v>119</v>
      </c>
      <c r="D183" s="250"/>
      <c r="E183" s="250"/>
      <c r="F183" s="269" t="s">
        <v>700</v>
      </c>
      <c r="G183" s="250"/>
      <c r="H183" s="250" t="s">
        <v>771</v>
      </c>
      <c r="I183" s="250" t="s">
        <v>696</v>
      </c>
      <c r="J183" s="250">
        <v>50</v>
      </c>
      <c r="K183" s="291"/>
    </row>
    <row r="184" spans="2:11" ht="15" customHeight="1" x14ac:dyDescent="0.3">
      <c r="B184" s="270"/>
      <c r="C184" s="250" t="s">
        <v>772</v>
      </c>
      <c r="D184" s="250"/>
      <c r="E184" s="250"/>
      <c r="F184" s="269" t="s">
        <v>700</v>
      </c>
      <c r="G184" s="250"/>
      <c r="H184" s="250" t="s">
        <v>773</v>
      </c>
      <c r="I184" s="250" t="s">
        <v>774</v>
      </c>
      <c r="J184" s="250"/>
      <c r="K184" s="291"/>
    </row>
    <row r="185" spans="2:11" ht="15" customHeight="1" x14ac:dyDescent="0.3">
      <c r="B185" s="270"/>
      <c r="C185" s="250" t="s">
        <v>775</v>
      </c>
      <c r="D185" s="250"/>
      <c r="E185" s="250"/>
      <c r="F185" s="269" t="s">
        <v>700</v>
      </c>
      <c r="G185" s="250"/>
      <c r="H185" s="250" t="s">
        <v>776</v>
      </c>
      <c r="I185" s="250" t="s">
        <v>774</v>
      </c>
      <c r="J185" s="250"/>
      <c r="K185" s="291"/>
    </row>
    <row r="186" spans="2:11" ht="15" customHeight="1" x14ac:dyDescent="0.3">
      <c r="B186" s="270"/>
      <c r="C186" s="250" t="s">
        <v>777</v>
      </c>
      <c r="D186" s="250"/>
      <c r="E186" s="250"/>
      <c r="F186" s="269" t="s">
        <v>700</v>
      </c>
      <c r="G186" s="250"/>
      <c r="H186" s="250" t="s">
        <v>778</v>
      </c>
      <c r="I186" s="250" t="s">
        <v>774</v>
      </c>
      <c r="J186" s="250"/>
      <c r="K186" s="291"/>
    </row>
    <row r="187" spans="2:11" ht="15" customHeight="1" x14ac:dyDescent="0.3">
      <c r="B187" s="270"/>
      <c r="C187" s="303" t="s">
        <v>779</v>
      </c>
      <c r="D187" s="250"/>
      <c r="E187" s="250"/>
      <c r="F187" s="269" t="s">
        <v>700</v>
      </c>
      <c r="G187" s="250"/>
      <c r="H187" s="250" t="s">
        <v>780</v>
      </c>
      <c r="I187" s="250" t="s">
        <v>781</v>
      </c>
      <c r="J187" s="304" t="s">
        <v>782</v>
      </c>
      <c r="K187" s="291"/>
    </row>
    <row r="188" spans="2:11" ht="15" customHeight="1" x14ac:dyDescent="0.3">
      <c r="B188" s="270"/>
      <c r="C188" s="255" t="s">
        <v>48</v>
      </c>
      <c r="D188" s="250"/>
      <c r="E188" s="250"/>
      <c r="F188" s="269" t="s">
        <v>694</v>
      </c>
      <c r="G188" s="250"/>
      <c r="H188" s="247" t="s">
        <v>783</v>
      </c>
      <c r="I188" s="250" t="s">
        <v>784</v>
      </c>
      <c r="J188" s="250"/>
      <c r="K188" s="291"/>
    </row>
    <row r="189" spans="2:11" ht="15" customHeight="1" x14ac:dyDescent="0.3">
      <c r="B189" s="270"/>
      <c r="C189" s="255" t="s">
        <v>785</v>
      </c>
      <c r="D189" s="250"/>
      <c r="E189" s="250"/>
      <c r="F189" s="269" t="s">
        <v>694</v>
      </c>
      <c r="G189" s="250"/>
      <c r="H189" s="250" t="s">
        <v>786</v>
      </c>
      <c r="I189" s="250" t="s">
        <v>728</v>
      </c>
      <c r="J189" s="250"/>
      <c r="K189" s="291"/>
    </row>
    <row r="190" spans="2:11" ht="15" customHeight="1" x14ac:dyDescent="0.3">
      <c r="B190" s="270"/>
      <c r="C190" s="255" t="s">
        <v>787</v>
      </c>
      <c r="D190" s="250"/>
      <c r="E190" s="250"/>
      <c r="F190" s="269" t="s">
        <v>694</v>
      </c>
      <c r="G190" s="250"/>
      <c r="H190" s="250" t="s">
        <v>788</v>
      </c>
      <c r="I190" s="250" t="s">
        <v>728</v>
      </c>
      <c r="J190" s="250"/>
      <c r="K190" s="291"/>
    </row>
    <row r="191" spans="2:11" ht="15" customHeight="1" x14ac:dyDescent="0.3">
      <c r="B191" s="270"/>
      <c r="C191" s="255" t="s">
        <v>789</v>
      </c>
      <c r="D191" s="250"/>
      <c r="E191" s="250"/>
      <c r="F191" s="269" t="s">
        <v>700</v>
      </c>
      <c r="G191" s="250"/>
      <c r="H191" s="250" t="s">
        <v>790</v>
      </c>
      <c r="I191" s="250" t="s">
        <v>728</v>
      </c>
      <c r="J191" s="250"/>
      <c r="K191" s="291"/>
    </row>
    <row r="192" spans="2:11" ht="15" customHeight="1" x14ac:dyDescent="0.3">
      <c r="B192" s="297"/>
      <c r="C192" s="305"/>
      <c r="D192" s="279"/>
      <c r="E192" s="279"/>
      <c r="F192" s="279"/>
      <c r="G192" s="279"/>
      <c r="H192" s="279"/>
      <c r="I192" s="279"/>
      <c r="J192" s="279"/>
      <c r="K192" s="298"/>
    </row>
    <row r="193" spans="2:11" ht="18.75" customHeight="1" x14ac:dyDescent="0.3">
      <c r="B193" s="247"/>
      <c r="C193" s="250"/>
      <c r="D193" s="250"/>
      <c r="E193" s="250"/>
      <c r="F193" s="269"/>
      <c r="G193" s="250"/>
      <c r="H193" s="250"/>
      <c r="I193" s="250"/>
      <c r="J193" s="250"/>
      <c r="K193" s="247"/>
    </row>
    <row r="194" spans="2:11" ht="18.75" customHeight="1" x14ac:dyDescent="0.3">
      <c r="B194" s="247"/>
      <c r="C194" s="250"/>
      <c r="D194" s="250"/>
      <c r="E194" s="250"/>
      <c r="F194" s="269"/>
      <c r="G194" s="250"/>
      <c r="H194" s="250"/>
      <c r="I194" s="250"/>
      <c r="J194" s="250"/>
      <c r="K194" s="247"/>
    </row>
    <row r="195" spans="2:11" ht="18.75" customHeight="1" x14ac:dyDescent="0.3">
      <c r="B195" s="256"/>
      <c r="C195" s="256"/>
      <c r="D195" s="256"/>
      <c r="E195" s="256"/>
      <c r="F195" s="256"/>
      <c r="G195" s="256"/>
      <c r="H195" s="256"/>
      <c r="I195" s="256"/>
      <c r="J195" s="256"/>
      <c r="K195" s="256"/>
    </row>
    <row r="196" spans="2:11" x14ac:dyDescent="0.3">
      <c r="B196" s="237"/>
      <c r="C196" s="238"/>
      <c r="D196" s="238"/>
      <c r="E196" s="238"/>
      <c r="F196" s="238"/>
      <c r="G196" s="238"/>
      <c r="H196" s="238"/>
      <c r="I196" s="238"/>
      <c r="J196" s="238"/>
      <c r="K196" s="239"/>
    </row>
    <row r="197" spans="2:11" ht="21" x14ac:dyDescent="0.3">
      <c r="B197" s="240"/>
      <c r="C197" s="361" t="s">
        <v>791</v>
      </c>
      <c r="D197" s="361"/>
      <c r="E197" s="361"/>
      <c r="F197" s="361"/>
      <c r="G197" s="361"/>
      <c r="H197" s="361"/>
      <c r="I197" s="361"/>
      <c r="J197" s="361"/>
      <c r="K197" s="241"/>
    </row>
    <row r="198" spans="2:11" ht="25.5" customHeight="1" x14ac:dyDescent="0.3">
      <c r="B198" s="240"/>
      <c r="C198" s="306" t="s">
        <v>792</v>
      </c>
      <c r="D198" s="306"/>
      <c r="E198" s="306"/>
      <c r="F198" s="306" t="s">
        <v>793</v>
      </c>
      <c r="G198" s="307"/>
      <c r="H198" s="362" t="s">
        <v>794</v>
      </c>
      <c r="I198" s="362"/>
      <c r="J198" s="362"/>
      <c r="K198" s="241"/>
    </row>
    <row r="199" spans="2:11" ht="5.25" customHeight="1" x14ac:dyDescent="0.3">
      <c r="B199" s="270"/>
      <c r="C199" s="267"/>
      <c r="D199" s="267"/>
      <c r="E199" s="267"/>
      <c r="F199" s="267"/>
      <c r="G199" s="250"/>
      <c r="H199" s="267"/>
      <c r="I199" s="267"/>
      <c r="J199" s="267"/>
      <c r="K199" s="291"/>
    </row>
    <row r="200" spans="2:11" ht="15" customHeight="1" x14ac:dyDescent="0.3">
      <c r="B200" s="270"/>
      <c r="C200" s="250" t="s">
        <v>784</v>
      </c>
      <c r="D200" s="250"/>
      <c r="E200" s="250"/>
      <c r="F200" s="269" t="s">
        <v>49</v>
      </c>
      <c r="G200" s="250"/>
      <c r="H200" s="360" t="s">
        <v>795</v>
      </c>
      <c r="I200" s="360"/>
      <c r="J200" s="360"/>
      <c r="K200" s="291"/>
    </row>
    <row r="201" spans="2:11" ht="15" customHeight="1" x14ac:dyDescent="0.3">
      <c r="B201" s="270"/>
      <c r="C201" s="276"/>
      <c r="D201" s="250"/>
      <c r="E201" s="250"/>
      <c r="F201" s="269" t="s">
        <v>50</v>
      </c>
      <c r="G201" s="250"/>
      <c r="H201" s="360" t="s">
        <v>796</v>
      </c>
      <c r="I201" s="360"/>
      <c r="J201" s="360"/>
      <c r="K201" s="291"/>
    </row>
    <row r="202" spans="2:11" ht="15" customHeight="1" x14ac:dyDescent="0.3">
      <c r="B202" s="270"/>
      <c r="C202" s="276"/>
      <c r="D202" s="250"/>
      <c r="E202" s="250"/>
      <c r="F202" s="269" t="s">
        <v>53</v>
      </c>
      <c r="G202" s="250"/>
      <c r="H202" s="360" t="s">
        <v>797</v>
      </c>
      <c r="I202" s="360"/>
      <c r="J202" s="360"/>
      <c r="K202" s="291"/>
    </row>
    <row r="203" spans="2:11" ht="15" customHeight="1" x14ac:dyDescent="0.3">
      <c r="B203" s="270"/>
      <c r="C203" s="250"/>
      <c r="D203" s="250"/>
      <c r="E203" s="250"/>
      <c r="F203" s="269" t="s">
        <v>51</v>
      </c>
      <c r="G203" s="250"/>
      <c r="H203" s="360" t="s">
        <v>798</v>
      </c>
      <c r="I203" s="360"/>
      <c r="J203" s="360"/>
      <c r="K203" s="291"/>
    </row>
    <row r="204" spans="2:11" ht="15" customHeight="1" x14ac:dyDescent="0.3">
      <c r="B204" s="270"/>
      <c r="C204" s="250"/>
      <c r="D204" s="250"/>
      <c r="E204" s="250"/>
      <c r="F204" s="269" t="s">
        <v>52</v>
      </c>
      <c r="G204" s="250"/>
      <c r="H204" s="360" t="s">
        <v>799</v>
      </c>
      <c r="I204" s="360"/>
      <c r="J204" s="360"/>
      <c r="K204" s="291"/>
    </row>
    <row r="205" spans="2:11" ht="15" customHeight="1" x14ac:dyDescent="0.3">
      <c r="B205" s="270"/>
      <c r="C205" s="250"/>
      <c r="D205" s="250"/>
      <c r="E205" s="250"/>
      <c r="F205" s="269"/>
      <c r="G205" s="250"/>
      <c r="H205" s="250"/>
      <c r="I205" s="250"/>
      <c r="J205" s="250"/>
      <c r="K205" s="291"/>
    </row>
    <row r="206" spans="2:11" ht="15" customHeight="1" x14ac:dyDescent="0.3">
      <c r="B206" s="270"/>
      <c r="C206" s="250" t="s">
        <v>740</v>
      </c>
      <c r="D206" s="250"/>
      <c r="E206" s="250"/>
      <c r="F206" s="269" t="s">
        <v>86</v>
      </c>
      <c r="G206" s="250"/>
      <c r="H206" s="360" t="s">
        <v>800</v>
      </c>
      <c r="I206" s="360"/>
      <c r="J206" s="360"/>
      <c r="K206" s="291"/>
    </row>
    <row r="207" spans="2:11" ht="15" customHeight="1" x14ac:dyDescent="0.3">
      <c r="B207" s="270"/>
      <c r="C207" s="276"/>
      <c r="D207" s="250"/>
      <c r="E207" s="250"/>
      <c r="F207" s="269" t="s">
        <v>637</v>
      </c>
      <c r="G207" s="250"/>
      <c r="H207" s="360" t="s">
        <v>638</v>
      </c>
      <c r="I207" s="360"/>
      <c r="J207" s="360"/>
      <c r="K207" s="291"/>
    </row>
    <row r="208" spans="2:11" ht="15" customHeight="1" x14ac:dyDescent="0.3">
      <c r="B208" s="270"/>
      <c r="C208" s="250"/>
      <c r="D208" s="250"/>
      <c r="E208" s="250"/>
      <c r="F208" s="269" t="s">
        <v>635</v>
      </c>
      <c r="G208" s="250"/>
      <c r="H208" s="360" t="s">
        <v>801</v>
      </c>
      <c r="I208" s="360"/>
      <c r="J208" s="360"/>
      <c r="K208" s="291"/>
    </row>
    <row r="209" spans="2:11" ht="15" customHeight="1" x14ac:dyDescent="0.3">
      <c r="B209" s="308"/>
      <c r="C209" s="276"/>
      <c r="D209" s="276"/>
      <c r="E209" s="276"/>
      <c r="F209" s="269" t="s">
        <v>639</v>
      </c>
      <c r="G209" s="255"/>
      <c r="H209" s="359" t="s">
        <v>640</v>
      </c>
      <c r="I209" s="359"/>
      <c r="J209" s="359"/>
      <c r="K209" s="309"/>
    </row>
    <row r="210" spans="2:11" ht="15" customHeight="1" x14ac:dyDescent="0.3">
      <c r="B210" s="308"/>
      <c r="C210" s="276"/>
      <c r="D210" s="276"/>
      <c r="E210" s="276"/>
      <c r="F210" s="269" t="s">
        <v>641</v>
      </c>
      <c r="G210" s="255"/>
      <c r="H210" s="359" t="s">
        <v>802</v>
      </c>
      <c r="I210" s="359"/>
      <c r="J210" s="359"/>
      <c r="K210" s="309"/>
    </row>
    <row r="211" spans="2:11" ht="15" customHeight="1" x14ac:dyDescent="0.3">
      <c r="B211" s="308"/>
      <c r="C211" s="276"/>
      <c r="D211" s="276"/>
      <c r="E211" s="276"/>
      <c r="F211" s="310"/>
      <c r="G211" s="255"/>
      <c r="H211" s="311"/>
      <c r="I211" s="311"/>
      <c r="J211" s="311"/>
      <c r="K211" s="309"/>
    </row>
    <row r="212" spans="2:11" ht="15" customHeight="1" x14ac:dyDescent="0.3">
      <c r="B212" s="308"/>
      <c r="C212" s="250" t="s">
        <v>764</v>
      </c>
      <c r="D212" s="276"/>
      <c r="E212" s="276"/>
      <c r="F212" s="269">
        <v>1</v>
      </c>
      <c r="G212" s="255"/>
      <c r="H212" s="359" t="s">
        <v>803</v>
      </c>
      <c r="I212" s="359"/>
      <c r="J212" s="359"/>
      <c r="K212" s="309"/>
    </row>
    <row r="213" spans="2:11" ht="15" customHeight="1" x14ac:dyDescent="0.3">
      <c r="B213" s="308"/>
      <c r="C213" s="276"/>
      <c r="D213" s="276"/>
      <c r="E213" s="276"/>
      <c r="F213" s="269">
        <v>2</v>
      </c>
      <c r="G213" s="255"/>
      <c r="H213" s="359" t="s">
        <v>804</v>
      </c>
      <c r="I213" s="359"/>
      <c r="J213" s="359"/>
      <c r="K213" s="309"/>
    </row>
    <row r="214" spans="2:11" ht="15" customHeight="1" x14ac:dyDescent="0.3">
      <c r="B214" s="308"/>
      <c r="C214" s="276"/>
      <c r="D214" s="276"/>
      <c r="E214" s="276"/>
      <c r="F214" s="269">
        <v>3</v>
      </c>
      <c r="G214" s="255"/>
      <c r="H214" s="359" t="s">
        <v>805</v>
      </c>
      <c r="I214" s="359"/>
      <c r="J214" s="359"/>
      <c r="K214" s="309"/>
    </row>
    <row r="215" spans="2:11" ht="15" customHeight="1" x14ac:dyDescent="0.3">
      <c r="B215" s="308"/>
      <c r="C215" s="276"/>
      <c r="D215" s="276"/>
      <c r="E215" s="276"/>
      <c r="F215" s="269">
        <v>4</v>
      </c>
      <c r="G215" s="255"/>
      <c r="H215" s="359" t="s">
        <v>806</v>
      </c>
      <c r="I215" s="359"/>
      <c r="J215" s="359"/>
      <c r="K215" s="309"/>
    </row>
    <row r="216" spans="2:11" ht="12.75" customHeight="1" x14ac:dyDescent="0.3">
      <c r="B216" s="312"/>
      <c r="C216" s="313"/>
      <c r="D216" s="313"/>
      <c r="E216" s="313"/>
      <c r="F216" s="313"/>
      <c r="G216" s="313"/>
      <c r="H216" s="313"/>
      <c r="I216" s="313"/>
      <c r="J216" s="313"/>
      <c r="K216" s="314"/>
    </row>
  </sheetData>
  <mergeCells count="77">
    <mergeCell ref="F17:J17"/>
    <mergeCell ref="C3:J3"/>
    <mergeCell ref="C4:J4"/>
    <mergeCell ref="C6:J6"/>
    <mergeCell ref="C7:J7"/>
    <mergeCell ref="C9:J9"/>
    <mergeCell ref="D10:J10"/>
    <mergeCell ref="D11:J11"/>
    <mergeCell ref="D13:J13"/>
    <mergeCell ref="D14:J14"/>
    <mergeCell ref="D15:J15"/>
    <mergeCell ref="F16:J16"/>
    <mergeCell ref="D32:J32"/>
    <mergeCell ref="F18:J18"/>
    <mergeCell ref="F19:J19"/>
    <mergeCell ref="F20:J20"/>
    <mergeCell ref="F21:J21"/>
    <mergeCell ref="C23:J23"/>
    <mergeCell ref="C24:J24"/>
    <mergeCell ref="D25:J25"/>
    <mergeCell ref="D26:J26"/>
    <mergeCell ref="D28:J28"/>
    <mergeCell ref="D29:J29"/>
    <mergeCell ref="D31:J31"/>
    <mergeCell ref="D45:J45"/>
    <mergeCell ref="D33:J33"/>
    <mergeCell ref="G34:J34"/>
    <mergeCell ref="G35:J35"/>
    <mergeCell ref="G36:J36"/>
    <mergeCell ref="G37:J37"/>
    <mergeCell ref="G38:J38"/>
    <mergeCell ref="G39:J39"/>
    <mergeCell ref="G40:J40"/>
    <mergeCell ref="G41:J41"/>
    <mergeCell ref="G42:J42"/>
    <mergeCell ref="G43:J43"/>
    <mergeCell ref="D59:J59"/>
    <mergeCell ref="E46:J46"/>
    <mergeCell ref="E47:J47"/>
    <mergeCell ref="E48:J48"/>
    <mergeCell ref="D49:J49"/>
    <mergeCell ref="C50:J50"/>
    <mergeCell ref="C52:J52"/>
    <mergeCell ref="C53:J53"/>
    <mergeCell ref="C55:J55"/>
    <mergeCell ref="D56:J56"/>
    <mergeCell ref="D57:J57"/>
    <mergeCell ref="D58:J58"/>
    <mergeCell ref="C145:J145"/>
    <mergeCell ref="D60:J60"/>
    <mergeCell ref="D61:J61"/>
    <mergeCell ref="D63:J63"/>
    <mergeCell ref="D64:J64"/>
    <mergeCell ref="D65:J65"/>
    <mergeCell ref="D66:J66"/>
    <mergeCell ref="D67:J67"/>
    <mergeCell ref="D68:J68"/>
    <mergeCell ref="C73:J73"/>
    <mergeCell ref="C100:J100"/>
    <mergeCell ref="C120:J120"/>
    <mergeCell ref="H209:J209"/>
    <mergeCell ref="C163:J163"/>
    <mergeCell ref="C197:J197"/>
    <mergeCell ref="H198:J198"/>
    <mergeCell ref="H200:J200"/>
    <mergeCell ref="H201:J201"/>
    <mergeCell ref="H202:J202"/>
    <mergeCell ref="H203:J203"/>
    <mergeCell ref="H204:J204"/>
    <mergeCell ref="H206:J206"/>
    <mergeCell ref="H207:J207"/>
    <mergeCell ref="H208:J208"/>
    <mergeCell ref="H210:J210"/>
    <mergeCell ref="H212:J212"/>
    <mergeCell ref="H213:J213"/>
    <mergeCell ref="H214:J214"/>
    <mergeCell ref="H215:J215"/>
  </mergeCells>
  <pageMargins left="0.59055118110236227" right="0.59055118110236227" top="0.59055118110236227" bottom="0.59055118110236227" header="0" footer="0"/>
  <pageSetup paperSize="9"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5</vt:i4>
      </vt:variant>
    </vt:vector>
  </HeadingPairs>
  <TitlesOfParts>
    <vt:vector size="8" baseType="lpstr">
      <vt:lpstr>Rekapitulace stavby</vt:lpstr>
      <vt:lpstr>SO01 - Elektroinstalace</vt:lpstr>
      <vt:lpstr>Pokyny pro vyplnění</vt:lpstr>
      <vt:lpstr>'Rekapitulace stavby'!Názvy_tisku</vt:lpstr>
      <vt:lpstr>'SO01 - Elektroinstalace'!Názvy_tisku</vt:lpstr>
      <vt:lpstr>'Pokyny pro vyplnění'!Oblast_tisku</vt:lpstr>
      <vt:lpstr>'Rekapitulace stavby'!Oblast_tisku</vt:lpstr>
      <vt:lpstr>'SO01 - Elektroinstalace'!Oblast_tisku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HANA-NTB\Hana Bezstarosti</dc:creator>
  <cp:lastModifiedBy>Mikutová Eva</cp:lastModifiedBy>
  <dcterms:created xsi:type="dcterms:W3CDTF">2017-02-21T21:27:41Z</dcterms:created>
  <dcterms:modified xsi:type="dcterms:W3CDTF">2018-02-13T12:01:37Z</dcterms:modified>
</cp:coreProperties>
</file>