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6" windowWidth="18732" windowHeight="12216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Pol'!$A$1:$U$36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6" i="12"/>
  <c r="F39" i="1" s="1"/>
  <c r="G9" i="12"/>
  <c r="AD26" s="1"/>
  <c r="G39" i="1" s="1"/>
  <c r="G40" s="1"/>
  <c r="G25" s="1"/>
  <c r="G26" s="1"/>
  <c r="I9" i="12"/>
  <c r="K9"/>
  <c r="O9"/>
  <c r="Q9"/>
  <c r="U9"/>
  <c r="G10"/>
  <c r="M10" s="1"/>
  <c r="I10"/>
  <c r="K10"/>
  <c r="O10"/>
  <c r="O8" s="1"/>
  <c r="Q10"/>
  <c r="U10"/>
  <c r="U8" s="1"/>
  <c r="G11"/>
  <c r="I11"/>
  <c r="K11"/>
  <c r="M11"/>
  <c r="O11"/>
  <c r="Q11"/>
  <c r="U11"/>
  <c r="G13"/>
  <c r="M13" s="1"/>
  <c r="I13"/>
  <c r="K13"/>
  <c r="O13"/>
  <c r="Q13"/>
  <c r="U13"/>
  <c r="G14"/>
  <c r="M14" s="1"/>
  <c r="I14"/>
  <c r="K14"/>
  <c r="O14"/>
  <c r="O12" s="1"/>
  <c r="Q14"/>
  <c r="U14"/>
  <c r="U12" s="1"/>
  <c r="G16"/>
  <c r="I16"/>
  <c r="K16"/>
  <c r="O16"/>
  <c r="Q16"/>
  <c r="U16"/>
  <c r="G17"/>
  <c r="M17" s="1"/>
  <c r="I17"/>
  <c r="I15" s="1"/>
  <c r="K17"/>
  <c r="O17"/>
  <c r="Q17"/>
  <c r="U17"/>
  <c r="K18"/>
  <c r="U18"/>
  <c r="G19"/>
  <c r="G18" s="1"/>
  <c r="I50" i="1" s="1"/>
  <c r="I19" i="12"/>
  <c r="I18" s="1"/>
  <c r="K19"/>
  <c r="M19"/>
  <c r="M18" s="1"/>
  <c r="O19"/>
  <c r="O18" s="1"/>
  <c r="Q19"/>
  <c r="Q18" s="1"/>
  <c r="U19"/>
  <c r="G21"/>
  <c r="M21" s="1"/>
  <c r="I21"/>
  <c r="K21"/>
  <c r="O21"/>
  <c r="Q21"/>
  <c r="U21"/>
  <c r="G22"/>
  <c r="M22" s="1"/>
  <c r="I22"/>
  <c r="K22"/>
  <c r="O22"/>
  <c r="O20" s="1"/>
  <c r="Q22"/>
  <c r="U22"/>
  <c r="U20" s="1"/>
  <c r="G24"/>
  <c r="G23" s="1"/>
  <c r="I52" i="1" s="1"/>
  <c r="I18" s="1"/>
  <c r="I24" i="12"/>
  <c r="I23" s="1"/>
  <c r="K24"/>
  <c r="K23" s="1"/>
  <c r="O24"/>
  <c r="O23" s="1"/>
  <c r="Q24"/>
  <c r="Q23" s="1"/>
  <c r="U24"/>
  <c r="U23" s="1"/>
  <c r="I20" i="1"/>
  <c r="I19"/>
  <c r="I17"/>
  <c r="G27"/>
  <c r="J28"/>
  <c r="J26"/>
  <c r="G38"/>
  <c r="F38"/>
  <c r="J23"/>
  <c r="J24"/>
  <c r="J25"/>
  <c r="J27"/>
  <c r="E24"/>
  <c r="E26"/>
  <c r="H39" l="1"/>
  <c r="H40" s="1"/>
  <c r="F40"/>
  <c r="G23" s="1"/>
  <c r="K15" i="12"/>
  <c r="G15"/>
  <c r="I49" i="1" s="1"/>
  <c r="K12" i="12"/>
  <c r="Q12"/>
  <c r="I12"/>
  <c r="K8"/>
  <c r="Q8"/>
  <c r="M9"/>
  <c r="I8"/>
  <c r="K20"/>
  <c r="Q20"/>
  <c r="I20"/>
  <c r="Q15"/>
  <c r="U15"/>
  <c r="O15"/>
  <c r="G24" i="1"/>
  <c r="G29" s="1"/>
  <c r="M20" i="12"/>
  <c r="M12"/>
  <c r="M8"/>
  <c r="G20"/>
  <c r="I51" i="1" s="1"/>
  <c r="G12" i="12"/>
  <c r="I48" i="1" s="1"/>
  <c r="G8" i="12"/>
  <c r="M24"/>
  <c r="M23" s="1"/>
  <c r="M16"/>
  <c r="M15" s="1"/>
  <c r="I39" i="1"/>
  <c r="I40" s="1"/>
  <c r="J39" s="1"/>
  <c r="J40" s="1"/>
  <c r="I47" l="1"/>
  <c r="I53" s="1"/>
  <c r="G26" i="12"/>
  <c r="I16" i="1"/>
  <c r="I21" s="1"/>
  <c r="G28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<sst xmlns="http://schemas.openxmlformats.org/spreadsheetml/2006/main" count="204" uniqueCount="132">
  <si>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</si>
  <si>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</si>
  <si>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</si>
  <si>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</si>
  <si>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</si>
  <si>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</si>
  <si>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</si>
  <si>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</si>
  <si>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</si>
  <si>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</si>
  <si>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</si>
  <si>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</si>
  <si>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</si>
  <si>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</si>
  <si>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</si>
  <si>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</si>
  <si>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</si>
  <si>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</si>
  <si>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</si>
  <si>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</si>
  <si>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</si>
  <si>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</si>
  <si>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</si>
  <si>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</si>
  <si>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</si>
  <si>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</si>
  <si>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</si>
  <si>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</si>
  <si>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</si>
  <si>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</si>
  <si>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</si>
  <si>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</si>
  <si>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</si>
  <si>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</si>
  <si>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</si>
  <si>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</si>
  <si>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</si>
  <si>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</si>
  <si>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</si>
  <si>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</si>
  <si>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</si>
  <si>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</si>
  <si>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</si>
  <si>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Věznice Bělušice</t>
  </si>
  <si>
    <t>Rozpočet:</t>
  </si>
  <si>
    <t>Misto</t>
  </si>
  <si>
    <t>Bisshofi</t>
  </si>
  <si>
    <t>Oprava povrchu zakázaného pásma v úseku 3</t>
  </si>
  <si>
    <t>Bělušice č.p. 66</t>
  </si>
  <si>
    <t>Bečov u Mostu</t>
  </si>
  <si>
    <t>43526</t>
  </si>
  <si>
    <t>00212423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</si>
  <si>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</si>
  <si>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</si>
  <si>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</si>
  <si>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</si>
  <si>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</si>
  <si>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</si>
  <si>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</si>
  <si>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</si>
  <si>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</si>
  <si>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</si>
  <si>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</si>
  <si>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</si>
  <si>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</si>
  <si>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</si>
  <si>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</si>
  <si>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</si>
  <si>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</si>
  <si>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</si>
  <si>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</si>
  <si>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</si>
  <si>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</si>
  <si>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</si>
  <si>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</si>
  <si>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</si>
  <si>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</si>
  <si>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</si>
  <si>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</si>
  <si>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</si>
  <si>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</si>
  <si>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</si>
  <si>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</si>
  <si>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</si>
  <si>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</si>
  <si>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</si>
  <si>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</si>
  <si>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</si>
  <si>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</si>
  <si>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</si>
  <si>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</si>
  <si>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</si>
  <si>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</si>
  <si>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</si>
  <si>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</si>
  <si>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</si>
  <si>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</si>
  <si>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181201111R00</t>
  </si>
  <si>
    <t>Úprava pláně na násypech se zhutněním - ručně, vyrovnání podkladu</t>
  </si>
  <si>
    <t>m2</t>
  </si>
  <si>
    <t>POL1_0</t>
  </si>
  <si>
    <t>113202111R00</t>
  </si>
  <si>
    <t>Vytrhání obrub obrubníků silničních</t>
  </si>
  <si>
    <t>m</t>
  </si>
  <si>
    <t>111      R00</t>
  </si>
  <si>
    <t>Mimostaveništní doprava malého nakladače, včetně práce - rozvozu štěrku</t>
  </si>
  <si>
    <t>soubor</t>
  </si>
  <si>
    <t>289970111R00</t>
  </si>
  <si>
    <t>Vrstva geotextilie Geofiltex 300g/m2</t>
  </si>
  <si>
    <t>273310030RAA</t>
  </si>
  <si>
    <t>Základová deska z betonu C 16/20, včetně bednění, štěrkopískový polštář 25 cm</t>
  </si>
  <si>
    <t>m3</t>
  </si>
  <si>
    <t>POL2_0</t>
  </si>
  <si>
    <t>564811111R00</t>
  </si>
  <si>
    <t>Podklad ze štěrkodrti po zhutnění tloušťky 5 cm</t>
  </si>
  <si>
    <t>564762111R00</t>
  </si>
  <si>
    <t>Podklad z kam.drceného 32-63 s výplň.kamen. 20 cm</t>
  </si>
  <si>
    <t>917762111RT7</t>
  </si>
  <si>
    <t>Osazení ležat. obrub. bet. s opěrou,lože z C 12/15, včetně obrubníku ABO 2 - 15 100/15/25</t>
  </si>
  <si>
    <t>998222011R00</t>
  </si>
  <si>
    <t>Přesun hmot, pozemní komunikace, kryt z kameniva</t>
  </si>
  <si>
    <t>t</t>
  </si>
  <si>
    <t>58333664R</t>
  </si>
  <si>
    <t>Kamenivo  těžené frakce 8-16 kačírek praný  VL</t>
  </si>
  <si>
    <t>POL3_0</t>
  </si>
  <si>
    <t>460110001R00</t>
  </si>
  <si>
    <t>Sonda pro vyhledání kabelů - výkop</t>
  </si>
  <si>
    <t>kus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</si>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</sst>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3.2"/>
  <sheetData>
    <row r="1" spans="1:7">
      <c r="A1" s="37" t="s">
        <v>38</v>
      </c>
    </row>
    <row r="2" spans="1:7" ht="57.75" customHeight="1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N33" sqref="N33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>
      <c r="A2" s="4"/>
      <c r="B2" s="81" t="s">
        <v>40</v>
      </c>
      <c r="C2" s="82"/>
      <c r="D2" s="216" t="s">
        <v>47</v>
      </c>
      <c r="E2" s="217"/>
      <c r="F2" s="217"/>
      <c r="G2" s="217"/>
      <c r="H2" s="217"/>
      <c r="I2" s="217"/>
      <c r="J2" s="218"/>
      <c r="O2" s="2"/>
    </row>
    <row r="3" spans="1:15" ht="23.25" customHeight="1">
      <c r="A3" s="4"/>
      <c r="B3" s="83" t="s">
        <v>45</v>
      </c>
      <c r="C3" s="84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>
      <c r="A5" s="4"/>
      <c r="B5" s="47" t="s">
        <v>21</v>
      </c>
      <c r="C5" s="5"/>
      <c r="D5" s="91" t="s">
        <v>43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SUMIF(F47:F52,A16,I47:I52)+SUMIF(F47:F52,"PSU",I47:I52)</f>
        <v>0</v>
      </c>
      <c r="J16" s="221"/>
    </row>
    <row r="17" spans="1:10" ht="23.25" customHeight="1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SUMIF(F47:F52,A17,I47:I52)</f>
        <v>0</v>
      </c>
      <c r="J17" s="221"/>
    </row>
    <row r="18" spans="1:10" ht="23.25" customHeight="1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SUMIF(F47:F52,A18,I47:I52)</f>
        <v>0</v>
      </c>
      <c r="J18" s="221"/>
    </row>
    <row r="19" spans="1:10" ht="23.25" customHeight="1">
      <c r="A19" s="141" t="s">
        <v>68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SUMIF(F47:F52,A19,I47:I52)</f>
        <v>0</v>
      </c>
      <c r="J19" s="221"/>
    </row>
    <row r="20" spans="1:10" ht="23.25" customHeight="1">
      <c r="A20" s="141" t="s">
        <v>69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SUMIF(F47:F52,A20,I47:I52)</f>
        <v>0</v>
      </c>
      <c r="J20" s="221"/>
    </row>
    <row r="21" spans="1:10" ht="23.25" customHeight="1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53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v>43207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>
      <c r="A39" s="97">
        <v>1</v>
      </c>
      <c r="B39" s="103"/>
      <c r="C39" s="207"/>
      <c r="D39" s="208"/>
      <c r="E39" s="208"/>
      <c r="F39" s="108">
        <f>' Pol'!AC26</f>
        <v>0</v>
      </c>
      <c r="G39" s="109">
        <f>' Pol'!AD26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>
      <c r="A40" s="97"/>
      <c r="B40" s="209" t="s">
        <v>52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6">
      <c r="B44" s="120" t="s">
        <v>54</v>
      </c>
    </row>
    <row r="46" spans="1:10" ht="25.5" customHeight="1">
      <c r="A46" s="121"/>
      <c r="B46" s="125" t="s">
        <v>16</v>
      </c>
      <c r="C46" s="125" t="s">
        <v>5</v>
      </c>
      <c r="D46" s="126"/>
      <c r="E46" s="126"/>
      <c r="F46" s="129" t="s">
        <v>55</v>
      </c>
      <c r="G46" s="129"/>
      <c r="H46" s="129"/>
      <c r="I46" s="212" t="s">
        <v>28</v>
      </c>
      <c r="J46" s="212"/>
    </row>
    <row r="47" spans="1:10" ht="25.5" customHeight="1">
      <c r="A47" s="122"/>
      <c r="B47" s="130" t="s">
        <v>56</v>
      </c>
      <c r="C47" s="214" t="s">
        <v>57</v>
      </c>
      <c r="D47" s="215"/>
      <c r="E47" s="215"/>
      <c r="F47" s="132" t="s">
        <v>23</v>
      </c>
      <c r="G47" s="133"/>
      <c r="H47" s="133"/>
      <c r="I47" s="213">
        <f>' Pol'!G8</f>
        <v>0</v>
      </c>
      <c r="J47" s="213"/>
    </row>
    <row r="48" spans="1:10" ht="25.5" customHeight="1">
      <c r="A48" s="122"/>
      <c r="B48" s="124" t="s">
        <v>58</v>
      </c>
      <c r="C48" s="205" t="s">
        <v>59</v>
      </c>
      <c r="D48" s="206"/>
      <c r="E48" s="206"/>
      <c r="F48" s="134" t="s">
        <v>23</v>
      </c>
      <c r="G48" s="135"/>
      <c r="H48" s="135"/>
      <c r="I48" s="204">
        <f>' Pol'!G12</f>
        <v>0</v>
      </c>
      <c r="J48" s="204"/>
    </row>
    <row r="49" spans="1:10" ht="25.5" customHeight="1">
      <c r="A49" s="122"/>
      <c r="B49" s="124" t="s">
        <v>60</v>
      </c>
      <c r="C49" s="205" t="s">
        <v>61</v>
      </c>
      <c r="D49" s="206"/>
      <c r="E49" s="206"/>
      <c r="F49" s="134" t="s">
        <v>23</v>
      </c>
      <c r="G49" s="135"/>
      <c r="H49" s="135"/>
      <c r="I49" s="204">
        <f>' Pol'!G15</f>
        <v>0</v>
      </c>
      <c r="J49" s="204"/>
    </row>
    <row r="50" spans="1:10" ht="25.5" customHeight="1">
      <c r="A50" s="122"/>
      <c r="B50" s="124" t="s">
        <v>62</v>
      </c>
      <c r="C50" s="205" t="s">
        <v>63</v>
      </c>
      <c r="D50" s="206"/>
      <c r="E50" s="206"/>
      <c r="F50" s="134" t="s">
        <v>23</v>
      </c>
      <c r="G50" s="135"/>
      <c r="H50" s="135"/>
      <c r="I50" s="204">
        <f>' Pol'!G18</f>
        <v>0</v>
      </c>
      <c r="J50" s="204"/>
    </row>
    <row r="51" spans="1:10" ht="25.5" customHeight="1">
      <c r="A51" s="122"/>
      <c r="B51" s="124" t="s">
        <v>64</v>
      </c>
      <c r="C51" s="205" t="s">
        <v>65</v>
      </c>
      <c r="D51" s="206"/>
      <c r="E51" s="206"/>
      <c r="F51" s="134" t="s">
        <v>23</v>
      </c>
      <c r="G51" s="135"/>
      <c r="H51" s="135"/>
      <c r="I51" s="204">
        <f>' Pol'!G20</f>
        <v>0</v>
      </c>
      <c r="J51" s="204"/>
    </row>
    <row r="52" spans="1:10" ht="25.5" customHeight="1">
      <c r="A52" s="122"/>
      <c r="B52" s="131" t="s">
        <v>66</v>
      </c>
      <c r="C52" s="201" t="s">
        <v>67</v>
      </c>
      <c r="D52" s="202"/>
      <c r="E52" s="202"/>
      <c r="F52" s="136" t="s">
        <v>25</v>
      </c>
      <c r="G52" s="137"/>
      <c r="H52" s="137"/>
      <c r="I52" s="200">
        <f>' Pol'!G23</f>
        <v>0</v>
      </c>
      <c r="J52" s="200"/>
    </row>
    <row r="53" spans="1:10" ht="25.5" customHeight="1">
      <c r="A53" s="123"/>
      <c r="B53" s="127" t="s">
        <v>1</v>
      </c>
      <c r="C53" s="127"/>
      <c r="D53" s="128"/>
      <c r="E53" s="128"/>
      <c r="F53" s="138"/>
      <c r="G53" s="139"/>
      <c r="H53" s="139"/>
      <c r="I53" s="203">
        <f>SUM(I47:I52)</f>
        <v>0</v>
      </c>
      <c r="J53" s="203"/>
    </row>
    <row r="54" spans="1:10">
      <c r="F54" s="140"/>
      <c r="G54" s="96"/>
      <c r="H54" s="140"/>
      <c r="I54" s="96"/>
      <c r="J54" s="96"/>
    </row>
    <row r="55" spans="1:10">
      <c r="F55" s="140"/>
      <c r="G55" s="96"/>
      <c r="H55" s="140"/>
      <c r="I55" s="96"/>
      <c r="J55" s="96"/>
    </row>
    <row r="56" spans="1:10">
      <c r="F56" s="140"/>
      <c r="G56" s="96"/>
      <c r="H56" s="140"/>
      <c r="I56" s="96"/>
      <c r="J56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>
      <c r="A1" s="247" t="s">
        <v>6</v>
      </c>
      <c r="B1" s="247"/>
      <c r="C1" s="248"/>
      <c r="D1" s="247"/>
      <c r="E1" s="247"/>
      <c r="F1" s="247"/>
      <c r="G1" s="247"/>
    </row>
    <row r="2" spans="1:7" ht="24.9" customHeight="1">
      <c r="A2" s="79" t="s">
        <v>41</v>
      </c>
      <c r="B2" s="78"/>
      <c r="C2" s="249"/>
      <c r="D2" s="249"/>
      <c r="E2" s="249"/>
      <c r="F2" s="249"/>
      <c r="G2" s="250"/>
    </row>
    <row r="3" spans="1:7" ht="24.9" hidden="1" customHeight="1">
      <c r="A3" s="79" t="s">
        <v>7</v>
      </c>
      <c r="B3" s="78"/>
      <c r="C3" s="249"/>
      <c r="D3" s="249"/>
      <c r="E3" s="249"/>
      <c r="F3" s="249"/>
      <c r="G3" s="250"/>
    </row>
    <row r="4" spans="1:7" ht="24.9" hidden="1" customHeight="1">
      <c r="A4" s="79" t="s">
        <v>8</v>
      </c>
      <c r="B4" s="78"/>
      <c r="C4" s="249"/>
      <c r="D4" s="249"/>
      <c r="E4" s="249"/>
      <c r="F4" s="249"/>
      <c r="G4" s="250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36"/>
  <sheetViews>
    <sheetView workbookViewId="0">
      <selection sqref="A1:G1"/>
    </sheetView>
  </sheetViews>
  <sheetFormatPr defaultRowHeight="13.2" outlineLevelRow="1"/>
  <cols>
    <col min="1" max="1" width="4.33203125" customWidth="1"/>
    <col min="2" max="2" width="14.44140625" style="95" customWidth="1"/>
    <col min="3" max="3" width="38.33203125" style="95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</cols>
  <sheetData>
    <row r="1" spans="1:60" ht="15.75" customHeight="1">
      <c r="A1" s="251" t="s">
        <v>6</v>
      </c>
      <c r="B1" s="251"/>
      <c r="C1" s="251"/>
      <c r="D1" s="251"/>
      <c r="E1" s="251"/>
      <c r="F1" s="251"/>
      <c r="G1" s="251"/>
      <c r="AE1" t="s">
        <v>71</v>
      </c>
    </row>
    <row r="2" spans="1:60" ht="25.05" customHeight="1">
      <c r="A2" s="145" t="s">
        <v>70</v>
      </c>
      <c r="B2" s="143"/>
      <c r="C2" s="252" t="s">
        <v>47</v>
      </c>
      <c r="D2" s="253"/>
      <c r="E2" s="253"/>
      <c r="F2" s="253"/>
      <c r="G2" s="254"/>
      <c r="AE2" t="s">
        <v>72</v>
      </c>
    </row>
    <row r="3" spans="1:60" ht="25.05" customHeight="1">
      <c r="A3" s="146" t="s">
        <v>7</v>
      </c>
      <c r="B3" s="144"/>
      <c r="C3" s="255" t="s">
        <v>43</v>
      </c>
      <c r="D3" s="256"/>
      <c r="E3" s="256"/>
      <c r="F3" s="256"/>
      <c r="G3" s="257"/>
      <c r="AE3" t="s">
        <v>73</v>
      </c>
    </row>
    <row r="4" spans="1:60" ht="25.05" hidden="1" customHeight="1">
      <c r="A4" s="146" t="s">
        <v>8</v>
      </c>
      <c r="B4" s="144"/>
      <c r="C4" s="255"/>
      <c r="D4" s="256"/>
      <c r="E4" s="256"/>
      <c r="F4" s="256"/>
      <c r="G4" s="257"/>
      <c r="AE4" t="s">
        <v>74</v>
      </c>
    </row>
    <row r="5" spans="1:60" hidden="1">
      <c r="A5" s="147" t="s">
        <v>75</v>
      </c>
      <c r="B5" s="148"/>
      <c r="C5" s="149"/>
      <c r="D5" s="150"/>
      <c r="E5" s="150"/>
      <c r="F5" s="150"/>
      <c r="G5" s="151"/>
      <c r="AE5" t="s">
        <v>76</v>
      </c>
    </row>
    <row r="7" spans="1:60" ht="39.6">
      <c r="A7" s="156" t="s">
        <v>77</v>
      </c>
      <c r="B7" s="157" t="s">
        <v>78</v>
      </c>
      <c r="C7" s="157" t="s">
        <v>79</v>
      </c>
      <c r="D7" s="156" t="s">
        <v>80</v>
      </c>
      <c r="E7" s="156" t="s">
        <v>81</v>
      </c>
      <c r="F7" s="152" t="s">
        <v>82</v>
      </c>
      <c r="G7" s="173" t="s">
        <v>28</v>
      </c>
      <c r="H7" s="174" t="s">
        <v>29</v>
      </c>
      <c r="I7" s="174" t="s">
        <v>83</v>
      </c>
      <c r="J7" s="174" t="s">
        <v>30</v>
      </c>
      <c r="K7" s="174" t="s">
        <v>84</v>
      </c>
      <c r="L7" s="174" t="s">
        <v>85</v>
      </c>
      <c r="M7" s="174" t="s">
        <v>86</v>
      </c>
      <c r="N7" s="174" t="s">
        <v>87</v>
      </c>
      <c r="O7" s="174" t="s">
        <v>88</v>
      </c>
      <c r="P7" s="174" t="s">
        <v>89</v>
      </c>
      <c r="Q7" s="174" t="s">
        <v>90</v>
      </c>
      <c r="R7" s="174" t="s">
        <v>91</v>
      </c>
      <c r="S7" s="174" t="s">
        <v>92</v>
      </c>
      <c r="T7" s="174" t="s">
        <v>93</v>
      </c>
      <c r="U7" s="159" t="s">
        <v>94</v>
      </c>
    </row>
    <row r="8" spans="1:60">
      <c r="A8" s="175" t="s">
        <v>95</v>
      </c>
      <c r="B8" s="176" t="s">
        <v>56</v>
      </c>
      <c r="C8" s="177" t="s">
        <v>57</v>
      </c>
      <c r="D8" s="178"/>
      <c r="E8" s="179"/>
      <c r="F8" s="180"/>
      <c r="G8" s="180">
        <f>SUMIF(AE9:AE11,"&lt;&gt;NOR",G9:G11)</f>
        <v>0</v>
      </c>
      <c r="H8" s="180"/>
      <c r="I8" s="180">
        <f>SUM(I9:I11)</f>
        <v>0</v>
      </c>
      <c r="J8" s="180"/>
      <c r="K8" s="180">
        <f>SUM(K9:K11)</f>
        <v>0</v>
      </c>
      <c r="L8" s="180"/>
      <c r="M8" s="180">
        <f>SUM(M9:M11)</f>
        <v>0</v>
      </c>
      <c r="N8" s="158"/>
      <c r="O8" s="158">
        <f>SUM(O9:O11)</f>
        <v>0</v>
      </c>
      <c r="P8" s="158"/>
      <c r="Q8" s="158">
        <f>SUM(Q9:Q11)</f>
        <v>5.4</v>
      </c>
      <c r="R8" s="158"/>
      <c r="S8" s="158"/>
      <c r="T8" s="175"/>
      <c r="U8" s="158">
        <f>SUM(U9:U11)</f>
        <v>103.25999999999999</v>
      </c>
      <c r="AE8" t="s">
        <v>96</v>
      </c>
    </row>
    <row r="9" spans="1:60" ht="20.399999999999999" outlineLevel="1">
      <c r="A9" s="154">
        <v>1</v>
      </c>
      <c r="B9" s="160" t="s">
        <v>97</v>
      </c>
      <c r="C9" s="193" t="s">
        <v>98</v>
      </c>
      <c r="D9" s="162" t="s">
        <v>99</v>
      </c>
      <c r="E9" s="168">
        <v>1050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9.6000000000000002E-2</v>
      </c>
      <c r="U9" s="163">
        <f>ROUND(E9*T9,2)</f>
        <v>100.8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100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54">
        <v>2</v>
      </c>
      <c r="B10" s="160" t="s">
        <v>101</v>
      </c>
      <c r="C10" s="193" t="s">
        <v>102</v>
      </c>
      <c r="D10" s="162" t="s">
        <v>103</v>
      </c>
      <c r="E10" s="168">
        <v>20</v>
      </c>
      <c r="F10" s="170"/>
      <c r="G10" s="171">
        <f>ROUND(E10*F10,2)</f>
        <v>0</v>
      </c>
      <c r="H10" s="170"/>
      <c r="I10" s="171">
        <f>ROUND(E10*H10,2)</f>
        <v>0</v>
      </c>
      <c r="J10" s="170"/>
      <c r="K10" s="171">
        <f>ROUND(E10*J10,2)</f>
        <v>0</v>
      </c>
      <c r="L10" s="171">
        <v>21</v>
      </c>
      <c r="M10" s="171">
        <f>G10*(1+L10/100)</f>
        <v>0</v>
      </c>
      <c r="N10" s="163">
        <v>0</v>
      </c>
      <c r="O10" s="163">
        <f>ROUND(E10*N10,5)</f>
        <v>0</v>
      </c>
      <c r="P10" s="163">
        <v>0.27</v>
      </c>
      <c r="Q10" s="163">
        <f>ROUND(E10*P10,5)</f>
        <v>5.4</v>
      </c>
      <c r="R10" s="163"/>
      <c r="S10" s="163"/>
      <c r="T10" s="164">
        <v>0.123</v>
      </c>
      <c r="U10" s="163">
        <f>ROUND(E10*T10,2)</f>
        <v>2.46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100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0.399999999999999" outlineLevel="1">
      <c r="A11" s="154">
        <v>3</v>
      </c>
      <c r="B11" s="160" t="s">
        <v>104</v>
      </c>
      <c r="C11" s="193" t="s">
        <v>105</v>
      </c>
      <c r="D11" s="162" t="s">
        <v>106</v>
      </c>
      <c r="E11" s="168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3">
        <v>0</v>
      </c>
      <c r="O11" s="163">
        <f>ROUND(E11*N11,5)</f>
        <v>0</v>
      </c>
      <c r="P11" s="163">
        <v>0</v>
      </c>
      <c r="Q11" s="163">
        <f>ROUND(E11*P11,5)</f>
        <v>0</v>
      </c>
      <c r="R11" s="163"/>
      <c r="S11" s="163"/>
      <c r="T11" s="164">
        <v>0</v>
      </c>
      <c r="U11" s="163">
        <f>ROUND(E11*T11,2)</f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100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>
      <c r="A12" s="155" t="s">
        <v>95</v>
      </c>
      <c r="B12" s="161" t="s">
        <v>58</v>
      </c>
      <c r="C12" s="194" t="s">
        <v>59</v>
      </c>
      <c r="D12" s="165"/>
      <c r="E12" s="169"/>
      <c r="F12" s="172"/>
      <c r="G12" s="172">
        <f>SUMIF(AE13:AE14,"&lt;&gt;NOR",G13:G14)</f>
        <v>0</v>
      </c>
      <c r="H12" s="172"/>
      <c r="I12" s="172">
        <f>SUM(I13:I14)</f>
        <v>0</v>
      </c>
      <c r="J12" s="172"/>
      <c r="K12" s="172">
        <f>SUM(K13:K14)</f>
        <v>0</v>
      </c>
      <c r="L12" s="172"/>
      <c r="M12" s="172">
        <f>SUM(M13:M14)</f>
        <v>0</v>
      </c>
      <c r="N12" s="166"/>
      <c r="O12" s="166">
        <f>SUM(O13:O14)</f>
        <v>9.6041699999999999</v>
      </c>
      <c r="P12" s="166"/>
      <c r="Q12" s="166">
        <f>SUM(Q13:Q14)</f>
        <v>0</v>
      </c>
      <c r="R12" s="166"/>
      <c r="S12" s="166"/>
      <c r="T12" s="167"/>
      <c r="U12" s="166">
        <f>SUM(U13:U14)</f>
        <v>106.06</v>
      </c>
      <c r="AE12" t="s">
        <v>96</v>
      </c>
    </row>
    <row r="13" spans="1:60" outlineLevel="1">
      <c r="A13" s="154">
        <v>4</v>
      </c>
      <c r="B13" s="160" t="s">
        <v>107</v>
      </c>
      <c r="C13" s="193" t="s">
        <v>108</v>
      </c>
      <c r="D13" s="162" t="s">
        <v>99</v>
      </c>
      <c r="E13" s="168">
        <v>1050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3">
        <v>5.0000000000000001E-4</v>
      </c>
      <c r="O13" s="163">
        <f>ROUND(E13*N13,5)</f>
        <v>0.52500000000000002</v>
      </c>
      <c r="P13" s="163">
        <v>0</v>
      </c>
      <c r="Q13" s="163">
        <f>ROUND(E13*P13,5)</f>
        <v>0</v>
      </c>
      <c r="R13" s="163"/>
      <c r="S13" s="163"/>
      <c r="T13" s="164">
        <v>9.4E-2</v>
      </c>
      <c r="U13" s="163">
        <f>ROUND(E13*T13,2)</f>
        <v>98.7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100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0.399999999999999" outlineLevel="1">
      <c r="A14" s="154">
        <v>5</v>
      </c>
      <c r="B14" s="160" t="s">
        <v>109</v>
      </c>
      <c r="C14" s="193" t="s">
        <v>110</v>
      </c>
      <c r="D14" s="162" t="s">
        <v>111</v>
      </c>
      <c r="E14" s="168">
        <v>3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63">
        <v>3.0263900000000001</v>
      </c>
      <c r="O14" s="163">
        <f>ROUND(E14*N14,5)</f>
        <v>9.0791699999999995</v>
      </c>
      <c r="P14" s="163">
        <v>0</v>
      </c>
      <c r="Q14" s="163">
        <f>ROUND(E14*P14,5)</f>
        <v>0</v>
      </c>
      <c r="R14" s="163"/>
      <c r="S14" s="163"/>
      <c r="T14" s="164">
        <v>2.4537599999999999</v>
      </c>
      <c r="U14" s="163">
        <f>ROUND(E14*T14,2)</f>
        <v>7.36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112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>
      <c r="A15" s="155" t="s">
        <v>95</v>
      </c>
      <c r="B15" s="161" t="s">
        <v>60</v>
      </c>
      <c r="C15" s="194" t="s">
        <v>61</v>
      </c>
      <c r="D15" s="165"/>
      <c r="E15" s="169"/>
      <c r="F15" s="172"/>
      <c r="G15" s="172">
        <f>SUMIF(AE16:AE17,"&lt;&gt;NOR",G16:G17)</f>
        <v>0</v>
      </c>
      <c r="H15" s="172"/>
      <c r="I15" s="172">
        <f>SUM(I16:I17)</f>
        <v>0</v>
      </c>
      <c r="J15" s="172"/>
      <c r="K15" s="172">
        <f>SUM(K16:K17)</f>
        <v>0</v>
      </c>
      <c r="L15" s="172"/>
      <c r="M15" s="172">
        <f>SUM(M16:M17)</f>
        <v>0</v>
      </c>
      <c r="N15" s="166"/>
      <c r="O15" s="166">
        <f>SUM(O16:O17)</f>
        <v>625.78949999999998</v>
      </c>
      <c r="P15" s="166"/>
      <c r="Q15" s="166">
        <f>SUM(Q16:Q17)</f>
        <v>0</v>
      </c>
      <c r="R15" s="166"/>
      <c r="S15" s="166"/>
      <c r="T15" s="167"/>
      <c r="U15" s="166">
        <f>SUM(U16:U17)</f>
        <v>81.900000000000006</v>
      </c>
      <c r="AE15" t="s">
        <v>96</v>
      </c>
    </row>
    <row r="16" spans="1:60" outlineLevel="1">
      <c r="A16" s="154">
        <v>6</v>
      </c>
      <c r="B16" s="160" t="s">
        <v>113</v>
      </c>
      <c r="C16" s="193" t="s">
        <v>114</v>
      </c>
      <c r="D16" s="162" t="s">
        <v>99</v>
      </c>
      <c r="E16" s="168">
        <v>1050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3">
        <v>0.11025</v>
      </c>
      <c r="O16" s="163">
        <f>ROUND(E16*N16,5)</f>
        <v>115.7625</v>
      </c>
      <c r="P16" s="163">
        <v>0</v>
      </c>
      <c r="Q16" s="163">
        <f>ROUND(E16*P16,5)</f>
        <v>0</v>
      </c>
      <c r="R16" s="163"/>
      <c r="S16" s="163"/>
      <c r="T16" s="164">
        <v>2.1000000000000001E-2</v>
      </c>
      <c r="U16" s="163">
        <f>ROUND(E16*T16,2)</f>
        <v>22.05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100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54">
        <v>7</v>
      </c>
      <c r="B17" s="160" t="s">
        <v>115</v>
      </c>
      <c r="C17" s="193" t="s">
        <v>116</v>
      </c>
      <c r="D17" s="162" t="s">
        <v>99</v>
      </c>
      <c r="E17" s="168">
        <v>1050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3">
        <v>0.48574000000000001</v>
      </c>
      <c r="O17" s="163">
        <f>ROUND(E17*N17,5)</f>
        <v>510.02699999999999</v>
      </c>
      <c r="P17" s="163">
        <v>0</v>
      </c>
      <c r="Q17" s="163">
        <f>ROUND(E17*P17,5)</f>
        <v>0</v>
      </c>
      <c r="R17" s="163"/>
      <c r="S17" s="163"/>
      <c r="T17" s="164">
        <v>5.7000000000000002E-2</v>
      </c>
      <c r="U17" s="163">
        <f>ROUND(E17*T17,2)</f>
        <v>59.85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100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>
      <c r="A18" s="155" t="s">
        <v>95</v>
      </c>
      <c r="B18" s="161" t="s">
        <v>62</v>
      </c>
      <c r="C18" s="194" t="s">
        <v>63</v>
      </c>
      <c r="D18" s="165"/>
      <c r="E18" s="169"/>
      <c r="F18" s="172"/>
      <c r="G18" s="172">
        <f>SUMIF(AE19:AE19,"&lt;&gt;NOR",G19:G19)</f>
        <v>0</v>
      </c>
      <c r="H18" s="172"/>
      <c r="I18" s="172">
        <f>SUM(I19:I19)</f>
        <v>0</v>
      </c>
      <c r="J18" s="172"/>
      <c r="K18" s="172">
        <f>SUM(K19:K19)</f>
        <v>0</v>
      </c>
      <c r="L18" s="172"/>
      <c r="M18" s="172">
        <f>SUM(M19:M19)</f>
        <v>0</v>
      </c>
      <c r="N18" s="166"/>
      <c r="O18" s="166">
        <f>SUM(O19:O19)</f>
        <v>5.3361999999999998</v>
      </c>
      <c r="P18" s="166"/>
      <c r="Q18" s="166">
        <f>SUM(Q19:Q19)</f>
        <v>0</v>
      </c>
      <c r="R18" s="166"/>
      <c r="S18" s="166"/>
      <c r="T18" s="167"/>
      <c r="U18" s="166">
        <f>SUM(U19:U19)</f>
        <v>6.74</v>
      </c>
      <c r="AE18" t="s">
        <v>96</v>
      </c>
    </row>
    <row r="19" spans="1:60" ht="20.399999999999999" outlineLevel="1">
      <c r="A19" s="154">
        <v>8</v>
      </c>
      <c r="B19" s="160" t="s">
        <v>117</v>
      </c>
      <c r="C19" s="193" t="s">
        <v>118</v>
      </c>
      <c r="D19" s="162" t="s">
        <v>103</v>
      </c>
      <c r="E19" s="168">
        <v>20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3">
        <v>0.26680999999999999</v>
      </c>
      <c r="O19" s="163">
        <f>ROUND(E19*N19,5)</f>
        <v>5.3361999999999998</v>
      </c>
      <c r="P19" s="163">
        <v>0</v>
      </c>
      <c r="Q19" s="163">
        <f>ROUND(E19*P19,5)</f>
        <v>0</v>
      </c>
      <c r="R19" s="163"/>
      <c r="S19" s="163"/>
      <c r="T19" s="164">
        <v>0.33704000000000001</v>
      </c>
      <c r="U19" s="163">
        <f>ROUND(E19*T19,2)</f>
        <v>6.74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100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>
      <c r="A20" s="155" t="s">
        <v>95</v>
      </c>
      <c r="B20" s="161" t="s">
        <v>64</v>
      </c>
      <c r="C20" s="194" t="s">
        <v>65</v>
      </c>
      <c r="D20" s="165"/>
      <c r="E20" s="169"/>
      <c r="F20" s="172"/>
      <c r="G20" s="172">
        <f>SUMIF(AE21:AE22,"&lt;&gt;NOR",G21:G22)</f>
        <v>0</v>
      </c>
      <c r="H20" s="172"/>
      <c r="I20" s="172">
        <f>SUM(I21:I22)</f>
        <v>0</v>
      </c>
      <c r="J20" s="172"/>
      <c r="K20" s="172">
        <f>SUM(K21:K22)</f>
        <v>0</v>
      </c>
      <c r="L20" s="172"/>
      <c r="M20" s="172">
        <f>SUM(M21:M22)</f>
        <v>0</v>
      </c>
      <c r="N20" s="166"/>
      <c r="O20" s="166">
        <f>SUM(O21:O22)</f>
        <v>84</v>
      </c>
      <c r="P20" s="166"/>
      <c r="Q20" s="166">
        <f>SUM(Q21:Q22)</f>
        <v>0</v>
      </c>
      <c r="R20" s="166"/>
      <c r="S20" s="166"/>
      <c r="T20" s="167"/>
      <c r="U20" s="166">
        <f>SUM(U21:U22)</f>
        <v>15.01</v>
      </c>
      <c r="AE20" t="s">
        <v>96</v>
      </c>
    </row>
    <row r="21" spans="1:60" outlineLevel="1">
      <c r="A21" s="154">
        <v>9</v>
      </c>
      <c r="B21" s="160" t="s">
        <v>119</v>
      </c>
      <c r="C21" s="193" t="s">
        <v>120</v>
      </c>
      <c r="D21" s="162" t="s">
        <v>121</v>
      </c>
      <c r="E21" s="168">
        <v>750.35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3">
        <v>0</v>
      </c>
      <c r="O21" s="163">
        <f>ROUND(E21*N21,5)</f>
        <v>0</v>
      </c>
      <c r="P21" s="163">
        <v>0</v>
      </c>
      <c r="Q21" s="163">
        <f>ROUND(E21*P21,5)</f>
        <v>0</v>
      </c>
      <c r="R21" s="163"/>
      <c r="S21" s="163"/>
      <c r="T21" s="164">
        <v>0.02</v>
      </c>
      <c r="U21" s="163">
        <f>ROUND(E21*T21,2)</f>
        <v>15.01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100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54">
        <v>10</v>
      </c>
      <c r="B22" s="160" t="s">
        <v>122</v>
      </c>
      <c r="C22" s="193" t="s">
        <v>123</v>
      </c>
      <c r="D22" s="162" t="s">
        <v>111</v>
      </c>
      <c r="E22" s="168">
        <v>52.5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3">
        <v>1.6</v>
      </c>
      <c r="O22" s="163">
        <f>ROUND(E22*N22,5)</f>
        <v>84</v>
      </c>
      <c r="P22" s="163">
        <v>0</v>
      </c>
      <c r="Q22" s="163">
        <f>ROUND(E22*P22,5)</f>
        <v>0</v>
      </c>
      <c r="R22" s="163"/>
      <c r="S22" s="163"/>
      <c r="T22" s="164">
        <v>0</v>
      </c>
      <c r="U22" s="163">
        <f>ROUND(E22*T22,2)</f>
        <v>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124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>
      <c r="A23" s="155" t="s">
        <v>95</v>
      </c>
      <c r="B23" s="161" t="s">
        <v>66</v>
      </c>
      <c r="C23" s="194" t="s">
        <v>67</v>
      </c>
      <c r="D23" s="165"/>
      <c r="E23" s="169"/>
      <c r="F23" s="172"/>
      <c r="G23" s="172">
        <f>SUMIF(AE24:AE24,"&lt;&gt;NOR",G24:G24)</f>
        <v>0</v>
      </c>
      <c r="H23" s="172"/>
      <c r="I23" s="172">
        <f>SUM(I24:I24)</f>
        <v>0</v>
      </c>
      <c r="J23" s="172"/>
      <c r="K23" s="172">
        <f>SUM(K24:K24)</f>
        <v>0</v>
      </c>
      <c r="L23" s="172"/>
      <c r="M23" s="172">
        <f>SUM(M24:M24)</f>
        <v>0</v>
      </c>
      <c r="N23" s="166"/>
      <c r="O23" s="166">
        <f>SUM(O24:O24)</f>
        <v>0</v>
      </c>
      <c r="P23" s="166"/>
      <c r="Q23" s="166">
        <f>SUM(Q24:Q24)</f>
        <v>0</v>
      </c>
      <c r="R23" s="166"/>
      <c r="S23" s="166"/>
      <c r="T23" s="167"/>
      <c r="U23" s="166">
        <f>SUM(U24:U24)</f>
        <v>7.44</v>
      </c>
      <c r="AE23" t="s">
        <v>96</v>
      </c>
    </row>
    <row r="24" spans="1:60" outlineLevel="1">
      <c r="A24" s="181">
        <v>11</v>
      </c>
      <c r="B24" s="182" t="s">
        <v>125</v>
      </c>
      <c r="C24" s="195" t="s">
        <v>126</v>
      </c>
      <c r="D24" s="183" t="s">
        <v>127</v>
      </c>
      <c r="E24" s="184">
        <v>4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7">
        <v>0</v>
      </c>
      <c r="O24" s="187">
        <f>ROUND(E24*N24,5)</f>
        <v>0</v>
      </c>
      <c r="P24" s="187">
        <v>0</v>
      </c>
      <c r="Q24" s="187">
        <f>ROUND(E24*P24,5)</f>
        <v>0</v>
      </c>
      <c r="R24" s="187"/>
      <c r="S24" s="187"/>
      <c r="T24" s="188">
        <v>1.86</v>
      </c>
      <c r="U24" s="187">
        <f>ROUND(E24*T24,2)</f>
        <v>7.44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100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>
      <c r="A25" s="6"/>
      <c r="B25" s="7" t="s">
        <v>128</v>
      </c>
      <c r="C25" s="196" t="s">
        <v>128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AC25">
        <v>15</v>
      </c>
      <c r="AD25">
        <v>21</v>
      </c>
    </row>
    <row r="26" spans="1:60">
      <c r="A26" s="189"/>
      <c r="B26" s="190">
        <v>26</v>
      </c>
      <c r="C26" s="197" t="s">
        <v>128</v>
      </c>
      <c r="D26" s="191"/>
      <c r="E26" s="191"/>
      <c r="F26" s="191"/>
      <c r="G26" s="192">
        <f>G8+G12+G15+G18+G20+G23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AC26">
        <f>SUMIF(L7:L24,AC25,G7:G24)</f>
        <v>0</v>
      </c>
      <c r="AD26">
        <f>SUMIF(L7:L24,AD25,G7:G24)</f>
        <v>0</v>
      </c>
      <c r="AE26" t="s">
        <v>129</v>
      </c>
    </row>
    <row r="27" spans="1:60">
      <c r="A27" s="6"/>
      <c r="B27" s="7" t="s">
        <v>128</v>
      </c>
      <c r="C27" s="196" t="s">
        <v>128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60">
      <c r="A28" s="6"/>
      <c r="B28" s="7" t="s">
        <v>128</v>
      </c>
      <c r="C28" s="196" t="s">
        <v>128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60">
      <c r="A29" s="258">
        <v>33</v>
      </c>
      <c r="B29" s="258"/>
      <c r="C29" s="25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60">
      <c r="A30" s="260"/>
      <c r="B30" s="261"/>
      <c r="C30" s="262"/>
      <c r="D30" s="261"/>
      <c r="E30" s="261"/>
      <c r="F30" s="261"/>
      <c r="G30" s="263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AE30" t="s">
        <v>130</v>
      </c>
    </row>
    <row r="31" spans="1:60">
      <c r="A31" s="264"/>
      <c r="B31" s="265"/>
      <c r="C31" s="266"/>
      <c r="D31" s="265"/>
      <c r="E31" s="265"/>
      <c r="F31" s="265"/>
      <c r="G31" s="26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60">
      <c r="A32" s="264"/>
      <c r="B32" s="265"/>
      <c r="C32" s="266"/>
      <c r="D32" s="265"/>
      <c r="E32" s="265"/>
      <c r="F32" s="265"/>
      <c r="G32" s="26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>
      <c r="A33" s="264"/>
      <c r="B33" s="265"/>
      <c r="C33" s="266"/>
      <c r="D33" s="265"/>
      <c r="E33" s="265"/>
      <c r="F33" s="265"/>
      <c r="G33" s="26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31">
      <c r="A34" s="268"/>
      <c r="B34" s="269"/>
      <c r="C34" s="270"/>
      <c r="D34" s="269"/>
      <c r="E34" s="269"/>
      <c r="F34" s="269"/>
      <c r="G34" s="27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31">
      <c r="A35" s="6"/>
      <c r="B35" s="7" t="s">
        <v>128</v>
      </c>
      <c r="C35" s="196" t="s">
        <v>128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>
      <c r="C36" s="198"/>
      <c r="AE36" t="s">
        <v>131</v>
      </c>
    </row>
  </sheetData>
  <mergeCells count="6">
    <mergeCell ref="A30:G34"/>
    <mergeCell ref="A1:G1"/>
    <mergeCell ref="C2:G2"/>
    <mergeCell ref="C3:G3"/>
    <mergeCell ref="C4:G4"/>
    <mergeCell ref="A29:C29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Bělecký</dc:creator>
  <cp:lastModifiedBy>Petr Bělecký</cp:lastModifiedBy>
  <cp:lastPrinted>2014-02-28T09:52:57Z</cp:lastPrinted>
  <dcterms:created xsi:type="dcterms:W3CDTF">2009-04-08T07:15:50Z</dcterms:created>
  <dcterms:modified xsi:type="dcterms:W3CDTF">2018-04-18T08:30:34Z</dcterms:modified>
</cp:coreProperties>
</file>