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24240" windowHeight="121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Rekapitulace!$G$26</definedName>
    <definedName name="Dodavka0">Položky!#REF!</definedName>
    <definedName name="HSV">Rekapitulace!$E$26</definedName>
    <definedName name="HSV0">Položky!#REF!</definedName>
    <definedName name="HZS">Rekapitulace!$I$26</definedName>
    <definedName name="HZS0">Položky!#REF!</definedName>
    <definedName name="JKSO">'Krycí list'!$G$2</definedName>
    <definedName name="MJ">'Krycí list'!$G$5</definedName>
    <definedName name="Mont">Rekapitulace!$H$26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Položky!$A$1:$G$125</definedName>
    <definedName name="_xlnm.Print_Area" localSheetId="1">Rekapitulace!$A$1:$I$34</definedName>
    <definedName name="PocetMJ">'Krycí list'!$G$6</definedName>
    <definedName name="Poznamka">'Krycí list'!#REF!</definedName>
    <definedName name="Projektant">'Krycí list'!$C$8</definedName>
    <definedName name="PSV">Rekapitulace!$F$26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G15" i="1" l="1"/>
  <c r="I31" i="2"/>
  <c r="C129" i="3"/>
  <c r="BE127" i="3"/>
  <c r="BD127" i="3"/>
  <c r="BC127" i="3"/>
  <c r="BB127" i="3"/>
  <c r="BC129" i="3" l="1"/>
  <c r="BB129" i="3"/>
  <c r="BD129" i="3"/>
  <c r="BE129" i="3"/>
  <c r="D16" i="1"/>
  <c r="D15" i="1"/>
  <c r="BE124" i="3"/>
  <c r="BD124" i="3"/>
  <c r="BC124" i="3"/>
  <c r="BB124" i="3"/>
  <c r="G124" i="3"/>
  <c r="BA124" i="3" s="1"/>
  <c r="BE123" i="3"/>
  <c r="BD123" i="3"/>
  <c r="BC123" i="3"/>
  <c r="BB123" i="3"/>
  <c r="G123" i="3"/>
  <c r="BA123" i="3" s="1"/>
  <c r="BE122" i="3"/>
  <c r="BD122" i="3"/>
  <c r="BC122" i="3"/>
  <c r="BB122" i="3"/>
  <c r="G122" i="3"/>
  <c r="BE121" i="3"/>
  <c r="BD121" i="3"/>
  <c r="BC121" i="3"/>
  <c r="BB121" i="3"/>
  <c r="G121" i="3"/>
  <c r="BA121" i="3" s="1"/>
  <c r="B25" i="2"/>
  <c r="A25" i="2"/>
  <c r="C125" i="3"/>
  <c r="BE118" i="3"/>
  <c r="BE119" i="3" s="1"/>
  <c r="I24" i="2" s="1"/>
  <c r="BC118" i="3"/>
  <c r="BC119" i="3" s="1"/>
  <c r="G24" i="2" s="1"/>
  <c r="BB118" i="3"/>
  <c r="BB119" i="3" s="1"/>
  <c r="F24" i="2" s="1"/>
  <c r="BA118" i="3"/>
  <c r="BA119" i="3" s="1"/>
  <c r="E24" i="2" s="1"/>
  <c r="G118" i="3"/>
  <c r="BD118" i="3" s="1"/>
  <c r="BD119" i="3" s="1"/>
  <c r="B24" i="2"/>
  <c r="A24" i="2"/>
  <c r="C119" i="3"/>
  <c r="BE115" i="3"/>
  <c r="BE116" i="3" s="1"/>
  <c r="I23" i="2" s="1"/>
  <c r="BC115" i="3"/>
  <c r="BC116" i="3" s="1"/>
  <c r="G23" i="2" s="1"/>
  <c r="BB115" i="3"/>
  <c r="BB116" i="3" s="1"/>
  <c r="F23" i="2" s="1"/>
  <c r="BA115" i="3"/>
  <c r="BA116" i="3" s="1"/>
  <c r="E23" i="2" s="1"/>
  <c r="G115" i="3"/>
  <c r="BD115" i="3" s="1"/>
  <c r="BD116" i="3" s="1"/>
  <c r="B23" i="2"/>
  <c r="A23" i="2"/>
  <c r="C116" i="3"/>
  <c r="BE112" i="3"/>
  <c r="BD112" i="3"/>
  <c r="BC112" i="3"/>
  <c r="BA112" i="3"/>
  <c r="G112" i="3"/>
  <c r="BB112" i="3" s="1"/>
  <c r="BE111" i="3"/>
  <c r="BD111" i="3"/>
  <c r="BC111" i="3"/>
  <c r="BA111" i="3"/>
  <c r="G111" i="3"/>
  <c r="BB111" i="3" s="1"/>
  <c r="B22" i="2"/>
  <c r="A22" i="2"/>
  <c r="C113" i="3"/>
  <c r="BE108" i="3"/>
  <c r="BD108" i="3"/>
  <c r="BC108" i="3"/>
  <c r="BA108" i="3"/>
  <c r="G108" i="3"/>
  <c r="BB108" i="3" s="1"/>
  <c r="BE107" i="3"/>
  <c r="BD107" i="3"/>
  <c r="BC107" i="3"/>
  <c r="BA107" i="3"/>
  <c r="G107" i="3"/>
  <c r="BB107" i="3" s="1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E103" i="3"/>
  <c r="BD103" i="3"/>
  <c r="BC103" i="3"/>
  <c r="BA103" i="3"/>
  <c r="G103" i="3"/>
  <c r="BB103" i="3" s="1"/>
  <c r="B21" i="2"/>
  <c r="A21" i="2"/>
  <c r="C109" i="3"/>
  <c r="BE100" i="3"/>
  <c r="BD100" i="3"/>
  <c r="BC100" i="3"/>
  <c r="BA100" i="3"/>
  <c r="G100" i="3"/>
  <c r="BB100" i="3" s="1"/>
  <c r="BE99" i="3"/>
  <c r="BD99" i="3"/>
  <c r="BC99" i="3"/>
  <c r="BA99" i="3"/>
  <c r="G99" i="3"/>
  <c r="BB99" i="3" s="1"/>
  <c r="BE98" i="3"/>
  <c r="BD98" i="3"/>
  <c r="BC98" i="3"/>
  <c r="BA98" i="3"/>
  <c r="G98" i="3"/>
  <c r="BB98" i="3" s="1"/>
  <c r="BE97" i="3"/>
  <c r="BD97" i="3"/>
  <c r="BC97" i="3"/>
  <c r="BA97" i="3"/>
  <c r="G97" i="3"/>
  <c r="BB97" i="3" s="1"/>
  <c r="BE96" i="3"/>
  <c r="BD96" i="3"/>
  <c r="BC96" i="3"/>
  <c r="BA96" i="3"/>
  <c r="G96" i="3"/>
  <c r="BB96" i="3" s="1"/>
  <c r="BE95" i="3"/>
  <c r="BD95" i="3"/>
  <c r="BC95" i="3"/>
  <c r="BA95" i="3"/>
  <c r="G95" i="3"/>
  <c r="BB95" i="3" s="1"/>
  <c r="BE94" i="3"/>
  <c r="BD94" i="3"/>
  <c r="BC94" i="3"/>
  <c r="BA94" i="3"/>
  <c r="G94" i="3"/>
  <c r="BB94" i="3" s="1"/>
  <c r="B20" i="2"/>
  <c r="A20" i="2"/>
  <c r="C101" i="3"/>
  <c r="BE91" i="3"/>
  <c r="BE92" i="3" s="1"/>
  <c r="I19" i="2" s="1"/>
  <c r="BD91" i="3"/>
  <c r="BD92" i="3" s="1"/>
  <c r="H19" i="2" s="1"/>
  <c r="BC91" i="3"/>
  <c r="BC92" i="3" s="1"/>
  <c r="G19" i="2" s="1"/>
  <c r="BA91" i="3"/>
  <c r="BA92" i="3" s="1"/>
  <c r="E19" i="2" s="1"/>
  <c r="G91" i="3"/>
  <c r="BB91" i="3" s="1"/>
  <c r="BB92" i="3" s="1"/>
  <c r="B19" i="2"/>
  <c r="A19" i="2"/>
  <c r="C92" i="3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18" i="2"/>
  <c r="A18" i="2"/>
  <c r="C89" i="3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17" i="2"/>
  <c r="A17" i="2"/>
  <c r="C81" i="3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16" i="2"/>
  <c r="A16" i="2"/>
  <c r="C72" i="3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15" i="2"/>
  <c r="A15" i="2"/>
  <c r="C68" i="3"/>
  <c r="BE58" i="3"/>
  <c r="BE59" i="3" s="1"/>
  <c r="I14" i="2" s="1"/>
  <c r="BD58" i="3"/>
  <c r="BD59" i="3" s="1"/>
  <c r="H14" i="2" s="1"/>
  <c r="BC58" i="3"/>
  <c r="BC59" i="3" s="1"/>
  <c r="G14" i="2" s="1"/>
  <c r="BA58" i="3"/>
  <c r="BA59" i="3" s="1"/>
  <c r="E14" i="2" s="1"/>
  <c r="G58" i="3"/>
  <c r="BB58" i="3" s="1"/>
  <c r="BB59" i="3" s="1"/>
  <c r="B14" i="2"/>
  <c r="A14" i="2"/>
  <c r="C59" i="3"/>
  <c r="BE55" i="3"/>
  <c r="BE56" i="3" s="1"/>
  <c r="I13" i="2" s="1"/>
  <c r="BD55" i="3"/>
  <c r="BD56" i="3" s="1"/>
  <c r="H13" i="2" s="1"/>
  <c r="BC55" i="3"/>
  <c r="BC56" i="3" s="1"/>
  <c r="G13" i="2" s="1"/>
  <c r="BB55" i="3"/>
  <c r="BB56" i="3" s="1"/>
  <c r="F13" i="2" s="1"/>
  <c r="G55" i="3"/>
  <c r="BA55" i="3" s="1"/>
  <c r="BA56" i="3" s="1"/>
  <c r="B13" i="2"/>
  <c r="A13" i="2"/>
  <c r="C56" i="3"/>
  <c r="BE52" i="3"/>
  <c r="BD52" i="3"/>
  <c r="BC52" i="3"/>
  <c r="BB52" i="3"/>
  <c r="G52" i="3"/>
  <c r="BA52" i="3" s="1"/>
  <c r="BE51" i="3"/>
  <c r="BD51" i="3"/>
  <c r="BC51" i="3"/>
  <c r="BB51" i="3"/>
  <c r="G51" i="3"/>
  <c r="BA51" i="3" s="1"/>
  <c r="BE50" i="3"/>
  <c r="BD50" i="3"/>
  <c r="BC50" i="3"/>
  <c r="BB50" i="3"/>
  <c r="G50" i="3"/>
  <c r="BA50" i="3" s="1"/>
  <c r="BE49" i="3"/>
  <c r="BD49" i="3"/>
  <c r="BC49" i="3"/>
  <c r="BB49" i="3"/>
  <c r="G49" i="3"/>
  <c r="BA49" i="3" s="1"/>
  <c r="BE48" i="3"/>
  <c r="BD48" i="3"/>
  <c r="BC48" i="3"/>
  <c r="BB48" i="3"/>
  <c r="G48" i="3"/>
  <c r="BA48" i="3" s="1"/>
  <c r="BE47" i="3"/>
  <c r="BD47" i="3"/>
  <c r="BC47" i="3"/>
  <c r="BB47" i="3"/>
  <c r="G47" i="3"/>
  <c r="BA47" i="3" s="1"/>
  <c r="BE46" i="3"/>
  <c r="BD46" i="3"/>
  <c r="BC46" i="3"/>
  <c r="BB46" i="3"/>
  <c r="G46" i="3"/>
  <c r="BA46" i="3" s="1"/>
  <c r="BE45" i="3"/>
  <c r="BD45" i="3"/>
  <c r="BC45" i="3"/>
  <c r="BB45" i="3"/>
  <c r="G45" i="3"/>
  <c r="BA45" i="3" s="1"/>
  <c r="BE44" i="3"/>
  <c r="BD44" i="3"/>
  <c r="BC44" i="3"/>
  <c r="BB44" i="3"/>
  <c r="G44" i="3"/>
  <c r="BA44" i="3" s="1"/>
  <c r="BE43" i="3"/>
  <c r="BD43" i="3"/>
  <c r="BC43" i="3"/>
  <c r="BB43" i="3"/>
  <c r="G43" i="3"/>
  <c r="BA43" i="3" s="1"/>
  <c r="BE42" i="3"/>
  <c r="BD42" i="3"/>
  <c r="BC42" i="3"/>
  <c r="BB42" i="3"/>
  <c r="G42" i="3"/>
  <c r="BA42" i="3" s="1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12" i="2"/>
  <c r="A12" i="2"/>
  <c r="C53" i="3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11" i="2"/>
  <c r="A11" i="2"/>
  <c r="C34" i="3"/>
  <c r="BE27" i="3"/>
  <c r="BE28" i="3" s="1"/>
  <c r="I10" i="2" s="1"/>
  <c r="BD27" i="3"/>
  <c r="BD28" i="3" s="1"/>
  <c r="H10" i="2" s="1"/>
  <c r="BC27" i="3"/>
  <c r="BC28" i="3" s="1"/>
  <c r="G10" i="2" s="1"/>
  <c r="BB27" i="3"/>
  <c r="BB28" i="3" s="1"/>
  <c r="F10" i="2" s="1"/>
  <c r="G27" i="3"/>
  <c r="BA27" i="3" s="1"/>
  <c r="BA28" i="3" s="1"/>
  <c r="B10" i="2"/>
  <c r="A10" i="2"/>
  <c r="C28" i="3"/>
  <c r="BE24" i="3"/>
  <c r="BE25" i="3" s="1"/>
  <c r="I9" i="2" s="1"/>
  <c r="BD24" i="3"/>
  <c r="BD25" i="3" s="1"/>
  <c r="H9" i="2" s="1"/>
  <c r="BC24" i="3"/>
  <c r="BC25" i="3" s="1"/>
  <c r="G9" i="2" s="1"/>
  <c r="BB24" i="3"/>
  <c r="BB25" i="3" s="1"/>
  <c r="F9" i="2" s="1"/>
  <c r="G24" i="3"/>
  <c r="BA24" i="3" s="1"/>
  <c r="BA25" i="3" s="1"/>
  <c r="B9" i="2"/>
  <c r="A9" i="2"/>
  <c r="C25" i="3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8" i="2"/>
  <c r="A8" i="2"/>
  <c r="C22" i="3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10" i="3"/>
  <c r="E4" i="3"/>
  <c r="C4" i="3"/>
  <c r="F3" i="3"/>
  <c r="C3" i="3"/>
  <c r="C2" i="2"/>
  <c r="C1" i="2"/>
  <c r="C33" i="1"/>
  <c r="F33" i="1" s="1"/>
  <c r="C31" i="1"/>
  <c r="C9" i="1"/>
  <c r="G7" i="1"/>
  <c r="C2" i="1"/>
  <c r="BD125" i="3" l="1"/>
  <c r="H25" i="2" s="1"/>
  <c r="BA122" i="3"/>
  <c r="BE113" i="3"/>
  <c r="I22" i="2" s="1"/>
  <c r="BB72" i="3"/>
  <c r="BC34" i="3"/>
  <c r="G11" i="2" s="1"/>
  <c r="BD10" i="3"/>
  <c r="H7" i="2" s="1"/>
  <c r="BC113" i="3"/>
  <c r="G22" i="2" s="1"/>
  <c r="BC72" i="3"/>
  <c r="G16" i="2" s="1"/>
  <c r="BE10" i="3"/>
  <c r="I7" i="2" s="1"/>
  <c r="BC10" i="3"/>
  <c r="G7" i="2" s="1"/>
  <c r="BE89" i="3"/>
  <c r="I18" i="2" s="1"/>
  <c r="BE109" i="3"/>
  <c r="I21" i="2" s="1"/>
  <c r="BA68" i="3"/>
  <c r="E15" i="2" s="1"/>
  <c r="BD72" i="3"/>
  <c r="H16" i="2" s="1"/>
  <c r="BE72" i="3"/>
  <c r="I16" i="2" s="1"/>
  <c r="BB125" i="3"/>
  <c r="F25" i="2" s="1"/>
  <c r="BA10" i="3"/>
  <c r="BA113" i="3"/>
  <c r="E22" i="2" s="1"/>
  <c r="BC53" i="3"/>
  <c r="G12" i="2" s="1"/>
  <c r="BD22" i="3"/>
  <c r="H8" i="2" s="1"/>
  <c r="BE22" i="3"/>
  <c r="I8" i="2" s="1"/>
  <c r="BC68" i="3"/>
  <c r="G15" i="2" s="1"/>
  <c r="BA101" i="3"/>
  <c r="E20" i="2" s="1"/>
  <c r="G125" i="3"/>
  <c r="BC125" i="3"/>
  <c r="G25" i="2" s="1"/>
  <c r="BE34" i="3"/>
  <c r="I11" i="2" s="1"/>
  <c r="BC101" i="3"/>
  <c r="G20" i="2" s="1"/>
  <c r="BA81" i="3"/>
  <c r="E17" i="2" s="1"/>
  <c r="BA89" i="3"/>
  <c r="E18" i="2" s="1"/>
  <c r="BC89" i="3"/>
  <c r="G18" i="2" s="1"/>
  <c r="BE101" i="3"/>
  <c r="I20" i="2" s="1"/>
  <c r="BD68" i="3"/>
  <c r="H15" i="2" s="1"/>
  <c r="BA34" i="3"/>
  <c r="BA72" i="3"/>
  <c r="E16" i="2" s="1"/>
  <c r="BE81" i="3"/>
  <c r="I17" i="2" s="1"/>
  <c r="BE68" i="3"/>
  <c r="I15" i="2" s="1"/>
  <c r="BD53" i="3"/>
  <c r="H12" i="2" s="1"/>
  <c r="BE53" i="3"/>
  <c r="I12" i="2" s="1"/>
  <c r="BC81" i="3"/>
  <c r="G17" i="2" s="1"/>
  <c r="BA109" i="3"/>
  <c r="E21" i="2" s="1"/>
  <c r="BC109" i="3"/>
  <c r="G21" i="2" s="1"/>
  <c r="BC22" i="3"/>
  <c r="G8" i="2" s="1"/>
  <c r="BB34" i="3"/>
  <c r="F11" i="2" s="1"/>
  <c r="BD81" i="3"/>
  <c r="H17" i="2" s="1"/>
  <c r="BD101" i="3"/>
  <c r="H20" i="2" s="1"/>
  <c r="BB22" i="3"/>
  <c r="F8" i="2" s="1"/>
  <c r="BB53" i="3"/>
  <c r="F12" i="2" s="1"/>
  <c r="BB81" i="3"/>
  <c r="BD89" i="3"/>
  <c r="H18" i="2" s="1"/>
  <c r="BB101" i="3"/>
  <c r="BD109" i="3"/>
  <c r="H21" i="2" s="1"/>
  <c r="BD113" i="3"/>
  <c r="H22" i="2" s="1"/>
  <c r="BA125" i="3"/>
  <c r="BE125" i="3"/>
  <c r="I25" i="2" s="1"/>
  <c r="BB10" i="3"/>
  <c r="F7" i="2" s="1"/>
  <c r="BD34" i="3"/>
  <c r="H11" i="2" s="1"/>
  <c r="BA22" i="3"/>
  <c r="BA53" i="3"/>
  <c r="BB68" i="3"/>
  <c r="BB89" i="3"/>
  <c r="BB109" i="3"/>
  <c r="BB113" i="3"/>
  <c r="G10" i="3"/>
  <c r="E7" i="2" s="1"/>
  <c r="G22" i="3"/>
  <c r="E8" i="2" s="1"/>
  <c r="G25" i="3"/>
  <c r="E9" i="2" s="1"/>
  <c r="G28" i="3"/>
  <c r="E10" i="2" s="1"/>
  <c r="G34" i="3"/>
  <c r="E11" i="2" s="1"/>
  <c r="G53" i="3"/>
  <c r="E12" i="2" s="1"/>
  <c r="G56" i="3"/>
  <c r="E13" i="2" s="1"/>
  <c r="G59" i="3"/>
  <c r="F14" i="2" s="1"/>
  <c r="G68" i="3"/>
  <c r="F15" i="2" s="1"/>
  <c r="G72" i="3"/>
  <c r="F16" i="2" s="1"/>
  <c r="G81" i="3"/>
  <c r="F17" i="2" s="1"/>
  <c r="G89" i="3"/>
  <c r="F18" i="2" s="1"/>
  <c r="G92" i="3"/>
  <c r="F19" i="2" s="1"/>
  <c r="G101" i="3"/>
  <c r="F20" i="2" s="1"/>
  <c r="G109" i="3"/>
  <c r="F21" i="2" s="1"/>
  <c r="G113" i="3"/>
  <c r="F22" i="2" s="1"/>
  <c r="G116" i="3"/>
  <c r="H23" i="2" s="1"/>
  <c r="G119" i="3"/>
  <c r="H24" i="2" s="1"/>
  <c r="E25" i="2" l="1"/>
  <c r="E26" i="2" s="1"/>
  <c r="C15" i="1" s="1"/>
  <c r="F128" i="3"/>
  <c r="G32" i="2" s="1"/>
  <c r="G127" i="3"/>
  <c r="G26" i="2"/>
  <c r="C18" i="1" s="1"/>
  <c r="I26" i="2"/>
  <c r="C21" i="1" s="1"/>
  <c r="H26" i="2"/>
  <c r="C17" i="1" s="1"/>
  <c r="F26" i="2"/>
  <c r="C16" i="1" s="1"/>
  <c r="G128" i="3" l="1"/>
  <c r="G129" i="3" s="1"/>
  <c r="C19" i="1"/>
  <c r="C22" i="1" s="1"/>
  <c r="BA127" i="3"/>
  <c r="BA129" i="3" s="1"/>
  <c r="I32" i="2"/>
  <c r="G16" i="1" s="1"/>
  <c r="G23" i="1" s="1"/>
  <c r="H33" i="2" l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<sst xmlns="http://schemas.openxmlformats.org/spreadsheetml/2006/main" count="438" uniqueCount="302">
  <si>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</si>
  <si>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</si>
  <si>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</si>
  <si>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</si>
  <si>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</si>
  <si>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</si>
  <si>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</si>
  <si>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</si>
  <si>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</si>
  <si>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</si>
  <si>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</si>
  <si>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</si>
  <si>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</si>
  <si>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</si>
  <si>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</si>
  <si>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</si>
  <si>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</si>
  <si>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</si>
  <si>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</si>
  <si>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</si>
  <si>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</si>
  <si>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</si>
  <si>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</si>
  <si>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</si>
  <si>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</si>
  <si>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</si>
  <si>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</si>
  <si>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</si>
  <si>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</si>
  <si>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</si>
  <si>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</si>
  <si>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</si>
  <si>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</si>
  <si>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</si>
  <si>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</si>
  <si>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</si>
  <si>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</si>
  <si>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</si>
  <si>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</si>
  <si>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</si>
  <si>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</si>
  <si>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</si>
  <si>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</si>
  <si>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</si>
  <si>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</si>
  <si>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</si>
  <si>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</si>
  <si>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</si>
  <si>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</si>
  <si>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</si>
  <si>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</si>
  <si>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</si>
  <si>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</si>
  <si>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</si>
  <si>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</si>
  <si>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</si>
  <si>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</si>
  <si>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</si>
  <si>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</si>
  <si>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</si>
  <si>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</si>
  <si>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</si>
  <si>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</si>
  <si>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</si>
  <si>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</si>
  <si>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</si>
  <si>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</si>
  <si>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</si>
  <si>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</si>
  <si>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</si>
  <si>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</si>
  <si>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</si>
  <si>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</si>
  <si>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</si>
  <si>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</si>
  <si>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</si>
  <si>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</si>
  <si>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MCR170602</t>
  </si>
  <si>
    <t>Vězeňská služba České republiky-Věznice Opava</t>
  </si>
  <si>
    <t>SO01</t>
  </si>
  <si>
    <t>Prádelna objekt Olomoucká</t>
  </si>
  <si>
    <t>01B</t>
  </si>
  <si>
    <t>Oprava omítek a dlažeb varianta - EPOTEC QS</t>
  </si>
  <si>
    <t>3</t>
  </si>
  <si>
    <t>Svislé a kompletní konstrukce</t>
  </si>
  <si>
    <t>319201316</t>
  </si>
  <si>
    <t xml:space="preserve">Vyrovnání zdiva pod omítku maltou ze SMS tl. 20 mm </t>
  </si>
  <si>
    <t>m2</t>
  </si>
  <si>
    <t>342255022</t>
  </si>
  <si>
    <t xml:space="preserve">Příčky z desek Ytong tl. 7,5 cm </t>
  </si>
  <si>
    <t>61</t>
  </si>
  <si>
    <t>Upravy povrchů vnitřní</t>
  </si>
  <si>
    <t>601011144</t>
  </si>
  <si>
    <t xml:space="preserve">Štuk na stropech  ručně </t>
  </si>
  <si>
    <t>602011121</t>
  </si>
  <si>
    <t xml:space="preserve">Omítka jádrová sanační Cemix 084 ručně </t>
  </si>
  <si>
    <t>602011131</t>
  </si>
  <si>
    <t>Omítka jednovrstvá Cemix 073 ručně tloušťka vrstvy 5 mm, obklady dělící příčky</t>
  </si>
  <si>
    <t>602011151</t>
  </si>
  <si>
    <t xml:space="preserve">Štuk na stěnách sanační Cemix 034 ručně </t>
  </si>
  <si>
    <t>610991111</t>
  </si>
  <si>
    <t xml:space="preserve">Zakrývání výplní vnitřních otvorů </t>
  </si>
  <si>
    <t>611421321</t>
  </si>
  <si>
    <t xml:space="preserve">Oprava váp.omítek stropů do 30% plochy - hladkých </t>
  </si>
  <si>
    <t>611421421</t>
  </si>
  <si>
    <t xml:space="preserve">Oprava váp.omítek stropů do 50% plochy - hladkých </t>
  </si>
  <si>
    <t>611473112</t>
  </si>
  <si>
    <t>612425931</t>
  </si>
  <si>
    <t>Omítka vápenná vnitřního ostění - štuková s použitím suché maltové směsi</t>
  </si>
  <si>
    <t>612451121</t>
  </si>
  <si>
    <t>Omítka vnitřní zdiva, cementová (MC), hladká pod obklady</t>
  </si>
  <si>
    <t>63</t>
  </si>
  <si>
    <t>Podlahy a podlahové konstrukce</t>
  </si>
  <si>
    <t>631312141</t>
  </si>
  <si>
    <t xml:space="preserve">Doplnění rýh betonem v dosavadních mazaninách </t>
  </si>
  <si>
    <t>m3</t>
  </si>
  <si>
    <t>64</t>
  </si>
  <si>
    <t>Výplně otvorů</t>
  </si>
  <si>
    <t>641960001</t>
  </si>
  <si>
    <t>Vodotěsné a parotěsné ošetření připojovací spáry otvorové výplně</t>
  </si>
  <si>
    <t>m</t>
  </si>
  <si>
    <t>95</t>
  </si>
  <si>
    <t>Dokončovací konstrukce na pozemních stavbách</t>
  </si>
  <si>
    <t>952901111</t>
  </si>
  <si>
    <t xml:space="preserve">Vyčištění budov o výšce podlaží do 4 m </t>
  </si>
  <si>
    <t>953942121</t>
  </si>
  <si>
    <t>Osazení ochranných úhelníků bez dodávky</t>
  </si>
  <si>
    <t>kus</t>
  </si>
  <si>
    <t>953981203</t>
  </si>
  <si>
    <t xml:space="preserve">Chemické kotvy, beton, hl. 110 mm, M12 </t>
  </si>
  <si>
    <t>953981303</t>
  </si>
  <si>
    <t xml:space="preserve">Chemické kotvy, cihly, hl. 110 mm, M12 </t>
  </si>
  <si>
    <t>96</t>
  </si>
  <si>
    <t>Bourání konstrukcí</t>
  </si>
  <si>
    <t>962031133</t>
  </si>
  <si>
    <t>Bourání příček cihelných tl. 15 cm přizdívka</t>
  </si>
  <si>
    <t>968061113</t>
  </si>
  <si>
    <t xml:space="preserve">Vyvěšení dřevěných okenních křídel pl. nad 1,5 m2 </t>
  </si>
  <si>
    <t>968061125</t>
  </si>
  <si>
    <t xml:space="preserve">Vyvěšení dřevěných dveřních křídel pl. do 2 m2 </t>
  </si>
  <si>
    <t>968062355</t>
  </si>
  <si>
    <t xml:space="preserve">Vybourání dřevěných rámů oken  pl. 2 m2 </t>
  </si>
  <si>
    <t>968071125</t>
  </si>
  <si>
    <t xml:space="preserve">Vyvěšení, zavěšení kovových křídel dveří pl. 2 m2 </t>
  </si>
  <si>
    <t>968072455</t>
  </si>
  <si>
    <t xml:space="preserve">Vybourání kovových dveřních zárubní pl. do 2 m2 </t>
  </si>
  <si>
    <t>969011121</t>
  </si>
  <si>
    <t>Vybourání vodovod., plynového vedení DN do 52 mm PC</t>
  </si>
  <si>
    <t>969021111</t>
  </si>
  <si>
    <t xml:space="preserve">Vybourání kanalizačního potrubí DN do 100 mm </t>
  </si>
  <si>
    <t>969021191</t>
  </si>
  <si>
    <t xml:space="preserve">Vybourání kanalizačního  kanálku SRC </t>
  </si>
  <si>
    <t>971033121</t>
  </si>
  <si>
    <t xml:space="preserve">Vrtání otvorů, zeď cihelná, do 3 cm, hl. do 15 cm </t>
  </si>
  <si>
    <t>971042121</t>
  </si>
  <si>
    <t xml:space="preserve">Vrtání otvorů, beton, do 3 cm, hl. do 15 cm </t>
  </si>
  <si>
    <t>978011141</t>
  </si>
  <si>
    <t xml:space="preserve">Otlučení omítek vnitřních vápenných stropů do 30 % </t>
  </si>
  <si>
    <t>978011161</t>
  </si>
  <si>
    <t xml:space="preserve">Otlučení omítek vnitřních vápenných stropů do 50 % </t>
  </si>
  <si>
    <t>978011191</t>
  </si>
  <si>
    <t>978013191</t>
  </si>
  <si>
    <t xml:space="preserve">Otlučení omítek vnitřních stěn v rozsahu do 100 % </t>
  </si>
  <si>
    <t>978021191</t>
  </si>
  <si>
    <t xml:space="preserve">Otlučení cementových omítek vnitřních stěn do 100% </t>
  </si>
  <si>
    <t>978059531</t>
  </si>
  <si>
    <t xml:space="preserve">Odsekání vnitřních obkladů stěn nad 2 m2 </t>
  </si>
  <si>
    <t>99</t>
  </si>
  <si>
    <t>Staveništní přesun hmot</t>
  </si>
  <si>
    <t>999281105</t>
  </si>
  <si>
    <t xml:space="preserve">Přesun hmot pro opravy a údržbu do výšky 6 m </t>
  </si>
  <si>
    <t>t</t>
  </si>
  <si>
    <t>720</t>
  </si>
  <si>
    <t>Zdravotechnická instalace</t>
  </si>
  <si>
    <t>900      R00</t>
  </si>
  <si>
    <t>Hzs - nezmeřitelné práce úpravy  ZTI</t>
  </si>
  <si>
    <t>h</t>
  </si>
  <si>
    <t>735</t>
  </si>
  <si>
    <t>Otopná tělesa</t>
  </si>
  <si>
    <t>735000911</t>
  </si>
  <si>
    <t xml:space="preserve">Oprava-vyregulování ventilů s ručním ovládáním </t>
  </si>
  <si>
    <t>735111810</t>
  </si>
  <si>
    <t xml:space="preserve">Demontáž těles otopných litinových článkových </t>
  </si>
  <si>
    <t>735117110</t>
  </si>
  <si>
    <t xml:space="preserve">Odpojení a připojení těles po nátěru </t>
  </si>
  <si>
    <t>735118110</t>
  </si>
  <si>
    <t xml:space="preserve">Tlaková zkouška otopných těles litinových - vodou </t>
  </si>
  <si>
    <t>735119140</t>
  </si>
  <si>
    <t xml:space="preserve">Montáž těles otopných litinových článkových </t>
  </si>
  <si>
    <t>735191904</t>
  </si>
  <si>
    <t xml:space="preserve">Propláchnutí otopných těles litinových </t>
  </si>
  <si>
    <t>998735201</t>
  </si>
  <si>
    <t xml:space="preserve">Přesun hmot pro otopná tělesa, výšky do 6 m </t>
  </si>
  <si>
    <t>762</t>
  </si>
  <si>
    <t>Konstrukce tesařské</t>
  </si>
  <si>
    <t>762111811</t>
  </si>
  <si>
    <t xml:space="preserve">Demontáž stěn z hranolků, fošen nebo latí </t>
  </si>
  <si>
    <t>998762202</t>
  </si>
  <si>
    <t xml:space="preserve">Přesun hmot pro tesařské konstrukce, výšky do 12 m </t>
  </si>
  <si>
    <t>766</t>
  </si>
  <si>
    <t>Konstrukce truhlářské</t>
  </si>
  <si>
    <t>766661122</t>
  </si>
  <si>
    <t>Montáž dveří do zárubně,otevíravých 1kř.nad 0,8 m zpětná montáž</t>
  </si>
  <si>
    <t>766711001</t>
  </si>
  <si>
    <t xml:space="preserve">Montáž plastových oken  s vypěněním </t>
  </si>
  <si>
    <t>A02 611430870</t>
  </si>
  <si>
    <t xml:space="preserve">Atyp okno plastové jednodílné 126 x 141 cm O, S </t>
  </si>
  <si>
    <t>A04 611430872</t>
  </si>
  <si>
    <t>Atyp okno plastové jednodílné 125 x 140 cm  S úprava pro VZT</t>
  </si>
  <si>
    <t>A05 61130873</t>
  </si>
  <si>
    <t xml:space="preserve">Atyp okno plastové dvoukř  105 x 115 cm O, S </t>
  </si>
  <si>
    <t>998766201</t>
  </si>
  <si>
    <t xml:space="preserve">Přesun hmot pro truhlářské konstr., výšky do 6 m </t>
  </si>
  <si>
    <t>767</t>
  </si>
  <si>
    <t>Konstrukce zámečnické</t>
  </si>
  <si>
    <t>767641110</t>
  </si>
  <si>
    <t xml:space="preserve">Montáž atyp. kov  dveří shoz prádla </t>
  </si>
  <si>
    <t>767995104</t>
  </si>
  <si>
    <t xml:space="preserve">Výroba a montáž kov. atypických konstr. do 50 kg </t>
  </si>
  <si>
    <t>kg</t>
  </si>
  <si>
    <t>A01 553407539</t>
  </si>
  <si>
    <t>Dveře kov.atyp zatepl 740 x 101 cm zav - oka pro vis. zámek</t>
  </si>
  <si>
    <t>13384425AT</t>
  </si>
  <si>
    <t>A- atyp. sloupek s patkami pro kotvení podl strop dl. 3040 mm</t>
  </si>
  <si>
    <t>13384426AT</t>
  </si>
  <si>
    <t>B- atyp. sloupek bez patek pro kotvení stěna dl.2000 mm</t>
  </si>
  <si>
    <t>998767201</t>
  </si>
  <si>
    <t xml:space="preserve">Přesun hmot pro zámečnické konstr., výšky do 6 m </t>
  </si>
  <si>
    <t>777</t>
  </si>
  <si>
    <t>Podlahy ze syntetických hmot</t>
  </si>
  <si>
    <t>7779901</t>
  </si>
  <si>
    <t>sbr</t>
  </si>
  <si>
    <t>781</t>
  </si>
  <si>
    <t>Obklady keramické</t>
  </si>
  <si>
    <t>781111116</t>
  </si>
  <si>
    <t>Otvor v obkladačce diamant.korunkou prům.do 90 mm PC</t>
  </si>
  <si>
    <t>781419705</t>
  </si>
  <si>
    <t>Příplatek za spárovací hmotu - plošně malta Keracolor FF (Mapei)</t>
  </si>
  <si>
    <t>781475115</t>
  </si>
  <si>
    <t xml:space="preserve">Obklad vnitřní stěn keramický, do tmele, 25x20 cm </t>
  </si>
  <si>
    <t>781493111</t>
  </si>
  <si>
    <t xml:space="preserve">Plastový profil lepený rohový </t>
  </si>
  <si>
    <t>781493511</t>
  </si>
  <si>
    <t xml:space="preserve">Plastový profil lepený ukončovací </t>
  </si>
  <si>
    <t>597813600</t>
  </si>
  <si>
    <t>Obkládačka Color One odstín bílý</t>
  </si>
  <si>
    <t>998781201</t>
  </si>
  <si>
    <t xml:space="preserve">Přesun hmot pro obklady keramické, výšky do 6 m </t>
  </si>
  <si>
    <t>783</t>
  </si>
  <si>
    <t>Nátěry</t>
  </si>
  <si>
    <t>783201831</t>
  </si>
  <si>
    <t xml:space="preserve">Odstr. nátěrů z kovových konstr. chem.odstraňovači </t>
  </si>
  <si>
    <t>783225600</t>
  </si>
  <si>
    <t xml:space="preserve">Nátěr syntetický kovových konstrukcí 2x email </t>
  </si>
  <si>
    <t>783226100</t>
  </si>
  <si>
    <t xml:space="preserve">Nátěr syntetický kovových konstrukcí základní </t>
  </si>
  <si>
    <t>783324140</t>
  </si>
  <si>
    <t xml:space="preserve">Nátěr syntetický litin. radiátorů Z +1x + 1x email </t>
  </si>
  <si>
    <t>783401811</t>
  </si>
  <si>
    <t xml:space="preserve">Odstranění nátěru z potrubí DN do 50 mm </t>
  </si>
  <si>
    <t>783424240</t>
  </si>
  <si>
    <t xml:space="preserve">Nátěr syntet. potrubí do DN 50 mm  Z+1x +1x email </t>
  </si>
  <si>
    <t>784</t>
  </si>
  <si>
    <t>Malby</t>
  </si>
  <si>
    <t>784161801</t>
  </si>
  <si>
    <t xml:space="preserve">Penetrace podkladu nátěrem HET San 2000, 1 x </t>
  </si>
  <si>
    <t>784165711</t>
  </si>
  <si>
    <t xml:space="preserve">Malba tekutá Hetline SAN, bílá, bez penetrace,1x </t>
  </si>
  <si>
    <t>M21</t>
  </si>
  <si>
    <t>Elektromontáže</t>
  </si>
  <si>
    <t xml:space="preserve">M+D elektroinstalace  sam. rozpočet </t>
  </si>
  <si>
    <t>M24</t>
  </si>
  <si>
    <t>Montáže vzduchotechnických zařízení</t>
  </si>
  <si>
    <t>Hzs - nezmeřitelné práce úpravy VZT</t>
  </si>
  <si>
    <t>D96</t>
  </si>
  <si>
    <t>Přesuny suti a vybouraných hmot</t>
  </si>
  <si>
    <t>979081111</t>
  </si>
  <si>
    <t xml:space="preserve">Odvoz suti a vybour. hmot na skládku do 1 km </t>
  </si>
  <si>
    <t>979081121</t>
  </si>
  <si>
    <t xml:space="preserve">Příplatek k odvozu za každý další 1 km </t>
  </si>
  <si>
    <t>979082111</t>
  </si>
  <si>
    <t xml:space="preserve">Vnitrostaveništní doprava suti do 10 m </t>
  </si>
  <si>
    <t>979990001</t>
  </si>
  <si>
    <t xml:space="preserve">Poplatek za skládku stavební suti </t>
  </si>
  <si>
    <t>Provoz investora - zvláštní režim</t>
  </si>
  <si>
    <t>Výběrové řízení</t>
  </si>
  <si>
    <t>Vězeňská služba ČR - Věznice a ÚVZD Opava</t>
  </si>
  <si>
    <t>Zaměření objektu</t>
  </si>
  <si>
    <t>Omítka vnitřní stropů ze suché směsi+štuková-průvlaky</t>
  </si>
  <si>
    <t>Otlučení omítek vnitřních vápenných stropů do 100% průvlaky</t>
  </si>
  <si>
    <t>VRN</t>
  </si>
  <si>
    <t>Vedlejší rozpočtové náklady</t>
  </si>
  <si>
    <t>R 01</t>
  </si>
  <si>
    <t>R02</t>
  </si>
  <si>
    <t>soubor</t>
  </si>
  <si>
    <t>Nepředvídatelné práce a výdaje (povinná neměnná položka)</t>
  </si>
  <si>
    <t>Pokyny pro vyplnění :</t>
  </si>
  <si>
    <t>Jednotlivé sestavy jsou v souboru provázány. Editovatelné pole jsou zvýrazněny žlutým podbarvením, ostatní pole neslouží k editaci a nesmí být jakkoliv modifikovány.</t>
  </si>
  <si>
    <t xml:space="preserve">Uchazeč je pro podání nabídky povinen nepřepisovat položky s označením povinná neměnná položka </t>
  </si>
  <si>
    <t>Uchazeč je pro podání nabídky povinen vyplnit žlutě podbarvená pole.</t>
  </si>
  <si>
    <t>Epoxidová bezespará stěrka   v tl.2-3 mm samostatný výkaz výměr</t>
  </si>
  <si>
    <t>Oprava omítek obkladů a dlažeb 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</si>
</sst>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9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4" fillId="0" borderId="0" xfId="1" applyFont="1"/>
    <xf numFmtId="0" fontId="15" fillId="0" borderId="59" xfId="1" applyFont="1" applyBorder="1" applyAlignment="1">
      <alignment horizontal="center" vertical="top"/>
    </xf>
    <xf numFmtId="49" fontId="15" fillId="0" borderId="59" xfId="1" applyNumberFormat="1" applyFont="1" applyBorder="1" applyAlignment="1">
      <alignment horizontal="left" vertical="top"/>
    </xf>
    <xf numFmtId="0" fontId="15" fillId="0" borderId="59" xfId="1" applyFont="1" applyBorder="1" applyAlignment="1">
      <alignment vertical="top" wrapText="1"/>
    </xf>
    <xf numFmtId="49" fontId="15" fillId="0" borderId="59" xfId="1" applyNumberFormat="1" applyFont="1" applyBorder="1" applyAlignment="1">
      <alignment horizontal="center" shrinkToFit="1"/>
    </xf>
    <xf numFmtId="4" fontId="15" fillId="0" borderId="59" xfId="1" applyNumberFormat="1" applyFont="1" applyBorder="1" applyAlignment="1">
      <alignment horizontal="right"/>
    </xf>
    <xf numFmtId="4" fontId="15" fillId="0" borderId="59" xfId="1" applyNumberFormat="1" applyFont="1" applyBorder="1"/>
    <xf numFmtId="0" fontId="3" fillId="2" borderId="10" xfId="1" applyFont="1" applyFill="1" applyBorder="1" applyAlignment="1">
      <alignment horizontal="center"/>
    </xf>
    <xf numFmtId="49" fontId="16" fillId="2" borderId="10" xfId="1" applyNumberFormat="1" applyFont="1" applyFill="1" applyBorder="1" applyAlignment="1">
      <alignment horizontal="left"/>
    </xf>
    <xf numFmtId="0" fontId="16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17" fillId="0" borderId="0" xfId="1" applyFont="1" applyAlignment="1"/>
    <xf numFmtId="0" fontId="1" fillId="0" borderId="0" xfId="1" applyAlignment="1">
      <alignment horizontal="right"/>
    </xf>
    <xf numFmtId="0" fontId="18" fillId="0" borderId="0" xfId="1" applyFont="1" applyBorder="1"/>
    <xf numFmtId="3" fontId="18" fillId="0" borderId="0" xfId="1" applyNumberFormat="1" applyFont="1" applyBorder="1" applyAlignment="1">
      <alignment horizontal="right"/>
    </xf>
    <xf numFmtId="4" fontId="18" fillId="0" borderId="0" xfId="1" applyNumberFormat="1" applyFont="1" applyBorder="1"/>
    <xf numFmtId="0" fontId="17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9" fillId="0" borderId="0" xfId="0" applyNumberFormat="1" applyFont="1"/>
    <xf numFmtId="0" fontId="0" fillId="0" borderId="61" xfId="0" applyBorder="1"/>
    <xf numFmtId="0" fontId="0" fillId="0" borderId="62" xfId="0" applyBorder="1"/>
    <xf numFmtId="0" fontId="0" fillId="0" borderId="12" xfId="0" applyBorder="1"/>
    <xf numFmtId="0" fontId="0" fillId="0" borderId="35" xfId="0" applyBorder="1"/>
    <xf numFmtId="0" fontId="0" fillId="0" borderId="63" xfId="0" applyBorder="1"/>
    <xf numFmtId="0" fontId="0" fillId="0" borderId="1" xfId="0" applyBorder="1"/>
    <xf numFmtId="0" fontId="0" fillId="0" borderId="64" xfId="0" applyBorder="1"/>
    <xf numFmtId="0" fontId="19" fillId="0" borderId="60" xfId="0" applyFont="1" applyBorder="1"/>
    <xf numFmtId="4" fontId="15" fillId="3" borderId="59" xfId="1" applyNumberFormat="1" applyFont="1" applyFill="1" applyBorder="1" applyAlignment="1">
      <alignment horizontal="right"/>
    </xf>
    <xf numFmtId="9" fontId="15" fillId="3" borderId="59" xfId="1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1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5" fillId="0" borderId="15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15" fillId="0" borderId="16" xfId="1" applyFont="1" applyBorder="1" applyAlignment="1">
      <alignment horizontal="left" vertical="top" wrapText="1"/>
    </xf>
    <xf numFmtId="0" fontId="11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I5" sqref="I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01B</v>
      </c>
      <c r="D2" s="5" t="s">
        <v>301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79</v>
      </c>
      <c r="B5" s="18"/>
      <c r="C5" s="19" t="s">
        <v>80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77</v>
      </c>
      <c r="B7" s="25"/>
      <c r="C7" s="26" t="s">
        <v>78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07" t="s">
        <v>287</v>
      </c>
      <c r="D8" s="207"/>
      <c r="E8" s="208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07" t="str">
        <f>Projektant</f>
        <v>Zaměření objektu</v>
      </c>
      <c r="D9" s="207"/>
      <c r="E9" s="208"/>
      <c r="F9" s="13"/>
      <c r="G9" s="34"/>
      <c r="H9" s="35"/>
    </row>
    <row r="10" spans="1:57" x14ac:dyDescent="0.2">
      <c r="A10" s="29" t="s">
        <v>15</v>
      </c>
      <c r="B10" s="13"/>
      <c r="C10" s="207" t="s">
        <v>286</v>
      </c>
      <c r="D10" s="207"/>
      <c r="E10" s="207"/>
      <c r="F10" s="36"/>
      <c r="G10" s="37"/>
      <c r="H10" s="38"/>
    </row>
    <row r="11" spans="1:57" ht="13.5" customHeight="1" x14ac:dyDescent="0.2">
      <c r="A11" s="29" t="s">
        <v>16</v>
      </c>
      <c r="B11" s="13"/>
      <c r="C11" s="207" t="s">
        <v>285</v>
      </c>
      <c r="D11" s="207"/>
      <c r="E11" s="207"/>
      <c r="F11" s="39" t="s">
        <v>17</v>
      </c>
      <c r="G11" s="40" t="s">
        <v>77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09"/>
      <c r="D12" s="209"/>
      <c r="E12" s="209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Rekapitulace!A31</f>
        <v>Nepředvídatelné práce a výdaje (povinná neměnná položka)</v>
      </c>
      <c r="E15" s="58"/>
      <c r="F15" s="59"/>
      <c r="G15" s="56">
        <f>Rekapitulace!I31</f>
        <v>40000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Rekapitulace!A32</f>
        <v>Provoz investora - zvláštní režim</v>
      </c>
      <c r="E16" s="60"/>
      <c r="F16" s="61"/>
      <c r="G16" s="56">
        <f>Rekapitulace!I32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/>
      <c r="E17" s="60"/>
      <c r="F17" s="61"/>
      <c r="G17" s="56"/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/>
      <c r="E18" s="60"/>
      <c r="F18" s="61"/>
      <c r="G18" s="56"/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/>
      <c r="E19" s="60"/>
      <c r="F19" s="61"/>
      <c r="G19" s="56"/>
    </row>
    <row r="20" spans="1:7" ht="15.95" customHeight="1" x14ac:dyDescent="0.2">
      <c r="A20" s="64"/>
      <c r="B20" s="55"/>
      <c r="C20" s="56"/>
      <c r="D20" s="9"/>
      <c r="E20" s="60"/>
      <c r="F20" s="61"/>
      <c r="G20" s="56"/>
    </row>
    <row r="21" spans="1:7" ht="15.95" customHeight="1" x14ac:dyDescent="0.2">
      <c r="A21" s="64" t="s">
        <v>31</v>
      </c>
      <c r="B21" s="55"/>
      <c r="C21" s="56">
        <f>HZS</f>
        <v>0</v>
      </c>
      <c r="D21" s="9"/>
      <c r="E21" s="60"/>
      <c r="F21" s="61"/>
      <c r="G21" s="56"/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/>
    </row>
    <row r="23" spans="1:7" ht="15.95" customHeight="1" thickBot="1" x14ac:dyDescent="0.25">
      <c r="A23" s="210" t="s">
        <v>34</v>
      </c>
      <c r="B23" s="211"/>
      <c r="C23" s="67">
        <f>C22+G23</f>
        <v>40000</v>
      </c>
      <c r="D23" s="68" t="s">
        <v>35</v>
      </c>
      <c r="E23" s="69"/>
      <c r="F23" s="70"/>
      <c r="G23" s="56">
        <f>SUM(G15:G22)</f>
        <v>40000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212">
        <f>C23-F32</f>
        <v>40000</v>
      </c>
      <c r="G30" s="213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212">
        <f>ROUND(PRODUCT(F30,C31/100),0)</f>
        <v>8400</v>
      </c>
      <c r="G31" s="213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212">
        <v>0</v>
      </c>
      <c r="G32" s="213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212">
        <f>ROUND(PRODUCT(F32,C33/100),0)</f>
        <v>0</v>
      </c>
      <c r="G33" s="213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14">
        <f>ROUND(SUM(F30:F33),0)</f>
        <v>48400</v>
      </c>
      <c r="G34" s="215"/>
    </row>
    <row r="36" spans="1:8" ht="13.5" thickBot="1" x14ac:dyDescent="0.25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204" t="s">
        <v>296</v>
      </c>
      <c r="C37" s="197"/>
      <c r="D37" s="197"/>
      <c r="E37" s="197"/>
      <c r="F37" s="197"/>
      <c r="G37" s="198"/>
    </row>
    <row r="38" spans="1:8" ht="12.75" customHeight="1" x14ac:dyDescent="0.2">
      <c r="A38" s="96"/>
      <c r="B38" s="216" t="s">
        <v>297</v>
      </c>
      <c r="C38" s="217"/>
      <c r="D38" s="217"/>
      <c r="E38" s="217"/>
      <c r="F38" s="217"/>
      <c r="G38" s="218"/>
    </row>
    <row r="39" spans="1:8" x14ac:dyDescent="0.2">
      <c r="A39" s="96"/>
      <c r="B39" s="216"/>
      <c r="C39" s="217"/>
      <c r="D39" s="217"/>
      <c r="E39" s="217"/>
      <c r="F39" s="217"/>
      <c r="G39" s="218"/>
    </row>
    <row r="40" spans="1:8" x14ac:dyDescent="0.2">
      <c r="A40" s="96"/>
      <c r="B40" s="199" t="s">
        <v>299</v>
      </c>
      <c r="C40" s="35"/>
      <c r="D40" s="35"/>
      <c r="E40" s="35"/>
      <c r="F40" s="35"/>
      <c r="G40" s="200"/>
    </row>
    <row r="41" spans="1:8" x14ac:dyDescent="0.2">
      <c r="A41" s="96"/>
      <c r="B41" s="199" t="s">
        <v>298</v>
      </c>
      <c r="C41" s="35"/>
      <c r="D41" s="35"/>
      <c r="E41" s="35"/>
      <c r="F41" s="35"/>
      <c r="G41" s="200"/>
    </row>
    <row r="42" spans="1:8" ht="13.5" thickBot="1" x14ac:dyDescent="0.25">
      <c r="A42" s="96"/>
      <c r="B42" s="201" t="s">
        <v>6</v>
      </c>
      <c r="C42" s="202"/>
      <c r="D42" s="202"/>
      <c r="E42" s="202"/>
      <c r="F42" s="202"/>
      <c r="G42" s="203"/>
    </row>
    <row r="43" spans="1:8" x14ac:dyDescent="0.2">
      <c r="A43" s="96"/>
      <c r="B43" t="s">
        <v>6</v>
      </c>
    </row>
    <row r="44" spans="1:8" x14ac:dyDescent="0.2">
      <c r="A44" s="96"/>
      <c r="B44" t="s">
        <v>6</v>
      </c>
    </row>
    <row r="45" spans="1:8" ht="0.75" customHeight="1" x14ac:dyDescent="0.2">
      <c r="A45" s="96"/>
      <c r="B45" t="s">
        <v>6</v>
      </c>
    </row>
    <row r="46" spans="1:8" x14ac:dyDescent="0.2">
      <c r="B46" s="219"/>
      <c r="C46" s="219"/>
      <c r="D46" s="219"/>
      <c r="E46" s="219"/>
      <c r="F46" s="219"/>
      <c r="G46" s="219"/>
    </row>
    <row r="47" spans="1:8" x14ac:dyDescent="0.2">
      <c r="B47" s="219"/>
      <c r="C47" s="219"/>
      <c r="D47" s="219"/>
      <c r="E47" s="219"/>
      <c r="F47" s="219"/>
      <c r="G47" s="219"/>
    </row>
    <row r="48" spans="1:8" x14ac:dyDescent="0.2">
      <c r="B48" s="219"/>
      <c r="C48" s="219"/>
      <c r="D48" s="219"/>
      <c r="E48" s="219"/>
      <c r="F48" s="219"/>
      <c r="G48" s="219"/>
    </row>
    <row r="49" spans="2:7" x14ac:dyDescent="0.2">
      <c r="B49" s="219"/>
      <c r="C49" s="219"/>
      <c r="D49" s="219"/>
      <c r="E49" s="219"/>
      <c r="F49" s="219"/>
      <c r="G49" s="219"/>
    </row>
    <row r="50" spans="2:7" x14ac:dyDescent="0.2">
      <c r="B50" s="219"/>
      <c r="C50" s="219"/>
      <c r="D50" s="219"/>
      <c r="E50" s="219"/>
      <c r="F50" s="219"/>
      <c r="G50" s="219"/>
    </row>
    <row r="51" spans="2:7" x14ac:dyDescent="0.2">
      <c r="B51" s="219"/>
      <c r="C51" s="219"/>
      <c r="D51" s="219"/>
      <c r="E51" s="219"/>
      <c r="F51" s="219"/>
      <c r="G51" s="219"/>
    </row>
    <row r="52" spans="2:7" x14ac:dyDescent="0.2">
      <c r="B52" s="219"/>
      <c r="C52" s="219"/>
      <c r="D52" s="219"/>
      <c r="E52" s="219"/>
      <c r="F52" s="219"/>
      <c r="G52" s="219"/>
    </row>
    <row r="53" spans="2:7" x14ac:dyDescent="0.2">
      <c r="B53" s="219"/>
      <c r="C53" s="219"/>
      <c r="D53" s="219"/>
      <c r="E53" s="219"/>
      <c r="F53" s="219"/>
      <c r="G53" s="219"/>
    </row>
    <row r="54" spans="2:7" x14ac:dyDescent="0.2">
      <c r="B54" s="219"/>
      <c r="C54" s="219"/>
      <c r="D54" s="219"/>
      <c r="E54" s="219"/>
      <c r="F54" s="219"/>
      <c r="G54" s="219"/>
    </row>
    <row r="55" spans="2:7" x14ac:dyDescent="0.2">
      <c r="B55" s="219"/>
      <c r="C55" s="219"/>
      <c r="D55" s="219"/>
      <c r="E55" s="219"/>
      <c r="F55" s="219"/>
      <c r="G55" s="219"/>
    </row>
  </sheetData>
  <mergeCells count="22">
    <mergeCell ref="B55:G55"/>
    <mergeCell ref="B46:G46"/>
    <mergeCell ref="B47:G47"/>
    <mergeCell ref="B48:G48"/>
    <mergeCell ref="B49:G49"/>
    <mergeCell ref="B50:G50"/>
    <mergeCell ref="B51:G51"/>
    <mergeCell ref="F34:G34"/>
    <mergeCell ref="B38:G39"/>
    <mergeCell ref="B52:G52"/>
    <mergeCell ref="B53:G53"/>
    <mergeCell ref="B54:G54"/>
    <mergeCell ref="A23:B23"/>
    <mergeCell ref="F30:G30"/>
    <mergeCell ref="F31:G31"/>
    <mergeCell ref="F32:G32"/>
    <mergeCell ref="F33:G3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4"/>
  <sheetViews>
    <sheetView topLeftCell="A16" workbookViewId="0">
      <selection activeCell="K26" sqref="K2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20" t="s">
        <v>49</v>
      </c>
      <c r="B1" s="221"/>
      <c r="C1" s="97" t="str">
        <f>CONCATENATE(cislostavby," ",nazevstavby)</f>
        <v>MCR170602 Vězeňská služba České republiky-Věznice Opava</v>
      </c>
      <c r="D1" s="98"/>
      <c r="E1" s="99"/>
      <c r="F1" s="98"/>
      <c r="G1" s="100" t="s">
        <v>50</v>
      </c>
      <c r="H1" s="101" t="s">
        <v>81</v>
      </c>
      <c r="I1" s="102"/>
    </row>
    <row r="2" spans="1:9" ht="13.5" thickBot="1" x14ac:dyDescent="0.25">
      <c r="A2" s="222" t="s">
        <v>51</v>
      </c>
      <c r="B2" s="223"/>
      <c r="C2" s="103" t="str">
        <f>CONCATENATE(cisloobjektu," ",nazevobjektu)</f>
        <v>SO01 Prádelna objekt Olomoucká</v>
      </c>
      <c r="D2" s="104"/>
      <c r="E2" s="105"/>
      <c r="F2" s="104"/>
      <c r="G2" s="224" t="s">
        <v>82</v>
      </c>
      <c r="H2" s="225"/>
      <c r="I2" s="226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9" s="35" customFormat="1" x14ac:dyDescent="0.2">
      <c r="A7" s="192" t="str">
        <f>Položky!B7</f>
        <v>3</v>
      </c>
      <c r="B7" s="115" t="str">
        <f>Položky!C7</f>
        <v>Svislé a kompletní konstrukce</v>
      </c>
      <c r="C7" s="66"/>
      <c r="D7" s="116"/>
      <c r="E7" s="193">
        <f>Položky!G10</f>
        <v>0</v>
      </c>
      <c r="F7" s="194">
        <f>Položky!BB10</f>
        <v>0</v>
      </c>
      <c r="G7" s="194">
        <f>Položky!BC10</f>
        <v>0</v>
      </c>
      <c r="H7" s="194">
        <f>Položky!BD10</f>
        <v>0</v>
      </c>
      <c r="I7" s="195">
        <f>Položky!BE10</f>
        <v>0</v>
      </c>
    </row>
    <row r="8" spans="1:9" s="35" customFormat="1" x14ac:dyDescent="0.2">
      <c r="A8" s="192" t="str">
        <f>Položky!B11</f>
        <v>61</v>
      </c>
      <c r="B8" s="115" t="str">
        <f>Položky!C11</f>
        <v>Upravy povrchů vnitřní</v>
      </c>
      <c r="C8" s="66"/>
      <c r="D8" s="116"/>
      <c r="E8" s="193">
        <f>Položky!G22</f>
        <v>0</v>
      </c>
      <c r="F8" s="194">
        <f>Položky!BB22</f>
        <v>0</v>
      </c>
      <c r="G8" s="194">
        <f>Položky!BC22</f>
        <v>0</v>
      </c>
      <c r="H8" s="194">
        <f>Položky!BD22</f>
        <v>0</v>
      </c>
      <c r="I8" s="195">
        <f>Položky!BE22</f>
        <v>0</v>
      </c>
    </row>
    <row r="9" spans="1:9" s="35" customFormat="1" x14ac:dyDescent="0.2">
      <c r="A9" s="192" t="str">
        <f>Položky!B23</f>
        <v>63</v>
      </c>
      <c r="B9" s="115" t="str">
        <f>Položky!C23</f>
        <v>Podlahy a podlahové konstrukce</v>
      </c>
      <c r="C9" s="66"/>
      <c r="D9" s="116"/>
      <c r="E9" s="193">
        <f>Položky!G25</f>
        <v>0</v>
      </c>
      <c r="F9" s="194">
        <f>Položky!BB25</f>
        <v>0</v>
      </c>
      <c r="G9" s="194">
        <f>Položky!BC25</f>
        <v>0</v>
      </c>
      <c r="H9" s="194">
        <f>Položky!BD25</f>
        <v>0</v>
      </c>
      <c r="I9" s="195">
        <f>Položky!BE25</f>
        <v>0</v>
      </c>
    </row>
    <row r="10" spans="1:9" s="35" customFormat="1" x14ac:dyDescent="0.2">
      <c r="A10" s="192" t="str">
        <f>Položky!B26</f>
        <v>64</v>
      </c>
      <c r="B10" s="115" t="str">
        <f>Položky!C26</f>
        <v>Výplně otvorů</v>
      </c>
      <c r="C10" s="66"/>
      <c r="D10" s="116"/>
      <c r="E10" s="193">
        <f>Položky!G28</f>
        <v>0</v>
      </c>
      <c r="F10" s="194">
        <f>Položky!BB28</f>
        <v>0</v>
      </c>
      <c r="G10" s="194">
        <f>Položky!BC28</f>
        <v>0</v>
      </c>
      <c r="H10" s="194">
        <f>Položky!BD28</f>
        <v>0</v>
      </c>
      <c r="I10" s="195">
        <f>Položky!BE28</f>
        <v>0</v>
      </c>
    </row>
    <row r="11" spans="1:9" s="35" customFormat="1" x14ac:dyDescent="0.2">
      <c r="A11" s="192" t="str">
        <f>Položky!B29</f>
        <v>95</v>
      </c>
      <c r="B11" s="115" t="str">
        <f>Položky!C29</f>
        <v>Dokončovací konstrukce na pozemních stavbách</v>
      </c>
      <c r="C11" s="66"/>
      <c r="D11" s="116"/>
      <c r="E11" s="193">
        <f>Položky!G34</f>
        <v>0</v>
      </c>
      <c r="F11" s="194">
        <f>Položky!BB34</f>
        <v>0</v>
      </c>
      <c r="G11" s="194">
        <f>Položky!BC34</f>
        <v>0</v>
      </c>
      <c r="H11" s="194">
        <f>Položky!BD34</f>
        <v>0</v>
      </c>
      <c r="I11" s="195">
        <f>Položky!BE34</f>
        <v>0</v>
      </c>
    </row>
    <row r="12" spans="1:9" s="35" customFormat="1" x14ac:dyDescent="0.2">
      <c r="A12" s="192" t="str">
        <f>Položky!B35</f>
        <v>96</v>
      </c>
      <c r="B12" s="115" t="str">
        <f>Položky!C35</f>
        <v>Bourání konstrukcí</v>
      </c>
      <c r="C12" s="66"/>
      <c r="D12" s="116"/>
      <c r="E12" s="193">
        <f>Položky!G53</f>
        <v>0</v>
      </c>
      <c r="F12" s="194">
        <f>Položky!BB53</f>
        <v>0</v>
      </c>
      <c r="G12" s="194">
        <f>Položky!BC53</f>
        <v>0</v>
      </c>
      <c r="H12" s="194">
        <f>Položky!BD53</f>
        <v>0</v>
      </c>
      <c r="I12" s="195">
        <f>Položky!BE53</f>
        <v>0</v>
      </c>
    </row>
    <row r="13" spans="1:9" s="35" customFormat="1" x14ac:dyDescent="0.2">
      <c r="A13" s="192" t="str">
        <f>Položky!B54</f>
        <v>99</v>
      </c>
      <c r="B13" s="115" t="str">
        <f>Položky!C54</f>
        <v>Staveništní přesun hmot</v>
      </c>
      <c r="C13" s="66"/>
      <c r="D13" s="116"/>
      <c r="E13" s="193">
        <f>Položky!G56</f>
        <v>0</v>
      </c>
      <c r="F13" s="194">
        <f>Položky!BB56</f>
        <v>0</v>
      </c>
      <c r="G13" s="194">
        <f>Položky!BC56</f>
        <v>0</v>
      </c>
      <c r="H13" s="194">
        <f>Položky!BD56</f>
        <v>0</v>
      </c>
      <c r="I13" s="195">
        <f>Položky!BE56</f>
        <v>0</v>
      </c>
    </row>
    <row r="14" spans="1:9" s="35" customFormat="1" x14ac:dyDescent="0.2">
      <c r="A14" s="192" t="str">
        <f>Položky!B57</f>
        <v>720</v>
      </c>
      <c r="B14" s="115" t="str">
        <f>Položky!C57</f>
        <v>Zdravotechnická instalace</v>
      </c>
      <c r="C14" s="66"/>
      <c r="D14" s="116"/>
      <c r="E14" s="193">
        <f>Položky!BA59</f>
        <v>0</v>
      </c>
      <c r="F14" s="194">
        <f>Položky!G59</f>
        <v>0</v>
      </c>
      <c r="G14" s="194">
        <f>Položky!BC59</f>
        <v>0</v>
      </c>
      <c r="H14" s="194">
        <f>Položky!BD59</f>
        <v>0</v>
      </c>
      <c r="I14" s="195">
        <f>Položky!BE59</f>
        <v>0</v>
      </c>
    </row>
    <row r="15" spans="1:9" s="35" customFormat="1" x14ac:dyDescent="0.2">
      <c r="A15" s="192" t="str">
        <f>Položky!B60</f>
        <v>735</v>
      </c>
      <c r="B15" s="115" t="str">
        <f>Položky!C60</f>
        <v>Otopná tělesa</v>
      </c>
      <c r="C15" s="66"/>
      <c r="D15" s="116"/>
      <c r="E15" s="193">
        <f>Položky!BA68</f>
        <v>0</v>
      </c>
      <c r="F15" s="194">
        <f>Položky!G68</f>
        <v>0</v>
      </c>
      <c r="G15" s="194">
        <f>Položky!BC68</f>
        <v>0</v>
      </c>
      <c r="H15" s="194">
        <f>Položky!BD68</f>
        <v>0</v>
      </c>
      <c r="I15" s="195">
        <f>Položky!BE68</f>
        <v>0</v>
      </c>
    </row>
    <row r="16" spans="1:9" s="35" customFormat="1" x14ac:dyDescent="0.2">
      <c r="A16" s="192" t="str">
        <f>Položky!B69</f>
        <v>762</v>
      </c>
      <c r="B16" s="115" t="str">
        <f>Položky!C69</f>
        <v>Konstrukce tesařské</v>
      </c>
      <c r="C16" s="66"/>
      <c r="D16" s="116"/>
      <c r="E16" s="193">
        <f>Položky!BA72</f>
        <v>0</v>
      </c>
      <c r="F16" s="194">
        <f>Položky!G72</f>
        <v>0</v>
      </c>
      <c r="G16" s="194">
        <f>Položky!BC72</f>
        <v>0</v>
      </c>
      <c r="H16" s="194">
        <f>Položky!BD72</f>
        <v>0</v>
      </c>
      <c r="I16" s="195">
        <f>Položky!BE72</f>
        <v>0</v>
      </c>
    </row>
    <row r="17" spans="1:57" s="35" customFormat="1" x14ac:dyDescent="0.2">
      <c r="A17" s="192" t="str">
        <f>Položky!B73</f>
        <v>766</v>
      </c>
      <c r="B17" s="115" t="str">
        <f>Položky!C73</f>
        <v>Konstrukce truhlářské</v>
      </c>
      <c r="C17" s="66"/>
      <c r="D17" s="116"/>
      <c r="E17" s="193">
        <f>Položky!BA81</f>
        <v>0</v>
      </c>
      <c r="F17" s="194">
        <f>Položky!G81</f>
        <v>0</v>
      </c>
      <c r="G17" s="194">
        <f>Položky!BC81</f>
        <v>0</v>
      </c>
      <c r="H17" s="194">
        <f>Položky!BD81</f>
        <v>0</v>
      </c>
      <c r="I17" s="195">
        <f>Položky!BE81</f>
        <v>0</v>
      </c>
    </row>
    <row r="18" spans="1:57" s="35" customFormat="1" x14ac:dyDescent="0.2">
      <c r="A18" s="192" t="str">
        <f>Položky!B82</f>
        <v>767</v>
      </c>
      <c r="B18" s="115" t="str">
        <f>Položky!C82</f>
        <v>Konstrukce zámečnické</v>
      </c>
      <c r="C18" s="66"/>
      <c r="D18" s="116"/>
      <c r="E18" s="193">
        <f>Položky!BA89</f>
        <v>0</v>
      </c>
      <c r="F18" s="194">
        <f>Položky!G89</f>
        <v>0</v>
      </c>
      <c r="G18" s="194">
        <f>Položky!BC89</f>
        <v>0</v>
      </c>
      <c r="H18" s="194">
        <f>Položky!BD89</f>
        <v>0</v>
      </c>
      <c r="I18" s="195">
        <f>Položky!BE89</f>
        <v>0</v>
      </c>
    </row>
    <row r="19" spans="1:57" s="35" customFormat="1" x14ac:dyDescent="0.2">
      <c r="A19" s="192" t="str">
        <f>Položky!B90</f>
        <v>777</v>
      </c>
      <c r="B19" s="115" t="str">
        <f>Položky!C90</f>
        <v>Podlahy ze syntetických hmot</v>
      </c>
      <c r="C19" s="66"/>
      <c r="D19" s="116"/>
      <c r="E19" s="193">
        <f>Položky!BA92</f>
        <v>0</v>
      </c>
      <c r="F19" s="194">
        <f>Položky!G92</f>
        <v>0</v>
      </c>
      <c r="G19" s="194">
        <f>Položky!BC92</f>
        <v>0</v>
      </c>
      <c r="H19" s="194">
        <f>Položky!BD92</f>
        <v>0</v>
      </c>
      <c r="I19" s="195">
        <f>Položky!BE92</f>
        <v>0</v>
      </c>
    </row>
    <row r="20" spans="1:57" s="35" customFormat="1" x14ac:dyDescent="0.2">
      <c r="A20" s="192" t="str">
        <f>Položky!B93</f>
        <v>781</v>
      </c>
      <c r="B20" s="115" t="str">
        <f>Položky!C93</f>
        <v>Obklady keramické</v>
      </c>
      <c r="C20" s="66"/>
      <c r="D20" s="116"/>
      <c r="E20" s="193">
        <f>Položky!BA101</f>
        <v>0</v>
      </c>
      <c r="F20" s="194">
        <f>Položky!G101</f>
        <v>0</v>
      </c>
      <c r="G20" s="194">
        <f>Položky!BC101</f>
        <v>0</v>
      </c>
      <c r="H20" s="194">
        <f>Položky!BD101</f>
        <v>0</v>
      </c>
      <c r="I20" s="195">
        <f>Položky!BE101</f>
        <v>0</v>
      </c>
    </row>
    <row r="21" spans="1:57" s="35" customFormat="1" x14ac:dyDescent="0.2">
      <c r="A21" s="192" t="str">
        <f>Položky!B102</f>
        <v>783</v>
      </c>
      <c r="B21" s="115" t="str">
        <f>Položky!C102</f>
        <v>Nátěry</v>
      </c>
      <c r="C21" s="66"/>
      <c r="D21" s="116"/>
      <c r="E21" s="193">
        <f>Položky!BA109</f>
        <v>0</v>
      </c>
      <c r="F21" s="194">
        <f>Položky!G109</f>
        <v>0</v>
      </c>
      <c r="G21" s="194">
        <f>Položky!BC109</f>
        <v>0</v>
      </c>
      <c r="H21" s="194">
        <f>Položky!BD109</f>
        <v>0</v>
      </c>
      <c r="I21" s="195">
        <f>Položky!BE109</f>
        <v>0</v>
      </c>
    </row>
    <row r="22" spans="1:57" s="35" customFormat="1" x14ac:dyDescent="0.2">
      <c r="A22" s="192" t="str">
        <f>Položky!B110</f>
        <v>784</v>
      </c>
      <c r="B22" s="115" t="str">
        <f>Položky!C110</f>
        <v>Malby</v>
      </c>
      <c r="C22" s="66"/>
      <c r="D22" s="116"/>
      <c r="E22" s="193">
        <f>Položky!BA113</f>
        <v>0</v>
      </c>
      <c r="F22" s="194">
        <f>Položky!G113</f>
        <v>0</v>
      </c>
      <c r="G22" s="194">
        <f>Položky!BC113</f>
        <v>0</v>
      </c>
      <c r="H22" s="194">
        <f>Položky!BD113</f>
        <v>0</v>
      </c>
      <c r="I22" s="195">
        <f>Položky!BE113</f>
        <v>0</v>
      </c>
    </row>
    <row r="23" spans="1:57" s="35" customFormat="1" x14ac:dyDescent="0.2">
      <c r="A23" s="192" t="str">
        <f>Položky!B114</f>
        <v>M21</v>
      </c>
      <c r="B23" s="115" t="str">
        <f>Položky!C114</f>
        <v>Elektromontáže</v>
      </c>
      <c r="C23" s="66"/>
      <c r="D23" s="116"/>
      <c r="E23" s="193">
        <f>Položky!BA116</f>
        <v>0</v>
      </c>
      <c r="F23" s="194">
        <f>Položky!BB116</f>
        <v>0</v>
      </c>
      <c r="G23" s="194">
        <f>Položky!BC116</f>
        <v>0</v>
      </c>
      <c r="H23" s="194">
        <f>Položky!G116</f>
        <v>0</v>
      </c>
      <c r="I23" s="195">
        <f>Položky!BE116</f>
        <v>0</v>
      </c>
    </row>
    <row r="24" spans="1:57" s="35" customFormat="1" x14ac:dyDescent="0.2">
      <c r="A24" s="192" t="str">
        <f>Položky!B117</f>
        <v>M24</v>
      </c>
      <c r="B24" s="115" t="str">
        <f>Položky!C117</f>
        <v>Montáže vzduchotechnických zařízení</v>
      </c>
      <c r="C24" s="66"/>
      <c r="D24" s="116"/>
      <c r="E24" s="193">
        <f>Položky!BA119</f>
        <v>0</v>
      </c>
      <c r="F24" s="194">
        <f>Položky!BB119</f>
        <v>0</v>
      </c>
      <c r="G24" s="194">
        <f>Položky!BC119</f>
        <v>0</v>
      </c>
      <c r="H24" s="194">
        <f>Položky!G119</f>
        <v>0</v>
      </c>
      <c r="I24" s="195">
        <f>Položky!BE119</f>
        <v>0</v>
      </c>
    </row>
    <row r="25" spans="1:57" s="35" customFormat="1" ht="13.5" thickBot="1" x14ac:dyDescent="0.25">
      <c r="A25" s="192" t="str">
        <f>Položky!B120</f>
        <v>D96</v>
      </c>
      <c r="B25" s="115" t="str">
        <f>Položky!C120</f>
        <v>Přesuny suti a vybouraných hmot</v>
      </c>
      <c r="C25" s="66"/>
      <c r="D25" s="116"/>
      <c r="E25" s="193">
        <f>Položky!G125</f>
        <v>0</v>
      </c>
      <c r="F25" s="194">
        <f>Položky!BB125</f>
        <v>0</v>
      </c>
      <c r="G25" s="194">
        <f>Položky!BC125</f>
        <v>0</v>
      </c>
      <c r="H25" s="194">
        <f>Položky!BD125</f>
        <v>0</v>
      </c>
      <c r="I25" s="195">
        <f>Položky!BE125</f>
        <v>0</v>
      </c>
    </row>
    <row r="26" spans="1:57" s="123" customFormat="1" ht="13.5" thickBot="1" x14ac:dyDescent="0.25">
      <c r="A26" s="117"/>
      <c r="B26" s="118" t="s">
        <v>58</v>
      </c>
      <c r="C26" s="118"/>
      <c r="D26" s="119"/>
      <c r="E26" s="120">
        <f>SUM(E7:E25)</f>
        <v>0</v>
      </c>
      <c r="F26" s="121">
        <f>SUM(F7:F25)</f>
        <v>0</v>
      </c>
      <c r="G26" s="121">
        <f>SUM(G7:G25)</f>
        <v>0</v>
      </c>
      <c r="H26" s="121">
        <f>SUM(H7:H25)</f>
        <v>0</v>
      </c>
      <c r="I26" s="122">
        <f>SUM(I7:I25)</f>
        <v>0</v>
      </c>
      <c r="K26" s="196"/>
    </row>
    <row r="27" spans="1:57" x14ac:dyDescent="0.2">
      <c r="A27" s="66"/>
      <c r="B27" s="66"/>
      <c r="C27" s="66"/>
      <c r="D27" s="66"/>
      <c r="E27" s="66"/>
      <c r="F27" s="66"/>
      <c r="G27" s="66"/>
      <c r="H27" s="66"/>
      <c r="I27" s="66"/>
    </row>
    <row r="28" spans="1:57" ht="19.5" customHeight="1" x14ac:dyDescent="0.25">
      <c r="A28" s="107" t="s">
        <v>59</v>
      </c>
      <c r="B28" s="107"/>
      <c r="C28" s="107"/>
      <c r="D28" s="107"/>
      <c r="E28" s="107"/>
      <c r="F28" s="107"/>
      <c r="G28" s="124"/>
      <c r="H28" s="107"/>
      <c r="I28" s="107"/>
      <c r="BA28" s="41"/>
      <c r="BB28" s="41"/>
      <c r="BC28" s="41"/>
      <c r="BD28" s="41"/>
      <c r="BE28" s="41"/>
    </row>
    <row r="29" spans="1:57" ht="13.5" thickBot="1" x14ac:dyDescent="0.25">
      <c r="A29" s="77"/>
      <c r="B29" s="77"/>
      <c r="C29" s="77"/>
      <c r="D29" s="77"/>
      <c r="E29" s="77"/>
      <c r="F29" s="77"/>
      <c r="G29" s="77"/>
      <c r="H29" s="77"/>
      <c r="I29" s="77"/>
    </row>
    <row r="30" spans="1:57" x14ac:dyDescent="0.2">
      <c r="A30" s="71" t="s">
        <v>60</v>
      </c>
      <c r="B30" s="72"/>
      <c r="C30" s="72"/>
      <c r="D30" s="125"/>
      <c r="E30" s="126" t="s">
        <v>61</v>
      </c>
      <c r="F30" s="127" t="s">
        <v>62</v>
      </c>
      <c r="G30" s="128" t="s">
        <v>63</v>
      </c>
      <c r="H30" s="129"/>
      <c r="I30" s="130" t="s">
        <v>61</v>
      </c>
    </row>
    <row r="31" spans="1:57" ht="14.25" customHeight="1" x14ac:dyDescent="0.2">
      <c r="A31" s="229" t="s">
        <v>295</v>
      </c>
      <c r="B31" s="230"/>
      <c r="C31" s="230"/>
      <c r="D31" s="231"/>
      <c r="E31" s="131">
        <v>0</v>
      </c>
      <c r="F31" s="132">
        <v>0</v>
      </c>
      <c r="G31" s="133">
        <v>0</v>
      </c>
      <c r="H31" s="134"/>
      <c r="I31" s="135">
        <f>Položky!G127</f>
        <v>40000</v>
      </c>
      <c r="BA31">
        <v>0</v>
      </c>
    </row>
    <row r="32" spans="1:57" ht="12.75" customHeight="1" x14ac:dyDescent="0.2">
      <c r="A32" s="229" t="s">
        <v>284</v>
      </c>
      <c r="B32" s="230"/>
      <c r="C32" s="230"/>
      <c r="D32" s="231"/>
      <c r="E32" s="131">
        <v>0</v>
      </c>
      <c r="F32" s="132">
        <v>5</v>
      </c>
      <c r="G32" s="133">
        <f>Položky!F128</f>
        <v>0</v>
      </c>
      <c r="H32" s="134"/>
      <c r="I32" s="135">
        <f t="shared" ref="I32" si="0">E32+F32*G32/100</f>
        <v>0</v>
      </c>
      <c r="BA32">
        <v>0</v>
      </c>
    </row>
    <row r="33" spans="1:9" ht="13.5" thickBot="1" x14ac:dyDescent="0.25">
      <c r="A33" s="136"/>
      <c r="B33" s="137" t="s">
        <v>64</v>
      </c>
      <c r="C33" s="138"/>
      <c r="D33" s="139"/>
      <c r="E33" s="140"/>
      <c r="F33" s="141"/>
      <c r="G33" s="141"/>
      <c r="H33" s="227">
        <f>SUM(I31:I32)</f>
        <v>40000</v>
      </c>
      <c r="I33" s="228"/>
    </row>
    <row r="35" spans="1:9" x14ac:dyDescent="0.2">
      <c r="B35" s="123"/>
      <c r="F35" s="142"/>
      <c r="G35" s="143"/>
      <c r="H35" s="143"/>
      <c r="I35" s="144"/>
    </row>
    <row r="36" spans="1:9" x14ac:dyDescent="0.2">
      <c r="F36" s="142"/>
      <c r="G36" s="143"/>
      <c r="H36" s="143"/>
      <c r="I36" s="144"/>
    </row>
    <row r="37" spans="1:9" x14ac:dyDescent="0.2">
      <c r="F37" s="142"/>
      <c r="G37" s="143"/>
      <c r="H37" s="143"/>
      <c r="I37" s="144"/>
    </row>
    <row r="38" spans="1:9" x14ac:dyDescent="0.2">
      <c r="F38" s="142"/>
      <c r="G38" s="143"/>
      <c r="H38" s="143"/>
      <c r="I38" s="144"/>
    </row>
    <row r="39" spans="1:9" x14ac:dyDescent="0.2">
      <c r="F39" s="142"/>
      <c r="G39" s="143"/>
      <c r="H39" s="143"/>
      <c r="I39" s="144"/>
    </row>
    <row r="40" spans="1:9" x14ac:dyDescent="0.2">
      <c r="F40" s="142"/>
      <c r="G40" s="143"/>
      <c r="H40" s="143"/>
      <c r="I40" s="144"/>
    </row>
    <row r="41" spans="1:9" x14ac:dyDescent="0.2">
      <c r="F41" s="142"/>
      <c r="G41" s="143"/>
      <c r="H41" s="143"/>
      <c r="I41" s="144"/>
    </row>
    <row r="42" spans="1:9" x14ac:dyDescent="0.2">
      <c r="F42" s="142"/>
      <c r="G42" s="143"/>
      <c r="H42" s="143"/>
      <c r="I42" s="144"/>
    </row>
    <row r="43" spans="1:9" x14ac:dyDescent="0.2">
      <c r="F43" s="142"/>
      <c r="G43" s="143"/>
      <c r="H43" s="143"/>
      <c r="I43" s="144"/>
    </row>
    <row r="44" spans="1:9" x14ac:dyDescent="0.2">
      <c r="F44" s="142"/>
      <c r="G44" s="143"/>
      <c r="H44" s="143"/>
      <c r="I44" s="144"/>
    </row>
    <row r="45" spans="1:9" x14ac:dyDescent="0.2">
      <c r="F45" s="142"/>
      <c r="G45" s="143"/>
      <c r="H45" s="143"/>
      <c r="I45" s="144"/>
    </row>
    <row r="46" spans="1:9" x14ac:dyDescent="0.2">
      <c r="F46" s="142"/>
      <c r="G46" s="143"/>
      <c r="H46" s="143"/>
      <c r="I46" s="144"/>
    </row>
    <row r="47" spans="1:9" x14ac:dyDescent="0.2">
      <c r="F47" s="142"/>
      <c r="G47" s="143"/>
      <c r="H47" s="143"/>
      <c r="I47" s="144"/>
    </row>
    <row r="48" spans="1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  <row r="84" spans="6:9" x14ac:dyDescent="0.2">
      <c r="F84" s="142"/>
      <c r="G84" s="143"/>
      <c r="H84" s="143"/>
      <c r="I84" s="144"/>
    </row>
  </sheetData>
  <mergeCells count="6">
    <mergeCell ref="A1:B1"/>
    <mergeCell ref="A2:B2"/>
    <mergeCell ref="G2:I2"/>
    <mergeCell ref="H33:I33"/>
    <mergeCell ref="A31:D31"/>
    <mergeCell ref="A32:D3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96"/>
  <sheetViews>
    <sheetView showGridLines="0" showZeros="0" tabSelected="1" zoomScaleNormal="100" workbookViewId="0">
      <selection activeCell="I93" sqref="I93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86" customWidth="1"/>
    <col min="6" max="6" width="10.4257812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32" t="s">
        <v>65</v>
      </c>
      <c r="B1" s="232"/>
      <c r="C1" s="232"/>
      <c r="D1" s="232"/>
      <c r="E1" s="232"/>
      <c r="F1" s="232"/>
      <c r="G1" s="232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20" t="s">
        <v>49</v>
      </c>
      <c r="B3" s="221"/>
      <c r="C3" s="97" t="str">
        <f>CONCATENATE(cislostavby," ",nazevstavby)</f>
        <v>MCR170602 Vězeňská služba České republiky-Věznice Opava</v>
      </c>
      <c r="D3" s="150"/>
      <c r="E3" s="151" t="s">
        <v>66</v>
      </c>
      <c r="F3" s="152" t="str">
        <f>Rekapitulace!H1</f>
        <v>01B</v>
      </c>
      <c r="G3" s="153"/>
    </row>
    <row r="4" spans="1:104" ht="13.5" thickBot="1" x14ac:dyDescent="0.25">
      <c r="A4" s="233" t="s">
        <v>51</v>
      </c>
      <c r="B4" s="223"/>
      <c r="C4" s="103" t="str">
        <f>CONCATENATE(cisloobjektu," ",nazevobjektu)</f>
        <v>SO01 Prádelna objekt Olomoucká</v>
      </c>
      <c r="D4" s="154"/>
      <c r="E4" s="234" t="str">
        <f>Rekapitulace!G2</f>
        <v>Oprava omítek a dlažeb varianta - EPOTEC QS</v>
      </c>
      <c r="F4" s="235"/>
      <c r="G4" s="236"/>
    </row>
    <row r="5" spans="1:104" ht="13.5" thickTop="1" x14ac:dyDescent="0.2">
      <c r="A5" s="155"/>
      <c r="B5" s="146"/>
      <c r="C5" s="146"/>
      <c r="D5" s="146"/>
      <c r="E5" s="156"/>
      <c r="F5" s="146"/>
      <c r="G5" s="157"/>
    </row>
    <row r="6" spans="1:104" x14ac:dyDescent="0.2">
      <c r="A6" s="158" t="s">
        <v>67</v>
      </c>
      <c r="B6" s="159" t="s">
        <v>68</v>
      </c>
      <c r="C6" s="159" t="s">
        <v>69</v>
      </c>
      <c r="D6" s="159" t="s">
        <v>70</v>
      </c>
      <c r="E6" s="160" t="s">
        <v>71</v>
      </c>
      <c r="F6" s="159" t="s">
        <v>72</v>
      </c>
      <c r="G6" s="161" t="s">
        <v>73</v>
      </c>
    </row>
    <row r="7" spans="1:104" x14ac:dyDescent="0.2">
      <c r="A7" s="162" t="s">
        <v>74</v>
      </c>
      <c r="B7" s="163" t="s">
        <v>83</v>
      </c>
      <c r="C7" s="164" t="s">
        <v>84</v>
      </c>
      <c r="D7" s="165"/>
      <c r="E7" s="166"/>
      <c r="F7" s="166"/>
      <c r="G7" s="167"/>
      <c r="H7" s="168"/>
      <c r="I7" s="168"/>
      <c r="O7" s="169">
        <v>1</v>
      </c>
    </row>
    <row r="8" spans="1:104" x14ac:dyDescent="0.2">
      <c r="A8" s="170">
        <v>1</v>
      </c>
      <c r="B8" s="171" t="s">
        <v>85</v>
      </c>
      <c r="C8" s="172" t="s">
        <v>86</v>
      </c>
      <c r="D8" s="173" t="s">
        <v>87</v>
      </c>
      <c r="E8" s="174">
        <v>152.61429999999999</v>
      </c>
      <c r="F8" s="205"/>
      <c r="G8" s="175">
        <f>E8*F8</f>
        <v>0</v>
      </c>
      <c r="O8" s="169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69">
        <v>1</v>
      </c>
      <c r="CB8" s="169">
        <v>1</v>
      </c>
      <c r="CZ8" s="145">
        <v>1.583E-2</v>
      </c>
    </row>
    <row r="9" spans="1:104" x14ac:dyDescent="0.2">
      <c r="A9" s="170">
        <v>2</v>
      </c>
      <c r="B9" s="171" t="s">
        <v>88</v>
      </c>
      <c r="C9" s="172" t="s">
        <v>89</v>
      </c>
      <c r="D9" s="173" t="s">
        <v>87</v>
      </c>
      <c r="E9" s="174">
        <v>18.399999999999999</v>
      </c>
      <c r="F9" s="205"/>
      <c r="G9" s="175">
        <f>E9*F9</f>
        <v>0</v>
      </c>
      <c r="O9" s="169">
        <v>2</v>
      </c>
      <c r="AA9" s="145">
        <v>1</v>
      </c>
      <c r="AB9" s="145">
        <v>1</v>
      </c>
      <c r="AC9" s="145">
        <v>1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69">
        <v>1</v>
      </c>
      <c r="CB9" s="169">
        <v>1</v>
      </c>
      <c r="CZ9" s="145">
        <v>5.3199999999999997E-2</v>
      </c>
    </row>
    <row r="10" spans="1:104" x14ac:dyDescent="0.2">
      <c r="A10" s="176"/>
      <c r="B10" s="177" t="s">
        <v>76</v>
      </c>
      <c r="C10" s="178" t="str">
        <f>CONCATENATE(B7," ",C7)</f>
        <v>3 Svislé a kompletní konstrukce</v>
      </c>
      <c r="D10" s="179"/>
      <c r="E10" s="180"/>
      <c r="F10" s="181"/>
      <c r="G10" s="182">
        <f>SUM(G7:G9)</f>
        <v>0</v>
      </c>
      <c r="O10" s="169">
        <v>4</v>
      </c>
      <c r="BA10" s="183">
        <f>SUM(BA7:BA9)</f>
        <v>0</v>
      </c>
      <c r="BB10" s="183">
        <f>SUM(BB7:BB9)</f>
        <v>0</v>
      </c>
      <c r="BC10" s="183">
        <f>SUM(BC7:BC9)</f>
        <v>0</v>
      </c>
      <c r="BD10" s="183">
        <f>SUM(BD7:BD9)</f>
        <v>0</v>
      </c>
      <c r="BE10" s="183">
        <f>SUM(BE7:BE9)</f>
        <v>0</v>
      </c>
    </row>
    <row r="11" spans="1:104" x14ac:dyDescent="0.2">
      <c r="A11" s="162" t="s">
        <v>74</v>
      </c>
      <c r="B11" s="163" t="s">
        <v>90</v>
      </c>
      <c r="C11" s="164" t="s">
        <v>91</v>
      </c>
      <c r="D11" s="165"/>
      <c r="E11" s="166"/>
      <c r="F11" s="166"/>
      <c r="G11" s="167"/>
      <c r="H11" s="168"/>
      <c r="I11" s="168"/>
      <c r="O11" s="169">
        <v>1</v>
      </c>
    </row>
    <row r="12" spans="1:104" x14ac:dyDescent="0.2">
      <c r="A12" s="170">
        <v>3</v>
      </c>
      <c r="B12" s="171" t="s">
        <v>92</v>
      </c>
      <c r="C12" s="172" t="s">
        <v>93</v>
      </c>
      <c r="D12" s="173" t="s">
        <v>87</v>
      </c>
      <c r="E12" s="174">
        <v>58.611199999999997</v>
      </c>
      <c r="F12" s="205"/>
      <c r="G12" s="175">
        <f t="shared" ref="G12:G21" si="0">E12*F12</f>
        <v>0</v>
      </c>
      <c r="O12" s="169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 t="shared" ref="BA12:BA21" si="1">IF(AZ12=1,G12,0)</f>
        <v>0</v>
      </c>
      <c r="BB12" s="145">
        <f t="shared" ref="BB12:BB21" si="2">IF(AZ12=2,G12,0)</f>
        <v>0</v>
      </c>
      <c r="BC12" s="145">
        <f t="shared" ref="BC12:BC21" si="3">IF(AZ12=3,G12,0)</f>
        <v>0</v>
      </c>
      <c r="BD12" s="145">
        <f t="shared" ref="BD12:BD21" si="4">IF(AZ12=4,G12,0)</f>
        <v>0</v>
      </c>
      <c r="BE12" s="145">
        <f t="shared" ref="BE12:BE21" si="5">IF(AZ12=5,G12,0)</f>
        <v>0</v>
      </c>
      <c r="CA12" s="169">
        <v>1</v>
      </c>
      <c r="CB12" s="169">
        <v>1</v>
      </c>
      <c r="CZ12" s="145">
        <v>5.6899999999999997E-3</v>
      </c>
    </row>
    <row r="13" spans="1:104" x14ac:dyDescent="0.2">
      <c r="A13" s="170">
        <v>4</v>
      </c>
      <c r="B13" s="171" t="s">
        <v>94</v>
      </c>
      <c r="C13" s="172" t="s">
        <v>95</v>
      </c>
      <c r="D13" s="173" t="s">
        <v>87</v>
      </c>
      <c r="E13" s="174">
        <v>81.714600000000004</v>
      </c>
      <c r="F13" s="205"/>
      <c r="G13" s="175">
        <f t="shared" si="0"/>
        <v>0</v>
      </c>
      <c r="O13" s="169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 t="shared" si="1"/>
        <v>0</v>
      </c>
      <c r="BB13" s="145">
        <f t="shared" si="2"/>
        <v>0</v>
      </c>
      <c r="BC13" s="145">
        <f t="shared" si="3"/>
        <v>0</v>
      </c>
      <c r="BD13" s="145">
        <f t="shared" si="4"/>
        <v>0</v>
      </c>
      <c r="BE13" s="145">
        <f t="shared" si="5"/>
        <v>0</v>
      </c>
      <c r="CA13" s="169">
        <v>1</v>
      </c>
      <c r="CB13" s="169">
        <v>1</v>
      </c>
      <c r="CZ13" s="145">
        <v>2.5999999999999999E-2</v>
      </c>
    </row>
    <row r="14" spans="1:104" ht="22.5" x14ac:dyDescent="0.2">
      <c r="A14" s="170">
        <v>5</v>
      </c>
      <c r="B14" s="171" t="s">
        <v>96</v>
      </c>
      <c r="C14" s="172" t="s">
        <v>97</v>
      </c>
      <c r="D14" s="173" t="s">
        <v>87</v>
      </c>
      <c r="E14" s="174">
        <v>36.799999999999997</v>
      </c>
      <c r="F14" s="205"/>
      <c r="G14" s="175">
        <f t="shared" si="0"/>
        <v>0</v>
      </c>
      <c r="O14" s="169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 t="shared" si="1"/>
        <v>0</v>
      </c>
      <c r="BB14" s="145">
        <f t="shared" si="2"/>
        <v>0</v>
      </c>
      <c r="BC14" s="145">
        <f t="shared" si="3"/>
        <v>0</v>
      </c>
      <c r="BD14" s="145">
        <f t="shared" si="4"/>
        <v>0</v>
      </c>
      <c r="BE14" s="145">
        <f t="shared" si="5"/>
        <v>0</v>
      </c>
      <c r="CA14" s="169">
        <v>1</v>
      </c>
      <c r="CB14" s="169">
        <v>1</v>
      </c>
      <c r="CZ14" s="145">
        <v>6.4000000000000003E-3</v>
      </c>
    </row>
    <row r="15" spans="1:104" x14ac:dyDescent="0.2">
      <c r="A15" s="170">
        <v>6</v>
      </c>
      <c r="B15" s="171" t="s">
        <v>98</v>
      </c>
      <c r="C15" s="172" t="s">
        <v>99</v>
      </c>
      <c r="D15" s="173" t="s">
        <v>87</v>
      </c>
      <c r="E15" s="174">
        <v>81.714600000000004</v>
      </c>
      <c r="F15" s="205"/>
      <c r="G15" s="175">
        <f t="shared" si="0"/>
        <v>0</v>
      </c>
      <c r="O15" s="169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 t="shared" si="1"/>
        <v>0</v>
      </c>
      <c r="BB15" s="145">
        <f t="shared" si="2"/>
        <v>0</v>
      </c>
      <c r="BC15" s="145">
        <f t="shared" si="3"/>
        <v>0</v>
      </c>
      <c r="BD15" s="145">
        <f t="shared" si="4"/>
        <v>0</v>
      </c>
      <c r="BE15" s="145">
        <f t="shared" si="5"/>
        <v>0</v>
      </c>
      <c r="CA15" s="169">
        <v>1</v>
      </c>
      <c r="CB15" s="169">
        <v>1</v>
      </c>
      <c r="CZ15" s="145">
        <v>4.5599999999999998E-3</v>
      </c>
    </row>
    <row r="16" spans="1:104" x14ac:dyDescent="0.2">
      <c r="A16" s="170">
        <v>7</v>
      </c>
      <c r="B16" s="171" t="s">
        <v>100</v>
      </c>
      <c r="C16" s="172" t="s">
        <v>101</v>
      </c>
      <c r="D16" s="173" t="s">
        <v>87</v>
      </c>
      <c r="E16" s="174">
        <v>6.35</v>
      </c>
      <c r="F16" s="205"/>
      <c r="G16" s="175">
        <f t="shared" si="0"/>
        <v>0</v>
      </c>
      <c r="O16" s="169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 t="shared" si="1"/>
        <v>0</v>
      </c>
      <c r="BB16" s="145">
        <f t="shared" si="2"/>
        <v>0</v>
      </c>
      <c r="BC16" s="145">
        <f t="shared" si="3"/>
        <v>0</v>
      </c>
      <c r="BD16" s="145">
        <f t="shared" si="4"/>
        <v>0</v>
      </c>
      <c r="BE16" s="145">
        <f t="shared" si="5"/>
        <v>0</v>
      </c>
      <c r="CA16" s="169">
        <v>1</v>
      </c>
      <c r="CB16" s="169">
        <v>1</v>
      </c>
      <c r="CZ16" s="145">
        <v>4.0000000000000003E-5</v>
      </c>
    </row>
    <row r="17" spans="1:104" x14ac:dyDescent="0.2">
      <c r="A17" s="170">
        <v>8</v>
      </c>
      <c r="B17" s="171" t="s">
        <v>102</v>
      </c>
      <c r="C17" s="172" t="s">
        <v>103</v>
      </c>
      <c r="D17" s="173" t="s">
        <v>87</v>
      </c>
      <c r="E17" s="174">
        <v>38.78</v>
      </c>
      <c r="F17" s="205"/>
      <c r="G17" s="175">
        <f t="shared" si="0"/>
        <v>0</v>
      </c>
      <c r="O17" s="169">
        <v>2</v>
      </c>
      <c r="AA17" s="145">
        <v>1</v>
      </c>
      <c r="AB17" s="145">
        <v>1</v>
      </c>
      <c r="AC17" s="145">
        <v>1</v>
      </c>
      <c r="AZ17" s="145">
        <v>1</v>
      </c>
      <c r="BA17" s="145">
        <f t="shared" si="1"/>
        <v>0</v>
      </c>
      <c r="BB17" s="145">
        <f t="shared" si="2"/>
        <v>0</v>
      </c>
      <c r="BC17" s="145">
        <f t="shared" si="3"/>
        <v>0</v>
      </c>
      <c r="BD17" s="145">
        <f t="shared" si="4"/>
        <v>0</v>
      </c>
      <c r="BE17" s="145">
        <f t="shared" si="5"/>
        <v>0</v>
      </c>
      <c r="CA17" s="169">
        <v>1</v>
      </c>
      <c r="CB17" s="169">
        <v>1</v>
      </c>
      <c r="CZ17" s="145">
        <v>1.5879999999999998E-2</v>
      </c>
    </row>
    <row r="18" spans="1:104" x14ac:dyDescent="0.2">
      <c r="A18" s="170">
        <v>9</v>
      </c>
      <c r="B18" s="171" t="s">
        <v>104</v>
      </c>
      <c r="C18" s="172" t="s">
        <v>105</v>
      </c>
      <c r="D18" s="173" t="s">
        <v>87</v>
      </c>
      <c r="E18" s="174">
        <v>19.824000000000002</v>
      </c>
      <c r="F18" s="205"/>
      <c r="G18" s="175">
        <f t="shared" si="0"/>
        <v>0</v>
      </c>
      <c r="O18" s="169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 t="shared" si="1"/>
        <v>0</v>
      </c>
      <c r="BB18" s="145">
        <f t="shared" si="2"/>
        <v>0</v>
      </c>
      <c r="BC18" s="145">
        <f t="shared" si="3"/>
        <v>0</v>
      </c>
      <c r="BD18" s="145">
        <f t="shared" si="4"/>
        <v>0</v>
      </c>
      <c r="BE18" s="145">
        <f t="shared" si="5"/>
        <v>0</v>
      </c>
      <c r="CA18" s="169">
        <v>1</v>
      </c>
      <c r="CB18" s="169">
        <v>1</v>
      </c>
      <c r="CZ18" s="145">
        <v>2.768E-2</v>
      </c>
    </row>
    <row r="19" spans="1:104" x14ac:dyDescent="0.2">
      <c r="A19" s="170">
        <v>10</v>
      </c>
      <c r="B19" s="171" t="s">
        <v>106</v>
      </c>
      <c r="C19" s="172" t="s">
        <v>288</v>
      </c>
      <c r="D19" s="173" t="s">
        <v>87</v>
      </c>
      <c r="E19" s="174">
        <v>11.620799999999999</v>
      </c>
      <c r="F19" s="205"/>
      <c r="G19" s="175">
        <f t="shared" si="0"/>
        <v>0</v>
      </c>
      <c r="O19" s="169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 t="shared" si="1"/>
        <v>0</v>
      </c>
      <c r="BB19" s="145">
        <f t="shared" si="2"/>
        <v>0</v>
      </c>
      <c r="BC19" s="145">
        <f t="shared" si="3"/>
        <v>0</v>
      </c>
      <c r="BD19" s="145">
        <f t="shared" si="4"/>
        <v>0</v>
      </c>
      <c r="BE19" s="145">
        <f t="shared" si="5"/>
        <v>0</v>
      </c>
      <c r="CA19" s="169">
        <v>1</v>
      </c>
      <c r="CB19" s="169">
        <v>1</v>
      </c>
      <c r="CZ19" s="145">
        <v>2.546E-2</v>
      </c>
    </row>
    <row r="20" spans="1:104" ht="22.5" x14ac:dyDescent="0.2">
      <c r="A20" s="170">
        <v>11</v>
      </c>
      <c r="B20" s="171" t="s">
        <v>107</v>
      </c>
      <c r="C20" s="172" t="s">
        <v>108</v>
      </c>
      <c r="D20" s="173" t="s">
        <v>87</v>
      </c>
      <c r="E20" s="174">
        <v>7.5839999999999996</v>
      </c>
      <c r="F20" s="205"/>
      <c r="G20" s="175">
        <f t="shared" si="0"/>
        <v>0</v>
      </c>
      <c r="O20" s="169">
        <v>2</v>
      </c>
      <c r="AA20" s="145">
        <v>1</v>
      </c>
      <c r="AB20" s="145">
        <v>1</v>
      </c>
      <c r="AC20" s="145">
        <v>1</v>
      </c>
      <c r="AZ20" s="145">
        <v>1</v>
      </c>
      <c r="BA20" s="145">
        <f t="shared" si="1"/>
        <v>0</v>
      </c>
      <c r="BB20" s="145">
        <f t="shared" si="2"/>
        <v>0</v>
      </c>
      <c r="BC20" s="145">
        <f t="shared" si="3"/>
        <v>0</v>
      </c>
      <c r="BD20" s="145">
        <f t="shared" si="4"/>
        <v>0</v>
      </c>
      <c r="BE20" s="145">
        <f t="shared" si="5"/>
        <v>0</v>
      </c>
      <c r="CA20" s="169">
        <v>1</v>
      </c>
      <c r="CB20" s="169">
        <v>1</v>
      </c>
      <c r="CZ20" s="145">
        <v>3.3709999999999997E-2</v>
      </c>
    </row>
    <row r="21" spans="1:104" ht="22.5" x14ac:dyDescent="0.2">
      <c r="A21" s="170">
        <v>12</v>
      </c>
      <c r="B21" s="171" t="s">
        <v>109</v>
      </c>
      <c r="C21" s="172" t="s">
        <v>110</v>
      </c>
      <c r="D21" s="173" t="s">
        <v>87</v>
      </c>
      <c r="E21" s="174">
        <v>97.641000000000005</v>
      </c>
      <c r="F21" s="205"/>
      <c r="G21" s="175">
        <f t="shared" si="0"/>
        <v>0</v>
      </c>
      <c r="O21" s="169">
        <v>2</v>
      </c>
      <c r="AA21" s="145">
        <v>1</v>
      </c>
      <c r="AB21" s="145">
        <v>1</v>
      </c>
      <c r="AC21" s="145">
        <v>1</v>
      </c>
      <c r="AZ21" s="145">
        <v>1</v>
      </c>
      <c r="BA21" s="145">
        <f t="shared" si="1"/>
        <v>0</v>
      </c>
      <c r="BB21" s="145">
        <f t="shared" si="2"/>
        <v>0</v>
      </c>
      <c r="BC21" s="145">
        <f t="shared" si="3"/>
        <v>0</v>
      </c>
      <c r="BD21" s="145">
        <f t="shared" si="4"/>
        <v>0</v>
      </c>
      <c r="BE21" s="145">
        <f t="shared" si="5"/>
        <v>0</v>
      </c>
      <c r="CA21" s="169">
        <v>1</v>
      </c>
      <c r="CB21" s="169">
        <v>1</v>
      </c>
      <c r="CZ21" s="145">
        <v>4.5580000000000002E-2</v>
      </c>
    </row>
    <row r="22" spans="1:104" x14ac:dyDescent="0.2">
      <c r="A22" s="176"/>
      <c r="B22" s="177" t="s">
        <v>76</v>
      </c>
      <c r="C22" s="178" t="str">
        <f>CONCATENATE(B11," ",C11)</f>
        <v>61 Upravy povrchů vnitřní</v>
      </c>
      <c r="D22" s="179"/>
      <c r="E22" s="180"/>
      <c r="F22" s="181"/>
      <c r="G22" s="182">
        <f>SUM(G11:G21)</f>
        <v>0</v>
      </c>
      <c r="O22" s="169">
        <v>4</v>
      </c>
      <c r="BA22" s="183">
        <f>SUM(BA11:BA21)</f>
        <v>0</v>
      </c>
      <c r="BB22" s="183">
        <f>SUM(BB11:BB21)</f>
        <v>0</v>
      </c>
      <c r="BC22" s="183">
        <f>SUM(BC11:BC21)</f>
        <v>0</v>
      </c>
      <c r="BD22" s="183">
        <f>SUM(BD11:BD21)</f>
        <v>0</v>
      </c>
      <c r="BE22" s="183">
        <f>SUM(BE11:BE21)</f>
        <v>0</v>
      </c>
    </row>
    <row r="23" spans="1:104" x14ac:dyDescent="0.2">
      <c r="A23" s="162" t="s">
        <v>74</v>
      </c>
      <c r="B23" s="163" t="s">
        <v>111</v>
      </c>
      <c r="C23" s="164" t="s">
        <v>112</v>
      </c>
      <c r="D23" s="165"/>
      <c r="E23" s="166"/>
      <c r="F23" s="166"/>
      <c r="G23" s="167"/>
      <c r="H23" s="168"/>
      <c r="I23" s="168"/>
      <c r="O23" s="169">
        <v>1</v>
      </c>
    </row>
    <row r="24" spans="1:104" x14ac:dyDescent="0.2">
      <c r="A24" s="170">
        <v>13</v>
      </c>
      <c r="B24" s="171" t="s">
        <v>113</v>
      </c>
      <c r="C24" s="172" t="s">
        <v>114</v>
      </c>
      <c r="D24" s="173" t="s">
        <v>115</v>
      </c>
      <c r="E24" s="174">
        <v>0.36</v>
      </c>
      <c r="F24" s="205"/>
      <c r="G24" s="175">
        <f>E24*F24</f>
        <v>0</v>
      </c>
      <c r="O24" s="169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69">
        <v>1</v>
      </c>
      <c r="CB24" s="169">
        <v>1</v>
      </c>
      <c r="CZ24" s="145">
        <v>2.5</v>
      </c>
    </row>
    <row r="25" spans="1:104" x14ac:dyDescent="0.2">
      <c r="A25" s="176"/>
      <c r="B25" s="177" t="s">
        <v>76</v>
      </c>
      <c r="C25" s="178" t="str">
        <f>CONCATENATE(B23," ",C23)</f>
        <v>63 Podlahy a podlahové konstrukce</v>
      </c>
      <c r="D25" s="179"/>
      <c r="E25" s="180"/>
      <c r="F25" s="181"/>
      <c r="G25" s="182">
        <f>SUM(G23:G24)</f>
        <v>0</v>
      </c>
      <c r="O25" s="169">
        <v>4</v>
      </c>
      <c r="BA25" s="183">
        <f>SUM(BA23:BA24)</f>
        <v>0</v>
      </c>
      <c r="BB25" s="183">
        <f>SUM(BB23:BB24)</f>
        <v>0</v>
      </c>
      <c r="BC25" s="183">
        <f>SUM(BC23:BC24)</f>
        <v>0</v>
      </c>
      <c r="BD25" s="183">
        <f>SUM(BD23:BD24)</f>
        <v>0</v>
      </c>
      <c r="BE25" s="183">
        <f>SUM(BE23:BE24)</f>
        <v>0</v>
      </c>
    </row>
    <row r="26" spans="1:104" x14ac:dyDescent="0.2">
      <c r="A26" s="162" t="s">
        <v>74</v>
      </c>
      <c r="B26" s="163" t="s">
        <v>116</v>
      </c>
      <c r="C26" s="164" t="s">
        <v>117</v>
      </c>
      <c r="D26" s="165"/>
      <c r="E26" s="166"/>
      <c r="F26" s="166"/>
      <c r="G26" s="167"/>
      <c r="H26" s="168"/>
      <c r="I26" s="168"/>
      <c r="O26" s="169">
        <v>1</v>
      </c>
    </row>
    <row r="27" spans="1:104" ht="22.5" x14ac:dyDescent="0.2">
      <c r="A27" s="170">
        <v>14</v>
      </c>
      <c r="B27" s="171" t="s">
        <v>118</v>
      </c>
      <c r="C27" s="172" t="s">
        <v>119</v>
      </c>
      <c r="D27" s="173" t="s">
        <v>120</v>
      </c>
      <c r="E27" s="174">
        <v>20.38</v>
      </c>
      <c r="F27" s="205"/>
      <c r="G27" s="175">
        <f>E27*F27</f>
        <v>0</v>
      </c>
      <c r="O27" s="169">
        <v>2</v>
      </c>
      <c r="AA27" s="145">
        <v>1</v>
      </c>
      <c r="AB27" s="145">
        <v>1</v>
      </c>
      <c r="AC27" s="145">
        <v>1</v>
      </c>
      <c r="AZ27" s="145">
        <v>1</v>
      </c>
      <c r="BA27" s="145">
        <f>IF(AZ27=1,G27,0)</f>
        <v>0</v>
      </c>
      <c r="BB27" s="145">
        <f>IF(AZ27=2,G27,0)</f>
        <v>0</v>
      </c>
      <c r="BC27" s="145">
        <f>IF(AZ27=3,G27,0)</f>
        <v>0</v>
      </c>
      <c r="BD27" s="145">
        <f>IF(AZ27=4,G27,0)</f>
        <v>0</v>
      </c>
      <c r="BE27" s="145">
        <f>IF(AZ27=5,G27,0)</f>
        <v>0</v>
      </c>
      <c r="CA27" s="169">
        <v>1</v>
      </c>
      <c r="CB27" s="169">
        <v>1</v>
      </c>
      <c r="CZ27" s="145">
        <v>1E-4</v>
      </c>
    </row>
    <row r="28" spans="1:104" x14ac:dyDescent="0.2">
      <c r="A28" s="176"/>
      <c r="B28" s="177" t="s">
        <v>76</v>
      </c>
      <c r="C28" s="178" t="str">
        <f>CONCATENATE(B26," ",C26)</f>
        <v>64 Výplně otvorů</v>
      </c>
      <c r="D28" s="179"/>
      <c r="E28" s="180"/>
      <c r="F28" s="181"/>
      <c r="G28" s="182">
        <f>SUM(G26:G27)</f>
        <v>0</v>
      </c>
      <c r="O28" s="169">
        <v>4</v>
      </c>
      <c r="BA28" s="183">
        <f>SUM(BA26:BA27)</f>
        <v>0</v>
      </c>
      <c r="BB28" s="183">
        <f>SUM(BB26:BB27)</f>
        <v>0</v>
      </c>
      <c r="BC28" s="183">
        <f>SUM(BC26:BC27)</f>
        <v>0</v>
      </c>
      <c r="BD28" s="183">
        <f>SUM(BD26:BD27)</f>
        <v>0</v>
      </c>
      <c r="BE28" s="183">
        <f>SUM(BE26:BE27)</f>
        <v>0</v>
      </c>
    </row>
    <row r="29" spans="1:104" x14ac:dyDescent="0.2">
      <c r="A29" s="162" t="s">
        <v>74</v>
      </c>
      <c r="B29" s="163" t="s">
        <v>121</v>
      </c>
      <c r="C29" s="164" t="s">
        <v>122</v>
      </c>
      <c r="D29" s="165"/>
      <c r="E29" s="166"/>
      <c r="F29" s="166"/>
      <c r="G29" s="167"/>
      <c r="H29" s="168"/>
      <c r="I29" s="168"/>
      <c r="O29" s="169">
        <v>1</v>
      </c>
    </row>
    <row r="30" spans="1:104" x14ac:dyDescent="0.2">
      <c r="A30" s="170">
        <v>15</v>
      </c>
      <c r="B30" s="171" t="s">
        <v>123</v>
      </c>
      <c r="C30" s="172" t="s">
        <v>124</v>
      </c>
      <c r="D30" s="173" t="s">
        <v>87</v>
      </c>
      <c r="E30" s="174">
        <v>67.653599999999997</v>
      </c>
      <c r="F30" s="205"/>
      <c r="G30" s="175">
        <f>E30*F30</f>
        <v>0</v>
      </c>
      <c r="O30" s="169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69">
        <v>1</v>
      </c>
      <c r="CB30" s="169">
        <v>1</v>
      </c>
      <c r="CZ30" s="145">
        <v>4.0000000000000003E-5</v>
      </c>
    </row>
    <row r="31" spans="1:104" x14ac:dyDescent="0.2">
      <c r="A31" s="170">
        <v>16</v>
      </c>
      <c r="B31" s="171" t="s">
        <v>125</v>
      </c>
      <c r="C31" s="172" t="s">
        <v>126</v>
      </c>
      <c r="D31" s="173" t="s">
        <v>127</v>
      </c>
      <c r="E31" s="174">
        <v>12</v>
      </c>
      <c r="F31" s="205"/>
      <c r="G31" s="175">
        <f>E31*F31</f>
        <v>0</v>
      </c>
      <c r="O31" s="169">
        <v>2</v>
      </c>
      <c r="AA31" s="145">
        <v>1</v>
      </c>
      <c r="AB31" s="145">
        <v>1</v>
      </c>
      <c r="AC31" s="145">
        <v>1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69">
        <v>1</v>
      </c>
      <c r="CB31" s="169">
        <v>1</v>
      </c>
      <c r="CZ31" s="145">
        <v>4.6800000000000001E-3</v>
      </c>
    </row>
    <row r="32" spans="1:104" x14ac:dyDescent="0.2">
      <c r="A32" s="170">
        <v>17</v>
      </c>
      <c r="B32" s="171" t="s">
        <v>128</v>
      </c>
      <c r="C32" s="172" t="s">
        <v>129</v>
      </c>
      <c r="D32" s="173" t="s">
        <v>127</v>
      </c>
      <c r="E32" s="174">
        <v>16</v>
      </c>
      <c r="F32" s="205"/>
      <c r="G32" s="175">
        <f>E32*F32</f>
        <v>0</v>
      </c>
      <c r="O32" s="169">
        <v>2</v>
      </c>
      <c r="AA32" s="145">
        <v>1</v>
      </c>
      <c r="AB32" s="145">
        <v>1</v>
      </c>
      <c r="AC32" s="145">
        <v>1</v>
      </c>
      <c r="AZ32" s="145">
        <v>1</v>
      </c>
      <c r="BA32" s="145">
        <f>IF(AZ32=1,G32,0)</f>
        <v>0</v>
      </c>
      <c r="BB32" s="145">
        <f>IF(AZ32=2,G32,0)</f>
        <v>0</v>
      </c>
      <c r="BC32" s="145">
        <f>IF(AZ32=3,G32,0)</f>
        <v>0</v>
      </c>
      <c r="BD32" s="145">
        <f>IF(AZ32=4,G32,0)</f>
        <v>0</v>
      </c>
      <c r="BE32" s="145">
        <f>IF(AZ32=5,G32,0)</f>
        <v>0</v>
      </c>
      <c r="CA32" s="169">
        <v>1</v>
      </c>
      <c r="CB32" s="169">
        <v>1</v>
      </c>
      <c r="CZ32" s="145">
        <v>0</v>
      </c>
    </row>
    <row r="33" spans="1:104" x14ac:dyDescent="0.2">
      <c r="A33" s="170">
        <v>18</v>
      </c>
      <c r="B33" s="171" t="s">
        <v>130</v>
      </c>
      <c r="C33" s="172" t="s">
        <v>131</v>
      </c>
      <c r="D33" s="173" t="s">
        <v>127</v>
      </c>
      <c r="E33" s="174">
        <v>12</v>
      </c>
      <c r="F33" s="205"/>
      <c r="G33" s="175">
        <f>E33*F33</f>
        <v>0</v>
      </c>
      <c r="O33" s="169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69">
        <v>1</v>
      </c>
      <c r="CB33" s="169">
        <v>1</v>
      </c>
      <c r="CZ33" s="145">
        <v>0</v>
      </c>
    </row>
    <row r="34" spans="1:104" x14ac:dyDescent="0.2">
      <c r="A34" s="176"/>
      <c r="B34" s="177" t="s">
        <v>76</v>
      </c>
      <c r="C34" s="178" t="str">
        <f>CONCATENATE(B29," ",C29)</f>
        <v>95 Dokončovací konstrukce na pozemních stavbách</v>
      </c>
      <c r="D34" s="179"/>
      <c r="E34" s="180"/>
      <c r="F34" s="181"/>
      <c r="G34" s="182">
        <f>SUM(G29:G33)</f>
        <v>0</v>
      </c>
      <c r="O34" s="169">
        <v>4</v>
      </c>
      <c r="BA34" s="183">
        <f>SUM(BA29:BA33)</f>
        <v>0</v>
      </c>
      <c r="BB34" s="183">
        <f>SUM(BB29:BB33)</f>
        <v>0</v>
      </c>
      <c r="BC34" s="183">
        <f>SUM(BC29:BC33)</f>
        <v>0</v>
      </c>
      <c r="BD34" s="183">
        <f>SUM(BD29:BD33)</f>
        <v>0</v>
      </c>
      <c r="BE34" s="183">
        <f>SUM(BE29:BE33)</f>
        <v>0</v>
      </c>
    </row>
    <row r="35" spans="1:104" x14ac:dyDescent="0.2">
      <c r="A35" s="162" t="s">
        <v>74</v>
      </c>
      <c r="B35" s="163" t="s">
        <v>132</v>
      </c>
      <c r="C35" s="164" t="s">
        <v>133</v>
      </c>
      <c r="D35" s="165"/>
      <c r="E35" s="166"/>
      <c r="F35" s="166"/>
      <c r="G35" s="167"/>
      <c r="H35" s="168"/>
      <c r="I35" s="168"/>
      <c r="O35" s="169">
        <v>1</v>
      </c>
    </row>
    <row r="36" spans="1:104" x14ac:dyDescent="0.2">
      <c r="A36" s="170">
        <v>19</v>
      </c>
      <c r="B36" s="171" t="s">
        <v>134</v>
      </c>
      <c r="C36" s="172" t="s">
        <v>135</v>
      </c>
      <c r="D36" s="173" t="s">
        <v>87</v>
      </c>
      <c r="E36" s="174">
        <v>28.18</v>
      </c>
      <c r="F36" s="205"/>
      <c r="G36" s="175">
        <f t="shared" ref="G36:G52" si="6">E36*F36</f>
        <v>0</v>
      </c>
      <c r="O36" s="169">
        <v>2</v>
      </c>
      <c r="AA36" s="145">
        <v>1</v>
      </c>
      <c r="AB36" s="145">
        <v>1</v>
      </c>
      <c r="AC36" s="145">
        <v>1</v>
      </c>
      <c r="AZ36" s="145">
        <v>1</v>
      </c>
      <c r="BA36" s="145">
        <f t="shared" ref="BA36:BA52" si="7">IF(AZ36=1,G36,0)</f>
        <v>0</v>
      </c>
      <c r="BB36" s="145">
        <f t="shared" ref="BB36:BB52" si="8">IF(AZ36=2,G36,0)</f>
        <v>0</v>
      </c>
      <c r="BC36" s="145">
        <f t="shared" ref="BC36:BC52" si="9">IF(AZ36=3,G36,0)</f>
        <v>0</v>
      </c>
      <c r="BD36" s="145">
        <f t="shared" ref="BD36:BD52" si="10">IF(AZ36=4,G36,0)</f>
        <v>0</v>
      </c>
      <c r="BE36" s="145">
        <f t="shared" ref="BE36:BE52" si="11">IF(AZ36=5,G36,0)</f>
        <v>0</v>
      </c>
      <c r="CA36" s="169">
        <v>1</v>
      </c>
      <c r="CB36" s="169">
        <v>1</v>
      </c>
      <c r="CZ36" s="145">
        <v>6.7000000000000002E-4</v>
      </c>
    </row>
    <row r="37" spans="1:104" x14ac:dyDescent="0.2">
      <c r="A37" s="170">
        <v>20</v>
      </c>
      <c r="B37" s="171" t="s">
        <v>136</v>
      </c>
      <c r="C37" s="172" t="s">
        <v>137</v>
      </c>
      <c r="D37" s="173" t="s">
        <v>127</v>
      </c>
      <c r="E37" s="174">
        <v>6</v>
      </c>
      <c r="F37" s="205"/>
      <c r="G37" s="175">
        <f t="shared" si="6"/>
        <v>0</v>
      </c>
      <c r="O37" s="169">
        <v>2</v>
      </c>
      <c r="AA37" s="145">
        <v>1</v>
      </c>
      <c r="AB37" s="145">
        <v>1</v>
      </c>
      <c r="AC37" s="145">
        <v>1</v>
      </c>
      <c r="AZ37" s="145">
        <v>1</v>
      </c>
      <c r="BA37" s="145">
        <f t="shared" si="7"/>
        <v>0</v>
      </c>
      <c r="BB37" s="145">
        <f t="shared" si="8"/>
        <v>0</v>
      </c>
      <c r="BC37" s="145">
        <f t="shared" si="9"/>
        <v>0</v>
      </c>
      <c r="BD37" s="145">
        <f t="shared" si="10"/>
        <v>0</v>
      </c>
      <c r="BE37" s="145">
        <f t="shared" si="11"/>
        <v>0</v>
      </c>
      <c r="CA37" s="169">
        <v>1</v>
      </c>
      <c r="CB37" s="169">
        <v>1</v>
      </c>
      <c r="CZ37" s="145">
        <v>0</v>
      </c>
    </row>
    <row r="38" spans="1:104" x14ac:dyDescent="0.2">
      <c r="A38" s="170">
        <v>21</v>
      </c>
      <c r="B38" s="171" t="s">
        <v>138</v>
      </c>
      <c r="C38" s="172" t="s">
        <v>139</v>
      </c>
      <c r="D38" s="173" t="s">
        <v>127</v>
      </c>
      <c r="E38" s="174">
        <v>2</v>
      </c>
      <c r="F38" s="205"/>
      <c r="G38" s="175">
        <f t="shared" si="6"/>
        <v>0</v>
      </c>
      <c r="O38" s="169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 t="shared" si="7"/>
        <v>0</v>
      </c>
      <c r="BB38" s="145">
        <f t="shared" si="8"/>
        <v>0</v>
      </c>
      <c r="BC38" s="145">
        <f t="shared" si="9"/>
        <v>0</v>
      </c>
      <c r="BD38" s="145">
        <f t="shared" si="10"/>
        <v>0</v>
      </c>
      <c r="BE38" s="145">
        <f t="shared" si="11"/>
        <v>0</v>
      </c>
      <c r="CA38" s="169">
        <v>1</v>
      </c>
      <c r="CB38" s="169">
        <v>1</v>
      </c>
      <c r="CZ38" s="145">
        <v>0</v>
      </c>
    </row>
    <row r="39" spans="1:104" x14ac:dyDescent="0.2">
      <c r="A39" s="170">
        <v>22</v>
      </c>
      <c r="B39" s="171" t="s">
        <v>140</v>
      </c>
      <c r="C39" s="172" t="s">
        <v>141</v>
      </c>
      <c r="D39" s="173" t="s">
        <v>87</v>
      </c>
      <c r="E39" s="174">
        <v>6.2545999999999999</v>
      </c>
      <c r="F39" s="205"/>
      <c r="G39" s="175">
        <f t="shared" si="6"/>
        <v>0</v>
      </c>
      <c r="O39" s="169">
        <v>2</v>
      </c>
      <c r="AA39" s="145">
        <v>1</v>
      </c>
      <c r="AB39" s="145">
        <v>1</v>
      </c>
      <c r="AC39" s="145">
        <v>1</v>
      </c>
      <c r="AZ39" s="145">
        <v>1</v>
      </c>
      <c r="BA39" s="145">
        <f t="shared" si="7"/>
        <v>0</v>
      </c>
      <c r="BB39" s="145">
        <f t="shared" si="8"/>
        <v>0</v>
      </c>
      <c r="BC39" s="145">
        <f t="shared" si="9"/>
        <v>0</v>
      </c>
      <c r="BD39" s="145">
        <f t="shared" si="10"/>
        <v>0</v>
      </c>
      <c r="BE39" s="145">
        <f t="shared" si="11"/>
        <v>0</v>
      </c>
      <c r="CA39" s="169">
        <v>1</v>
      </c>
      <c r="CB39" s="169">
        <v>1</v>
      </c>
      <c r="CZ39" s="145">
        <v>1E-3</v>
      </c>
    </row>
    <row r="40" spans="1:104" x14ac:dyDescent="0.2">
      <c r="A40" s="170">
        <v>23</v>
      </c>
      <c r="B40" s="171" t="s">
        <v>142</v>
      </c>
      <c r="C40" s="172" t="s">
        <v>143</v>
      </c>
      <c r="D40" s="173" t="s">
        <v>127</v>
      </c>
      <c r="E40" s="174">
        <v>1</v>
      </c>
      <c r="F40" s="205"/>
      <c r="G40" s="175">
        <f t="shared" si="6"/>
        <v>0</v>
      </c>
      <c r="O40" s="169">
        <v>2</v>
      </c>
      <c r="AA40" s="145">
        <v>1</v>
      </c>
      <c r="AB40" s="145">
        <v>1</v>
      </c>
      <c r="AC40" s="145">
        <v>1</v>
      </c>
      <c r="AZ40" s="145">
        <v>1</v>
      </c>
      <c r="BA40" s="145">
        <f t="shared" si="7"/>
        <v>0</v>
      </c>
      <c r="BB40" s="145">
        <f t="shared" si="8"/>
        <v>0</v>
      </c>
      <c r="BC40" s="145">
        <f t="shared" si="9"/>
        <v>0</v>
      </c>
      <c r="BD40" s="145">
        <f t="shared" si="10"/>
        <v>0</v>
      </c>
      <c r="BE40" s="145">
        <f t="shared" si="11"/>
        <v>0</v>
      </c>
      <c r="CA40" s="169">
        <v>1</v>
      </c>
      <c r="CB40" s="169">
        <v>1</v>
      </c>
      <c r="CZ40" s="145">
        <v>0</v>
      </c>
    </row>
    <row r="41" spans="1:104" x14ac:dyDescent="0.2">
      <c r="A41" s="170">
        <v>24</v>
      </c>
      <c r="B41" s="171" t="s">
        <v>144</v>
      </c>
      <c r="C41" s="172" t="s">
        <v>145</v>
      </c>
      <c r="D41" s="173" t="s">
        <v>87</v>
      </c>
      <c r="E41" s="174">
        <v>1.7729999999999999</v>
      </c>
      <c r="F41" s="205"/>
      <c r="G41" s="175">
        <f t="shared" si="6"/>
        <v>0</v>
      </c>
      <c r="O41" s="169">
        <v>2</v>
      </c>
      <c r="AA41" s="145">
        <v>1</v>
      </c>
      <c r="AB41" s="145">
        <v>1</v>
      </c>
      <c r="AC41" s="145">
        <v>1</v>
      </c>
      <c r="AZ41" s="145">
        <v>1</v>
      </c>
      <c r="BA41" s="145">
        <f t="shared" si="7"/>
        <v>0</v>
      </c>
      <c r="BB41" s="145">
        <f t="shared" si="8"/>
        <v>0</v>
      </c>
      <c r="BC41" s="145">
        <f t="shared" si="9"/>
        <v>0</v>
      </c>
      <c r="BD41" s="145">
        <f t="shared" si="10"/>
        <v>0</v>
      </c>
      <c r="BE41" s="145">
        <f t="shared" si="11"/>
        <v>0</v>
      </c>
      <c r="CA41" s="169">
        <v>1</v>
      </c>
      <c r="CB41" s="169">
        <v>1</v>
      </c>
      <c r="CZ41" s="145">
        <v>1.17E-3</v>
      </c>
    </row>
    <row r="42" spans="1:104" ht="22.5" x14ac:dyDescent="0.2">
      <c r="A42" s="170">
        <v>25</v>
      </c>
      <c r="B42" s="171" t="s">
        <v>146</v>
      </c>
      <c r="C42" s="172" t="s">
        <v>147</v>
      </c>
      <c r="D42" s="173" t="s">
        <v>120</v>
      </c>
      <c r="E42" s="174">
        <v>25</v>
      </c>
      <c r="F42" s="205"/>
      <c r="G42" s="175">
        <f t="shared" si="6"/>
        <v>0</v>
      </c>
      <c r="O42" s="169">
        <v>2</v>
      </c>
      <c r="AA42" s="145">
        <v>1</v>
      </c>
      <c r="AB42" s="145">
        <v>1</v>
      </c>
      <c r="AC42" s="145">
        <v>1</v>
      </c>
      <c r="AZ42" s="145">
        <v>1</v>
      </c>
      <c r="BA42" s="145">
        <f t="shared" si="7"/>
        <v>0</v>
      </c>
      <c r="BB42" s="145">
        <f t="shared" si="8"/>
        <v>0</v>
      </c>
      <c r="BC42" s="145">
        <f t="shared" si="9"/>
        <v>0</v>
      </c>
      <c r="BD42" s="145">
        <f t="shared" si="10"/>
        <v>0</v>
      </c>
      <c r="BE42" s="145">
        <f t="shared" si="11"/>
        <v>0</v>
      </c>
      <c r="CA42" s="169">
        <v>1</v>
      </c>
      <c r="CB42" s="169">
        <v>1</v>
      </c>
      <c r="CZ42" s="145">
        <v>3.8000000000000002E-4</v>
      </c>
    </row>
    <row r="43" spans="1:104" x14ac:dyDescent="0.2">
      <c r="A43" s="170">
        <v>26</v>
      </c>
      <c r="B43" s="171" t="s">
        <v>148</v>
      </c>
      <c r="C43" s="172" t="s">
        <v>149</v>
      </c>
      <c r="D43" s="173" t="s">
        <v>120</v>
      </c>
      <c r="E43" s="174">
        <v>10</v>
      </c>
      <c r="F43" s="205"/>
      <c r="G43" s="175">
        <f t="shared" si="6"/>
        <v>0</v>
      </c>
      <c r="O43" s="169">
        <v>2</v>
      </c>
      <c r="AA43" s="145">
        <v>1</v>
      </c>
      <c r="AB43" s="145">
        <v>1</v>
      </c>
      <c r="AC43" s="145">
        <v>1</v>
      </c>
      <c r="AZ43" s="145">
        <v>1</v>
      </c>
      <c r="BA43" s="145">
        <f t="shared" si="7"/>
        <v>0</v>
      </c>
      <c r="BB43" s="145">
        <f t="shared" si="8"/>
        <v>0</v>
      </c>
      <c r="BC43" s="145">
        <f t="shared" si="9"/>
        <v>0</v>
      </c>
      <c r="BD43" s="145">
        <f t="shared" si="10"/>
        <v>0</v>
      </c>
      <c r="BE43" s="145">
        <f t="shared" si="11"/>
        <v>0</v>
      </c>
      <c r="CA43" s="169">
        <v>1</v>
      </c>
      <c r="CB43" s="169">
        <v>1</v>
      </c>
      <c r="CZ43" s="145">
        <v>5.9000000000000003E-4</v>
      </c>
    </row>
    <row r="44" spans="1:104" x14ac:dyDescent="0.2">
      <c r="A44" s="170">
        <v>27</v>
      </c>
      <c r="B44" s="171" t="s">
        <v>150</v>
      </c>
      <c r="C44" s="172" t="s">
        <v>151</v>
      </c>
      <c r="D44" s="173" t="s">
        <v>120</v>
      </c>
      <c r="E44" s="174">
        <v>9</v>
      </c>
      <c r="F44" s="205"/>
      <c r="G44" s="175">
        <f t="shared" si="6"/>
        <v>0</v>
      </c>
      <c r="O44" s="169">
        <v>2</v>
      </c>
      <c r="AA44" s="145">
        <v>1</v>
      </c>
      <c r="AB44" s="145">
        <v>1</v>
      </c>
      <c r="AC44" s="145">
        <v>1</v>
      </c>
      <c r="AZ44" s="145">
        <v>1</v>
      </c>
      <c r="BA44" s="145">
        <f t="shared" si="7"/>
        <v>0</v>
      </c>
      <c r="BB44" s="145">
        <f t="shared" si="8"/>
        <v>0</v>
      </c>
      <c r="BC44" s="145">
        <f t="shared" si="9"/>
        <v>0</v>
      </c>
      <c r="BD44" s="145">
        <f t="shared" si="10"/>
        <v>0</v>
      </c>
      <c r="BE44" s="145">
        <f t="shared" si="11"/>
        <v>0</v>
      </c>
      <c r="CA44" s="169">
        <v>1</v>
      </c>
      <c r="CB44" s="169">
        <v>1</v>
      </c>
      <c r="CZ44" s="145">
        <v>5.9000000000000003E-4</v>
      </c>
    </row>
    <row r="45" spans="1:104" x14ac:dyDescent="0.2">
      <c r="A45" s="170">
        <v>28</v>
      </c>
      <c r="B45" s="171" t="s">
        <v>152</v>
      </c>
      <c r="C45" s="172" t="s">
        <v>153</v>
      </c>
      <c r="D45" s="173" t="s">
        <v>127</v>
      </c>
      <c r="E45" s="174">
        <v>12</v>
      </c>
      <c r="F45" s="205"/>
      <c r="G45" s="175">
        <f t="shared" si="6"/>
        <v>0</v>
      </c>
      <c r="O45" s="169">
        <v>2</v>
      </c>
      <c r="AA45" s="145">
        <v>1</v>
      </c>
      <c r="AB45" s="145">
        <v>1</v>
      </c>
      <c r="AC45" s="145">
        <v>1</v>
      </c>
      <c r="AZ45" s="145">
        <v>1</v>
      </c>
      <c r="BA45" s="145">
        <f t="shared" si="7"/>
        <v>0</v>
      </c>
      <c r="BB45" s="145">
        <f t="shared" si="8"/>
        <v>0</v>
      </c>
      <c r="BC45" s="145">
        <f t="shared" si="9"/>
        <v>0</v>
      </c>
      <c r="BD45" s="145">
        <f t="shared" si="10"/>
        <v>0</v>
      </c>
      <c r="BE45" s="145">
        <f t="shared" si="11"/>
        <v>0</v>
      </c>
      <c r="CA45" s="169">
        <v>1</v>
      </c>
      <c r="CB45" s="169">
        <v>1</v>
      </c>
      <c r="CZ45" s="145">
        <v>0</v>
      </c>
    </row>
    <row r="46" spans="1:104" x14ac:dyDescent="0.2">
      <c r="A46" s="170">
        <v>29</v>
      </c>
      <c r="B46" s="171" t="s">
        <v>154</v>
      </c>
      <c r="C46" s="172" t="s">
        <v>155</v>
      </c>
      <c r="D46" s="173" t="s">
        <v>127</v>
      </c>
      <c r="E46" s="174">
        <v>16</v>
      </c>
      <c r="F46" s="205"/>
      <c r="G46" s="175">
        <f t="shared" si="6"/>
        <v>0</v>
      </c>
      <c r="O46" s="169">
        <v>2</v>
      </c>
      <c r="AA46" s="145">
        <v>1</v>
      </c>
      <c r="AB46" s="145">
        <v>1</v>
      </c>
      <c r="AC46" s="145">
        <v>1</v>
      </c>
      <c r="AZ46" s="145">
        <v>1</v>
      </c>
      <c r="BA46" s="145">
        <f t="shared" si="7"/>
        <v>0</v>
      </c>
      <c r="BB46" s="145">
        <f t="shared" si="8"/>
        <v>0</v>
      </c>
      <c r="BC46" s="145">
        <f t="shared" si="9"/>
        <v>0</v>
      </c>
      <c r="BD46" s="145">
        <f t="shared" si="10"/>
        <v>0</v>
      </c>
      <c r="BE46" s="145">
        <f t="shared" si="11"/>
        <v>0</v>
      </c>
      <c r="CA46" s="169">
        <v>1</v>
      </c>
      <c r="CB46" s="169">
        <v>1</v>
      </c>
      <c r="CZ46" s="145">
        <v>0</v>
      </c>
    </row>
    <row r="47" spans="1:104" x14ac:dyDescent="0.2">
      <c r="A47" s="170">
        <v>30</v>
      </c>
      <c r="B47" s="171" t="s">
        <v>156</v>
      </c>
      <c r="C47" s="172" t="s">
        <v>157</v>
      </c>
      <c r="D47" s="173" t="s">
        <v>87</v>
      </c>
      <c r="E47" s="174">
        <v>38.787199999999999</v>
      </c>
      <c r="F47" s="205"/>
      <c r="G47" s="175">
        <f t="shared" si="6"/>
        <v>0</v>
      </c>
      <c r="O47" s="169">
        <v>2</v>
      </c>
      <c r="AA47" s="145">
        <v>1</v>
      </c>
      <c r="AB47" s="145">
        <v>1</v>
      </c>
      <c r="AC47" s="145">
        <v>1</v>
      </c>
      <c r="AZ47" s="145">
        <v>1</v>
      </c>
      <c r="BA47" s="145">
        <f t="shared" si="7"/>
        <v>0</v>
      </c>
      <c r="BB47" s="145">
        <f t="shared" si="8"/>
        <v>0</v>
      </c>
      <c r="BC47" s="145">
        <f t="shared" si="9"/>
        <v>0</v>
      </c>
      <c r="BD47" s="145">
        <f t="shared" si="10"/>
        <v>0</v>
      </c>
      <c r="BE47" s="145">
        <f t="shared" si="11"/>
        <v>0</v>
      </c>
      <c r="CA47" s="169">
        <v>1</v>
      </c>
      <c r="CB47" s="169">
        <v>1</v>
      </c>
      <c r="CZ47" s="145">
        <v>0</v>
      </c>
    </row>
    <row r="48" spans="1:104" x14ac:dyDescent="0.2">
      <c r="A48" s="170">
        <v>31</v>
      </c>
      <c r="B48" s="171" t="s">
        <v>158</v>
      </c>
      <c r="C48" s="172" t="s">
        <v>159</v>
      </c>
      <c r="D48" s="173" t="s">
        <v>87</v>
      </c>
      <c r="E48" s="174">
        <v>19.824000000000002</v>
      </c>
      <c r="F48" s="205"/>
      <c r="G48" s="175">
        <f t="shared" si="6"/>
        <v>0</v>
      </c>
      <c r="O48" s="169">
        <v>2</v>
      </c>
      <c r="AA48" s="145">
        <v>1</v>
      </c>
      <c r="AB48" s="145">
        <v>1</v>
      </c>
      <c r="AC48" s="145">
        <v>1</v>
      </c>
      <c r="AZ48" s="145">
        <v>1</v>
      </c>
      <c r="BA48" s="145">
        <f t="shared" si="7"/>
        <v>0</v>
      </c>
      <c r="BB48" s="145">
        <f t="shared" si="8"/>
        <v>0</v>
      </c>
      <c r="BC48" s="145">
        <f t="shared" si="9"/>
        <v>0</v>
      </c>
      <c r="BD48" s="145">
        <f t="shared" si="10"/>
        <v>0</v>
      </c>
      <c r="BE48" s="145">
        <f t="shared" si="11"/>
        <v>0</v>
      </c>
      <c r="CA48" s="169">
        <v>1</v>
      </c>
      <c r="CB48" s="169">
        <v>1</v>
      </c>
      <c r="CZ48" s="145">
        <v>0</v>
      </c>
    </row>
    <row r="49" spans="1:104" ht="22.5" x14ac:dyDescent="0.2">
      <c r="A49" s="170">
        <v>32</v>
      </c>
      <c r="B49" s="171" t="s">
        <v>160</v>
      </c>
      <c r="C49" s="172" t="s">
        <v>289</v>
      </c>
      <c r="D49" s="173" t="s">
        <v>87</v>
      </c>
      <c r="E49" s="174">
        <v>11.620799999999999</v>
      </c>
      <c r="F49" s="205"/>
      <c r="G49" s="175">
        <f t="shared" si="6"/>
        <v>0</v>
      </c>
      <c r="O49" s="169">
        <v>2</v>
      </c>
      <c r="AA49" s="145">
        <v>1</v>
      </c>
      <c r="AB49" s="145">
        <v>1</v>
      </c>
      <c r="AC49" s="145">
        <v>1</v>
      </c>
      <c r="AZ49" s="145">
        <v>1</v>
      </c>
      <c r="BA49" s="145">
        <f t="shared" si="7"/>
        <v>0</v>
      </c>
      <c r="BB49" s="145">
        <f t="shared" si="8"/>
        <v>0</v>
      </c>
      <c r="BC49" s="145">
        <f t="shared" si="9"/>
        <v>0</v>
      </c>
      <c r="BD49" s="145">
        <f t="shared" si="10"/>
        <v>0</v>
      </c>
      <c r="BE49" s="145">
        <f t="shared" si="11"/>
        <v>0</v>
      </c>
      <c r="CA49" s="169">
        <v>1</v>
      </c>
      <c r="CB49" s="169">
        <v>1</v>
      </c>
      <c r="CZ49" s="145">
        <v>0</v>
      </c>
    </row>
    <row r="50" spans="1:104" x14ac:dyDescent="0.2">
      <c r="A50" s="170">
        <v>33</v>
      </c>
      <c r="B50" s="171" t="s">
        <v>161</v>
      </c>
      <c r="C50" s="172" t="s">
        <v>162</v>
      </c>
      <c r="D50" s="173" t="s">
        <v>87</v>
      </c>
      <c r="E50" s="174">
        <v>81.714600000000004</v>
      </c>
      <c r="F50" s="205"/>
      <c r="G50" s="175">
        <f t="shared" si="6"/>
        <v>0</v>
      </c>
      <c r="O50" s="169">
        <v>2</v>
      </c>
      <c r="AA50" s="145">
        <v>1</v>
      </c>
      <c r="AB50" s="145">
        <v>1</v>
      </c>
      <c r="AC50" s="145">
        <v>1</v>
      </c>
      <c r="AZ50" s="145">
        <v>1</v>
      </c>
      <c r="BA50" s="145">
        <f t="shared" si="7"/>
        <v>0</v>
      </c>
      <c r="BB50" s="145">
        <f t="shared" si="8"/>
        <v>0</v>
      </c>
      <c r="BC50" s="145">
        <f t="shared" si="9"/>
        <v>0</v>
      </c>
      <c r="BD50" s="145">
        <f t="shared" si="10"/>
        <v>0</v>
      </c>
      <c r="BE50" s="145">
        <f t="shared" si="11"/>
        <v>0</v>
      </c>
      <c r="CA50" s="169">
        <v>1</v>
      </c>
      <c r="CB50" s="169">
        <v>1</v>
      </c>
      <c r="CZ50" s="145">
        <v>0</v>
      </c>
    </row>
    <row r="51" spans="1:104" x14ac:dyDescent="0.2">
      <c r="A51" s="170">
        <v>34</v>
      </c>
      <c r="B51" s="171" t="s">
        <v>163</v>
      </c>
      <c r="C51" s="172" t="s">
        <v>164</v>
      </c>
      <c r="D51" s="173" t="s">
        <v>87</v>
      </c>
      <c r="E51" s="174">
        <v>70.899699999999996</v>
      </c>
      <c r="F51" s="205"/>
      <c r="G51" s="175">
        <f t="shared" si="6"/>
        <v>0</v>
      </c>
      <c r="O51" s="169">
        <v>2</v>
      </c>
      <c r="AA51" s="145">
        <v>1</v>
      </c>
      <c r="AB51" s="145">
        <v>1</v>
      </c>
      <c r="AC51" s="145">
        <v>1</v>
      </c>
      <c r="AZ51" s="145">
        <v>1</v>
      </c>
      <c r="BA51" s="145">
        <f t="shared" si="7"/>
        <v>0</v>
      </c>
      <c r="BB51" s="145">
        <f t="shared" si="8"/>
        <v>0</v>
      </c>
      <c r="BC51" s="145">
        <f t="shared" si="9"/>
        <v>0</v>
      </c>
      <c r="BD51" s="145">
        <f t="shared" si="10"/>
        <v>0</v>
      </c>
      <c r="BE51" s="145">
        <f t="shared" si="11"/>
        <v>0</v>
      </c>
      <c r="CA51" s="169">
        <v>1</v>
      </c>
      <c r="CB51" s="169">
        <v>1</v>
      </c>
      <c r="CZ51" s="145">
        <v>0</v>
      </c>
    </row>
    <row r="52" spans="1:104" x14ac:dyDescent="0.2">
      <c r="A52" s="170">
        <v>35</v>
      </c>
      <c r="B52" s="171" t="s">
        <v>165</v>
      </c>
      <c r="C52" s="172" t="s">
        <v>166</v>
      </c>
      <c r="D52" s="173" t="s">
        <v>87</v>
      </c>
      <c r="E52" s="174">
        <v>70.899699999999996</v>
      </c>
      <c r="F52" s="205"/>
      <c r="G52" s="175">
        <f t="shared" si="6"/>
        <v>0</v>
      </c>
      <c r="O52" s="169">
        <v>2</v>
      </c>
      <c r="AA52" s="145">
        <v>1</v>
      </c>
      <c r="AB52" s="145">
        <v>1</v>
      </c>
      <c r="AC52" s="145">
        <v>1</v>
      </c>
      <c r="AZ52" s="145">
        <v>1</v>
      </c>
      <c r="BA52" s="145">
        <f t="shared" si="7"/>
        <v>0</v>
      </c>
      <c r="BB52" s="145">
        <f t="shared" si="8"/>
        <v>0</v>
      </c>
      <c r="BC52" s="145">
        <f t="shared" si="9"/>
        <v>0</v>
      </c>
      <c r="BD52" s="145">
        <f t="shared" si="10"/>
        <v>0</v>
      </c>
      <c r="BE52" s="145">
        <f t="shared" si="11"/>
        <v>0</v>
      </c>
      <c r="CA52" s="169">
        <v>1</v>
      </c>
      <c r="CB52" s="169">
        <v>1</v>
      </c>
      <c r="CZ52" s="145">
        <v>0</v>
      </c>
    </row>
    <row r="53" spans="1:104" x14ac:dyDescent="0.2">
      <c r="A53" s="176"/>
      <c r="B53" s="177" t="s">
        <v>76</v>
      </c>
      <c r="C53" s="178" t="str">
        <f>CONCATENATE(B35," ",C35)</f>
        <v>96 Bourání konstrukcí</v>
      </c>
      <c r="D53" s="179"/>
      <c r="E53" s="180"/>
      <c r="F53" s="181"/>
      <c r="G53" s="182">
        <f>SUM(G35:G52)</f>
        <v>0</v>
      </c>
      <c r="O53" s="169">
        <v>4</v>
      </c>
      <c r="BA53" s="183">
        <f>SUM(BA35:BA52)</f>
        <v>0</v>
      </c>
      <c r="BB53" s="183">
        <f>SUM(BB35:BB52)</f>
        <v>0</v>
      </c>
      <c r="BC53" s="183">
        <f>SUM(BC35:BC52)</f>
        <v>0</v>
      </c>
      <c r="BD53" s="183">
        <f>SUM(BD35:BD52)</f>
        <v>0</v>
      </c>
      <c r="BE53" s="183">
        <f>SUM(BE35:BE52)</f>
        <v>0</v>
      </c>
    </row>
    <row r="54" spans="1:104" x14ac:dyDescent="0.2">
      <c r="A54" s="162" t="s">
        <v>74</v>
      </c>
      <c r="B54" s="163" t="s">
        <v>167</v>
      </c>
      <c r="C54" s="164" t="s">
        <v>168</v>
      </c>
      <c r="D54" s="165"/>
      <c r="E54" s="166"/>
      <c r="F54" s="166"/>
      <c r="G54" s="167"/>
      <c r="H54" s="168"/>
      <c r="I54" s="168"/>
      <c r="O54" s="169">
        <v>1</v>
      </c>
    </row>
    <row r="55" spans="1:104" x14ac:dyDescent="0.2">
      <c r="A55" s="170">
        <v>36</v>
      </c>
      <c r="B55" s="171" t="s">
        <v>169</v>
      </c>
      <c r="C55" s="172" t="s">
        <v>170</v>
      </c>
      <c r="D55" s="173" t="s">
        <v>171</v>
      </c>
      <c r="E55" s="174">
        <v>13.636635919</v>
      </c>
      <c r="F55" s="205"/>
      <c r="G55" s="175">
        <f>E55*F55</f>
        <v>0</v>
      </c>
      <c r="O55" s="169">
        <v>2</v>
      </c>
      <c r="AA55" s="145">
        <v>7</v>
      </c>
      <c r="AB55" s="145">
        <v>1</v>
      </c>
      <c r="AC55" s="145">
        <v>2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69">
        <v>7</v>
      </c>
      <c r="CB55" s="169">
        <v>1</v>
      </c>
      <c r="CZ55" s="145">
        <v>0</v>
      </c>
    </row>
    <row r="56" spans="1:104" x14ac:dyDescent="0.2">
      <c r="A56" s="176"/>
      <c r="B56" s="177" t="s">
        <v>76</v>
      </c>
      <c r="C56" s="178" t="str">
        <f>CONCATENATE(B54," ",C54)</f>
        <v>99 Staveništní přesun hmot</v>
      </c>
      <c r="D56" s="179"/>
      <c r="E56" s="180"/>
      <c r="F56" s="181"/>
      <c r="G56" s="182">
        <f>SUM(G54:G55)</f>
        <v>0</v>
      </c>
      <c r="O56" s="169">
        <v>4</v>
      </c>
      <c r="BA56" s="183">
        <f>SUM(BA54:BA55)</f>
        <v>0</v>
      </c>
      <c r="BB56" s="183">
        <f>SUM(BB54:BB55)</f>
        <v>0</v>
      </c>
      <c r="BC56" s="183">
        <f>SUM(BC54:BC55)</f>
        <v>0</v>
      </c>
      <c r="BD56" s="183">
        <f>SUM(BD54:BD55)</f>
        <v>0</v>
      </c>
      <c r="BE56" s="183">
        <f>SUM(BE54:BE55)</f>
        <v>0</v>
      </c>
    </row>
    <row r="57" spans="1:104" x14ac:dyDescent="0.2">
      <c r="A57" s="162" t="s">
        <v>74</v>
      </c>
      <c r="B57" s="163" t="s">
        <v>172</v>
      </c>
      <c r="C57" s="164" t="s">
        <v>173</v>
      </c>
      <c r="D57" s="165"/>
      <c r="E57" s="166"/>
      <c r="F57" s="166"/>
      <c r="G57" s="167"/>
      <c r="H57" s="168"/>
      <c r="I57" s="168"/>
      <c r="O57" s="169">
        <v>1</v>
      </c>
    </row>
    <row r="58" spans="1:104" x14ac:dyDescent="0.2">
      <c r="A58" s="170">
        <v>37</v>
      </c>
      <c r="B58" s="171" t="s">
        <v>174</v>
      </c>
      <c r="C58" s="172" t="s">
        <v>175</v>
      </c>
      <c r="D58" s="173" t="s">
        <v>176</v>
      </c>
      <c r="E58" s="174">
        <v>25</v>
      </c>
      <c r="F58" s="205"/>
      <c r="G58" s="175">
        <f>E58*F58</f>
        <v>0</v>
      </c>
      <c r="O58" s="169">
        <v>2</v>
      </c>
      <c r="AA58" s="145">
        <v>12</v>
      </c>
      <c r="AB58" s="145">
        <v>0</v>
      </c>
      <c r="AC58" s="145">
        <v>109</v>
      </c>
      <c r="AZ58" s="145">
        <v>2</v>
      </c>
      <c r="BA58" s="145">
        <f>IF(AZ58=1,G58,0)</f>
        <v>0</v>
      </c>
      <c r="BB58" s="145">
        <f>IF(AZ58=2,G58,0)</f>
        <v>0</v>
      </c>
      <c r="BC58" s="145">
        <f>IF(AZ58=3,G58,0)</f>
        <v>0</v>
      </c>
      <c r="BD58" s="145">
        <f>IF(AZ58=4,G58,0)</f>
        <v>0</v>
      </c>
      <c r="BE58" s="145">
        <f>IF(AZ58=5,G58,0)</f>
        <v>0</v>
      </c>
      <c r="CA58" s="169">
        <v>12</v>
      </c>
      <c r="CB58" s="169">
        <v>0</v>
      </c>
      <c r="CZ58" s="145">
        <v>0</v>
      </c>
    </row>
    <row r="59" spans="1:104" x14ac:dyDescent="0.2">
      <c r="A59" s="176"/>
      <c r="B59" s="177" t="s">
        <v>76</v>
      </c>
      <c r="C59" s="178" t="str">
        <f>CONCATENATE(B57," ",C57)</f>
        <v>720 Zdravotechnická instalace</v>
      </c>
      <c r="D59" s="179"/>
      <c r="E59" s="180"/>
      <c r="F59" s="181"/>
      <c r="G59" s="182">
        <f>SUM(G57:G58)</f>
        <v>0</v>
      </c>
      <c r="O59" s="169">
        <v>4</v>
      </c>
      <c r="BA59" s="183">
        <f>SUM(BA57:BA58)</f>
        <v>0</v>
      </c>
      <c r="BB59" s="183">
        <f>SUM(BB57:BB58)</f>
        <v>0</v>
      </c>
      <c r="BC59" s="183">
        <f>SUM(BC57:BC58)</f>
        <v>0</v>
      </c>
      <c r="BD59" s="183">
        <f>SUM(BD57:BD58)</f>
        <v>0</v>
      </c>
      <c r="BE59" s="183">
        <f>SUM(BE57:BE58)</f>
        <v>0</v>
      </c>
    </row>
    <row r="60" spans="1:104" x14ac:dyDescent="0.2">
      <c r="A60" s="162" t="s">
        <v>74</v>
      </c>
      <c r="B60" s="163" t="s">
        <v>177</v>
      </c>
      <c r="C60" s="164" t="s">
        <v>178</v>
      </c>
      <c r="D60" s="165"/>
      <c r="E60" s="166"/>
      <c r="F60" s="166"/>
      <c r="G60" s="167"/>
      <c r="H60" s="168"/>
      <c r="I60" s="168"/>
      <c r="O60" s="169">
        <v>1</v>
      </c>
    </row>
    <row r="61" spans="1:104" x14ac:dyDescent="0.2">
      <c r="A61" s="170">
        <v>38</v>
      </c>
      <c r="B61" s="171" t="s">
        <v>179</v>
      </c>
      <c r="C61" s="172" t="s">
        <v>180</v>
      </c>
      <c r="D61" s="173" t="s">
        <v>127</v>
      </c>
      <c r="E61" s="174">
        <v>4</v>
      </c>
      <c r="F61" s="205"/>
      <c r="G61" s="175">
        <f t="shared" ref="G61:G67" si="12">E61*F61</f>
        <v>0</v>
      </c>
      <c r="O61" s="169">
        <v>2</v>
      </c>
      <c r="AA61" s="145">
        <v>1</v>
      </c>
      <c r="AB61" s="145">
        <v>7</v>
      </c>
      <c r="AC61" s="145">
        <v>7</v>
      </c>
      <c r="AZ61" s="145">
        <v>2</v>
      </c>
      <c r="BA61" s="145">
        <f t="shared" ref="BA61:BA67" si="13">IF(AZ61=1,G61,0)</f>
        <v>0</v>
      </c>
      <c r="BB61" s="145">
        <f t="shared" ref="BB61:BB67" si="14">IF(AZ61=2,G61,0)</f>
        <v>0</v>
      </c>
      <c r="BC61" s="145">
        <f t="shared" ref="BC61:BC67" si="15">IF(AZ61=3,G61,0)</f>
        <v>0</v>
      </c>
      <c r="BD61" s="145">
        <f t="shared" ref="BD61:BD67" si="16">IF(AZ61=4,G61,0)</f>
        <v>0</v>
      </c>
      <c r="BE61" s="145">
        <f t="shared" ref="BE61:BE67" si="17">IF(AZ61=5,G61,0)</f>
        <v>0</v>
      </c>
      <c r="CA61" s="169">
        <v>1</v>
      </c>
      <c r="CB61" s="169">
        <v>7</v>
      </c>
      <c r="CZ61" s="145">
        <v>0</v>
      </c>
    </row>
    <row r="62" spans="1:104" x14ac:dyDescent="0.2">
      <c r="A62" s="170">
        <v>39</v>
      </c>
      <c r="B62" s="171" t="s">
        <v>181</v>
      </c>
      <c r="C62" s="172" t="s">
        <v>182</v>
      </c>
      <c r="D62" s="173" t="s">
        <v>87</v>
      </c>
      <c r="E62" s="174">
        <v>24.01</v>
      </c>
      <c r="F62" s="205"/>
      <c r="G62" s="175">
        <f t="shared" si="12"/>
        <v>0</v>
      </c>
      <c r="O62" s="169">
        <v>2</v>
      </c>
      <c r="AA62" s="145">
        <v>1</v>
      </c>
      <c r="AB62" s="145">
        <v>7</v>
      </c>
      <c r="AC62" s="145">
        <v>7</v>
      </c>
      <c r="AZ62" s="145">
        <v>2</v>
      </c>
      <c r="BA62" s="145">
        <f t="shared" si="13"/>
        <v>0</v>
      </c>
      <c r="BB62" s="145">
        <f t="shared" si="14"/>
        <v>0</v>
      </c>
      <c r="BC62" s="145">
        <f t="shared" si="15"/>
        <v>0</v>
      </c>
      <c r="BD62" s="145">
        <f t="shared" si="16"/>
        <v>0</v>
      </c>
      <c r="BE62" s="145">
        <f t="shared" si="17"/>
        <v>0</v>
      </c>
      <c r="CA62" s="169">
        <v>1</v>
      </c>
      <c r="CB62" s="169">
        <v>7</v>
      </c>
      <c r="CZ62" s="145">
        <v>0</v>
      </c>
    </row>
    <row r="63" spans="1:104" x14ac:dyDescent="0.2">
      <c r="A63" s="170">
        <v>40</v>
      </c>
      <c r="B63" s="171" t="s">
        <v>183</v>
      </c>
      <c r="C63" s="172" t="s">
        <v>184</v>
      </c>
      <c r="D63" s="173" t="s">
        <v>87</v>
      </c>
      <c r="E63" s="174">
        <v>24.01</v>
      </c>
      <c r="F63" s="205"/>
      <c r="G63" s="175">
        <f t="shared" si="12"/>
        <v>0</v>
      </c>
      <c r="O63" s="169">
        <v>2</v>
      </c>
      <c r="AA63" s="145">
        <v>1</v>
      </c>
      <c r="AB63" s="145">
        <v>7</v>
      </c>
      <c r="AC63" s="145">
        <v>7</v>
      </c>
      <c r="AZ63" s="145">
        <v>2</v>
      </c>
      <c r="BA63" s="145">
        <f t="shared" si="13"/>
        <v>0</v>
      </c>
      <c r="BB63" s="145">
        <f t="shared" si="14"/>
        <v>0</v>
      </c>
      <c r="BC63" s="145">
        <f t="shared" si="15"/>
        <v>0</v>
      </c>
      <c r="BD63" s="145">
        <f t="shared" si="16"/>
        <v>0</v>
      </c>
      <c r="BE63" s="145">
        <f t="shared" si="17"/>
        <v>0</v>
      </c>
      <c r="CA63" s="169">
        <v>1</v>
      </c>
      <c r="CB63" s="169">
        <v>7</v>
      </c>
      <c r="CZ63" s="145">
        <v>0</v>
      </c>
    </row>
    <row r="64" spans="1:104" x14ac:dyDescent="0.2">
      <c r="A64" s="170">
        <v>41</v>
      </c>
      <c r="B64" s="171" t="s">
        <v>185</v>
      </c>
      <c r="C64" s="172" t="s">
        <v>186</v>
      </c>
      <c r="D64" s="173" t="s">
        <v>87</v>
      </c>
      <c r="E64" s="174">
        <v>24.01</v>
      </c>
      <c r="F64" s="205"/>
      <c r="G64" s="175">
        <f t="shared" si="12"/>
        <v>0</v>
      </c>
      <c r="O64" s="169">
        <v>2</v>
      </c>
      <c r="AA64" s="145">
        <v>1</v>
      </c>
      <c r="AB64" s="145">
        <v>7</v>
      </c>
      <c r="AC64" s="145">
        <v>7</v>
      </c>
      <c r="AZ64" s="145">
        <v>2</v>
      </c>
      <c r="BA64" s="145">
        <f t="shared" si="13"/>
        <v>0</v>
      </c>
      <c r="BB64" s="145">
        <f t="shared" si="14"/>
        <v>0</v>
      </c>
      <c r="BC64" s="145">
        <f t="shared" si="15"/>
        <v>0</v>
      </c>
      <c r="BD64" s="145">
        <f t="shared" si="16"/>
        <v>0</v>
      </c>
      <c r="BE64" s="145">
        <f t="shared" si="17"/>
        <v>0</v>
      </c>
      <c r="CA64" s="169">
        <v>1</v>
      </c>
      <c r="CB64" s="169">
        <v>7</v>
      </c>
      <c r="CZ64" s="145">
        <v>0</v>
      </c>
    </row>
    <row r="65" spans="1:104" x14ac:dyDescent="0.2">
      <c r="A65" s="170">
        <v>42</v>
      </c>
      <c r="B65" s="171" t="s">
        <v>187</v>
      </c>
      <c r="C65" s="172" t="s">
        <v>188</v>
      </c>
      <c r="D65" s="173" t="s">
        <v>87</v>
      </c>
      <c r="E65" s="174">
        <v>24.01</v>
      </c>
      <c r="F65" s="205"/>
      <c r="G65" s="175">
        <f t="shared" si="12"/>
        <v>0</v>
      </c>
      <c r="O65" s="169">
        <v>2</v>
      </c>
      <c r="AA65" s="145">
        <v>1</v>
      </c>
      <c r="AB65" s="145">
        <v>7</v>
      </c>
      <c r="AC65" s="145">
        <v>7</v>
      </c>
      <c r="AZ65" s="145">
        <v>2</v>
      </c>
      <c r="BA65" s="145">
        <f t="shared" si="13"/>
        <v>0</v>
      </c>
      <c r="BB65" s="145">
        <f t="shared" si="14"/>
        <v>0</v>
      </c>
      <c r="BC65" s="145">
        <f t="shared" si="15"/>
        <v>0</v>
      </c>
      <c r="BD65" s="145">
        <f t="shared" si="16"/>
        <v>0</v>
      </c>
      <c r="BE65" s="145">
        <f t="shared" si="17"/>
        <v>0</v>
      </c>
      <c r="CA65" s="169">
        <v>1</v>
      </c>
      <c r="CB65" s="169">
        <v>7</v>
      </c>
      <c r="CZ65" s="145">
        <v>1.6320000000000001E-2</v>
      </c>
    </row>
    <row r="66" spans="1:104" x14ac:dyDescent="0.2">
      <c r="A66" s="170">
        <v>43</v>
      </c>
      <c r="B66" s="171" t="s">
        <v>189</v>
      </c>
      <c r="C66" s="172" t="s">
        <v>190</v>
      </c>
      <c r="D66" s="173" t="s">
        <v>87</v>
      </c>
      <c r="E66" s="174">
        <v>24.01</v>
      </c>
      <c r="F66" s="205"/>
      <c r="G66" s="175">
        <f t="shared" si="12"/>
        <v>0</v>
      </c>
      <c r="O66" s="169">
        <v>2</v>
      </c>
      <c r="AA66" s="145">
        <v>1</v>
      </c>
      <c r="AB66" s="145">
        <v>7</v>
      </c>
      <c r="AC66" s="145">
        <v>7</v>
      </c>
      <c r="AZ66" s="145">
        <v>2</v>
      </c>
      <c r="BA66" s="145">
        <f t="shared" si="13"/>
        <v>0</v>
      </c>
      <c r="BB66" s="145">
        <f t="shared" si="14"/>
        <v>0</v>
      </c>
      <c r="BC66" s="145">
        <f t="shared" si="15"/>
        <v>0</v>
      </c>
      <c r="BD66" s="145">
        <f t="shared" si="16"/>
        <v>0</v>
      </c>
      <c r="BE66" s="145">
        <f t="shared" si="17"/>
        <v>0</v>
      </c>
      <c r="CA66" s="169">
        <v>1</v>
      </c>
      <c r="CB66" s="169">
        <v>7</v>
      </c>
      <c r="CZ66" s="145">
        <v>0</v>
      </c>
    </row>
    <row r="67" spans="1:104" x14ac:dyDescent="0.2">
      <c r="A67" s="170">
        <v>44</v>
      </c>
      <c r="B67" s="171" t="s">
        <v>191</v>
      </c>
      <c r="C67" s="172" t="s">
        <v>192</v>
      </c>
      <c r="D67" s="173" t="s">
        <v>62</v>
      </c>
      <c r="E67" s="174">
        <v>84.334410000000005</v>
      </c>
      <c r="F67" s="205"/>
      <c r="G67" s="175">
        <f t="shared" si="12"/>
        <v>0</v>
      </c>
      <c r="O67" s="169">
        <v>2</v>
      </c>
      <c r="AA67" s="145">
        <v>7</v>
      </c>
      <c r="AB67" s="145">
        <v>1002</v>
      </c>
      <c r="AC67" s="145">
        <v>5</v>
      </c>
      <c r="AZ67" s="145">
        <v>2</v>
      </c>
      <c r="BA67" s="145">
        <f t="shared" si="13"/>
        <v>0</v>
      </c>
      <c r="BB67" s="145">
        <f t="shared" si="14"/>
        <v>0</v>
      </c>
      <c r="BC67" s="145">
        <f t="shared" si="15"/>
        <v>0</v>
      </c>
      <c r="BD67" s="145">
        <f t="shared" si="16"/>
        <v>0</v>
      </c>
      <c r="BE67" s="145">
        <f t="shared" si="17"/>
        <v>0</v>
      </c>
      <c r="CA67" s="169">
        <v>7</v>
      </c>
      <c r="CB67" s="169">
        <v>1002</v>
      </c>
      <c r="CZ67" s="145">
        <v>0</v>
      </c>
    </row>
    <row r="68" spans="1:104" x14ac:dyDescent="0.2">
      <c r="A68" s="176"/>
      <c r="B68" s="177" t="s">
        <v>76</v>
      </c>
      <c r="C68" s="178" t="str">
        <f>CONCATENATE(B60," ",C60)</f>
        <v>735 Otopná tělesa</v>
      </c>
      <c r="D68" s="179"/>
      <c r="E68" s="180"/>
      <c r="F68" s="181"/>
      <c r="G68" s="182">
        <f>SUM(G60:G67)</f>
        <v>0</v>
      </c>
      <c r="O68" s="169">
        <v>4</v>
      </c>
      <c r="BA68" s="183">
        <f>SUM(BA60:BA67)</f>
        <v>0</v>
      </c>
      <c r="BB68" s="183">
        <f>SUM(BB60:BB67)</f>
        <v>0</v>
      </c>
      <c r="BC68" s="183">
        <f>SUM(BC60:BC67)</f>
        <v>0</v>
      </c>
      <c r="BD68" s="183">
        <f>SUM(BD60:BD67)</f>
        <v>0</v>
      </c>
      <c r="BE68" s="183">
        <f>SUM(BE60:BE67)</f>
        <v>0</v>
      </c>
    </row>
    <row r="69" spans="1:104" x14ac:dyDescent="0.2">
      <c r="A69" s="162" t="s">
        <v>74</v>
      </c>
      <c r="B69" s="163" t="s">
        <v>193</v>
      </c>
      <c r="C69" s="164" t="s">
        <v>194</v>
      </c>
      <c r="D69" s="165"/>
      <c r="E69" s="166"/>
      <c r="F69" s="166"/>
      <c r="G69" s="167"/>
      <c r="H69" s="168"/>
      <c r="I69" s="168"/>
      <c r="O69" s="169">
        <v>1</v>
      </c>
    </row>
    <row r="70" spans="1:104" x14ac:dyDescent="0.2">
      <c r="A70" s="170">
        <v>45</v>
      </c>
      <c r="B70" s="171" t="s">
        <v>195</v>
      </c>
      <c r="C70" s="172" t="s">
        <v>196</v>
      </c>
      <c r="D70" s="173" t="s">
        <v>87</v>
      </c>
      <c r="E70" s="174">
        <v>18.399999999999999</v>
      </c>
      <c r="F70" s="205"/>
      <c r="G70" s="175">
        <f>E70*F70</f>
        <v>0</v>
      </c>
      <c r="O70" s="169">
        <v>2</v>
      </c>
      <c r="AA70" s="145">
        <v>1</v>
      </c>
      <c r="AB70" s="145">
        <v>0</v>
      </c>
      <c r="AC70" s="145">
        <v>0</v>
      </c>
      <c r="AZ70" s="145">
        <v>2</v>
      </c>
      <c r="BA70" s="145">
        <f>IF(AZ70=1,G70,0)</f>
        <v>0</v>
      </c>
      <c r="BB70" s="145">
        <f>IF(AZ70=2,G70,0)</f>
        <v>0</v>
      </c>
      <c r="BC70" s="145">
        <f>IF(AZ70=3,G70,0)</f>
        <v>0</v>
      </c>
      <c r="BD70" s="145">
        <f>IF(AZ70=4,G70,0)</f>
        <v>0</v>
      </c>
      <c r="BE70" s="145">
        <f>IF(AZ70=5,G70,0)</f>
        <v>0</v>
      </c>
      <c r="CA70" s="169">
        <v>1</v>
      </c>
      <c r="CB70" s="169">
        <v>0</v>
      </c>
      <c r="CZ70" s="145">
        <v>1.6000000000000001E-4</v>
      </c>
    </row>
    <row r="71" spans="1:104" x14ac:dyDescent="0.2">
      <c r="A71" s="170">
        <v>46</v>
      </c>
      <c r="B71" s="171" t="s">
        <v>197</v>
      </c>
      <c r="C71" s="172" t="s">
        <v>198</v>
      </c>
      <c r="D71" s="173" t="s">
        <v>62</v>
      </c>
      <c r="E71" s="174">
        <v>5.9063999999999997</v>
      </c>
      <c r="F71" s="205"/>
      <c r="G71" s="175">
        <f>E71*F71</f>
        <v>0</v>
      </c>
      <c r="O71" s="169">
        <v>2</v>
      </c>
      <c r="AA71" s="145">
        <v>7</v>
      </c>
      <c r="AB71" s="145">
        <v>1002</v>
      </c>
      <c r="AC71" s="145">
        <v>5</v>
      </c>
      <c r="AZ71" s="145">
        <v>2</v>
      </c>
      <c r="BA71" s="145">
        <f>IF(AZ71=1,G71,0)</f>
        <v>0</v>
      </c>
      <c r="BB71" s="145">
        <f>IF(AZ71=2,G71,0)</f>
        <v>0</v>
      </c>
      <c r="BC71" s="145">
        <f>IF(AZ71=3,G71,0)</f>
        <v>0</v>
      </c>
      <c r="BD71" s="145">
        <f>IF(AZ71=4,G71,0)</f>
        <v>0</v>
      </c>
      <c r="BE71" s="145">
        <f>IF(AZ71=5,G71,0)</f>
        <v>0</v>
      </c>
      <c r="CA71" s="169">
        <v>7</v>
      </c>
      <c r="CB71" s="169">
        <v>1002</v>
      </c>
      <c r="CZ71" s="145">
        <v>0</v>
      </c>
    </row>
    <row r="72" spans="1:104" x14ac:dyDescent="0.2">
      <c r="A72" s="176"/>
      <c r="B72" s="177" t="s">
        <v>76</v>
      </c>
      <c r="C72" s="178" t="str">
        <f>CONCATENATE(B69," ",C69)</f>
        <v>762 Konstrukce tesařské</v>
      </c>
      <c r="D72" s="179"/>
      <c r="E72" s="180"/>
      <c r="F72" s="181"/>
      <c r="G72" s="182">
        <f>SUM(G69:G71)</f>
        <v>0</v>
      </c>
      <c r="O72" s="169">
        <v>4</v>
      </c>
      <c r="BA72" s="183">
        <f>SUM(BA69:BA71)</f>
        <v>0</v>
      </c>
      <c r="BB72" s="183">
        <f>SUM(BB69:BB71)</f>
        <v>0</v>
      </c>
      <c r="BC72" s="183">
        <f>SUM(BC69:BC71)</f>
        <v>0</v>
      </c>
      <c r="BD72" s="183">
        <f>SUM(BD69:BD71)</f>
        <v>0</v>
      </c>
      <c r="BE72" s="183">
        <f>SUM(BE69:BE71)</f>
        <v>0</v>
      </c>
    </row>
    <row r="73" spans="1:104" x14ac:dyDescent="0.2">
      <c r="A73" s="162" t="s">
        <v>74</v>
      </c>
      <c r="B73" s="163" t="s">
        <v>199</v>
      </c>
      <c r="C73" s="164" t="s">
        <v>200</v>
      </c>
      <c r="D73" s="165"/>
      <c r="E73" s="166"/>
      <c r="F73" s="166"/>
      <c r="G73" s="167"/>
      <c r="H73" s="168"/>
      <c r="I73" s="168"/>
      <c r="O73" s="169">
        <v>1</v>
      </c>
    </row>
    <row r="74" spans="1:104" ht="22.5" x14ac:dyDescent="0.2">
      <c r="A74" s="170">
        <v>47</v>
      </c>
      <c r="B74" s="171" t="s">
        <v>201</v>
      </c>
      <c r="C74" s="172" t="s">
        <v>202</v>
      </c>
      <c r="D74" s="173" t="s">
        <v>127</v>
      </c>
      <c r="E74" s="174">
        <v>2</v>
      </c>
      <c r="F74" s="205"/>
      <c r="G74" s="175">
        <f t="shared" ref="G74:G80" si="18">E74*F74</f>
        <v>0</v>
      </c>
      <c r="O74" s="169">
        <v>2</v>
      </c>
      <c r="AA74" s="145">
        <v>1</v>
      </c>
      <c r="AB74" s="145">
        <v>7</v>
      </c>
      <c r="AC74" s="145">
        <v>7</v>
      </c>
      <c r="AZ74" s="145">
        <v>2</v>
      </c>
      <c r="BA74" s="145">
        <f t="shared" ref="BA74:BA80" si="19">IF(AZ74=1,G74,0)</f>
        <v>0</v>
      </c>
      <c r="BB74" s="145">
        <f t="shared" ref="BB74:BB80" si="20">IF(AZ74=2,G74,0)</f>
        <v>0</v>
      </c>
      <c r="BC74" s="145">
        <f t="shared" ref="BC74:BC80" si="21">IF(AZ74=3,G74,0)</f>
        <v>0</v>
      </c>
      <c r="BD74" s="145">
        <f t="shared" ref="BD74:BD80" si="22">IF(AZ74=4,G74,0)</f>
        <v>0</v>
      </c>
      <c r="BE74" s="145">
        <f t="shared" ref="BE74:BE80" si="23">IF(AZ74=5,G74,0)</f>
        <v>0</v>
      </c>
      <c r="CA74" s="169">
        <v>1</v>
      </c>
      <c r="CB74" s="169">
        <v>7</v>
      </c>
      <c r="CZ74" s="145">
        <v>0</v>
      </c>
    </row>
    <row r="75" spans="1:104" x14ac:dyDescent="0.2">
      <c r="A75" s="170">
        <v>48</v>
      </c>
      <c r="B75" s="171" t="s">
        <v>203</v>
      </c>
      <c r="C75" s="172" t="s">
        <v>204</v>
      </c>
      <c r="D75" s="173" t="s">
        <v>120</v>
      </c>
      <c r="E75" s="174">
        <v>20.38</v>
      </c>
      <c r="F75" s="205"/>
      <c r="G75" s="175">
        <f t="shared" si="18"/>
        <v>0</v>
      </c>
      <c r="O75" s="169">
        <v>2</v>
      </c>
      <c r="AA75" s="145">
        <v>1</v>
      </c>
      <c r="AB75" s="145">
        <v>7</v>
      </c>
      <c r="AC75" s="145">
        <v>7</v>
      </c>
      <c r="AZ75" s="145">
        <v>2</v>
      </c>
      <c r="BA75" s="145">
        <f t="shared" si="19"/>
        <v>0</v>
      </c>
      <c r="BB75" s="145">
        <f t="shared" si="20"/>
        <v>0</v>
      </c>
      <c r="BC75" s="145">
        <f t="shared" si="21"/>
        <v>0</v>
      </c>
      <c r="BD75" s="145">
        <f t="shared" si="22"/>
        <v>0</v>
      </c>
      <c r="BE75" s="145">
        <f t="shared" si="23"/>
        <v>0</v>
      </c>
      <c r="CA75" s="169">
        <v>1</v>
      </c>
      <c r="CB75" s="169">
        <v>7</v>
      </c>
      <c r="CZ75" s="145">
        <v>6.0000000000000002E-5</v>
      </c>
    </row>
    <row r="76" spans="1:104" x14ac:dyDescent="0.2">
      <c r="A76" s="170">
        <v>49</v>
      </c>
      <c r="B76" s="171" t="s">
        <v>205</v>
      </c>
      <c r="C76" s="172" t="s">
        <v>206</v>
      </c>
      <c r="D76" s="173" t="s">
        <v>75</v>
      </c>
      <c r="E76" s="174">
        <v>1</v>
      </c>
      <c r="F76" s="205"/>
      <c r="G76" s="175">
        <f t="shared" si="18"/>
        <v>0</v>
      </c>
      <c r="O76" s="169">
        <v>2</v>
      </c>
      <c r="AA76" s="145">
        <v>12</v>
      </c>
      <c r="AB76" s="145">
        <v>1</v>
      </c>
      <c r="AC76" s="145">
        <v>85</v>
      </c>
      <c r="AZ76" s="145">
        <v>2</v>
      </c>
      <c r="BA76" s="145">
        <f t="shared" si="19"/>
        <v>0</v>
      </c>
      <c r="BB76" s="145">
        <f t="shared" si="20"/>
        <v>0</v>
      </c>
      <c r="BC76" s="145">
        <f t="shared" si="21"/>
        <v>0</v>
      </c>
      <c r="BD76" s="145">
        <f t="shared" si="22"/>
        <v>0</v>
      </c>
      <c r="BE76" s="145">
        <f t="shared" si="23"/>
        <v>0</v>
      </c>
      <c r="CA76" s="169">
        <v>12</v>
      </c>
      <c r="CB76" s="169">
        <v>1</v>
      </c>
      <c r="CZ76" s="145">
        <v>0</v>
      </c>
    </row>
    <row r="77" spans="1:104" x14ac:dyDescent="0.2">
      <c r="A77" s="170">
        <v>50</v>
      </c>
      <c r="B77" s="171" t="s">
        <v>205</v>
      </c>
      <c r="C77" s="172" t="s">
        <v>206</v>
      </c>
      <c r="D77" s="173" t="s">
        <v>75</v>
      </c>
      <c r="E77" s="174">
        <v>1</v>
      </c>
      <c r="F77" s="205"/>
      <c r="G77" s="175">
        <f t="shared" si="18"/>
        <v>0</v>
      </c>
      <c r="O77" s="169">
        <v>2</v>
      </c>
      <c r="AA77" s="145">
        <v>12</v>
      </c>
      <c r="AB77" s="145">
        <v>1</v>
      </c>
      <c r="AC77" s="145">
        <v>110</v>
      </c>
      <c r="AZ77" s="145">
        <v>2</v>
      </c>
      <c r="BA77" s="145">
        <f t="shared" si="19"/>
        <v>0</v>
      </c>
      <c r="BB77" s="145">
        <f t="shared" si="20"/>
        <v>0</v>
      </c>
      <c r="BC77" s="145">
        <f t="shared" si="21"/>
        <v>0</v>
      </c>
      <c r="BD77" s="145">
        <f t="shared" si="22"/>
        <v>0</v>
      </c>
      <c r="BE77" s="145">
        <f t="shared" si="23"/>
        <v>0</v>
      </c>
      <c r="CA77" s="169">
        <v>12</v>
      </c>
      <c r="CB77" s="169">
        <v>1</v>
      </c>
      <c r="CZ77" s="145">
        <v>0</v>
      </c>
    </row>
    <row r="78" spans="1:104" ht="22.5" x14ac:dyDescent="0.2">
      <c r="A78" s="170">
        <v>51</v>
      </c>
      <c r="B78" s="171" t="s">
        <v>207</v>
      </c>
      <c r="C78" s="172" t="s">
        <v>208</v>
      </c>
      <c r="D78" s="173" t="s">
        <v>75</v>
      </c>
      <c r="E78" s="174">
        <v>1</v>
      </c>
      <c r="F78" s="205"/>
      <c r="G78" s="175">
        <f t="shared" si="18"/>
        <v>0</v>
      </c>
      <c r="O78" s="169">
        <v>2</v>
      </c>
      <c r="AA78" s="145">
        <v>12</v>
      </c>
      <c r="AB78" s="145">
        <v>1</v>
      </c>
      <c r="AC78" s="145">
        <v>112</v>
      </c>
      <c r="AZ78" s="145">
        <v>2</v>
      </c>
      <c r="BA78" s="145">
        <f t="shared" si="19"/>
        <v>0</v>
      </c>
      <c r="BB78" s="145">
        <f t="shared" si="20"/>
        <v>0</v>
      </c>
      <c r="BC78" s="145">
        <f t="shared" si="21"/>
        <v>0</v>
      </c>
      <c r="BD78" s="145">
        <f t="shared" si="22"/>
        <v>0</v>
      </c>
      <c r="BE78" s="145">
        <f t="shared" si="23"/>
        <v>0</v>
      </c>
      <c r="CA78" s="169">
        <v>12</v>
      </c>
      <c r="CB78" s="169">
        <v>1</v>
      </c>
      <c r="CZ78" s="145">
        <v>0</v>
      </c>
    </row>
    <row r="79" spans="1:104" x14ac:dyDescent="0.2">
      <c r="A79" s="170">
        <v>52</v>
      </c>
      <c r="B79" s="171" t="s">
        <v>209</v>
      </c>
      <c r="C79" s="172" t="s">
        <v>210</v>
      </c>
      <c r="D79" s="173" t="s">
        <v>75</v>
      </c>
      <c r="E79" s="174">
        <v>1</v>
      </c>
      <c r="F79" s="205"/>
      <c r="G79" s="175">
        <f t="shared" si="18"/>
        <v>0</v>
      </c>
      <c r="O79" s="169">
        <v>2</v>
      </c>
      <c r="AA79" s="145">
        <v>12</v>
      </c>
      <c r="AB79" s="145">
        <v>1</v>
      </c>
      <c r="AC79" s="145">
        <v>88</v>
      </c>
      <c r="AZ79" s="145">
        <v>2</v>
      </c>
      <c r="BA79" s="145">
        <f t="shared" si="19"/>
        <v>0</v>
      </c>
      <c r="BB79" s="145">
        <f t="shared" si="20"/>
        <v>0</v>
      </c>
      <c r="BC79" s="145">
        <f t="shared" si="21"/>
        <v>0</v>
      </c>
      <c r="BD79" s="145">
        <f t="shared" si="22"/>
        <v>0</v>
      </c>
      <c r="BE79" s="145">
        <f t="shared" si="23"/>
        <v>0</v>
      </c>
      <c r="CA79" s="169">
        <v>12</v>
      </c>
      <c r="CB79" s="169">
        <v>1</v>
      </c>
      <c r="CZ79" s="145">
        <v>0</v>
      </c>
    </row>
    <row r="80" spans="1:104" x14ac:dyDescent="0.2">
      <c r="A80" s="170">
        <v>53</v>
      </c>
      <c r="B80" s="171" t="s">
        <v>211</v>
      </c>
      <c r="C80" s="172" t="s">
        <v>212</v>
      </c>
      <c r="D80" s="173" t="s">
        <v>62</v>
      </c>
      <c r="E80" s="174">
        <v>268.48419999999999</v>
      </c>
      <c r="F80" s="205"/>
      <c r="G80" s="175">
        <f t="shared" si="18"/>
        <v>0</v>
      </c>
      <c r="O80" s="169">
        <v>2</v>
      </c>
      <c r="AA80" s="145">
        <v>7</v>
      </c>
      <c r="AB80" s="145">
        <v>1002</v>
      </c>
      <c r="AC80" s="145">
        <v>5</v>
      </c>
      <c r="AZ80" s="145">
        <v>2</v>
      </c>
      <c r="BA80" s="145">
        <f t="shared" si="19"/>
        <v>0</v>
      </c>
      <c r="BB80" s="145">
        <f t="shared" si="20"/>
        <v>0</v>
      </c>
      <c r="BC80" s="145">
        <f t="shared" si="21"/>
        <v>0</v>
      </c>
      <c r="BD80" s="145">
        <f t="shared" si="22"/>
        <v>0</v>
      </c>
      <c r="BE80" s="145">
        <f t="shared" si="23"/>
        <v>0</v>
      </c>
      <c r="CA80" s="169">
        <v>7</v>
      </c>
      <c r="CB80" s="169">
        <v>1002</v>
      </c>
      <c r="CZ80" s="145">
        <v>0</v>
      </c>
    </row>
    <row r="81" spans="1:104" x14ac:dyDescent="0.2">
      <c r="A81" s="176"/>
      <c r="B81" s="177" t="s">
        <v>76</v>
      </c>
      <c r="C81" s="178" t="str">
        <f>CONCATENATE(B73," ",C73)</f>
        <v>766 Konstrukce truhlářské</v>
      </c>
      <c r="D81" s="179"/>
      <c r="E81" s="180"/>
      <c r="F81" s="181"/>
      <c r="G81" s="182">
        <f>SUM(G73:G80)</f>
        <v>0</v>
      </c>
      <c r="O81" s="169">
        <v>4</v>
      </c>
      <c r="BA81" s="183">
        <f>SUM(BA73:BA80)</f>
        <v>0</v>
      </c>
      <c r="BB81" s="183">
        <f>SUM(BB73:BB80)</f>
        <v>0</v>
      </c>
      <c r="BC81" s="183">
        <f>SUM(BC73:BC80)</f>
        <v>0</v>
      </c>
      <c r="BD81" s="183">
        <f>SUM(BD73:BD80)</f>
        <v>0</v>
      </c>
      <c r="BE81" s="183">
        <f>SUM(BE73:BE80)</f>
        <v>0</v>
      </c>
    </row>
    <row r="82" spans="1:104" x14ac:dyDescent="0.2">
      <c r="A82" s="162" t="s">
        <v>74</v>
      </c>
      <c r="B82" s="163" t="s">
        <v>213</v>
      </c>
      <c r="C82" s="164" t="s">
        <v>214</v>
      </c>
      <c r="D82" s="165"/>
      <c r="E82" s="166"/>
      <c r="F82" s="166"/>
      <c r="G82" s="167"/>
      <c r="H82" s="168"/>
      <c r="I82" s="168"/>
      <c r="O82" s="169">
        <v>1</v>
      </c>
    </row>
    <row r="83" spans="1:104" x14ac:dyDescent="0.2">
      <c r="A83" s="170">
        <v>54</v>
      </c>
      <c r="B83" s="171" t="s">
        <v>215</v>
      </c>
      <c r="C83" s="172" t="s">
        <v>216</v>
      </c>
      <c r="D83" s="173" t="s">
        <v>127</v>
      </c>
      <c r="E83" s="174">
        <v>1</v>
      </c>
      <c r="F83" s="205"/>
      <c r="G83" s="175">
        <f t="shared" ref="G83:G88" si="24">E83*F83</f>
        <v>0</v>
      </c>
      <c r="O83" s="169">
        <v>2</v>
      </c>
      <c r="AA83" s="145">
        <v>1</v>
      </c>
      <c r="AB83" s="145">
        <v>7</v>
      </c>
      <c r="AC83" s="145">
        <v>7</v>
      </c>
      <c r="AZ83" s="145">
        <v>2</v>
      </c>
      <c r="BA83" s="145">
        <f t="shared" ref="BA83:BA88" si="25">IF(AZ83=1,G83,0)</f>
        <v>0</v>
      </c>
      <c r="BB83" s="145">
        <f t="shared" ref="BB83:BB88" si="26">IF(AZ83=2,G83,0)</f>
        <v>0</v>
      </c>
      <c r="BC83" s="145">
        <f t="shared" ref="BC83:BC88" si="27">IF(AZ83=3,G83,0)</f>
        <v>0</v>
      </c>
      <c r="BD83" s="145">
        <f t="shared" ref="BD83:BD88" si="28">IF(AZ83=4,G83,0)</f>
        <v>0</v>
      </c>
      <c r="BE83" s="145">
        <f t="shared" ref="BE83:BE88" si="29">IF(AZ83=5,G83,0)</f>
        <v>0</v>
      </c>
      <c r="CA83" s="169">
        <v>1</v>
      </c>
      <c r="CB83" s="169">
        <v>7</v>
      </c>
      <c r="CZ83" s="145">
        <v>0</v>
      </c>
    </row>
    <row r="84" spans="1:104" x14ac:dyDescent="0.2">
      <c r="A84" s="170">
        <v>55</v>
      </c>
      <c r="B84" s="171" t="s">
        <v>217</v>
      </c>
      <c r="C84" s="172" t="s">
        <v>218</v>
      </c>
      <c r="D84" s="173" t="s">
        <v>219</v>
      </c>
      <c r="E84" s="174">
        <v>246.976</v>
      </c>
      <c r="F84" s="205"/>
      <c r="G84" s="175">
        <f t="shared" si="24"/>
        <v>0</v>
      </c>
      <c r="O84" s="169">
        <v>2</v>
      </c>
      <c r="AA84" s="145">
        <v>1</v>
      </c>
      <c r="AB84" s="145">
        <v>7</v>
      </c>
      <c r="AC84" s="145">
        <v>7</v>
      </c>
      <c r="AZ84" s="145">
        <v>2</v>
      </c>
      <c r="BA84" s="145">
        <f t="shared" si="25"/>
        <v>0</v>
      </c>
      <c r="BB84" s="145">
        <f t="shared" si="26"/>
        <v>0</v>
      </c>
      <c r="BC84" s="145">
        <f t="shared" si="27"/>
        <v>0</v>
      </c>
      <c r="BD84" s="145">
        <f t="shared" si="28"/>
        <v>0</v>
      </c>
      <c r="BE84" s="145">
        <f t="shared" si="29"/>
        <v>0</v>
      </c>
      <c r="CA84" s="169">
        <v>1</v>
      </c>
      <c r="CB84" s="169">
        <v>7</v>
      </c>
      <c r="CZ84" s="145">
        <v>5.0000000000000002E-5</v>
      </c>
    </row>
    <row r="85" spans="1:104" ht="22.5" x14ac:dyDescent="0.2">
      <c r="A85" s="170">
        <v>56</v>
      </c>
      <c r="B85" s="171" t="s">
        <v>220</v>
      </c>
      <c r="C85" s="172" t="s">
        <v>221</v>
      </c>
      <c r="D85" s="173" t="s">
        <v>127</v>
      </c>
      <c r="E85" s="174">
        <v>1</v>
      </c>
      <c r="F85" s="205"/>
      <c r="G85" s="175">
        <f t="shared" si="24"/>
        <v>0</v>
      </c>
      <c r="O85" s="169">
        <v>2</v>
      </c>
      <c r="AA85" s="145">
        <v>3</v>
      </c>
      <c r="AB85" s="145">
        <v>7</v>
      </c>
      <c r="AC85" s="145" t="s">
        <v>220</v>
      </c>
      <c r="AZ85" s="145">
        <v>2</v>
      </c>
      <c r="BA85" s="145">
        <f t="shared" si="25"/>
        <v>0</v>
      </c>
      <c r="BB85" s="145">
        <f t="shared" si="26"/>
        <v>0</v>
      </c>
      <c r="BC85" s="145">
        <f t="shared" si="27"/>
        <v>0</v>
      </c>
      <c r="BD85" s="145">
        <f t="shared" si="28"/>
        <v>0</v>
      </c>
      <c r="BE85" s="145">
        <f t="shared" si="29"/>
        <v>0</v>
      </c>
      <c r="CA85" s="169">
        <v>3</v>
      </c>
      <c r="CB85" s="169">
        <v>7</v>
      </c>
      <c r="CZ85" s="145">
        <v>4.2599999999999999E-2</v>
      </c>
    </row>
    <row r="86" spans="1:104" ht="22.5" x14ac:dyDescent="0.2">
      <c r="A86" s="170">
        <v>57</v>
      </c>
      <c r="B86" s="171" t="s">
        <v>222</v>
      </c>
      <c r="C86" s="172" t="s">
        <v>223</v>
      </c>
      <c r="D86" s="173" t="s">
        <v>75</v>
      </c>
      <c r="E86" s="174">
        <v>4</v>
      </c>
      <c r="F86" s="205"/>
      <c r="G86" s="175">
        <f t="shared" si="24"/>
        <v>0</v>
      </c>
      <c r="O86" s="169">
        <v>2</v>
      </c>
      <c r="AA86" s="145">
        <v>12</v>
      </c>
      <c r="AB86" s="145">
        <v>1</v>
      </c>
      <c r="AC86" s="145">
        <v>54</v>
      </c>
      <c r="AZ86" s="145">
        <v>2</v>
      </c>
      <c r="BA86" s="145">
        <f t="shared" si="25"/>
        <v>0</v>
      </c>
      <c r="BB86" s="145">
        <f t="shared" si="26"/>
        <v>0</v>
      </c>
      <c r="BC86" s="145">
        <f t="shared" si="27"/>
        <v>0</v>
      </c>
      <c r="BD86" s="145">
        <f t="shared" si="28"/>
        <v>0</v>
      </c>
      <c r="BE86" s="145">
        <f t="shared" si="29"/>
        <v>0</v>
      </c>
      <c r="CA86" s="169">
        <v>12</v>
      </c>
      <c r="CB86" s="169">
        <v>1</v>
      </c>
      <c r="CZ86" s="145">
        <v>0</v>
      </c>
    </row>
    <row r="87" spans="1:104" ht="22.5" x14ac:dyDescent="0.2">
      <c r="A87" s="170">
        <v>58</v>
      </c>
      <c r="B87" s="171" t="s">
        <v>224</v>
      </c>
      <c r="C87" s="172" t="s">
        <v>225</v>
      </c>
      <c r="D87" s="173" t="s">
        <v>75</v>
      </c>
      <c r="E87" s="174">
        <v>4</v>
      </c>
      <c r="F87" s="205"/>
      <c r="G87" s="175">
        <f t="shared" si="24"/>
        <v>0</v>
      </c>
      <c r="O87" s="169">
        <v>2</v>
      </c>
      <c r="AA87" s="145">
        <v>12</v>
      </c>
      <c r="AB87" s="145">
        <v>1</v>
      </c>
      <c r="AC87" s="145">
        <v>55</v>
      </c>
      <c r="AZ87" s="145">
        <v>2</v>
      </c>
      <c r="BA87" s="145">
        <f t="shared" si="25"/>
        <v>0</v>
      </c>
      <c r="BB87" s="145">
        <f t="shared" si="26"/>
        <v>0</v>
      </c>
      <c r="BC87" s="145">
        <f t="shared" si="27"/>
        <v>0</v>
      </c>
      <c r="BD87" s="145">
        <f t="shared" si="28"/>
        <v>0</v>
      </c>
      <c r="BE87" s="145">
        <f t="shared" si="29"/>
        <v>0</v>
      </c>
      <c r="CA87" s="169">
        <v>12</v>
      </c>
      <c r="CB87" s="169">
        <v>1</v>
      </c>
      <c r="CZ87" s="145">
        <v>0</v>
      </c>
    </row>
    <row r="88" spans="1:104" x14ac:dyDescent="0.2">
      <c r="A88" s="170">
        <v>59</v>
      </c>
      <c r="B88" s="171" t="s">
        <v>226</v>
      </c>
      <c r="C88" s="172" t="s">
        <v>227</v>
      </c>
      <c r="D88" s="173" t="s">
        <v>62</v>
      </c>
      <c r="E88" s="174">
        <v>195.56692799999999</v>
      </c>
      <c r="F88" s="205"/>
      <c r="G88" s="175">
        <f t="shared" si="24"/>
        <v>0</v>
      </c>
      <c r="O88" s="169">
        <v>2</v>
      </c>
      <c r="AA88" s="145">
        <v>7</v>
      </c>
      <c r="AB88" s="145">
        <v>1002</v>
      </c>
      <c r="AC88" s="145">
        <v>5</v>
      </c>
      <c r="AZ88" s="145">
        <v>2</v>
      </c>
      <c r="BA88" s="145">
        <f t="shared" si="25"/>
        <v>0</v>
      </c>
      <c r="BB88" s="145">
        <f t="shared" si="26"/>
        <v>0</v>
      </c>
      <c r="BC88" s="145">
        <f t="shared" si="27"/>
        <v>0</v>
      </c>
      <c r="BD88" s="145">
        <f t="shared" si="28"/>
        <v>0</v>
      </c>
      <c r="BE88" s="145">
        <f t="shared" si="29"/>
        <v>0</v>
      </c>
      <c r="CA88" s="169">
        <v>7</v>
      </c>
      <c r="CB88" s="169">
        <v>1002</v>
      </c>
      <c r="CZ88" s="145">
        <v>0</v>
      </c>
    </row>
    <row r="89" spans="1:104" x14ac:dyDescent="0.2">
      <c r="A89" s="176"/>
      <c r="B89" s="177" t="s">
        <v>76</v>
      </c>
      <c r="C89" s="178" t="str">
        <f>CONCATENATE(B82," ",C82)</f>
        <v>767 Konstrukce zámečnické</v>
      </c>
      <c r="D89" s="179"/>
      <c r="E89" s="180"/>
      <c r="F89" s="181"/>
      <c r="G89" s="182">
        <f>SUM(G82:G88)</f>
        <v>0</v>
      </c>
      <c r="O89" s="169">
        <v>4</v>
      </c>
      <c r="BA89" s="183">
        <f>SUM(BA82:BA88)</f>
        <v>0</v>
      </c>
      <c r="BB89" s="183">
        <f>SUM(BB82:BB88)</f>
        <v>0</v>
      </c>
      <c r="BC89" s="183">
        <f>SUM(BC82:BC88)</f>
        <v>0</v>
      </c>
      <c r="BD89" s="183">
        <f>SUM(BD82:BD88)</f>
        <v>0</v>
      </c>
      <c r="BE89" s="183">
        <f>SUM(BE82:BE88)</f>
        <v>0</v>
      </c>
    </row>
    <row r="90" spans="1:104" x14ac:dyDescent="0.2">
      <c r="A90" s="162" t="s">
        <v>74</v>
      </c>
      <c r="B90" s="163" t="s">
        <v>228</v>
      </c>
      <c r="C90" s="164" t="s">
        <v>229</v>
      </c>
      <c r="D90" s="165"/>
      <c r="E90" s="166"/>
      <c r="F90" s="166"/>
      <c r="G90" s="167"/>
      <c r="H90" s="168"/>
      <c r="I90" s="168"/>
      <c r="O90" s="169">
        <v>1</v>
      </c>
    </row>
    <row r="91" spans="1:104" ht="22.5" x14ac:dyDescent="0.2">
      <c r="A91" s="170">
        <v>60</v>
      </c>
      <c r="B91" s="171" t="s">
        <v>230</v>
      </c>
      <c r="C91" s="172" t="s">
        <v>300</v>
      </c>
      <c r="D91" s="173" t="s">
        <v>231</v>
      </c>
      <c r="E91" s="174">
        <v>1</v>
      </c>
      <c r="F91" s="205"/>
      <c r="G91" s="175">
        <f>E91*F91</f>
        <v>0</v>
      </c>
      <c r="O91" s="169">
        <v>2</v>
      </c>
      <c r="AA91" s="145">
        <v>12</v>
      </c>
      <c r="AB91" s="145">
        <v>0</v>
      </c>
      <c r="AC91" s="145">
        <v>97</v>
      </c>
      <c r="AZ91" s="145">
        <v>2</v>
      </c>
      <c r="BA91" s="145">
        <f>IF(AZ91=1,G91,0)</f>
        <v>0</v>
      </c>
      <c r="BB91" s="145">
        <f>IF(AZ91=2,G91,0)</f>
        <v>0</v>
      </c>
      <c r="BC91" s="145">
        <f>IF(AZ91=3,G91,0)</f>
        <v>0</v>
      </c>
      <c r="BD91" s="145">
        <f>IF(AZ91=4,G91,0)</f>
        <v>0</v>
      </c>
      <c r="BE91" s="145">
        <f>IF(AZ91=5,G91,0)</f>
        <v>0</v>
      </c>
      <c r="CA91" s="169">
        <v>12</v>
      </c>
      <c r="CB91" s="169">
        <v>0</v>
      </c>
      <c r="CZ91" s="145">
        <v>0</v>
      </c>
    </row>
    <row r="92" spans="1:104" x14ac:dyDescent="0.2">
      <c r="A92" s="176"/>
      <c r="B92" s="177" t="s">
        <v>76</v>
      </c>
      <c r="C92" s="178" t="str">
        <f>CONCATENATE(B90," ",C90)</f>
        <v>777 Podlahy ze syntetických hmot</v>
      </c>
      <c r="D92" s="179"/>
      <c r="E92" s="180"/>
      <c r="F92" s="181"/>
      <c r="G92" s="182">
        <f>SUM(G90:G91)</f>
        <v>0</v>
      </c>
      <c r="O92" s="169">
        <v>4</v>
      </c>
      <c r="BA92" s="183">
        <f>SUM(BA90:BA91)</f>
        <v>0</v>
      </c>
      <c r="BB92" s="183">
        <f>SUM(BB90:BB91)</f>
        <v>0</v>
      </c>
      <c r="BC92" s="183">
        <f>SUM(BC90:BC91)</f>
        <v>0</v>
      </c>
      <c r="BD92" s="183">
        <f>SUM(BD90:BD91)</f>
        <v>0</v>
      </c>
      <c r="BE92" s="183">
        <f>SUM(BE90:BE91)</f>
        <v>0</v>
      </c>
    </row>
    <row r="93" spans="1:104" x14ac:dyDescent="0.2">
      <c r="A93" s="162" t="s">
        <v>74</v>
      </c>
      <c r="B93" s="163" t="s">
        <v>232</v>
      </c>
      <c r="C93" s="164" t="s">
        <v>233</v>
      </c>
      <c r="D93" s="165"/>
      <c r="E93" s="166"/>
      <c r="F93" s="166"/>
      <c r="G93" s="167"/>
      <c r="H93" s="168"/>
      <c r="I93" s="168"/>
      <c r="O93" s="169">
        <v>1</v>
      </c>
    </row>
    <row r="94" spans="1:104" ht="22.5" x14ac:dyDescent="0.2">
      <c r="A94" s="170">
        <v>61</v>
      </c>
      <c r="B94" s="171" t="s">
        <v>234</v>
      </c>
      <c r="C94" s="172" t="s">
        <v>235</v>
      </c>
      <c r="D94" s="173" t="s">
        <v>75</v>
      </c>
      <c r="E94" s="174">
        <v>10</v>
      </c>
      <c r="F94" s="205"/>
      <c r="G94" s="175">
        <f t="shared" ref="G94:G100" si="30">E94*F94</f>
        <v>0</v>
      </c>
      <c r="O94" s="169">
        <v>2</v>
      </c>
      <c r="AA94" s="145">
        <v>1</v>
      </c>
      <c r="AB94" s="145">
        <v>7</v>
      </c>
      <c r="AC94" s="145">
        <v>7</v>
      </c>
      <c r="AZ94" s="145">
        <v>2</v>
      </c>
      <c r="BA94" s="145">
        <f t="shared" ref="BA94:BA100" si="31">IF(AZ94=1,G94,0)</f>
        <v>0</v>
      </c>
      <c r="BB94" s="145">
        <f t="shared" ref="BB94:BB100" si="32">IF(AZ94=2,G94,0)</f>
        <v>0</v>
      </c>
      <c r="BC94" s="145">
        <f t="shared" ref="BC94:BC100" si="33">IF(AZ94=3,G94,0)</f>
        <v>0</v>
      </c>
      <c r="BD94" s="145">
        <f t="shared" ref="BD94:BD100" si="34">IF(AZ94=4,G94,0)</f>
        <v>0</v>
      </c>
      <c r="BE94" s="145">
        <f t="shared" ref="BE94:BE100" si="35">IF(AZ94=5,G94,0)</f>
        <v>0</v>
      </c>
      <c r="CA94" s="169">
        <v>1</v>
      </c>
      <c r="CB94" s="169">
        <v>7</v>
      </c>
      <c r="CZ94" s="145">
        <v>0</v>
      </c>
    </row>
    <row r="95" spans="1:104" ht="22.5" x14ac:dyDescent="0.2">
      <c r="A95" s="170">
        <v>62</v>
      </c>
      <c r="B95" s="171" t="s">
        <v>236</v>
      </c>
      <c r="C95" s="172" t="s">
        <v>237</v>
      </c>
      <c r="D95" s="173" t="s">
        <v>87</v>
      </c>
      <c r="E95" s="174">
        <v>135.36099999999999</v>
      </c>
      <c r="F95" s="205"/>
      <c r="G95" s="175">
        <f t="shared" si="30"/>
        <v>0</v>
      </c>
      <c r="O95" s="169">
        <v>2</v>
      </c>
      <c r="AA95" s="145">
        <v>1</v>
      </c>
      <c r="AB95" s="145">
        <v>7</v>
      </c>
      <c r="AC95" s="145">
        <v>7</v>
      </c>
      <c r="AZ95" s="145">
        <v>2</v>
      </c>
      <c r="BA95" s="145">
        <f t="shared" si="31"/>
        <v>0</v>
      </c>
      <c r="BB95" s="145">
        <f t="shared" si="32"/>
        <v>0</v>
      </c>
      <c r="BC95" s="145">
        <f t="shared" si="33"/>
        <v>0</v>
      </c>
      <c r="BD95" s="145">
        <f t="shared" si="34"/>
        <v>0</v>
      </c>
      <c r="BE95" s="145">
        <f t="shared" si="35"/>
        <v>0</v>
      </c>
      <c r="CA95" s="169">
        <v>1</v>
      </c>
      <c r="CB95" s="169">
        <v>7</v>
      </c>
      <c r="CZ95" s="145">
        <v>2.9999999999999997E-4</v>
      </c>
    </row>
    <row r="96" spans="1:104" x14ac:dyDescent="0.2">
      <c r="A96" s="170">
        <v>63</v>
      </c>
      <c r="B96" s="171" t="s">
        <v>238</v>
      </c>
      <c r="C96" s="172" t="s">
        <v>239</v>
      </c>
      <c r="D96" s="173" t="s">
        <v>87</v>
      </c>
      <c r="E96" s="174">
        <v>135.36099999999999</v>
      </c>
      <c r="F96" s="205"/>
      <c r="G96" s="175">
        <f t="shared" si="30"/>
        <v>0</v>
      </c>
      <c r="O96" s="169">
        <v>2</v>
      </c>
      <c r="AA96" s="145">
        <v>1</v>
      </c>
      <c r="AB96" s="145">
        <v>7</v>
      </c>
      <c r="AC96" s="145">
        <v>7</v>
      </c>
      <c r="AZ96" s="145">
        <v>2</v>
      </c>
      <c r="BA96" s="145">
        <f t="shared" si="31"/>
        <v>0</v>
      </c>
      <c r="BB96" s="145">
        <f t="shared" si="32"/>
        <v>0</v>
      </c>
      <c r="BC96" s="145">
        <f t="shared" si="33"/>
        <v>0</v>
      </c>
      <c r="BD96" s="145">
        <f t="shared" si="34"/>
        <v>0</v>
      </c>
      <c r="BE96" s="145">
        <f t="shared" si="35"/>
        <v>0</v>
      </c>
      <c r="CA96" s="169">
        <v>1</v>
      </c>
      <c r="CB96" s="169">
        <v>7</v>
      </c>
      <c r="CZ96" s="145">
        <v>4.6499999999999996E-3</v>
      </c>
    </row>
    <row r="97" spans="1:104" x14ac:dyDescent="0.2">
      <c r="A97" s="170">
        <v>64</v>
      </c>
      <c r="B97" s="171" t="s">
        <v>240</v>
      </c>
      <c r="C97" s="172" t="s">
        <v>241</v>
      </c>
      <c r="D97" s="173" t="s">
        <v>120</v>
      </c>
      <c r="E97" s="174">
        <v>38</v>
      </c>
      <c r="F97" s="205"/>
      <c r="G97" s="175">
        <f t="shared" si="30"/>
        <v>0</v>
      </c>
      <c r="O97" s="169">
        <v>2</v>
      </c>
      <c r="AA97" s="145">
        <v>1</v>
      </c>
      <c r="AB97" s="145">
        <v>7</v>
      </c>
      <c r="AC97" s="145">
        <v>7</v>
      </c>
      <c r="AZ97" s="145">
        <v>2</v>
      </c>
      <c r="BA97" s="145">
        <f t="shared" si="31"/>
        <v>0</v>
      </c>
      <c r="BB97" s="145">
        <f t="shared" si="32"/>
        <v>0</v>
      </c>
      <c r="BC97" s="145">
        <f t="shared" si="33"/>
        <v>0</v>
      </c>
      <c r="BD97" s="145">
        <f t="shared" si="34"/>
        <v>0</v>
      </c>
      <c r="BE97" s="145">
        <f t="shared" si="35"/>
        <v>0</v>
      </c>
      <c r="CA97" s="169">
        <v>1</v>
      </c>
      <c r="CB97" s="169">
        <v>7</v>
      </c>
      <c r="CZ97" s="145">
        <v>3.1E-4</v>
      </c>
    </row>
    <row r="98" spans="1:104" x14ac:dyDescent="0.2">
      <c r="A98" s="170">
        <v>65</v>
      </c>
      <c r="B98" s="171" t="s">
        <v>242</v>
      </c>
      <c r="C98" s="172" t="s">
        <v>243</v>
      </c>
      <c r="D98" s="173" t="s">
        <v>120</v>
      </c>
      <c r="E98" s="174">
        <v>92.671999999999997</v>
      </c>
      <c r="F98" s="205"/>
      <c r="G98" s="175">
        <f t="shared" si="30"/>
        <v>0</v>
      </c>
      <c r="O98" s="169">
        <v>2</v>
      </c>
      <c r="AA98" s="145">
        <v>1</v>
      </c>
      <c r="AB98" s="145">
        <v>7</v>
      </c>
      <c r="AC98" s="145">
        <v>7</v>
      </c>
      <c r="AZ98" s="145">
        <v>2</v>
      </c>
      <c r="BA98" s="145">
        <f t="shared" si="31"/>
        <v>0</v>
      </c>
      <c r="BB98" s="145">
        <f t="shared" si="32"/>
        <v>0</v>
      </c>
      <c r="BC98" s="145">
        <f t="shared" si="33"/>
        <v>0</v>
      </c>
      <c r="BD98" s="145">
        <f t="shared" si="34"/>
        <v>0</v>
      </c>
      <c r="BE98" s="145">
        <f t="shared" si="35"/>
        <v>0</v>
      </c>
      <c r="CA98" s="169">
        <v>1</v>
      </c>
      <c r="CB98" s="169">
        <v>7</v>
      </c>
      <c r="CZ98" s="145">
        <v>2.5999999999999998E-4</v>
      </c>
    </row>
    <row r="99" spans="1:104" x14ac:dyDescent="0.2">
      <c r="A99" s="170">
        <v>66</v>
      </c>
      <c r="B99" s="171" t="s">
        <v>244</v>
      </c>
      <c r="C99" s="172" t="s">
        <v>245</v>
      </c>
      <c r="D99" s="173" t="s">
        <v>87</v>
      </c>
      <c r="E99" s="174">
        <v>142.12909999999999</v>
      </c>
      <c r="F99" s="205"/>
      <c r="G99" s="175">
        <f t="shared" si="30"/>
        <v>0</v>
      </c>
      <c r="O99" s="169">
        <v>2</v>
      </c>
      <c r="AA99" s="145">
        <v>3</v>
      </c>
      <c r="AB99" s="145">
        <v>7</v>
      </c>
      <c r="AC99" s="145">
        <v>597813600</v>
      </c>
      <c r="AZ99" s="145">
        <v>2</v>
      </c>
      <c r="BA99" s="145">
        <f t="shared" si="31"/>
        <v>0</v>
      </c>
      <c r="BB99" s="145">
        <f t="shared" si="32"/>
        <v>0</v>
      </c>
      <c r="BC99" s="145">
        <f t="shared" si="33"/>
        <v>0</v>
      </c>
      <c r="BD99" s="145">
        <f t="shared" si="34"/>
        <v>0</v>
      </c>
      <c r="BE99" s="145">
        <f t="shared" si="35"/>
        <v>0</v>
      </c>
      <c r="CA99" s="169">
        <v>3</v>
      </c>
      <c r="CB99" s="169">
        <v>7</v>
      </c>
      <c r="CZ99" s="145">
        <v>1.2200000000000001E-2</v>
      </c>
    </row>
    <row r="100" spans="1:104" x14ac:dyDescent="0.2">
      <c r="A100" s="170">
        <v>67</v>
      </c>
      <c r="B100" s="171" t="s">
        <v>246</v>
      </c>
      <c r="C100" s="172" t="s">
        <v>247</v>
      </c>
      <c r="D100" s="173" t="s">
        <v>62</v>
      </c>
      <c r="E100" s="174">
        <v>1042.348405</v>
      </c>
      <c r="F100" s="205"/>
      <c r="G100" s="175">
        <f t="shared" si="30"/>
        <v>0</v>
      </c>
      <c r="O100" s="169">
        <v>2</v>
      </c>
      <c r="AA100" s="145">
        <v>7</v>
      </c>
      <c r="AB100" s="145">
        <v>1002</v>
      </c>
      <c r="AC100" s="145">
        <v>5</v>
      </c>
      <c r="AZ100" s="145">
        <v>2</v>
      </c>
      <c r="BA100" s="145">
        <f t="shared" si="31"/>
        <v>0</v>
      </c>
      <c r="BB100" s="145">
        <f t="shared" si="32"/>
        <v>0</v>
      </c>
      <c r="BC100" s="145">
        <f t="shared" si="33"/>
        <v>0</v>
      </c>
      <c r="BD100" s="145">
        <f t="shared" si="34"/>
        <v>0</v>
      </c>
      <c r="BE100" s="145">
        <f t="shared" si="35"/>
        <v>0</v>
      </c>
      <c r="CA100" s="169">
        <v>7</v>
      </c>
      <c r="CB100" s="169">
        <v>1002</v>
      </c>
      <c r="CZ100" s="145">
        <v>0</v>
      </c>
    </row>
    <row r="101" spans="1:104" x14ac:dyDescent="0.2">
      <c r="A101" s="176"/>
      <c r="B101" s="177" t="s">
        <v>76</v>
      </c>
      <c r="C101" s="178" t="str">
        <f>CONCATENATE(B93," ",C93)</f>
        <v>781 Obklady keramické</v>
      </c>
      <c r="D101" s="179"/>
      <c r="E101" s="180"/>
      <c r="F101" s="181"/>
      <c r="G101" s="182">
        <f>SUM(G93:G100)</f>
        <v>0</v>
      </c>
      <c r="O101" s="169">
        <v>4</v>
      </c>
      <c r="BA101" s="183">
        <f>SUM(BA93:BA100)</f>
        <v>0</v>
      </c>
      <c r="BB101" s="183">
        <f>SUM(BB93:BB100)</f>
        <v>0</v>
      </c>
      <c r="BC101" s="183">
        <f>SUM(BC93:BC100)</f>
        <v>0</v>
      </c>
      <c r="BD101" s="183">
        <f>SUM(BD93:BD100)</f>
        <v>0</v>
      </c>
      <c r="BE101" s="183">
        <f>SUM(BE93:BE100)</f>
        <v>0</v>
      </c>
    </row>
    <row r="102" spans="1:104" x14ac:dyDescent="0.2">
      <c r="A102" s="162" t="s">
        <v>74</v>
      </c>
      <c r="B102" s="163" t="s">
        <v>248</v>
      </c>
      <c r="C102" s="164" t="s">
        <v>249</v>
      </c>
      <c r="D102" s="165"/>
      <c r="E102" s="166"/>
      <c r="F102" s="166"/>
      <c r="G102" s="167"/>
      <c r="H102" s="168"/>
      <c r="I102" s="168"/>
      <c r="O102" s="169">
        <v>1</v>
      </c>
    </row>
    <row r="103" spans="1:104" x14ac:dyDescent="0.2">
      <c r="A103" s="170">
        <v>68</v>
      </c>
      <c r="B103" s="171" t="s">
        <v>250</v>
      </c>
      <c r="C103" s="172" t="s">
        <v>251</v>
      </c>
      <c r="D103" s="173" t="s">
        <v>87</v>
      </c>
      <c r="E103" s="174">
        <v>30.781600000000001</v>
      </c>
      <c r="F103" s="205"/>
      <c r="G103" s="175">
        <f t="shared" ref="G103:G108" si="36">E103*F103</f>
        <v>0</v>
      </c>
      <c r="O103" s="169">
        <v>2</v>
      </c>
      <c r="AA103" s="145">
        <v>1</v>
      </c>
      <c r="AB103" s="145">
        <v>7</v>
      </c>
      <c r="AC103" s="145">
        <v>7</v>
      </c>
      <c r="AZ103" s="145">
        <v>2</v>
      </c>
      <c r="BA103" s="145">
        <f t="shared" ref="BA103:BA108" si="37">IF(AZ103=1,G103,0)</f>
        <v>0</v>
      </c>
      <c r="BB103" s="145">
        <f t="shared" ref="BB103:BB108" si="38">IF(AZ103=2,G103,0)</f>
        <v>0</v>
      </c>
      <c r="BC103" s="145">
        <f t="shared" ref="BC103:BC108" si="39">IF(AZ103=3,G103,0)</f>
        <v>0</v>
      </c>
      <c r="BD103" s="145">
        <f t="shared" ref="BD103:BD108" si="40">IF(AZ103=4,G103,0)</f>
        <v>0</v>
      </c>
      <c r="BE103" s="145">
        <f t="shared" ref="BE103:BE108" si="41">IF(AZ103=5,G103,0)</f>
        <v>0</v>
      </c>
      <c r="CA103" s="169">
        <v>1</v>
      </c>
      <c r="CB103" s="169">
        <v>7</v>
      </c>
      <c r="CZ103" s="145">
        <v>1.4999999999999999E-4</v>
      </c>
    </row>
    <row r="104" spans="1:104" x14ac:dyDescent="0.2">
      <c r="A104" s="170">
        <v>69</v>
      </c>
      <c r="B104" s="171" t="s">
        <v>252</v>
      </c>
      <c r="C104" s="172" t="s">
        <v>253</v>
      </c>
      <c r="D104" s="173" t="s">
        <v>87</v>
      </c>
      <c r="E104" s="174">
        <v>14.271100000000001</v>
      </c>
      <c r="F104" s="205"/>
      <c r="G104" s="175">
        <f t="shared" si="36"/>
        <v>0</v>
      </c>
      <c r="O104" s="169">
        <v>2</v>
      </c>
      <c r="AA104" s="145">
        <v>1</v>
      </c>
      <c r="AB104" s="145">
        <v>7</v>
      </c>
      <c r="AC104" s="145">
        <v>7</v>
      </c>
      <c r="AZ104" s="145">
        <v>2</v>
      </c>
      <c r="BA104" s="145">
        <f t="shared" si="37"/>
        <v>0</v>
      </c>
      <c r="BB104" s="145">
        <f t="shared" si="38"/>
        <v>0</v>
      </c>
      <c r="BC104" s="145">
        <f t="shared" si="39"/>
        <v>0</v>
      </c>
      <c r="BD104" s="145">
        <f t="shared" si="40"/>
        <v>0</v>
      </c>
      <c r="BE104" s="145">
        <f t="shared" si="41"/>
        <v>0</v>
      </c>
      <c r="CA104" s="169">
        <v>1</v>
      </c>
      <c r="CB104" s="169">
        <v>7</v>
      </c>
      <c r="CZ104" s="145">
        <v>2.7999999999999998E-4</v>
      </c>
    </row>
    <row r="105" spans="1:104" x14ac:dyDescent="0.2">
      <c r="A105" s="170">
        <v>70</v>
      </c>
      <c r="B105" s="171" t="s">
        <v>254</v>
      </c>
      <c r="C105" s="172" t="s">
        <v>255</v>
      </c>
      <c r="D105" s="173" t="s">
        <v>87</v>
      </c>
      <c r="E105" s="174">
        <v>14.271100000000001</v>
      </c>
      <c r="F105" s="205"/>
      <c r="G105" s="175">
        <f t="shared" si="36"/>
        <v>0</v>
      </c>
      <c r="O105" s="169">
        <v>2</v>
      </c>
      <c r="AA105" s="145">
        <v>1</v>
      </c>
      <c r="AB105" s="145">
        <v>7</v>
      </c>
      <c r="AC105" s="145">
        <v>7</v>
      </c>
      <c r="AZ105" s="145">
        <v>2</v>
      </c>
      <c r="BA105" s="145">
        <f t="shared" si="37"/>
        <v>0</v>
      </c>
      <c r="BB105" s="145">
        <f t="shared" si="38"/>
        <v>0</v>
      </c>
      <c r="BC105" s="145">
        <f t="shared" si="39"/>
        <v>0</v>
      </c>
      <c r="BD105" s="145">
        <f t="shared" si="40"/>
        <v>0</v>
      </c>
      <c r="BE105" s="145">
        <f t="shared" si="41"/>
        <v>0</v>
      </c>
      <c r="CA105" s="169">
        <v>1</v>
      </c>
      <c r="CB105" s="169">
        <v>7</v>
      </c>
      <c r="CZ105" s="145">
        <v>8.0000000000000007E-5</v>
      </c>
    </row>
    <row r="106" spans="1:104" x14ac:dyDescent="0.2">
      <c r="A106" s="170">
        <v>71</v>
      </c>
      <c r="B106" s="171" t="s">
        <v>256</v>
      </c>
      <c r="C106" s="172" t="s">
        <v>257</v>
      </c>
      <c r="D106" s="173" t="s">
        <v>87</v>
      </c>
      <c r="E106" s="174">
        <v>24.01</v>
      </c>
      <c r="F106" s="205"/>
      <c r="G106" s="175">
        <f t="shared" si="36"/>
        <v>0</v>
      </c>
      <c r="O106" s="169">
        <v>2</v>
      </c>
      <c r="AA106" s="145">
        <v>1</v>
      </c>
      <c r="AB106" s="145">
        <v>7</v>
      </c>
      <c r="AC106" s="145">
        <v>7</v>
      </c>
      <c r="AZ106" s="145">
        <v>2</v>
      </c>
      <c r="BA106" s="145">
        <f t="shared" si="37"/>
        <v>0</v>
      </c>
      <c r="BB106" s="145">
        <f t="shared" si="38"/>
        <v>0</v>
      </c>
      <c r="BC106" s="145">
        <f t="shared" si="39"/>
        <v>0</v>
      </c>
      <c r="BD106" s="145">
        <f t="shared" si="40"/>
        <v>0</v>
      </c>
      <c r="BE106" s="145">
        <f t="shared" si="41"/>
        <v>0</v>
      </c>
      <c r="CA106" s="169">
        <v>1</v>
      </c>
      <c r="CB106" s="169">
        <v>7</v>
      </c>
      <c r="CZ106" s="145">
        <v>4.8999999999999998E-4</v>
      </c>
    </row>
    <row r="107" spans="1:104" x14ac:dyDescent="0.2">
      <c r="A107" s="170">
        <v>72</v>
      </c>
      <c r="B107" s="171" t="s">
        <v>258</v>
      </c>
      <c r="C107" s="172" t="s">
        <v>259</v>
      </c>
      <c r="D107" s="173" t="s">
        <v>120</v>
      </c>
      <c r="E107" s="174">
        <v>15</v>
      </c>
      <c r="F107" s="205"/>
      <c r="G107" s="175">
        <f t="shared" si="36"/>
        <v>0</v>
      </c>
      <c r="O107" s="169">
        <v>2</v>
      </c>
      <c r="AA107" s="145">
        <v>1</v>
      </c>
      <c r="AB107" s="145">
        <v>7</v>
      </c>
      <c r="AC107" s="145">
        <v>7</v>
      </c>
      <c r="AZ107" s="145">
        <v>2</v>
      </c>
      <c r="BA107" s="145">
        <f t="shared" si="37"/>
        <v>0</v>
      </c>
      <c r="BB107" s="145">
        <f t="shared" si="38"/>
        <v>0</v>
      </c>
      <c r="BC107" s="145">
        <f t="shared" si="39"/>
        <v>0</v>
      </c>
      <c r="BD107" s="145">
        <f t="shared" si="40"/>
        <v>0</v>
      </c>
      <c r="BE107" s="145">
        <f t="shared" si="41"/>
        <v>0</v>
      </c>
      <c r="CA107" s="169">
        <v>1</v>
      </c>
      <c r="CB107" s="169">
        <v>7</v>
      </c>
      <c r="CZ107" s="145">
        <v>0</v>
      </c>
    </row>
    <row r="108" spans="1:104" x14ac:dyDescent="0.2">
      <c r="A108" s="170">
        <v>73</v>
      </c>
      <c r="B108" s="171" t="s">
        <v>260</v>
      </c>
      <c r="C108" s="172" t="s">
        <v>261</v>
      </c>
      <c r="D108" s="173" t="s">
        <v>120</v>
      </c>
      <c r="E108" s="174">
        <v>15</v>
      </c>
      <c r="F108" s="205"/>
      <c r="G108" s="175">
        <f t="shared" si="36"/>
        <v>0</v>
      </c>
      <c r="O108" s="169">
        <v>2</v>
      </c>
      <c r="AA108" s="145">
        <v>1</v>
      </c>
      <c r="AB108" s="145">
        <v>7</v>
      </c>
      <c r="AC108" s="145">
        <v>7</v>
      </c>
      <c r="AZ108" s="145">
        <v>2</v>
      </c>
      <c r="BA108" s="145">
        <f t="shared" si="37"/>
        <v>0</v>
      </c>
      <c r="BB108" s="145">
        <f t="shared" si="38"/>
        <v>0</v>
      </c>
      <c r="BC108" s="145">
        <f t="shared" si="39"/>
        <v>0</v>
      </c>
      <c r="BD108" s="145">
        <f t="shared" si="40"/>
        <v>0</v>
      </c>
      <c r="BE108" s="145">
        <f t="shared" si="41"/>
        <v>0</v>
      </c>
      <c r="CA108" s="169">
        <v>1</v>
      </c>
      <c r="CB108" s="169">
        <v>7</v>
      </c>
      <c r="CZ108" s="145">
        <v>6.9999999999999994E-5</v>
      </c>
    </row>
    <row r="109" spans="1:104" x14ac:dyDescent="0.2">
      <c r="A109" s="176"/>
      <c r="B109" s="177" t="s">
        <v>76</v>
      </c>
      <c r="C109" s="178" t="str">
        <f>CONCATENATE(B102," ",C102)</f>
        <v>783 Nátěry</v>
      </c>
      <c r="D109" s="179"/>
      <c r="E109" s="180"/>
      <c r="F109" s="181"/>
      <c r="G109" s="182">
        <f>SUM(G102:G108)</f>
        <v>0</v>
      </c>
      <c r="O109" s="169">
        <v>4</v>
      </c>
      <c r="BA109" s="183">
        <f>SUM(BA102:BA108)</f>
        <v>0</v>
      </c>
      <c r="BB109" s="183">
        <f>SUM(BB102:BB108)</f>
        <v>0</v>
      </c>
      <c r="BC109" s="183">
        <f>SUM(BC102:BC108)</f>
        <v>0</v>
      </c>
      <c r="BD109" s="183">
        <f>SUM(BD102:BD108)</f>
        <v>0</v>
      </c>
      <c r="BE109" s="183">
        <f>SUM(BE102:BE108)</f>
        <v>0</v>
      </c>
    </row>
    <row r="110" spans="1:104" x14ac:dyDescent="0.2">
      <c r="A110" s="162" t="s">
        <v>74</v>
      </c>
      <c r="B110" s="163" t="s">
        <v>262</v>
      </c>
      <c r="C110" s="164" t="s">
        <v>263</v>
      </c>
      <c r="D110" s="165"/>
      <c r="E110" s="166"/>
      <c r="F110" s="166"/>
      <c r="G110" s="167"/>
      <c r="H110" s="168"/>
      <c r="I110" s="168"/>
      <c r="O110" s="169">
        <v>1</v>
      </c>
    </row>
    <row r="111" spans="1:104" x14ac:dyDescent="0.2">
      <c r="A111" s="170">
        <v>74</v>
      </c>
      <c r="B111" s="171" t="s">
        <v>264</v>
      </c>
      <c r="C111" s="172" t="s">
        <v>265</v>
      </c>
      <c r="D111" s="173" t="s">
        <v>87</v>
      </c>
      <c r="E111" s="174">
        <v>140.32570000000001</v>
      </c>
      <c r="F111" s="205"/>
      <c r="G111" s="175">
        <f>E111*F111</f>
        <v>0</v>
      </c>
      <c r="O111" s="169">
        <v>2</v>
      </c>
      <c r="AA111" s="145">
        <v>1</v>
      </c>
      <c r="AB111" s="145">
        <v>7</v>
      </c>
      <c r="AC111" s="145">
        <v>7</v>
      </c>
      <c r="AZ111" s="145">
        <v>2</v>
      </c>
      <c r="BA111" s="145">
        <f>IF(AZ111=1,G111,0)</f>
        <v>0</v>
      </c>
      <c r="BB111" s="145">
        <f>IF(AZ111=2,G111,0)</f>
        <v>0</v>
      </c>
      <c r="BC111" s="145">
        <f>IF(AZ111=3,G111,0)</f>
        <v>0</v>
      </c>
      <c r="BD111" s="145">
        <f>IF(AZ111=4,G111,0)</f>
        <v>0</v>
      </c>
      <c r="BE111" s="145">
        <f>IF(AZ111=5,G111,0)</f>
        <v>0</v>
      </c>
      <c r="CA111" s="169">
        <v>1</v>
      </c>
      <c r="CB111" s="169">
        <v>7</v>
      </c>
      <c r="CZ111" s="145">
        <v>1.7000000000000001E-4</v>
      </c>
    </row>
    <row r="112" spans="1:104" x14ac:dyDescent="0.2">
      <c r="A112" s="170">
        <v>75</v>
      </c>
      <c r="B112" s="171" t="s">
        <v>266</v>
      </c>
      <c r="C112" s="172" t="s">
        <v>267</v>
      </c>
      <c r="D112" s="173" t="s">
        <v>87</v>
      </c>
      <c r="E112" s="174">
        <v>140.32570000000001</v>
      </c>
      <c r="F112" s="205"/>
      <c r="G112" s="175">
        <f>E112*F112</f>
        <v>0</v>
      </c>
      <c r="O112" s="169">
        <v>2</v>
      </c>
      <c r="AA112" s="145">
        <v>1</v>
      </c>
      <c r="AB112" s="145">
        <v>7</v>
      </c>
      <c r="AC112" s="145">
        <v>7</v>
      </c>
      <c r="AZ112" s="145">
        <v>2</v>
      </c>
      <c r="BA112" s="145">
        <f>IF(AZ112=1,G112,0)</f>
        <v>0</v>
      </c>
      <c r="BB112" s="145">
        <f>IF(AZ112=2,G112,0)</f>
        <v>0</v>
      </c>
      <c r="BC112" s="145">
        <f>IF(AZ112=3,G112,0)</f>
        <v>0</v>
      </c>
      <c r="BD112" s="145">
        <f>IF(AZ112=4,G112,0)</f>
        <v>0</v>
      </c>
      <c r="BE112" s="145">
        <f>IF(AZ112=5,G112,0)</f>
        <v>0</v>
      </c>
      <c r="CA112" s="169">
        <v>1</v>
      </c>
      <c r="CB112" s="169">
        <v>7</v>
      </c>
      <c r="CZ112" s="145">
        <v>2.1000000000000001E-4</v>
      </c>
    </row>
    <row r="113" spans="1:104" x14ac:dyDescent="0.2">
      <c r="A113" s="176"/>
      <c r="B113" s="177" t="s">
        <v>76</v>
      </c>
      <c r="C113" s="178" t="str">
        <f>CONCATENATE(B110," ",C110)</f>
        <v>784 Malby</v>
      </c>
      <c r="D113" s="179"/>
      <c r="E113" s="180"/>
      <c r="F113" s="181"/>
      <c r="G113" s="182">
        <f>SUM(G110:G112)</f>
        <v>0</v>
      </c>
      <c r="O113" s="169">
        <v>4</v>
      </c>
      <c r="BA113" s="183">
        <f>SUM(BA110:BA112)</f>
        <v>0</v>
      </c>
      <c r="BB113" s="183">
        <f>SUM(BB110:BB112)</f>
        <v>0</v>
      </c>
      <c r="BC113" s="183">
        <f>SUM(BC110:BC112)</f>
        <v>0</v>
      </c>
      <c r="BD113" s="183">
        <f>SUM(BD110:BD112)</f>
        <v>0</v>
      </c>
      <c r="BE113" s="183">
        <f>SUM(BE110:BE112)</f>
        <v>0</v>
      </c>
    </row>
    <row r="114" spans="1:104" x14ac:dyDescent="0.2">
      <c r="A114" s="162" t="s">
        <v>74</v>
      </c>
      <c r="B114" s="163" t="s">
        <v>268</v>
      </c>
      <c r="C114" s="164" t="s">
        <v>269</v>
      </c>
      <c r="D114" s="165"/>
      <c r="E114" s="166"/>
      <c r="F114" s="166"/>
      <c r="G114" s="167"/>
      <c r="H114" s="168"/>
      <c r="I114" s="168"/>
      <c r="O114" s="169">
        <v>1</v>
      </c>
    </row>
    <row r="115" spans="1:104" x14ac:dyDescent="0.2">
      <c r="A115" s="170">
        <v>76</v>
      </c>
      <c r="B115" s="171" t="s">
        <v>268</v>
      </c>
      <c r="C115" s="172" t="s">
        <v>270</v>
      </c>
      <c r="D115" s="173" t="s">
        <v>231</v>
      </c>
      <c r="E115" s="174">
        <v>1</v>
      </c>
      <c r="F115" s="205"/>
      <c r="G115" s="175">
        <f>E115*F115</f>
        <v>0</v>
      </c>
      <c r="O115" s="169">
        <v>2</v>
      </c>
      <c r="AA115" s="145">
        <v>12</v>
      </c>
      <c r="AB115" s="145">
        <v>0</v>
      </c>
      <c r="AC115" s="145">
        <v>95</v>
      </c>
      <c r="AZ115" s="145">
        <v>4</v>
      </c>
      <c r="BA115" s="145">
        <f>IF(AZ115=1,G115,0)</f>
        <v>0</v>
      </c>
      <c r="BB115" s="145">
        <f>IF(AZ115=2,G115,0)</f>
        <v>0</v>
      </c>
      <c r="BC115" s="145">
        <f>IF(AZ115=3,G115,0)</f>
        <v>0</v>
      </c>
      <c r="BD115" s="145">
        <f>IF(AZ115=4,G115,0)</f>
        <v>0</v>
      </c>
      <c r="BE115" s="145">
        <f>IF(AZ115=5,G115,0)</f>
        <v>0</v>
      </c>
      <c r="CA115" s="169">
        <v>12</v>
      </c>
      <c r="CB115" s="169">
        <v>0</v>
      </c>
      <c r="CZ115" s="145">
        <v>0</v>
      </c>
    </row>
    <row r="116" spans="1:104" x14ac:dyDescent="0.2">
      <c r="A116" s="176"/>
      <c r="B116" s="177" t="s">
        <v>76</v>
      </c>
      <c r="C116" s="178" t="str">
        <f>CONCATENATE(B114," ",C114)</f>
        <v>M21 Elektromontáže</v>
      </c>
      <c r="D116" s="179"/>
      <c r="E116" s="180"/>
      <c r="F116" s="181"/>
      <c r="G116" s="182">
        <f>SUM(G114:G115)</f>
        <v>0</v>
      </c>
      <c r="O116" s="169">
        <v>4</v>
      </c>
      <c r="BA116" s="183">
        <f>SUM(BA114:BA115)</f>
        <v>0</v>
      </c>
      <c r="BB116" s="183">
        <f>SUM(BB114:BB115)</f>
        <v>0</v>
      </c>
      <c r="BC116" s="183">
        <f>SUM(BC114:BC115)</f>
        <v>0</v>
      </c>
      <c r="BD116" s="183">
        <f>SUM(BD114:BD115)</f>
        <v>0</v>
      </c>
      <c r="BE116" s="183">
        <f>SUM(BE114:BE115)</f>
        <v>0</v>
      </c>
    </row>
    <row r="117" spans="1:104" x14ac:dyDescent="0.2">
      <c r="A117" s="162" t="s">
        <v>74</v>
      </c>
      <c r="B117" s="163" t="s">
        <v>271</v>
      </c>
      <c r="C117" s="164" t="s">
        <v>272</v>
      </c>
      <c r="D117" s="165"/>
      <c r="E117" s="166"/>
      <c r="F117" s="166"/>
      <c r="G117" s="167"/>
      <c r="H117" s="168"/>
      <c r="I117" s="168"/>
      <c r="O117" s="169">
        <v>1</v>
      </c>
    </row>
    <row r="118" spans="1:104" x14ac:dyDescent="0.2">
      <c r="A118" s="170">
        <v>77</v>
      </c>
      <c r="B118" s="171" t="s">
        <v>174</v>
      </c>
      <c r="C118" s="172" t="s">
        <v>273</v>
      </c>
      <c r="D118" s="173" t="s">
        <v>176</v>
      </c>
      <c r="E118" s="174">
        <v>20</v>
      </c>
      <c r="F118" s="205"/>
      <c r="G118" s="175">
        <f>E118*F118</f>
        <v>0</v>
      </c>
      <c r="O118" s="169">
        <v>2</v>
      </c>
      <c r="AA118" s="145">
        <v>12</v>
      </c>
      <c r="AB118" s="145">
        <v>0</v>
      </c>
      <c r="AC118" s="145">
        <v>114</v>
      </c>
      <c r="AZ118" s="145">
        <v>4</v>
      </c>
      <c r="BA118" s="145">
        <f>IF(AZ118=1,G118,0)</f>
        <v>0</v>
      </c>
      <c r="BB118" s="145">
        <f>IF(AZ118=2,G118,0)</f>
        <v>0</v>
      </c>
      <c r="BC118" s="145">
        <f>IF(AZ118=3,G118,0)</f>
        <v>0</v>
      </c>
      <c r="BD118" s="145">
        <f>IF(AZ118=4,G118,0)</f>
        <v>0</v>
      </c>
      <c r="BE118" s="145">
        <f>IF(AZ118=5,G118,0)</f>
        <v>0</v>
      </c>
      <c r="CA118" s="169">
        <v>12</v>
      </c>
      <c r="CB118" s="169">
        <v>0</v>
      </c>
      <c r="CZ118" s="145">
        <v>0</v>
      </c>
    </row>
    <row r="119" spans="1:104" x14ac:dyDescent="0.2">
      <c r="A119" s="176"/>
      <c r="B119" s="177" t="s">
        <v>76</v>
      </c>
      <c r="C119" s="178" t="str">
        <f>CONCATENATE(B117," ",C117)</f>
        <v>M24 Montáže vzduchotechnických zařízení</v>
      </c>
      <c r="D119" s="179"/>
      <c r="E119" s="180"/>
      <c r="F119" s="181"/>
      <c r="G119" s="182">
        <f>SUM(G117:G118)</f>
        <v>0</v>
      </c>
      <c r="O119" s="169">
        <v>4</v>
      </c>
      <c r="BA119" s="183">
        <f>SUM(BA117:BA118)</f>
        <v>0</v>
      </c>
      <c r="BB119" s="183">
        <f>SUM(BB117:BB118)</f>
        <v>0</v>
      </c>
      <c r="BC119" s="183">
        <f>SUM(BC117:BC118)</f>
        <v>0</v>
      </c>
      <c r="BD119" s="183">
        <f>SUM(BD117:BD118)</f>
        <v>0</v>
      </c>
      <c r="BE119" s="183">
        <f>SUM(BE117:BE118)</f>
        <v>0</v>
      </c>
    </row>
    <row r="120" spans="1:104" x14ac:dyDescent="0.2">
      <c r="A120" s="162" t="s">
        <v>74</v>
      </c>
      <c r="B120" s="163" t="s">
        <v>274</v>
      </c>
      <c r="C120" s="164" t="s">
        <v>275</v>
      </c>
      <c r="D120" s="165"/>
      <c r="E120" s="166"/>
      <c r="F120" s="166"/>
      <c r="G120" s="167"/>
      <c r="H120" s="168"/>
      <c r="I120" s="168"/>
      <c r="O120" s="169">
        <v>1</v>
      </c>
    </row>
    <row r="121" spans="1:104" x14ac:dyDescent="0.2">
      <c r="A121" s="170">
        <v>78</v>
      </c>
      <c r="B121" s="171" t="s">
        <v>276</v>
      </c>
      <c r="C121" s="172" t="s">
        <v>277</v>
      </c>
      <c r="D121" s="173" t="s">
        <v>171</v>
      </c>
      <c r="E121" s="174">
        <v>24.392156100000001</v>
      </c>
      <c r="F121" s="205"/>
      <c r="G121" s="175">
        <f>E121*F121</f>
        <v>0</v>
      </c>
      <c r="O121" s="169">
        <v>2</v>
      </c>
      <c r="AA121" s="145">
        <v>8</v>
      </c>
      <c r="AB121" s="145">
        <v>0</v>
      </c>
      <c r="AC121" s="145">
        <v>3</v>
      </c>
      <c r="AZ121" s="145">
        <v>1</v>
      </c>
      <c r="BA121" s="145">
        <f>IF(AZ121=1,G121,0)</f>
        <v>0</v>
      </c>
      <c r="BB121" s="145">
        <f>IF(AZ121=2,G121,0)</f>
        <v>0</v>
      </c>
      <c r="BC121" s="145">
        <f>IF(AZ121=3,G121,0)</f>
        <v>0</v>
      </c>
      <c r="BD121" s="145">
        <f>IF(AZ121=4,G121,0)</f>
        <v>0</v>
      </c>
      <c r="BE121" s="145">
        <f>IF(AZ121=5,G121,0)</f>
        <v>0</v>
      </c>
      <c r="CA121" s="169">
        <v>8</v>
      </c>
      <c r="CB121" s="169">
        <v>0</v>
      </c>
      <c r="CZ121" s="145">
        <v>0</v>
      </c>
    </row>
    <row r="122" spans="1:104" x14ac:dyDescent="0.2">
      <c r="A122" s="170">
        <v>79</v>
      </c>
      <c r="B122" s="171" t="s">
        <v>278</v>
      </c>
      <c r="C122" s="172" t="s">
        <v>279</v>
      </c>
      <c r="D122" s="173" t="s">
        <v>171</v>
      </c>
      <c r="E122" s="174">
        <v>341.49018539999997</v>
      </c>
      <c r="F122" s="205"/>
      <c r="G122" s="175">
        <f>E122*F122</f>
        <v>0</v>
      </c>
      <c r="O122" s="169">
        <v>2</v>
      </c>
      <c r="AA122" s="145">
        <v>8</v>
      </c>
      <c r="AB122" s="145">
        <v>0</v>
      </c>
      <c r="AC122" s="145">
        <v>3</v>
      </c>
      <c r="AZ122" s="145">
        <v>1</v>
      </c>
      <c r="BA122" s="145">
        <f>IF(AZ122=1,G122,0)</f>
        <v>0</v>
      </c>
      <c r="BB122" s="145">
        <f>IF(AZ122=2,G122,0)</f>
        <v>0</v>
      </c>
      <c r="BC122" s="145">
        <f>IF(AZ122=3,G122,0)</f>
        <v>0</v>
      </c>
      <c r="BD122" s="145">
        <f>IF(AZ122=4,G122,0)</f>
        <v>0</v>
      </c>
      <c r="BE122" s="145">
        <f>IF(AZ122=5,G122,0)</f>
        <v>0</v>
      </c>
      <c r="CA122" s="169">
        <v>8</v>
      </c>
      <c r="CB122" s="169">
        <v>0</v>
      </c>
      <c r="CZ122" s="145">
        <v>0</v>
      </c>
    </row>
    <row r="123" spans="1:104" x14ac:dyDescent="0.2">
      <c r="A123" s="170">
        <v>80</v>
      </c>
      <c r="B123" s="171" t="s">
        <v>280</v>
      </c>
      <c r="C123" s="172" t="s">
        <v>281</v>
      </c>
      <c r="D123" s="173" t="s">
        <v>171</v>
      </c>
      <c r="E123" s="174">
        <v>24.392156100000001</v>
      </c>
      <c r="F123" s="205"/>
      <c r="G123" s="175">
        <f>E123*F123</f>
        <v>0</v>
      </c>
      <c r="O123" s="169">
        <v>2</v>
      </c>
      <c r="AA123" s="145">
        <v>8</v>
      </c>
      <c r="AB123" s="145">
        <v>0</v>
      </c>
      <c r="AC123" s="145">
        <v>3</v>
      </c>
      <c r="AZ123" s="145">
        <v>1</v>
      </c>
      <c r="BA123" s="145">
        <f>IF(AZ123=1,G123,0)</f>
        <v>0</v>
      </c>
      <c r="BB123" s="145">
        <f>IF(AZ123=2,G123,0)</f>
        <v>0</v>
      </c>
      <c r="BC123" s="145">
        <f>IF(AZ123=3,G123,0)</f>
        <v>0</v>
      </c>
      <c r="BD123" s="145">
        <f>IF(AZ123=4,G123,0)</f>
        <v>0</v>
      </c>
      <c r="BE123" s="145">
        <f>IF(AZ123=5,G123,0)</f>
        <v>0</v>
      </c>
      <c r="CA123" s="169">
        <v>8</v>
      </c>
      <c r="CB123" s="169">
        <v>0</v>
      </c>
      <c r="CZ123" s="145">
        <v>0</v>
      </c>
    </row>
    <row r="124" spans="1:104" x14ac:dyDescent="0.2">
      <c r="A124" s="170">
        <v>81</v>
      </c>
      <c r="B124" s="171" t="s">
        <v>282</v>
      </c>
      <c r="C124" s="172" t="s">
        <v>283</v>
      </c>
      <c r="D124" s="173" t="s">
        <v>171</v>
      </c>
      <c r="E124" s="174">
        <v>24.392156100000001</v>
      </c>
      <c r="F124" s="205"/>
      <c r="G124" s="175">
        <f>E124*F124</f>
        <v>0</v>
      </c>
      <c r="O124" s="169">
        <v>2</v>
      </c>
      <c r="AA124" s="145">
        <v>8</v>
      </c>
      <c r="AB124" s="145">
        <v>0</v>
      </c>
      <c r="AC124" s="145">
        <v>3</v>
      </c>
      <c r="AZ124" s="145">
        <v>1</v>
      </c>
      <c r="BA124" s="145">
        <f>IF(AZ124=1,G124,0)</f>
        <v>0</v>
      </c>
      <c r="BB124" s="145">
        <f>IF(AZ124=2,G124,0)</f>
        <v>0</v>
      </c>
      <c r="BC124" s="145">
        <f>IF(AZ124=3,G124,0)</f>
        <v>0</v>
      </c>
      <c r="BD124" s="145">
        <f>IF(AZ124=4,G124,0)</f>
        <v>0</v>
      </c>
      <c r="BE124" s="145">
        <f>IF(AZ124=5,G124,0)</f>
        <v>0</v>
      </c>
      <c r="CA124" s="169">
        <v>8</v>
      </c>
      <c r="CB124" s="169">
        <v>0</v>
      </c>
      <c r="CZ124" s="145">
        <v>0</v>
      </c>
    </row>
    <row r="125" spans="1:104" x14ac:dyDescent="0.2">
      <c r="A125" s="176"/>
      <c r="B125" s="177" t="s">
        <v>76</v>
      </c>
      <c r="C125" s="178" t="str">
        <f>CONCATENATE(B120," ",C120)</f>
        <v>D96 Přesuny suti a vybouraných hmot</v>
      </c>
      <c r="D125" s="179"/>
      <c r="E125" s="180"/>
      <c r="F125" s="181"/>
      <c r="G125" s="182">
        <f>SUM(G120:G124)</f>
        <v>0</v>
      </c>
      <c r="O125" s="169">
        <v>4</v>
      </c>
      <c r="BA125" s="183">
        <f>SUM(BA120:BA124)</f>
        <v>0</v>
      </c>
      <c r="BB125" s="183">
        <f>SUM(BB120:BB124)</f>
        <v>0</v>
      </c>
      <c r="BC125" s="183">
        <f>SUM(BC120:BC124)</f>
        <v>0</v>
      </c>
      <c r="BD125" s="183">
        <f>SUM(BD120:BD124)</f>
        <v>0</v>
      </c>
      <c r="BE125" s="183">
        <f>SUM(BE120:BE124)</f>
        <v>0</v>
      </c>
    </row>
    <row r="126" spans="1:104" x14ac:dyDescent="0.2">
      <c r="A126" s="162" t="s">
        <v>74</v>
      </c>
      <c r="B126" s="163" t="s">
        <v>290</v>
      </c>
      <c r="C126" s="164" t="s">
        <v>291</v>
      </c>
      <c r="D126" s="165"/>
      <c r="E126" s="166"/>
      <c r="F126" s="166"/>
      <c r="G126" s="167"/>
      <c r="H126" s="168"/>
      <c r="I126" s="168"/>
      <c r="O126" s="169">
        <v>1</v>
      </c>
    </row>
    <row r="127" spans="1:104" ht="22.5" x14ac:dyDescent="0.2">
      <c r="A127" s="170">
        <v>82</v>
      </c>
      <c r="B127" s="171" t="s">
        <v>292</v>
      </c>
      <c r="C127" s="172" t="s">
        <v>295</v>
      </c>
      <c r="D127" s="173" t="s">
        <v>294</v>
      </c>
      <c r="E127" s="174">
        <v>1</v>
      </c>
      <c r="F127" s="174">
        <v>40000</v>
      </c>
      <c r="G127" s="175">
        <f>E127*F127</f>
        <v>40000</v>
      </c>
      <c r="O127" s="169">
        <v>2</v>
      </c>
      <c r="AA127" s="145">
        <v>8</v>
      </c>
      <c r="AB127" s="145">
        <v>0</v>
      </c>
      <c r="AC127" s="145">
        <v>3</v>
      </c>
      <c r="AZ127" s="145">
        <v>1</v>
      </c>
      <c r="BA127" s="145">
        <f>IF(AZ127=1,G127,0)</f>
        <v>40000</v>
      </c>
      <c r="BB127" s="145">
        <f>IF(AZ127=2,G127,0)</f>
        <v>0</v>
      </c>
      <c r="BC127" s="145">
        <f>IF(AZ127=3,G127,0)</f>
        <v>0</v>
      </c>
      <c r="BD127" s="145">
        <f>IF(AZ127=4,G127,0)</f>
        <v>0</v>
      </c>
      <c r="BE127" s="145">
        <f>IF(AZ127=5,G127,0)</f>
        <v>0</v>
      </c>
      <c r="CA127" s="169">
        <v>8</v>
      </c>
      <c r="CB127" s="169">
        <v>0</v>
      </c>
      <c r="CZ127" s="145">
        <v>0</v>
      </c>
    </row>
    <row r="128" spans="1:104" x14ac:dyDescent="0.2">
      <c r="A128" s="170">
        <v>83</v>
      </c>
      <c r="B128" s="171" t="s">
        <v>293</v>
      </c>
      <c r="C128" s="172" t="s">
        <v>284</v>
      </c>
      <c r="D128" s="173" t="s">
        <v>62</v>
      </c>
      <c r="E128" s="206"/>
      <c r="F128" s="174">
        <f>(G125+G119+G116+G113+G109+G101+G92+G89+G81+G72+G68+G59+G56+G53+G34+G28+G25+G22+G10)</f>
        <v>0</v>
      </c>
      <c r="G128" s="175">
        <f>E128*F128</f>
        <v>0</v>
      </c>
      <c r="O128" s="169"/>
      <c r="CA128" s="169"/>
      <c r="CB128" s="169"/>
    </row>
    <row r="129" spans="1:57" x14ac:dyDescent="0.2">
      <c r="A129" s="176"/>
      <c r="B129" s="177" t="s">
        <v>76</v>
      </c>
      <c r="C129" s="178" t="str">
        <f>CONCATENATE(B126," ",C126)</f>
        <v>VRN Vedlejší rozpočtové náklady</v>
      </c>
      <c r="D129" s="179"/>
      <c r="E129" s="180"/>
      <c r="F129" s="181"/>
      <c r="G129" s="182">
        <f>SUM(G127:G128)</f>
        <v>40000</v>
      </c>
      <c r="O129" s="169">
        <v>4</v>
      </c>
      <c r="BA129" s="183">
        <f>SUM(BA126:BA127)</f>
        <v>40000</v>
      </c>
      <c r="BB129" s="183">
        <f>SUM(BB126:BB127)</f>
        <v>0</v>
      </c>
      <c r="BC129" s="183">
        <f>SUM(BC126:BC127)</f>
        <v>0</v>
      </c>
      <c r="BD129" s="183">
        <f>SUM(BD126:BD127)</f>
        <v>0</v>
      </c>
      <c r="BE129" s="183">
        <f>SUM(BE126:BE127)</f>
        <v>0</v>
      </c>
    </row>
    <row r="130" spans="1:57" x14ac:dyDescent="0.2">
      <c r="E130" s="145"/>
    </row>
    <row r="131" spans="1:57" x14ac:dyDescent="0.2">
      <c r="E131" s="145"/>
    </row>
    <row r="132" spans="1:57" x14ac:dyDescent="0.2">
      <c r="E132" s="145"/>
    </row>
    <row r="133" spans="1:57" x14ac:dyDescent="0.2">
      <c r="E133" s="145"/>
    </row>
    <row r="134" spans="1:57" x14ac:dyDescent="0.2">
      <c r="E134" s="145"/>
    </row>
    <row r="135" spans="1:57" x14ac:dyDescent="0.2">
      <c r="E135" s="145"/>
    </row>
    <row r="136" spans="1:57" x14ac:dyDescent="0.2">
      <c r="E136" s="145"/>
    </row>
    <row r="137" spans="1:57" x14ac:dyDescent="0.2">
      <c r="E137" s="145"/>
    </row>
    <row r="138" spans="1:57" x14ac:dyDescent="0.2">
      <c r="E138" s="145"/>
    </row>
    <row r="139" spans="1:57" x14ac:dyDescent="0.2">
      <c r="E139" s="145"/>
    </row>
    <row r="140" spans="1:57" x14ac:dyDescent="0.2">
      <c r="E140" s="145"/>
    </row>
    <row r="141" spans="1:57" x14ac:dyDescent="0.2">
      <c r="E141" s="145"/>
    </row>
    <row r="142" spans="1:57" x14ac:dyDescent="0.2">
      <c r="E142" s="145"/>
    </row>
    <row r="143" spans="1:57" x14ac:dyDescent="0.2">
      <c r="E143" s="145"/>
    </row>
    <row r="144" spans="1:57" x14ac:dyDescent="0.2">
      <c r="E144" s="145"/>
    </row>
    <row r="145" spans="1:7" x14ac:dyDescent="0.2">
      <c r="E145" s="145"/>
    </row>
    <row r="146" spans="1:7" x14ac:dyDescent="0.2">
      <c r="E146" s="145"/>
    </row>
    <row r="147" spans="1:7" x14ac:dyDescent="0.2">
      <c r="A147" s="184"/>
      <c r="B147" s="184"/>
      <c r="C147" s="184"/>
      <c r="D147" s="184"/>
      <c r="E147" s="184"/>
      <c r="F147" s="184"/>
      <c r="G147" s="184"/>
    </row>
    <row r="148" spans="1:7" x14ac:dyDescent="0.2">
      <c r="A148" s="184"/>
      <c r="B148" s="184"/>
      <c r="C148" s="184"/>
      <c r="D148" s="184"/>
      <c r="E148" s="184"/>
      <c r="F148" s="184"/>
      <c r="G148" s="184"/>
    </row>
    <row r="149" spans="1:7" x14ac:dyDescent="0.2">
      <c r="A149" s="184"/>
      <c r="B149" s="184"/>
      <c r="C149" s="184"/>
      <c r="D149" s="184"/>
      <c r="E149" s="184"/>
      <c r="F149" s="184"/>
      <c r="G149" s="184"/>
    </row>
    <row r="150" spans="1:7" x14ac:dyDescent="0.2">
      <c r="A150" s="184"/>
      <c r="B150" s="184"/>
      <c r="C150" s="184"/>
      <c r="D150" s="184"/>
      <c r="E150" s="184"/>
      <c r="F150" s="184"/>
      <c r="G150" s="184"/>
    </row>
    <row r="151" spans="1:7" x14ac:dyDescent="0.2">
      <c r="E151" s="145"/>
    </row>
    <row r="152" spans="1:7" x14ac:dyDescent="0.2">
      <c r="E152" s="145"/>
    </row>
    <row r="153" spans="1:7" x14ac:dyDescent="0.2">
      <c r="E153" s="145"/>
    </row>
    <row r="154" spans="1:7" x14ac:dyDescent="0.2">
      <c r="E154" s="145"/>
    </row>
    <row r="155" spans="1:7" x14ac:dyDescent="0.2">
      <c r="E155" s="145"/>
    </row>
    <row r="156" spans="1:7" x14ac:dyDescent="0.2">
      <c r="E156" s="145"/>
    </row>
    <row r="157" spans="1:7" x14ac:dyDescent="0.2">
      <c r="E157" s="145"/>
    </row>
    <row r="158" spans="1:7" x14ac:dyDescent="0.2">
      <c r="E158" s="145"/>
    </row>
    <row r="159" spans="1:7" x14ac:dyDescent="0.2">
      <c r="E159" s="145"/>
    </row>
    <row r="160" spans="1:7" x14ac:dyDescent="0.2">
      <c r="E160" s="145"/>
    </row>
    <row r="161" spans="5:5" x14ac:dyDescent="0.2">
      <c r="E161" s="145"/>
    </row>
    <row r="162" spans="5:5" x14ac:dyDescent="0.2">
      <c r="E162" s="145"/>
    </row>
    <row r="163" spans="5:5" x14ac:dyDescent="0.2">
      <c r="E163" s="145"/>
    </row>
    <row r="164" spans="5:5" x14ac:dyDescent="0.2">
      <c r="E164" s="145"/>
    </row>
    <row r="165" spans="5:5" x14ac:dyDescent="0.2">
      <c r="E165" s="145"/>
    </row>
    <row r="166" spans="5:5" x14ac:dyDescent="0.2">
      <c r="E166" s="145"/>
    </row>
    <row r="167" spans="5:5" x14ac:dyDescent="0.2">
      <c r="E167" s="145"/>
    </row>
    <row r="168" spans="5:5" x14ac:dyDescent="0.2">
      <c r="E168" s="145"/>
    </row>
    <row r="169" spans="5:5" x14ac:dyDescent="0.2">
      <c r="E169" s="145"/>
    </row>
    <row r="170" spans="5:5" x14ac:dyDescent="0.2">
      <c r="E170" s="145"/>
    </row>
    <row r="171" spans="5:5" x14ac:dyDescent="0.2">
      <c r="E171" s="145"/>
    </row>
    <row r="172" spans="5:5" x14ac:dyDescent="0.2">
      <c r="E172" s="145"/>
    </row>
    <row r="173" spans="5:5" x14ac:dyDescent="0.2">
      <c r="E173" s="145"/>
    </row>
    <row r="174" spans="5:5" x14ac:dyDescent="0.2">
      <c r="E174" s="145"/>
    </row>
    <row r="175" spans="5:5" x14ac:dyDescent="0.2">
      <c r="E175" s="145"/>
    </row>
    <row r="176" spans="5:5" x14ac:dyDescent="0.2">
      <c r="E176" s="145"/>
    </row>
    <row r="177" spans="1:7" x14ac:dyDescent="0.2">
      <c r="E177" s="145"/>
    </row>
    <row r="178" spans="1:7" x14ac:dyDescent="0.2">
      <c r="E178" s="145"/>
    </row>
    <row r="179" spans="1:7" x14ac:dyDescent="0.2">
      <c r="E179" s="145"/>
    </row>
    <row r="180" spans="1:7" x14ac:dyDescent="0.2">
      <c r="E180" s="145"/>
    </row>
    <row r="181" spans="1:7" x14ac:dyDescent="0.2">
      <c r="E181" s="145"/>
    </row>
    <row r="182" spans="1:7" x14ac:dyDescent="0.2">
      <c r="A182" s="185"/>
      <c r="B182" s="185"/>
    </row>
    <row r="183" spans="1:7" x14ac:dyDescent="0.2">
      <c r="A183" s="184"/>
      <c r="B183" s="184"/>
      <c r="C183" s="187"/>
      <c r="D183" s="187"/>
      <c r="E183" s="188"/>
      <c r="F183" s="187"/>
      <c r="G183" s="189"/>
    </row>
    <row r="184" spans="1:7" x14ac:dyDescent="0.2">
      <c r="A184" s="190"/>
      <c r="B184" s="190"/>
      <c r="C184" s="184"/>
      <c r="D184" s="184"/>
      <c r="E184" s="191"/>
      <c r="F184" s="184"/>
      <c r="G184" s="184"/>
    </row>
    <row r="185" spans="1:7" x14ac:dyDescent="0.2">
      <c r="A185" s="184"/>
      <c r="B185" s="184"/>
      <c r="C185" s="184"/>
      <c r="D185" s="184"/>
      <c r="E185" s="191"/>
      <c r="F185" s="184"/>
      <c r="G185" s="184"/>
    </row>
    <row r="186" spans="1:7" x14ac:dyDescent="0.2">
      <c r="A186" s="184"/>
      <c r="B186" s="184"/>
      <c r="C186" s="184"/>
      <c r="D186" s="184"/>
      <c r="E186" s="191"/>
      <c r="F186" s="184"/>
      <c r="G186" s="184"/>
    </row>
    <row r="187" spans="1:7" x14ac:dyDescent="0.2">
      <c r="A187" s="184"/>
      <c r="B187" s="184"/>
      <c r="C187" s="184"/>
      <c r="D187" s="184"/>
      <c r="E187" s="191"/>
      <c r="F187" s="184"/>
      <c r="G187" s="184"/>
    </row>
    <row r="188" spans="1:7" x14ac:dyDescent="0.2">
      <c r="A188" s="184"/>
      <c r="B188" s="184"/>
      <c r="C188" s="184"/>
      <c r="D188" s="184"/>
      <c r="E188" s="191"/>
      <c r="F188" s="184"/>
      <c r="G188" s="184"/>
    </row>
    <row r="189" spans="1:7" x14ac:dyDescent="0.2">
      <c r="A189" s="184"/>
      <c r="B189" s="184"/>
      <c r="C189" s="184"/>
      <c r="D189" s="184"/>
      <c r="E189" s="191"/>
      <c r="F189" s="184"/>
      <c r="G189" s="184"/>
    </row>
    <row r="190" spans="1:7" x14ac:dyDescent="0.2">
      <c r="A190" s="184"/>
      <c r="B190" s="184"/>
      <c r="C190" s="184"/>
      <c r="D190" s="184"/>
      <c r="E190" s="191"/>
      <c r="F190" s="184"/>
      <c r="G190" s="184"/>
    </row>
    <row r="191" spans="1:7" x14ac:dyDescent="0.2">
      <c r="A191" s="184"/>
      <c r="B191" s="184"/>
      <c r="C191" s="184"/>
      <c r="D191" s="184"/>
      <c r="E191" s="191"/>
      <c r="F191" s="184"/>
      <c r="G191" s="184"/>
    </row>
    <row r="192" spans="1:7" x14ac:dyDescent="0.2">
      <c r="A192" s="184"/>
      <c r="B192" s="184"/>
      <c r="C192" s="184"/>
      <c r="D192" s="184"/>
      <c r="E192" s="191"/>
      <c r="F192" s="184"/>
      <c r="G192" s="184"/>
    </row>
    <row r="193" spans="1:7" x14ac:dyDescent="0.2">
      <c r="A193" s="184"/>
      <c r="B193" s="184"/>
      <c r="C193" s="184"/>
      <c r="D193" s="184"/>
      <c r="E193" s="191"/>
      <c r="F193" s="184"/>
      <c r="G193" s="184"/>
    </row>
    <row r="194" spans="1:7" x14ac:dyDescent="0.2">
      <c r="A194" s="184"/>
      <c r="B194" s="184"/>
      <c r="C194" s="184"/>
      <c r="D194" s="184"/>
      <c r="E194" s="191"/>
      <c r="F194" s="184"/>
      <c r="G194" s="184"/>
    </row>
    <row r="195" spans="1:7" x14ac:dyDescent="0.2">
      <c r="A195" s="184"/>
      <c r="B195" s="184"/>
      <c r="C195" s="184"/>
      <c r="D195" s="184"/>
      <c r="E195" s="191"/>
      <c r="F195" s="184"/>
      <c r="G195" s="184"/>
    </row>
    <row r="196" spans="1:7" x14ac:dyDescent="0.2">
      <c r="A196" s="184"/>
      <c r="B196" s="184"/>
      <c r="C196" s="184"/>
      <c r="D196" s="184"/>
      <c r="E196" s="191"/>
      <c r="F196" s="184"/>
      <c r="G196" s="184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Čutek</dc:creator>
  <cp:lastModifiedBy>Malcová Hana, Ing.</cp:lastModifiedBy>
  <cp:lastPrinted>2018-02-26T11:45:45Z</cp:lastPrinted>
  <dcterms:created xsi:type="dcterms:W3CDTF">2017-06-26T14:56:21Z</dcterms:created>
  <dcterms:modified xsi:type="dcterms:W3CDTF">2018-02-26T11:50:29Z</dcterms:modified>
</cp:coreProperties>
</file>