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17970" windowHeight="7590" activeTab="0"/>
  </bookViews>
  <sheets>
    <sheet name="Rekapitulace stavby" sheetId="1" r:id="rId1"/>
    <sheet name="2017-07-4 - Odstranění ne..." sheetId="2" r:id="rId2"/>
    <sheet name="VRN - Vedlejší rozpočtové..." sheetId="3" r:id="rId3"/>
    <sheet name="Pokyny pro vyplnění" sheetId="4" r:id="rId4"/>
  </sheets>
  <definedNames>
    <definedName name="_xlnm._FilterDatabase" localSheetId="1" hidden="1">'2017-07-4 - Odstranění ne...'!$C$99:$K$1187</definedName>
    <definedName name="_xlnm._FilterDatabase" localSheetId="2" hidden="1">'VRN - Vedlejší rozpočtové...'!$C$81:$K$95</definedName>
    <definedName name="_xlnm.Print_Area" localSheetId="1">'2017-07-4 - Odstranění ne...'!$C$4:$J$34,'2017-07-4 - Odstranění ne...'!$C$40:$J$83,'2017-07-4 - Odstranění ne...'!$C$89:$K$1187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rozpočtové...'!$C$42:$J$63,'VRN - Vedlejší rozpočtové...'!$C$69:$K$95</definedName>
    <definedName name="_xlnm.Print_Titles" localSheetId="0">'Rekapitulace stavby'!$49:$49</definedName>
    <definedName name="_xlnm.Print_Titles" localSheetId="1">'2017-07-4 - Odstranění ne...'!$99:$99</definedName>
    <definedName name="_xlnm.Print_Titles" localSheetId="2">'VRN - Vedlejší rozpočtové...'!$81:$81</definedName>
  </definedNames>
  <calcPr calcId="162913"/>
</workbook>
</file>

<file path=xl/sharedStrings.xml><?xml version="1.0" encoding="utf-8"?>
<sst xmlns="http://schemas.openxmlformats.org/spreadsheetml/2006/main" count="12369" uniqueCount="2030">
  <si>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</si>
  <si>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</si>
  <si>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</si>
  <si>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</si>
  <si>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</si>
  <si>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</si>
  <si>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</si>
  <si>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{61b36300-36bc-4a3e-a7c5-a02d62f268d0}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</si>
  <si>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</si>
  <si>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</si>
  <si>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</si>
  <si>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</si>
  <si>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</si>
  <si>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</si>
  <si>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</si>
  <si>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</si>
  <si>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2017-07-4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</si>
  <si>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</si>
  <si>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</si>
  <si>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Odstranění nebezpečných mikroorganismů a plísní-zateplení pláště budovy a sanace vnitřních prostor</t>
  </si>
  <si>
    <t>KSO:</t>
  </si>
  <si>
    <t>801 6</t>
  </si>
  <si>
    <t>CC-CZ:</t>
  </si>
  <si>
    <t/>
  </si>
  <si>
    <t>Místo:</t>
  </si>
  <si>
    <t>administrativní budova 22b</t>
  </si>
  <si>
    <t>Datum:</t>
  </si>
  <si>
    <t>30.5.2017</t>
  </si>
  <si>
    <t>CZ-CPV:</t>
  </si>
  <si>
    <t>45213150-9</t>
  </si>
  <si>
    <t>Zadavatel:</t>
  </si>
  <si>
    <t>IČ:</t>
  </si>
  <si>
    <t>Vazební věznice Praha - Ruzyně,Staré náměstí 3/12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</si>
  <si>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</si>
  <si>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</si>
  <si>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</si>
  <si>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</si>
  <si>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</si>
  <si>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</si>
  <si>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</si>
  <si>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</si>
  <si>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</si>
  <si>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</si>
  <si>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</si>
  <si>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</si>
  <si>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</si>
  <si>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</si>
  <si>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</si>
  <si>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</si>
  <si>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</si>
  <si>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</si>
  <si>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</si>
  <si>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</si>
  <si>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</si>
  <si>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</si>
  <si>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</si>
  <si>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</si>
  <si>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</si>
  <si>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</si>
  <si>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</si>
  <si>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</si>
  <si>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</si>
  <si>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</si>
  <si>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</si>
  <si>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</si>
  <si>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</si>
  <si>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</si>
  <si>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</si>
  <si>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</si>
  <si>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</si>
  <si>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</si>
  <si>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</si>
  <si>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</si>
  <si>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</si>
  <si>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</si>
  <si>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</si>
  <si>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</si>
  <si>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</si>
  <si>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</si>
  <si>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</si>
  <si>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</si>
  <si>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</si>
  <si>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</si>
  <si>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{1541652a-398d-40a9-9273-b14f00fc77cc}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</si>
  <si>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</si>
  <si>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</si>
  <si>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</si>
  <si>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</si>
  <si>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</si>
  <si>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</si>
  <si>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</si>
  <si>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</si>
  <si>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</si>
  <si>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</si>
  <si>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</si>
  <si>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</si>
  <si>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</si>
  <si>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</si>
  <si>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</si>
  <si>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</si>
  <si>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</si>
  <si>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</si>
  <si>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</si>
  <si>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</si>
  <si>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</si>
  <si>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</si>
  <si>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</si>
  <si>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</si>
  <si>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</si>
  <si>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735 - Ústřední vytápění - otopná tělesa</t>
  </si>
  <si>
    <t xml:space="preserve">    741 - Elektroinstalace - silnoproud</t>
  </si>
  <si>
    <t xml:space="preserve">      741.4 - Jímací soustava</t>
  </si>
  <si>
    <t xml:space="preserve">      741.5 - Zemnící soustava</t>
  </si>
  <si>
    <t xml:space="preserve">      741.6 - Krabice,spínače, zásuvky
</t>
  </si>
  <si>
    <t xml:space="preserve">      741.7 - Kabely a ostatní materiál
</t>
  </si>
  <si>
    <t xml:space="preserve">      741.8 - Svítidla
</t>
  </si>
  <si>
    <t xml:space="preserve">      741.9 - Příslušenství</t>
  </si>
  <si>
    <t xml:space="preserve">      741.10 - Rozvaděče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</si>
  <si>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</si>
  <si>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</si>
  <si>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</si>
  <si>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</si>
  <si>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</si>
  <si>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</si>
  <si>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</si>
  <si>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</si>
  <si>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</si>
  <si>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</si>
  <si>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</si>
  <si>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</si>
  <si>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</si>
  <si>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</si>
  <si>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</si>
  <si>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</si>
  <si>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</si>
  <si>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</si>
  <si>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</si>
  <si>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</si>
  <si>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</si>
  <si>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</si>
  <si>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</si>
  <si>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</si>
  <si>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</si>
  <si>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</si>
  <si>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</si>
  <si>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</si>
  <si>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</si>
  <si>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</si>
  <si>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</si>
  <si>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</si>
  <si>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-477198645</t>
  </si>
  <si>
    <t>VV</t>
  </si>
  <si>
    <t>"východ"39,3</t>
  </si>
  <si>
    <t>"západ"(39,4+1,2*2)</t>
  </si>
  <si>
    <t>"sever"14,2</t>
  </si>
  <si>
    <t>Mezisoučet</t>
  </si>
  <si>
    <t>3</t>
  </si>
  <si>
    <t>-"beton a asfalt"1,8</t>
  </si>
  <si>
    <t>Součet</t>
  </si>
  <si>
    <t>113107022</t>
  </si>
  <si>
    <t xml:space="preserve">Odstranění podkladu plochy do 15 m2 z kameniva drceného tl 200 mm při překopech </t>
  </si>
  <si>
    <t>-630333441</t>
  </si>
  <si>
    <t>"pod betonem"1,2</t>
  </si>
  <si>
    <t>"pod asfaltem"3,36</t>
  </si>
  <si>
    <t>"pod vyztuženým betonem"11,8</t>
  </si>
  <si>
    <t>113107031</t>
  </si>
  <si>
    <t xml:space="preserve">Odstranění podkladu plochy do 15 m2 z betonu prostého tl 150 mm při překopech </t>
  </si>
  <si>
    <t>-1229862143</t>
  </si>
  <si>
    <t>"západ roh u brány"1,2*1</t>
  </si>
  <si>
    <t>113107036</t>
  </si>
  <si>
    <t xml:space="preserve">Odstranění podkladu plochy do 15 m2 z betonu vyztuženého sítěmi tl 150 mm při překopech </t>
  </si>
  <si>
    <t>-102290720</t>
  </si>
  <si>
    <t>11,8*1</t>
  </si>
  <si>
    <t>5</t>
  </si>
  <si>
    <t>113107043</t>
  </si>
  <si>
    <t xml:space="preserve">Odstranění podkladu plochy do 15 m2 živičných tl 150 mm při překopech </t>
  </si>
  <si>
    <t>1054773358</t>
  </si>
  <si>
    <t>"roh jihovýchod"1,2*1,2</t>
  </si>
  <si>
    <t>"roh jihozápad"1,2*1,6</t>
  </si>
  <si>
    <t>6</t>
  </si>
  <si>
    <t>113202111</t>
  </si>
  <si>
    <t>Vytrhání obrub krajníků obrubníků stojatých</t>
  </si>
  <si>
    <t>m</t>
  </si>
  <si>
    <t>-1659255337</t>
  </si>
  <si>
    <t>"u asfaltu"1</t>
  </si>
  <si>
    <t>" u vstupu záhon"1</t>
  </si>
  <si>
    <t>7</t>
  </si>
  <si>
    <t>113204111</t>
  </si>
  <si>
    <t>Vytrhání obrub záhonových</t>
  </si>
  <si>
    <t>325934768</t>
  </si>
  <si>
    <t>"východ"40</t>
  </si>
  <si>
    <t>"západ"18</t>
  </si>
  <si>
    <t>8</t>
  </si>
  <si>
    <t>119002121</t>
  </si>
  <si>
    <t>Přechová lávka délky do 2 m včetně zábradlí pro zabezpečení výkopu zřízení</t>
  </si>
  <si>
    <t>kus</t>
  </si>
  <si>
    <t>1996158825</t>
  </si>
  <si>
    <t>"u vstupu do objektu"1</t>
  </si>
  <si>
    <t>9</t>
  </si>
  <si>
    <t>119002122</t>
  </si>
  <si>
    <t>Přechodová lávka délky do 2 m včetně zábradlí pro zabezpečení výkopu odstranění</t>
  </si>
  <si>
    <t>491825361</t>
  </si>
  <si>
    <t>10</t>
  </si>
  <si>
    <t>119003211</t>
  </si>
  <si>
    <t>Mobilní plotová zábrana s reflexním pásem  výšky do 1,5 m pro zabezpečení výkopu zřízení</t>
  </si>
  <si>
    <t>1680335465</t>
  </si>
  <si>
    <t>"sever"14</t>
  </si>
  <si>
    <t>"západ"42+1,2*2</t>
  </si>
  <si>
    <t>"jih"14</t>
  </si>
  <si>
    <t>11</t>
  </si>
  <si>
    <t>119003212</t>
  </si>
  <si>
    <t>Mobilní plotová zábrana s reflexním pásem  výšky do 1,5 m pro zabezpečení výkopu odstranění</t>
  </si>
  <si>
    <t>1645585282</t>
  </si>
  <si>
    <t>12</t>
  </si>
  <si>
    <t>132212101</t>
  </si>
  <si>
    <t>Hloubení rýh š do 600 mm ručním nebo pneum nářadím v soudržných horninách tř. 3</t>
  </si>
  <si>
    <t>m3</t>
  </si>
  <si>
    <t>-1990144592</t>
  </si>
  <si>
    <t>"východ"39,4*1*0,9</t>
  </si>
  <si>
    <t>"sever"14,12*1*0,9</t>
  </si>
  <si>
    <t>"západ"(39,4+1,2*2)*1*0,9</t>
  </si>
  <si>
    <t>"jih"(14,12-0,3*2)*1*0,9</t>
  </si>
  <si>
    <t>-"odstraněné betonové a asfalt.plochy"16,36*0,35</t>
  </si>
  <si>
    <t>13</t>
  </si>
  <si>
    <t>132212109</t>
  </si>
  <si>
    <t>Příplatek za lepivost u hloubení rýh š do 600 mm ručním nebo pneum nářadím v hornině tř. 3</t>
  </si>
  <si>
    <t>756184696</t>
  </si>
  <si>
    <t>92,23*0,5 'Přepočtené koeficientem množství</t>
  </si>
  <si>
    <t>14</t>
  </si>
  <si>
    <t>162201211</t>
  </si>
  <si>
    <t>Vodorovné přemístění výkopku z horniny tř. 1 až 4 stavebním kolečkem do 10 m</t>
  </si>
  <si>
    <t>588638438</t>
  </si>
  <si>
    <t>"přebytek výkopku"32,49</t>
  </si>
  <si>
    <t>162201219</t>
  </si>
  <si>
    <t>Příplatek k vodorovnému přemístění výkopku z horniny tř. 1 až 4 stavebním kolečkem ZKD 10 m</t>
  </si>
  <si>
    <t>823817618</t>
  </si>
  <si>
    <t>16</t>
  </si>
  <si>
    <t>162701105</t>
  </si>
  <si>
    <t>Vodorovné přemístění do 10000 m výkopku/sypaniny z horniny tř. 1 až 4</t>
  </si>
  <si>
    <t>791686199</t>
  </si>
  <si>
    <t>"výkop"92,23</t>
  </si>
  <si>
    <t>-"zásyp"59,74</t>
  </si>
  <si>
    <t>17</t>
  </si>
  <si>
    <t>162701109</t>
  </si>
  <si>
    <t>Příplatek k vodorovnému přemístění výkopku/sypaniny z horniny tř. 1 až 4 ZKD 1000 m přes 10000 m</t>
  </si>
  <si>
    <t>-229050235</t>
  </si>
  <si>
    <t>32,49*10 'Přepočtené koeficientem množství</t>
  </si>
  <si>
    <t>18</t>
  </si>
  <si>
    <t>167101101</t>
  </si>
  <si>
    <t>Nakládání výkopku z hornin tř. 1 až 4 do 100 m3</t>
  </si>
  <si>
    <t>-694392469</t>
  </si>
  <si>
    <t>19</t>
  </si>
  <si>
    <t>171201201</t>
  </si>
  <si>
    <t>Uložení sypaniny na skládky</t>
  </si>
  <si>
    <t>-146336277</t>
  </si>
  <si>
    <t>20</t>
  </si>
  <si>
    <t>171201211</t>
  </si>
  <si>
    <t>Poplatek za uložení odpadu ze sypaniny na skládce (skládkovné)</t>
  </si>
  <si>
    <t>t</t>
  </si>
  <si>
    <t>1901959882</t>
  </si>
  <si>
    <t>32,49*1,8 'Přepočtené koeficientem množství</t>
  </si>
  <si>
    <t>174101102</t>
  </si>
  <si>
    <t>Zásyp v uzavřených prostorech sypaninou se zhutněním-ručně</t>
  </si>
  <si>
    <t>-55426430</t>
  </si>
  <si>
    <t>-"okap.chodník"85,5*0,38</t>
  </si>
  <si>
    <t>22</t>
  </si>
  <si>
    <t>181300010R</t>
  </si>
  <si>
    <t xml:space="preserve">Obnovení zatravněných ploch s osetím a případným doplněním ornice </t>
  </si>
  <si>
    <t>-197751664</t>
  </si>
  <si>
    <t>Svislé a kompletní konstrukce</t>
  </si>
  <si>
    <t>23</t>
  </si>
  <si>
    <t>345321414</t>
  </si>
  <si>
    <t>Zídky atikové, parapetní, schodišťové a zábradelní ze ŽB tř. C 25/30</t>
  </si>
  <si>
    <t>1169800985</t>
  </si>
  <si>
    <t>"nadbetonování atiky"12*0,12*0,25*2</t>
  </si>
  <si>
    <t>24</t>
  </si>
  <si>
    <t>345351101</t>
  </si>
  <si>
    <t>Zřízení bednění zídek atikových, parapetních, schodišťových a zábradelních plnostěnných</t>
  </si>
  <si>
    <t>-140469867</t>
  </si>
  <si>
    <t>"nadbetonování atiky"(12+0,12)*2*0,25*2</t>
  </si>
  <si>
    <t>25</t>
  </si>
  <si>
    <t>345351102</t>
  </si>
  <si>
    <t>Odstranění bednění zídek atikových, parapetních, schodišťových a zábradelních plnostěnných</t>
  </si>
  <si>
    <t>-1675216308</t>
  </si>
  <si>
    <t>26</t>
  </si>
  <si>
    <t>345361821</t>
  </si>
  <si>
    <t>Výztuž zídek atikových, parapetních, schodišťových a zábradelních betonářskou ocelí 10 505</t>
  </si>
  <si>
    <t>1400064440</t>
  </si>
  <si>
    <t>"1xR10 vodorovně"12*2*0,62/1000</t>
  </si>
  <si>
    <t>27</t>
  </si>
  <si>
    <t>348121213R</t>
  </si>
  <si>
    <t>Zpětná montáž podhrabových desek délky do 2 m na ocelové plotové sloupky, s dílčí úpravou po KZS</t>
  </si>
  <si>
    <t>-1607961187</t>
  </si>
  <si>
    <t>28</t>
  </si>
  <si>
    <t>338-Z5R</t>
  </si>
  <si>
    <t>Zpětné osazení sloupků a vzpěr plotových ocelových se zabetonováním s dílčí úpravou a zpětná montáž oplocení ze strojového pletiva vč.žiletkového drátu s dílčí úpravou po zateplení kompletní provedení dle výpisu prvků ozn.Z5</t>
  </si>
  <si>
    <t>soubor</t>
  </si>
  <si>
    <t>1941181134</t>
  </si>
  <si>
    <t>Komunikace pozemní</t>
  </si>
  <si>
    <t>29</t>
  </si>
  <si>
    <t>566901132</t>
  </si>
  <si>
    <t>Vyspravení podkladu po překopech  plochy do 15 m2 štěrkodrtí tl. 150 mm</t>
  </si>
  <si>
    <t>1689016873</t>
  </si>
  <si>
    <t>"pod vyztuženým betonem"11,8*0,9</t>
  </si>
  <si>
    <t>30</t>
  </si>
  <si>
    <t>566901195R</t>
  </si>
  <si>
    <t>Vyspravení a doplnění betonovéh povrchu vyztuženého sítí tl do 150mm</t>
  </si>
  <si>
    <t>-35478520</t>
  </si>
  <si>
    <t>"pod zakrytým vstupem"11,8*0,9</t>
  </si>
  <si>
    <t>31</t>
  </si>
  <si>
    <t>572310001</t>
  </si>
  <si>
    <t>Vyspravení  a doplnění asfaltového krytu komunikace po překopech včetně podkladních vrstev a zálivky spár</t>
  </si>
  <si>
    <t>740008919</t>
  </si>
  <si>
    <t>Úpravy povrchů, podlahy a osazování výplní</t>
  </si>
  <si>
    <t>32</t>
  </si>
  <si>
    <t>612142001</t>
  </si>
  <si>
    <t>Potažení vnitřních stěn sklovláknitým pletivem vtlačeným do tenkovrstvé hmoty</t>
  </si>
  <si>
    <t>-1875233783</t>
  </si>
  <si>
    <t>"1PP"</t>
  </si>
  <si>
    <t>"m.č.01"(2,95+4,8)*2*2,65-"dveře"0,8*2-"okno"1,2*1,5</t>
  </si>
  <si>
    <t>"m.č.02-12"(2,9+4,8)*2*2,65*11-"dveře"0,8*2*17-"okno"1,2*1,5*13</t>
  </si>
  <si>
    <t>"m.č.13"(2,95+4,8)*2*2,65-"dveře"0,8*2-"okno"1,2*1,5</t>
  </si>
  <si>
    <t>"m.č.14"(2,95+4,8)*2*2,65-"dveře"0,8*2*2-"okno"1,2*1,5*2</t>
  </si>
  <si>
    <t>"m.č.15-17"(2,9+4,8)*2*2,65*3-"dveře"0,8*2*3-"okno"1,2*1,5*3</t>
  </si>
  <si>
    <t>"m.č.21"(2,95+4,8)*2*2,65-"dveře"0,8*2-"okno"1,2*1,5</t>
  </si>
  <si>
    <t>"m.č.22-24"(2,9+4,8)*2*2,65*3-"dveře"0,8*2*3-"okno"1,2*1,5*3</t>
  </si>
  <si>
    <t>"m.č.25"(5,95+4,8)*2*2,65-"dveře"0,8*2-"okno"1,2*1,5</t>
  </si>
  <si>
    <t>"m.č.26"(2,9+2,8)*2*2,65-"dveře"0,85*2</t>
  </si>
  <si>
    <t>"chodba"(18,12*4+2,76+1,92*2)*2,57-"okna"1,2*1,5*2-"dveře"0,8*2*21</t>
  </si>
  <si>
    <t>"1NP"</t>
  </si>
  <si>
    <t>"m.č.26"(2,95+4,8)*2*2,5-"dveře"0,8*2-"okno"1,2*1,5</t>
  </si>
  <si>
    <t>"m.č.27-37"(2,9+4,8)*2*2,5*11-"dveře"0,8*2*17-"okno"1,2*1,5*12</t>
  </si>
  <si>
    <t>"m.č.38"(2,95+4,8)*2*2,5-"dveře"0,8*2-"okno"1,2*1,5</t>
  </si>
  <si>
    <t>"m.č.39"(2,95+4,8)*2*2,5-"dveře"0,8*2*2-"okno"1,2*1,5</t>
  </si>
  <si>
    <t>"m.č.40-43"(2,9+4,8)*2*2,5*4-"dveře"0,8*2*7-"okno"1,2*1,5*4</t>
  </si>
  <si>
    <t>"m.č.46"(2,95+4,8)*2*2,5-"dveře"0,8*2-"okno"1,2*1,5</t>
  </si>
  <si>
    <t>"m.č.47-49"(2,9+4,8)*2*2,5*3-"dveře"0,8*2*7-"okno"1,2*1,5*3</t>
  </si>
  <si>
    <t>"m.č.50"(5,95+4,8)*2*2,5-"dveře"0,8*2-"okno"1,2*1,5*2</t>
  </si>
  <si>
    <t>"m.č.53"(39+1,92*2+18,12*2)*2,6-"dveře"0,8*2*25-"okna"1,2*1,5*2</t>
  </si>
  <si>
    <t>"m.č.52"(8,04*2+2,76)*5,7-"okna"1,2*1,5*3-"dveře"1,35*2,5</t>
  </si>
  <si>
    <t>33</t>
  </si>
  <si>
    <t>612311131</t>
  </si>
  <si>
    <t>Potažení vnitřních stěn vápenným štukem tloušťky do 3 mm</t>
  </si>
  <si>
    <t>-1504767919</t>
  </si>
  <si>
    <t>34</t>
  </si>
  <si>
    <t>619995001</t>
  </si>
  <si>
    <t>Začištění omítek kolem oken, dveří, podlah nebo obkladů</t>
  </si>
  <si>
    <t>1633527417</t>
  </si>
  <si>
    <t>"výměna oken"</t>
  </si>
  <si>
    <t>(1,2+1,5)*2*18</t>
  </si>
  <si>
    <t>"výměna dveří"</t>
  </si>
  <si>
    <t>(2,02*2+0,9)</t>
  </si>
  <si>
    <t>35</t>
  </si>
  <si>
    <t>621211011</t>
  </si>
  <si>
    <t>Montáž kontaktního zateplení vnějších podhledů z polystyrénových desek tl do 80 mm</t>
  </si>
  <si>
    <t>1724270343</t>
  </si>
  <si>
    <t>"skladba F3"</t>
  </si>
  <si>
    <t>"západ"(17,84*2+3,32)*(0,2+0,36)</t>
  </si>
  <si>
    <t>"východ"39*(0,2+0,36)</t>
  </si>
  <si>
    <t>"jih"1,45*(0,16+0,12)+0,25*0,12*2</t>
  </si>
  <si>
    <t>"sever"1,45*(0,16+0,12)+0,25*0,12*2</t>
  </si>
  <si>
    <t>36</t>
  </si>
  <si>
    <t>M</t>
  </si>
  <si>
    <t>283759340</t>
  </si>
  <si>
    <t>deska fasádní polystyrénová EPS 70 F 1000 x 500 x 60 mm</t>
  </si>
  <si>
    <t>-458062294</t>
  </si>
  <si>
    <t>P</t>
  </si>
  <si>
    <t>Poznámka k položce:
lambda=0,039 [W / m K]</t>
  </si>
  <si>
    <t>44,612*1,02 'Přepočtené koeficientem množství</t>
  </si>
  <si>
    <t>37</t>
  </si>
  <si>
    <t>621531011</t>
  </si>
  <si>
    <t>Tenkovrstvá silikonová zrnitá omítka tl. 1,5 mm včetně penetrace vnějších podhledů</t>
  </si>
  <si>
    <t>1734393593</t>
  </si>
  <si>
    <t>"západ"(17,84*2+3,32)*0,2</t>
  </si>
  <si>
    <t>"východ"39*0,2</t>
  </si>
  <si>
    <t>"jih"1,2*0,16</t>
  </si>
  <si>
    <t>"sever"1,2*0,16</t>
  </si>
  <si>
    <t>38</t>
  </si>
  <si>
    <t>622135001</t>
  </si>
  <si>
    <t>Vyrovnání podkladu vnějších stěn maltou vápenocementovou tl do 10 mm</t>
  </si>
  <si>
    <t>935857013</t>
  </si>
  <si>
    <t>"pod terénem"</t>
  </si>
  <si>
    <t>"západ"(18,18*2+3)*0,8</t>
  </si>
  <si>
    <t>"východ"39,34*0,8</t>
  </si>
  <si>
    <t>"sever"12,16*0,8+1,2*0,8</t>
  </si>
  <si>
    <t>"jih"(12,16-0,3*2)*0,8+1,2*0,8</t>
  </si>
  <si>
    <t>39</t>
  </si>
  <si>
    <t>622135011</t>
  </si>
  <si>
    <t>Vyrovnání podkladu vnějších stěn tmelem tl do 2 mm</t>
  </si>
  <si>
    <t>1758497664</t>
  </si>
  <si>
    <t>"fasáda cca 50%"</t>
  </si>
  <si>
    <t>"plocha jako umytí"600,85*0,5</t>
  </si>
  <si>
    <t>40</t>
  </si>
  <si>
    <t>622135095</t>
  </si>
  <si>
    <t>Příplatek k vyrovnání vnějších stěn tmelem za každý dalších 1 mm tl</t>
  </si>
  <si>
    <t>-525404190</t>
  </si>
  <si>
    <t>" uvažováno celk.tl.5 mm"</t>
  </si>
  <si>
    <t>300,425*2</t>
  </si>
  <si>
    <t>41</t>
  </si>
  <si>
    <t>622142001</t>
  </si>
  <si>
    <t>Potažení vnějších stěn sklovláknitým pletivem vtlačeným do tenkovrstvé hmoty</t>
  </si>
  <si>
    <t>-868356850</t>
  </si>
  <si>
    <t>"napojení různé druhy izolantu"</t>
  </si>
  <si>
    <t>"západ"((18,12*0,5)*2+3*0,5)*2</t>
  </si>
  <si>
    <t>-"dveře"(0,95*0,5+1,35*0,5)*2</t>
  </si>
  <si>
    <t>-"luxfery"1,2*0,5</t>
  </si>
  <si>
    <t>-"okna"((1,2*0,5)*10+0,9*0,5*2)</t>
  </si>
  <si>
    <t>"východ"39,24*0,5*2</t>
  </si>
  <si>
    <t>-"rozvaděč"1,2*0,5*2</t>
  </si>
  <si>
    <t>-"okna"(1,2*0,5)*14</t>
  </si>
  <si>
    <t>"sever"12,32*0,5*2+1,2*0,5*2</t>
  </si>
  <si>
    <t>-"okna"1,2*0,5</t>
  </si>
  <si>
    <t>"jih pod podhled"11,2*0,5*2</t>
  </si>
  <si>
    <t>(0,27+0,24+1,2)*0,5*2</t>
  </si>
  <si>
    <t>-"dveře"0,8*0,5*2</t>
  </si>
  <si>
    <t>-"rozvaděč"0,8*0,5*2</t>
  </si>
  <si>
    <t>-"okna"1,2*0,5*2</t>
  </si>
  <si>
    <t>"přídavná výztuž oken a dveří"</t>
  </si>
  <si>
    <t>0,5*0,25*4*58+0,*0,25*2*3</t>
  </si>
  <si>
    <t>42</t>
  </si>
  <si>
    <t>622143004</t>
  </si>
  <si>
    <t>Montáž omítkových samolepících začišťovacích profilů (APU lišt)</t>
  </si>
  <si>
    <t>1519889095</t>
  </si>
  <si>
    <t>"otvory"</t>
  </si>
  <si>
    <t>"západ"(1,2+1,5*2)*24+(0,9+1,2*2)*4+(0,95+2,4*2)+(1,35+2,5*2)</t>
  </si>
  <si>
    <t>"východ"(1,2+1,5*2)*28</t>
  </si>
  <si>
    <t>"sever"(1,2+1,5*2)*2</t>
  </si>
  <si>
    <t>"jih"(1,2+1,5*2)*3+(0,9+2*2)</t>
  </si>
  <si>
    <t>43</t>
  </si>
  <si>
    <t>590514760</t>
  </si>
  <si>
    <t>profil okenní začišťovací s tkaninou -Thermospoj 9 mm/2,4 m</t>
  </si>
  <si>
    <t>445962315</t>
  </si>
  <si>
    <t>Poznámka k položce:
délka 2,4 m, přesah tkaniny 100 mm</t>
  </si>
  <si>
    <t>269,6*1,05 'Přepočtené koeficientem množství</t>
  </si>
  <si>
    <t>44</t>
  </si>
  <si>
    <t>622211011</t>
  </si>
  <si>
    <t>Montáž kontaktního zateplení vnějších stěn z polystyrénových desek tl do 80 mm</t>
  </si>
  <si>
    <t>1163952166</t>
  </si>
  <si>
    <t>"skladba F2"</t>
  </si>
  <si>
    <t>"západ"(18,12*2+3)*0,35</t>
  </si>
  <si>
    <t>-"dveře"1,35*0,35</t>
  </si>
  <si>
    <t>"východ"39,24*0,35</t>
  </si>
  <si>
    <t>-"el.rozvaděč"1,16*0,35</t>
  </si>
  <si>
    <t>"sever"12,32*0,35+1,2*0,35</t>
  </si>
  <si>
    <t>"jih pod podhled"11,2*0,35</t>
  </si>
  <si>
    <t>(0,27+0,24+1,2)*0,35</t>
  </si>
  <si>
    <t>45</t>
  </si>
  <si>
    <t>283763710</t>
  </si>
  <si>
    <t>deska z extrudovaného polystyrénu  - 1250 x 600 x 80 mm</t>
  </si>
  <si>
    <t>-487621084</t>
  </si>
  <si>
    <t>Poznámka k položce:
lambda=0,036 [W / m K]</t>
  </si>
  <si>
    <t>35,84*1,02 'Přepočtené koeficientem množství</t>
  </si>
  <si>
    <t>46</t>
  </si>
  <si>
    <t>622211031</t>
  </si>
  <si>
    <t>Montáž kontaktního zateplení vnějších stěn z polystyrénových desek tl do 160 mm</t>
  </si>
  <si>
    <t>-1089546040</t>
  </si>
  <si>
    <t>"skladba F1"</t>
  </si>
  <si>
    <t>"západ"(18,12*6,06)*2+3*6,06</t>
  </si>
  <si>
    <t>-"okna"(1,2*1,5*21+0,9*1,2*4)</t>
  </si>
  <si>
    <t>-"dveře"(0,95*2,4+1,35*2,2)</t>
  </si>
  <si>
    <t>-"luxfery"1,2*1,5</t>
  </si>
  <si>
    <t>"čelo atiky"0,28*0,8*2</t>
  </si>
  <si>
    <t>"východ"39,24*6,06</t>
  </si>
  <si>
    <t>-"okna"1,2*1,5*28</t>
  </si>
  <si>
    <t>-"rozvaděč"1,2*1,45</t>
  </si>
  <si>
    <t>"sever"12,32*6,85+1,2*6,06</t>
  </si>
  <si>
    <t>-"okna"1,2*1,5*2</t>
  </si>
  <si>
    <t>"jih pod podhled"11,2*2,55</t>
  </si>
  <si>
    <t>"jih nad vstupem"12,32*3,7</t>
  </si>
  <si>
    <t>(0,27+0,24)*3,2+1,2*6,06</t>
  </si>
  <si>
    <t>-"okna"(1,2*1,5)*3</t>
  </si>
  <si>
    <t>-"dveře"0,8*2</t>
  </si>
  <si>
    <t>-"rozvaděč"0,8*2,3</t>
  </si>
  <si>
    <t>-"skladba F2"89,589</t>
  </si>
  <si>
    <t>47</t>
  </si>
  <si>
    <t>283759520</t>
  </si>
  <si>
    <t>deska fasádní polystyrénová EPS 70 F 1000 x 500 x 160 mm</t>
  </si>
  <si>
    <t>561429147</t>
  </si>
  <si>
    <t>447,857*1,02 'Přepočtené koeficientem množství</t>
  </si>
  <si>
    <t>48</t>
  </si>
  <si>
    <t>622212001</t>
  </si>
  <si>
    <t>Montáž kontaktního zateplení vnějšího ostění hl. špalety do 200 mm z polystyrenu tl do 40 mm</t>
  </si>
  <si>
    <t>1831459723</t>
  </si>
  <si>
    <t>"západ"</t>
  </si>
  <si>
    <t>"okna"(1,2+1,5*2)*21+(0,9+1,2*2)*4</t>
  </si>
  <si>
    <t>"dveře"(0,95+2,4*2+1,35+2,2*2)</t>
  </si>
  <si>
    <t>"luxfery"1,2+1,5*2</t>
  </si>
  <si>
    <t>"parapety"(1,2*22)+(0,9*4)</t>
  </si>
  <si>
    <t>"východ"</t>
  </si>
  <si>
    <t>"okna"(1,2+1,5*2)*28</t>
  </si>
  <si>
    <t>"parapety"(1,2*28)</t>
  </si>
  <si>
    <t>"sever"</t>
  </si>
  <si>
    <t>"okna"(1,2+1,5*2)*2</t>
  </si>
  <si>
    <t>"parpety"1,2*2</t>
  </si>
  <si>
    <t>"jih"</t>
  </si>
  <si>
    <t>"okna"(1,2+2*1,5)*3</t>
  </si>
  <si>
    <t>"dveře"0,8+2*2</t>
  </si>
  <si>
    <t>"parapety"1,2*3</t>
  </si>
  <si>
    <t>-"skladba F2"5,8</t>
  </si>
  <si>
    <t>49</t>
  </si>
  <si>
    <t>283759320</t>
  </si>
  <si>
    <t>deska fasádní polystyrénová EPS 70 F 1000 x 500 x 40 mm</t>
  </si>
  <si>
    <t>1188820980</t>
  </si>
  <si>
    <t>254,7*0,2</t>
  </si>
  <si>
    <t>50,94*1,02 'Přepočtené koeficientem množství</t>
  </si>
  <si>
    <t>50</t>
  </si>
  <si>
    <t>283764160</t>
  </si>
  <si>
    <t>deska z extrudovaného polystyrénu XPS tl. 40 mm,souč. tepelné vodivosti 0,039</t>
  </si>
  <si>
    <t>-1689304211</t>
  </si>
  <si>
    <t>"parapety"(30+33,6+2,4+3,6)*0,2</t>
  </si>
  <si>
    <t>13,92*1,02 'Přepočtené koeficientem množství</t>
  </si>
  <si>
    <t>51</t>
  </si>
  <si>
    <t>622221031</t>
  </si>
  <si>
    <t>Montáž kontaktního zateplení vnějších stěn z minerální vlny s podélnou orientací vláken tl do 160 mm</t>
  </si>
  <si>
    <t>-366405794</t>
  </si>
  <si>
    <t>"skladba F5"</t>
  </si>
  <si>
    <t>"západ"(18,12*0,9)*2+3*0,9</t>
  </si>
  <si>
    <t>-"dveře"(0,95*0,9+1,35*0,9)</t>
  </si>
  <si>
    <t>-"luxfery"1,2*0,2</t>
  </si>
  <si>
    <t>"východ"39,24*0,9</t>
  </si>
  <si>
    <t>-"rozvaděč"1,2*0,9</t>
  </si>
  <si>
    <t>"sever"12,32*0,9+1,2*0,9</t>
  </si>
  <si>
    <t>"jih pod podhled"11,2*0,9</t>
  </si>
  <si>
    <t>(0,27+0,24+1,2)*0,9</t>
  </si>
  <si>
    <t>-"dveře"0,8*0,9</t>
  </si>
  <si>
    <t>-"rozvaděč"0,8*0,9</t>
  </si>
  <si>
    <t>52</t>
  </si>
  <si>
    <t>631515380</t>
  </si>
  <si>
    <t xml:space="preserve">deska minerální izolační - fasádní desky s podélným vláknem tl. 160 mm,součinitel tepelné vodivosti: 0,036 W/m </t>
  </si>
  <si>
    <t>-1691508570</t>
  </si>
  <si>
    <t>89,589*1,02 'Přepočtené koeficientem množství</t>
  </si>
  <si>
    <t>53</t>
  </si>
  <si>
    <t>622222001</t>
  </si>
  <si>
    <t>Montáž kontaktního zateplení vnějšího ostění hl. špalety do 200 mm z minerální vlny tl do 40 mm</t>
  </si>
  <si>
    <t>-1280628994</t>
  </si>
  <si>
    <t>"dveře"0,9*2*3</t>
  </si>
  <si>
    <t>"luxfery"2*0,2</t>
  </si>
  <si>
    <t>54</t>
  </si>
  <si>
    <t>631515180</t>
  </si>
  <si>
    <t xml:space="preserve">deska minerální izolační - fasádní desky s podélným vláknem tl. 40 mm,součinitel tepelné vodivosti: 0,036 W/m </t>
  </si>
  <si>
    <t>-767346370</t>
  </si>
  <si>
    <t>5,800*0,2</t>
  </si>
  <si>
    <t>1,16*1,02 'Přepočtené koeficientem množství</t>
  </si>
  <si>
    <t>55</t>
  </si>
  <si>
    <t>622251101</t>
  </si>
  <si>
    <t>Příplatek k cenám kontaktního zateplení stěn za použití tepelněizolačních zátek z polystyrenu</t>
  </si>
  <si>
    <t>-1637800874</t>
  </si>
  <si>
    <t>"skladba F1"447,857</t>
  </si>
  <si>
    <t>56</t>
  </si>
  <si>
    <t>622251105</t>
  </si>
  <si>
    <t>Příplatek k cenám kontaktního zateplení stěn za použití tepelněizolačních zátek z minerální vlny</t>
  </si>
  <si>
    <t>-1756047923</t>
  </si>
  <si>
    <t>"skladba F5"89,589</t>
  </si>
  <si>
    <t>57</t>
  </si>
  <si>
    <t>622252001</t>
  </si>
  <si>
    <t>Montáž zakládacích soklových lišt kontaktního zateplení</t>
  </si>
  <si>
    <t>93582972</t>
  </si>
  <si>
    <t>"západ"(18,12*2+3)</t>
  </si>
  <si>
    <t>-"dveře"1,35-0,95</t>
  </si>
  <si>
    <t>"východ"39,24</t>
  </si>
  <si>
    <t>-"el.rozvaděč"1,16</t>
  </si>
  <si>
    <t>"sever"12,32+1,2</t>
  </si>
  <si>
    <t>"jih pod podhled"11,2</t>
  </si>
  <si>
    <t>(0,27+0,24+1,2)</t>
  </si>
  <si>
    <t>-"el.rozvaděč"0,8</t>
  </si>
  <si>
    <t>58</t>
  </si>
  <si>
    <t>590516530</t>
  </si>
  <si>
    <t>lišta soklová Al s okapničkou, zakládací U 16 cm, 0,95/200 cm</t>
  </si>
  <si>
    <t>527881710</t>
  </si>
  <si>
    <t>100,65*1,05 'Přepočtené koeficientem množství</t>
  </si>
  <si>
    <t>59</t>
  </si>
  <si>
    <t>622252002</t>
  </si>
  <si>
    <t>Montáž ostatních lišt kontaktního zateplení</t>
  </si>
  <si>
    <t>723060444</t>
  </si>
  <si>
    <t>"parapetní"72</t>
  </si>
  <si>
    <t>"rohová"245,4</t>
  </si>
  <si>
    <t>"s okapničkou"153,2</t>
  </si>
  <si>
    <t>"dilatační profil"7</t>
  </si>
  <si>
    <t>60</t>
  </si>
  <si>
    <t>590515120</t>
  </si>
  <si>
    <t>profil parapetní - Thermospoj LPE plast 2 m</t>
  </si>
  <si>
    <t>-585090985</t>
  </si>
  <si>
    <t>"západ"1,2*24+0,9*4</t>
  </si>
  <si>
    <t>"východ"1,2*28</t>
  </si>
  <si>
    <t>"sever"1,2*2</t>
  </si>
  <si>
    <t>"jih"1,2*3</t>
  </si>
  <si>
    <t>72*1,05 'Přepočtené koeficientem množství</t>
  </si>
  <si>
    <t>61</t>
  </si>
  <si>
    <t>590515100</t>
  </si>
  <si>
    <t>profil okenní s nepřiznanou okapnicí LTU plast 2,0 m</t>
  </si>
  <si>
    <t>-533381618</t>
  </si>
  <si>
    <t>"západ"1,2*24+0,9*4+0,95+1,35</t>
  </si>
  <si>
    <t>"jih"1,2*3+0,9</t>
  </si>
  <si>
    <t>"přesah střechy"39+17,84*2+3,32</t>
  </si>
  <si>
    <t>153,2*1,05 'Přepočtené koeficientem množství</t>
  </si>
  <si>
    <t>62</t>
  </si>
  <si>
    <t>590514840</t>
  </si>
  <si>
    <t>lišta rohová PVC 10/10 cm s tkaninou bal. 2,5 m</t>
  </si>
  <si>
    <t>1265730984</t>
  </si>
  <si>
    <t>"západ"1,5*24*2+1,2*2*4+2,4*2+2,5*2</t>
  </si>
  <si>
    <t>"východ"1,5*28*2</t>
  </si>
  <si>
    <t>"sever"1,5*2*2</t>
  </si>
  <si>
    <t>"jih"1,5*3*2+2*2</t>
  </si>
  <si>
    <t>"fasáda"7,2*4+6,6*2+2,7*2+1,8*2</t>
  </si>
  <si>
    <t>245,4*1,05 'Přepočtené koeficientem množství</t>
  </si>
  <si>
    <t>63</t>
  </si>
  <si>
    <t>590515020</t>
  </si>
  <si>
    <t>profil dilatační rohový , dl. 2,5 m</t>
  </si>
  <si>
    <t>-612924377</t>
  </si>
  <si>
    <t>"v místě brány"3,5*2</t>
  </si>
  <si>
    <t>7*1,05 'Přepočtené koeficientem množství</t>
  </si>
  <si>
    <t>64</t>
  </si>
  <si>
    <t>622511111</t>
  </si>
  <si>
    <t>Tenkovrstvá akrylátová mozaiková střednězrnná omítka včetně penetrace vnějších stěn</t>
  </si>
  <si>
    <t>-2099549214</t>
  </si>
  <si>
    <t>"západ"(18,28*2+3,32)*0,35</t>
  </si>
  <si>
    <t>"ostění"0,35*0,2*2</t>
  </si>
  <si>
    <t>"východ"39,4*0,35</t>
  </si>
  <si>
    <t>65</t>
  </si>
  <si>
    <t>622531011</t>
  </si>
  <si>
    <t>Tenkovrstvá silikonová zrnitá omítka tl. 1,5 mm včetně penetrace vnějších stěn</t>
  </si>
  <si>
    <t>1555650024</t>
  </si>
  <si>
    <t>"skladba F1 a F5"</t>
  </si>
  <si>
    <t>"západ"(18,28*6,06)*2+3,32*6,06</t>
  </si>
  <si>
    <t>"východ"39,4*6,06</t>
  </si>
  <si>
    <t>"ostění"330,1*0,2</t>
  </si>
  <si>
    <t>"skladba F3 čelo"</t>
  </si>
  <si>
    <t>"západ"(17,84*2+3,32)*0,36</t>
  </si>
  <si>
    <t>"východ"39*0,36</t>
  </si>
  <si>
    <t>"jih"1,2*0,12+0,25*0,12*2</t>
  </si>
  <si>
    <t>"sever"1,2*0,12+0,25*0,12*2</t>
  </si>
  <si>
    <t>66</t>
  </si>
  <si>
    <t>629991011</t>
  </si>
  <si>
    <t>Zakrytí výplní otvorů a svislých ploch fólií přilepenou lepící páskou</t>
  </si>
  <si>
    <t>1888141651</t>
  </si>
  <si>
    <t>"západ"(1,2*1,5)*24+(0,9*1,2)*4+(0,95*2,4)+(1,35*2,5)</t>
  </si>
  <si>
    <t>"východ"(1,2*1,5)*28</t>
  </si>
  <si>
    <t>"sever"(1,2*1,5)*2</t>
  </si>
  <si>
    <t>"jih"(1,2*1,5)*3+(0,9*2)</t>
  </si>
  <si>
    <t>67</t>
  </si>
  <si>
    <t>629995101</t>
  </si>
  <si>
    <t>Očištění vnějších ploch tlakovou vodou</t>
  </si>
  <si>
    <t>-1294889048</t>
  </si>
  <si>
    <t>68</t>
  </si>
  <si>
    <t>629995103R</t>
  </si>
  <si>
    <t>Očištění fasád od plísní, hub, mechů a řas,nanesení odstraňovače, omytí povrchu tlakovou vodou s čističem.</t>
  </si>
  <si>
    <t>-619890112</t>
  </si>
  <si>
    <t>"západ"(18,12*6,06)*2+3*6,35</t>
  </si>
  <si>
    <t>-"dveře"(0,95*2,4+1,35*2,5)</t>
  </si>
  <si>
    <t>"ostění"(1,5*2+1,2)*0,015*22+(1,2*2+0,9)*0,015+(2,4*2+0,95)*0,015</t>
  </si>
  <si>
    <t>"el rozvaděč boky"0,24*2,5*2</t>
  </si>
  <si>
    <t>"přesah střechy"(17,94*2+3,12)*(0,25+0,12)</t>
  </si>
  <si>
    <t>"čelo atiky"0,12*0,5*2</t>
  </si>
  <si>
    <t>"sokl"(18,18*2)*0,35</t>
  </si>
  <si>
    <t>"boky el.rozvaděče"1,5*0,18*2</t>
  </si>
  <si>
    <t>"ostění"(1,5*2+1,2)*0,015*28</t>
  </si>
  <si>
    <t>"přesah střechy"39,34*(0,25+0,12)</t>
  </si>
  <si>
    <t>"sokl"39,36*0,35</t>
  </si>
  <si>
    <t>"sever"12,12*6,55+1,2*6,2</t>
  </si>
  <si>
    <t>"ostění"(1,5*2+1,2)*0,015*2</t>
  </si>
  <si>
    <t>"bok přesahu střechy"(0,25*0,12)*3</t>
  </si>
  <si>
    <t>"sokl"12,12*0,35</t>
  </si>
  <si>
    <t>"jih nad vstupem"12,12*3,4</t>
  </si>
  <si>
    <t>(0,17+0,14)*3,2+1,2*6,2</t>
  </si>
  <si>
    <t>"ostění"(1,5*2+1,2)*0,015*3</t>
  </si>
  <si>
    <t>"sokl"(11,2+0,14+0,17+1,2)*0,35</t>
  </si>
  <si>
    <t>69</t>
  </si>
  <si>
    <t>629999011</t>
  </si>
  <si>
    <t>Příplatek k úpravám povrchů za provádění styku dvou barev nebo struktur na fasádě</t>
  </si>
  <si>
    <t>-613228916</t>
  </si>
  <si>
    <t>"západ vstup"6,2*2</t>
  </si>
  <si>
    <t>"východ.el.rozvaděč"1,9*2</t>
  </si>
  <si>
    <t>"vrátnice"3,45*2+"pod podhled"2,85*2</t>
  </si>
  <si>
    <t>70</t>
  </si>
  <si>
    <t>635111241</t>
  </si>
  <si>
    <t>Násyp pod podlahy z hrubého kameniva 8-16 se zhutněním</t>
  </si>
  <si>
    <t>287563301</t>
  </si>
  <si>
    <t>"okapový chodník"</t>
  </si>
  <si>
    <t>(40,35+12,32+40,56+1,2*2)*0,9*0,1</t>
  </si>
  <si>
    <t>-"asfalt"0,6*0,9*0,1</t>
  </si>
  <si>
    <t>71</t>
  </si>
  <si>
    <t>635111242</t>
  </si>
  <si>
    <t>Násyp pod podlahy z hrubého kameniva 16-32 se zhutněním</t>
  </si>
  <si>
    <t>-369845311</t>
  </si>
  <si>
    <t>(40,35+12,32+40,56+1,2*2)*0,9*0,2</t>
  </si>
  <si>
    <t>-"asfalt"0,6*0,9*0,2</t>
  </si>
  <si>
    <t>72</t>
  </si>
  <si>
    <t>637211123R</t>
  </si>
  <si>
    <t xml:space="preserve">Okapový chodník z betonových dlaždic tl 50 mm kladených do štěrkopísku </t>
  </si>
  <si>
    <t>2058499026</t>
  </si>
  <si>
    <t>(40,35+12,32+40,56+1,2*2)*0,9</t>
  </si>
  <si>
    <t>-"asfalt"0,6*0,9</t>
  </si>
  <si>
    <t>73</t>
  </si>
  <si>
    <t>637312101R</t>
  </si>
  <si>
    <t>Okapový chodník z betonových zahradních obrubníků výšky 250 mm, šedý lože beton</t>
  </si>
  <si>
    <t>-1665352321</t>
  </si>
  <si>
    <t>74</t>
  </si>
  <si>
    <t>644941111</t>
  </si>
  <si>
    <t>Osazování ventilačních mřížek velikosti do 150 x 150 mm</t>
  </si>
  <si>
    <t>1845549725</t>
  </si>
  <si>
    <t>75</t>
  </si>
  <si>
    <t>553-V1R</t>
  </si>
  <si>
    <t>mřížka větrací ALU 150 x 150 se síťovinou dle PD ozn.V1</t>
  </si>
  <si>
    <t>-1583551198</t>
  </si>
  <si>
    <t>Ostatní konstrukce a práce, bourání</t>
  </si>
  <si>
    <t>76</t>
  </si>
  <si>
    <t>916231213</t>
  </si>
  <si>
    <t>Osazení chodníkového obrubníku betonového stojatého s boční opěrou do lože z betonu prostého</t>
  </si>
  <si>
    <t>185121368</t>
  </si>
  <si>
    <t>"zpětné osazení očištěných obrubníků"2</t>
  </si>
  <si>
    <t>77</t>
  </si>
  <si>
    <t>919731112</t>
  </si>
  <si>
    <t>Zarovnání styčné plochy podkladu nebo krytu z betonu tl do 150 mm</t>
  </si>
  <si>
    <t>2081066276</t>
  </si>
  <si>
    <t>"jako řezání"1,2</t>
  </si>
  <si>
    <t>78</t>
  </si>
  <si>
    <t>919731123</t>
  </si>
  <si>
    <t>Zarovnání styčné plochy podkladu nebo krytu živičného tl do 200 mm</t>
  </si>
  <si>
    <t>-1397717356</t>
  </si>
  <si>
    <t>"jako řezání"5,200</t>
  </si>
  <si>
    <t>79</t>
  </si>
  <si>
    <t>919735113</t>
  </si>
  <si>
    <t>Řezání stávajícího živičného krytu hl do 150 mm</t>
  </si>
  <si>
    <t>-2105728656</t>
  </si>
  <si>
    <t>"roh jihovýchod"1,2*2</t>
  </si>
  <si>
    <t>"roh jihozápad"1,2+1,6</t>
  </si>
  <si>
    <t>80</t>
  </si>
  <si>
    <t>919735123</t>
  </si>
  <si>
    <t>Řezání stávajícího betonového krytu hl do 150 mm</t>
  </si>
  <si>
    <t>-1771364979</t>
  </si>
  <si>
    <t>"západ roh u brány"1,2</t>
  </si>
  <si>
    <t>81</t>
  </si>
  <si>
    <t>941111111</t>
  </si>
  <si>
    <t>Montáž lešení řadového trubkového lehkého s podlahami zatížení do 200 kg/m2 š do 0,9 m v do 10 m</t>
  </si>
  <si>
    <t>1427539376</t>
  </si>
  <si>
    <t>"východ"39,6*7,2</t>
  </si>
  <si>
    <t>"sever"12,52*7,2</t>
  </si>
  <si>
    <t>"západ"(39,6+1,2*2)*7,2</t>
  </si>
  <si>
    <t>"rohy"7,2*6</t>
  </si>
  <si>
    <t>"jih"11,8*3,4</t>
  </si>
  <si>
    <t>82</t>
  </si>
  <si>
    <t>941111211</t>
  </si>
  <si>
    <t>Příplatek k lešení řadovému trubkovému lehkému s podlahami š 0,9 m v 10 m za první a ZKD den použití</t>
  </si>
  <si>
    <t>685703799</t>
  </si>
  <si>
    <t>760,984*90 'Přepočtené koeficientem množství</t>
  </si>
  <si>
    <t>83</t>
  </si>
  <si>
    <t>941111811</t>
  </si>
  <si>
    <t>Demontáž lešení řadového trubkového lehkého s podlahami zatížení do 200 kg/m2 š do 0,9 m v do 10 m</t>
  </si>
  <si>
    <t>1097104436</t>
  </si>
  <si>
    <t>84</t>
  </si>
  <si>
    <t>944511111</t>
  </si>
  <si>
    <t>Montáž ochranné sítě z textilie z umělých vláken</t>
  </si>
  <si>
    <t>392898514</t>
  </si>
  <si>
    <t>85</t>
  </si>
  <si>
    <t>944511211</t>
  </si>
  <si>
    <t>Příplatek k ochranné síti za první a ZKD den použití</t>
  </si>
  <si>
    <t>-1234944076</t>
  </si>
  <si>
    <t>86</t>
  </si>
  <si>
    <t>944511811</t>
  </si>
  <si>
    <t>Demontáž ochranné sítě z textilie z umělých vláken</t>
  </si>
  <si>
    <t>-498877780</t>
  </si>
  <si>
    <t>87</t>
  </si>
  <si>
    <t>944711111</t>
  </si>
  <si>
    <t>Montáž záchytné stříšky š do 1,5 m</t>
  </si>
  <si>
    <t>1136121280</t>
  </si>
  <si>
    <t>88</t>
  </si>
  <si>
    <t>944711211</t>
  </si>
  <si>
    <t>Příplatek k záchytné stříšce š do 1,5 m za první a ZKD den použití</t>
  </si>
  <si>
    <t>1745264903</t>
  </si>
  <si>
    <t>2*90 'Přepočtené koeficientem množství</t>
  </si>
  <si>
    <t>89</t>
  </si>
  <si>
    <t>944711811</t>
  </si>
  <si>
    <t>Demontáž záchytné stříšky š do 1,5 m</t>
  </si>
  <si>
    <t>-643593281</t>
  </si>
  <si>
    <t>90</t>
  </si>
  <si>
    <t>949101111</t>
  </si>
  <si>
    <t>Lešení pomocné pro objekty pozemních staveb s lešeňovou podlahou v do 1,9 m zatížení do 150 kg/m2</t>
  </si>
  <si>
    <t>26360525</t>
  </si>
  <si>
    <t>"pod přístřeškem brány"11,8</t>
  </si>
  <si>
    <t>"1PP"14,16*4+13,92*17+19,86+8,12+91,77</t>
  </si>
  <si>
    <t>"1NP"14,16*4+13,92*18+28,56+74,88</t>
  </si>
  <si>
    <t>91</t>
  </si>
  <si>
    <t>949101112</t>
  </si>
  <si>
    <t>Lešení pomocné pro objekty pozemních staveb s lešeňovou podlahou v do 3,5 m zatížení do 150 kg/m2</t>
  </si>
  <si>
    <t>-1716457379</t>
  </si>
  <si>
    <t>"pro nátěr fasády přístřešku"2,34*2+11,8</t>
  </si>
  <si>
    <t>92</t>
  </si>
  <si>
    <t>949101113R</t>
  </si>
  <si>
    <t>Lešení lehké pomocné,schodiště, H podlahy do 3,5 m</t>
  </si>
  <si>
    <t>-1717220798</t>
  </si>
  <si>
    <t>"m.č.52"16,89</t>
  </si>
  <si>
    <t>93</t>
  </si>
  <si>
    <t>952900101R</t>
  </si>
  <si>
    <t>Demontáže a zpětné montáže pevně zabud.vybavení na stěnách např.garnyže,žaluzie,hasící přístroje, apod</t>
  </si>
  <si>
    <t>-1088763457</t>
  </si>
  <si>
    <t>94</t>
  </si>
  <si>
    <t>952901111R</t>
  </si>
  <si>
    <t>Závěrečný úklid před předáním stavby do užívání</t>
  </si>
  <si>
    <t>-1579265868</t>
  </si>
  <si>
    <t>95</t>
  </si>
  <si>
    <t>952902020R</t>
  </si>
  <si>
    <t>Průběžný úklid stavby a dotčených prostor dopravou suti a materiálu</t>
  </si>
  <si>
    <t>2130921275</t>
  </si>
  <si>
    <t>96</t>
  </si>
  <si>
    <t>966049832R</t>
  </si>
  <si>
    <t>Rozebrání prefabrikovaných podhrabových plotových desek betonových- pro opětovné osazení</t>
  </si>
  <si>
    <t>1022365322</t>
  </si>
  <si>
    <t>97</t>
  </si>
  <si>
    <t>966071711</t>
  </si>
  <si>
    <t>Bourání sloupků a vzpěr plotových ocelových do 2,5 m zabetonovaných pro opětovné osazení</t>
  </si>
  <si>
    <t>621726564</t>
  </si>
  <si>
    <t>98</t>
  </si>
  <si>
    <t>966071843R</t>
  </si>
  <si>
    <t>Rozebrání oplocení z drátěného pletiva se čtvercovými oky s žiletkovým drátem výšky přes 2,0 m-pro opětovné osazení</t>
  </si>
  <si>
    <t>-1333815690</t>
  </si>
  <si>
    <t>99</t>
  </si>
  <si>
    <t>966080101</t>
  </si>
  <si>
    <t>Bourání kontaktního zateplení z polystyrenových desek tloušťky do 60 mm</t>
  </si>
  <si>
    <t>1645416925</t>
  </si>
  <si>
    <t>"ostění"(1,5*2+1,2)*0,085*22+(1,2*2+0,9)*0,085+(2,4*2+0,95)*0,085</t>
  </si>
  <si>
    <t>-"el rozvaděč"1*2,5</t>
  </si>
  <si>
    <t>"ostění"(1,5*2+1,2)*0,085*28</t>
  </si>
  <si>
    <t>"ostění"(1,5*2+1,2)*0,085*2</t>
  </si>
  <si>
    <t>(0,17+0,14)*3,2</t>
  </si>
  <si>
    <t>"ostění"(1,5*2+1,2)*0,085*3</t>
  </si>
  <si>
    <t>100</t>
  </si>
  <si>
    <t>968062355</t>
  </si>
  <si>
    <t>Vybourání dřevěných rámů oken dvojitých včetně křídel pl do 2 m2</t>
  </si>
  <si>
    <t>-1355324655</t>
  </si>
  <si>
    <t>1,2*1,5*18</t>
  </si>
  <si>
    <t>101</t>
  </si>
  <si>
    <t>968072455</t>
  </si>
  <si>
    <t>Vybourání kovových dveřních zárubní pl do 2 m2 vč.vyvěšení dveřních křídel</t>
  </si>
  <si>
    <t>-735452953</t>
  </si>
  <si>
    <t>0,8*2</t>
  </si>
  <si>
    <t>102</t>
  </si>
  <si>
    <t>976045101R</t>
  </si>
  <si>
    <t>Vybourání betonových obrub kolem rohože</t>
  </si>
  <si>
    <t>448825884</t>
  </si>
  <si>
    <t>103</t>
  </si>
  <si>
    <t>976070101R</t>
  </si>
  <si>
    <t>Demontáž větracích mřížek pl do 0,1 m2 na fasádě</t>
  </si>
  <si>
    <t>129774079</t>
  </si>
  <si>
    <t>104</t>
  </si>
  <si>
    <t>977312113</t>
  </si>
  <si>
    <t>Řezání stávajících betonových mazanin vyztužených hl do 150 mm</t>
  </si>
  <si>
    <t>1815239087</t>
  </si>
  <si>
    <t>"přístřešek u  brány"11,8</t>
  </si>
  <si>
    <t>105</t>
  </si>
  <si>
    <t>979021112</t>
  </si>
  <si>
    <t>Očištění vybouraných obrubníků a krajníků chodníkových při překopech</t>
  </si>
  <si>
    <t>1988933517</t>
  </si>
  <si>
    <t>106</t>
  </si>
  <si>
    <t>985331212</t>
  </si>
  <si>
    <t>Dodatečné vlepování betonářské výztuže D 10 mm do chemické malty včetně vyvrtání otvoru</t>
  </si>
  <si>
    <t>-1821197500</t>
  </si>
  <si>
    <t>"nadbetonování atiky"0,15*48*2</t>
  </si>
  <si>
    <t>107</t>
  </si>
  <si>
    <t>130100110</t>
  </si>
  <si>
    <t>tyč ocelová kruhová, v jakosti 11 375 D 10 mm</t>
  </si>
  <si>
    <t>-906361754</t>
  </si>
  <si>
    <t>Poznámka k položce:
Hmotnost: 0,62 kg/m</t>
  </si>
  <si>
    <t>48*2*0,3*0,62/1000</t>
  </si>
  <si>
    <t>997</t>
  </si>
  <si>
    <t>Přesun sutě</t>
  </si>
  <si>
    <t>108</t>
  </si>
  <si>
    <t>997013152</t>
  </si>
  <si>
    <t>Vnitrostaveništní doprava suti a vybouraných hmot pro budovy v do 9 m s omezením mechanizace</t>
  </si>
  <si>
    <t>1571692674</t>
  </si>
  <si>
    <t>64,558*0,7 'Přepočtené koeficientem množství</t>
  </si>
  <si>
    <t>109</t>
  </si>
  <si>
    <t>997013212</t>
  </si>
  <si>
    <t>Vnitrostaveništní doprava suti a vybouraných hmot pro budovy v do 9 m ručně</t>
  </si>
  <si>
    <t>-1587067459</t>
  </si>
  <si>
    <t>64,558*0,3 'Přepočtené koeficientem množství</t>
  </si>
  <si>
    <t>110</t>
  </si>
  <si>
    <t>997013501</t>
  </si>
  <si>
    <t>Odvoz suti a vybouraných hmot na skládku nebo meziskládku do 1 km se složením</t>
  </si>
  <si>
    <t>636763034</t>
  </si>
  <si>
    <t>111</t>
  </si>
  <si>
    <t>997013509</t>
  </si>
  <si>
    <t>Příplatek k odvozu suti a vybouraných hmot na skládku ZKD 1 km přes 1 km</t>
  </si>
  <si>
    <t>700389202</t>
  </si>
  <si>
    <t>64,558*19 'Přepočtené koeficientem množství</t>
  </si>
  <si>
    <t>112</t>
  </si>
  <si>
    <t>997013801</t>
  </si>
  <si>
    <t>Poplatek za uložení stavebního betonového odpadu na skládce (skládkovné)</t>
  </si>
  <si>
    <t>-1949472603</t>
  </si>
  <si>
    <t>113</t>
  </si>
  <si>
    <t>997013831</t>
  </si>
  <si>
    <t>Poplatek za uložení stavebního směsného odpadu na skládce (skládkovné)</t>
  </si>
  <si>
    <t>-1897132410</t>
  </si>
  <si>
    <t>"celk.hmotnost"64,558</t>
  </si>
  <si>
    <t>-"betony"31</t>
  </si>
  <si>
    <t>-"asfalt"1,06</t>
  </si>
  <si>
    <t>-"kamenivo"4,74</t>
  </si>
  <si>
    <t>114</t>
  </si>
  <si>
    <t>997221845</t>
  </si>
  <si>
    <t>Poplatek za uložení odpadu z asfaltových povrchů na skládce (skládkovné)</t>
  </si>
  <si>
    <t>547811591</t>
  </si>
  <si>
    <t>115</t>
  </si>
  <si>
    <t>997221855</t>
  </si>
  <si>
    <t>Poplatek za uložení odpadu z kameniva na skládce (skládkovné)</t>
  </si>
  <si>
    <t>277196138</t>
  </si>
  <si>
    <t>998</t>
  </si>
  <si>
    <t>Přesun hmot</t>
  </si>
  <si>
    <t>116</t>
  </si>
  <si>
    <t>998017002</t>
  </si>
  <si>
    <t>Přesun hmot s omezením mechanizace pro budovy v do 12 m</t>
  </si>
  <si>
    <t>-90479127</t>
  </si>
  <si>
    <t>136,659*0,7 'Přepočtené koeficientem množství</t>
  </si>
  <si>
    <t>117</t>
  </si>
  <si>
    <t>998018002</t>
  </si>
  <si>
    <t>Přesun hmot ruční pro budovy v do 12 m</t>
  </si>
  <si>
    <t>-465653187</t>
  </si>
  <si>
    <t>136,659*0,3 'Přepočtené koeficientem množství</t>
  </si>
  <si>
    <t>PSV</t>
  </si>
  <si>
    <t>Práce a dodávky PSV</t>
  </si>
  <si>
    <t>711</t>
  </si>
  <si>
    <t>Izolace proti vodě, vlhkosti a plynům</t>
  </si>
  <si>
    <t>118</t>
  </si>
  <si>
    <t>711161306</t>
  </si>
  <si>
    <t>Izolace proti zemní vlhkosti stěn foliemi nopovými pro běžné podmínky tl. 0,5 mm šířky 1,0 m</t>
  </si>
  <si>
    <t>1051844439</t>
  </si>
  <si>
    <t>"západ"(18,26*2+3,16)*0,95</t>
  </si>
  <si>
    <t>"východ"39,5*0,95</t>
  </si>
  <si>
    <t>"sever"12,16*0,95+1,28*0,95</t>
  </si>
  <si>
    <t>"jih"(12,16-0,3*2)*0,95+1,28*0,95</t>
  </si>
  <si>
    <t>119</t>
  </si>
  <si>
    <t>711161381</t>
  </si>
  <si>
    <t>Izolace proti zemní vlhkosti foliemi nopovými ukončené horní lištou</t>
  </si>
  <si>
    <t>-688579600</t>
  </si>
  <si>
    <t>"západ"(18,26*2+3,16)</t>
  </si>
  <si>
    <t>"východ"39,5</t>
  </si>
  <si>
    <t>"sever"12,16+1,28</t>
  </si>
  <si>
    <t>"jih"(12,16-0,3*2)+1,28</t>
  </si>
  <si>
    <t>120</t>
  </si>
  <si>
    <t>711491272</t>
  </si>
  <si>
    <t>Provedení izolace proti tlakové vodě svislé z textilií vrstva ochranná</t>
  </si>
  <si>
    <t>1779647547</t>
  </si>
  <si>
    <t>121</t>
  </si>
  <si>
    <t>693110620</t>
  </si>
  <si>
    <t>geotextilie netkaná  300 g/m2, šíře 200 cm</t>
  </si>
  <si>
    <t>866734894</t>
  </si>
  <si>
    <t>100,187*1,05 'Přepočtené koeficientem množství</t>
  </si>
  <si>
    <t>122</t>
  </si>
  <si>
    <t>998711202</t>
  </si>
  <si>
    <t>Přesun hmot procentní pro izolace proti vodě, vlhkosti a plynům v objektech v do 12 m</t>
  </si>
  <si>
    <t>%</t>
  </si>
  <si>
    <t>-1987602974</t>
  </si>
  <si>
    <t>712</t>
  </si>
  <si>
    <t>Povlakové krytiny</t>
  </si>
  <si>
    <t>123</t>
  </si>
  <si>
    <t>712300842R</t>
  </si>
  <si>
    <t>Očištění povlakové krytiny střech do 10° tlakovou vodou</t>
  </si>
  <si>
    <t>-709420990</t>
  </si>
  <si>
    <t>39*12,6+3,12*1,2</t>
  </si>
  <si>
    <t>"vytažení na atiku"6*0,35/2*4</t>
  </si>
  <si>
    <t>124</t>
  </si>
  <si>
    <t>712300845</t>
  </si>
  <si>
    <t>Demontáž ventilační hlavice na ploché střeše sklonu do 10°</t>
  </si>
  <si>
    <t>-1020942883</t>
  </si>
  <si>
    <t>125</t>
  </si>
  <si>
    <t>712300951R</t>
  </si>
  <si>
    <t>Oprava stávající krytin.střech do 10°, pásy přitav. vč.dodávky materiálu</t>
  </si>
  <si>
    <t>1684293171</t>
  </si>
  <si>
    <t>"odhad 10% z plochy"</t>
  </si>
  <si>
    <t>"výměra jako očištění"499,344*0,1</t>
  </si>
  <si>
    <t>126</t>
  </si>
  <si>
    <t>712363004</t>
  </si>
  <si>
    <t>Provedení povlakové krytiny střech do 10° nalepením fólie PVC lepidlem na oplechování v plné ploše</t>
  </si>
  <si>
    <t>46170713</t>
  </si>
  <si>
    <t>"atika"24,7*0,16</t>
  </si>
  <si>
    <t>127</t>
  </si>
  <si>
    <t>283220470R</t>
  </si>
  <si>
    <t xml:space="preserve">fólie střešní mPVC s výztužnou vložkou z PES (polyesteru) určená ke kotvení tl. 1,5  mm-možnost použití do požárně nebezpečného prostoru – zkouška Broof (t3) </t>
  </si>
  <si>
    <t>1557245548</t>
  </si>
  <si>
    <t>3,952*1,15 'Přepočtené koeficientem množství</t>
  </si>
  <si>
    <t>128</t>
  </si>
  <si>
    <t>712363115</t>
  </si>
  <si>
    <t>Provedení povlakové krytiny střech do 10° zaizolování prostupů kruhového průřezu D do 300 mm</t>
  </si>
  <si>
    <t>-514513944</t>
  </si>
  <si>
    <t>129</t>
  </si>
  <si>
    <t>283220585R</t>
  </si>
  <si>
    <t>fólie střešní mPVC na detaily  1,5 mm</t>
  </si>
  <si>
    <t>1787917533</t>
  </si>
  <si>
    <t>4*0,9 'Přepočtené koeficientem množství</t>
  </si>
  <si>
    <t>130</t>
  </si>
  <si>
    <t>712363312</t>
  </si>
  <si>
    <t>Povlakové krytiny střech do 10° fóliové plechy délky 2 m koutová lišta vnitřní rš 100 mm</t>
  </si>
  <si>
    <t>-1196938673</t>
  </si>
  <si>
    <t>"jako K9"13</t>
  </si>
  <si>
    <t>131</t>
  </si>
  <si>
    <t>712363313</t>
  </si>
  <si>
    <t>Povlakové krytiny střech do 10° fóliové plechy  délky 2 m koutová lišta vnější rš 100 mm</t>
  </si>
  <si>
    <t>-2061026830</t>
  </si>
  <si>
    <t>"jako K9"13,000</t>
  </si>
  <si>
    <t>132</t>
  </si>
  <si>
    <t>712363317</t>
  </si>
  <si>
    <t>Povlakové krytiny střech do 10° fóliové plechy  délky 2 m okapnice široká rš 250 mm</t>
  </si>
  <si>
    <t>-663551867</t>
  </si>
  <si>
    <t>"jako K7"40</t>
  </si>
  <si>
    <t>133</t>
  </si>
  <si>
    <t>712363318</t>
  </si>
  <si>
    <t>Povlakové krytiny střech do 10° fóliové plechy délky 2 m závětrná lišta rš 250 mm</t>
  </si>
  <si>
    <t>1828813835</t>
  </si>
  <si>
    <t>134</t>
  </si>
  <si>
    <t>712363540R</t>
  </si>
  <si>
    <t>Provedení povlak krytiny mechanicky kotvenou do betonu TI tl do 240 mm, budova v do 18m,včetně dodávky kotev a překrytí fólií</t>
  </si>
  <si>
    <t>1436786161</t>
  </si>
  <si>
    <t>"střecha"</t>
  </si>
  <si>
    <t>(39*12,6+3,32*1,2)</t>
  </si>
  <si>
    <t>"atika"</t>
  </si>
  <si>
    <t>12,32*0,12*2</t>
  </si>
  <si>
    <t>135</t>
  </si>
  <si>
    <t>-783386174</t>
  </si>
  <si>
    <t>498,341*1,15 'Přepočtené koeficientem množství</t>
  </si>
  <si>
    <t>136</t>
  </si>
  <si>
    <t>712391172</t>
  </si>
  <si>
    <t>Provedení povlakové krytiny střech do 10° ochranné textilní vrstvy</t>
  </si>
  <si>
    <t>-1097551898</t>
  </si>
  <si>
    <t>12,32*0,28*2</t>
  </si>
  <si>
    <t>137</t>
  </si>
  <si>
    <t>69366195R</t>
  </si>
  <si>
    <t>Bílá sklovláknitá netkaná textilie (separační sklovláknitý vlies) plošné hmotnosti 120g/m2</t>
  </si>
  <si>
    <t>-1909359983</t>
  </si>
  <si>
    <t>502,283*1,15 'Přepočtené koeficientem množství</t>
  </si>
  <si>
    <t>138</t>
  </si>
  <si>
    <t>712831101</t>
  </si>
  <si>
    <t>Provedení povlakové krytiny vytažením na konstrukce pásy na sucho AIP, NAIP nebo tkaninou</t>
  </si>
  <si>
    <t>-238521205</t>
  </si>
  <si>
    <t>"vytažení na atiku"</t>
  </si>
  <si>
    <t>6*(0,45+0,1)/2*2*2</t>
  </si>
  <si>
    <t>139</t>
  </si>
  <si>
    <t>-288579528</t>
  </si>
  <si>
    <t>6,6*1,2 'Přepočtené koeficientem množství</t>
  </si>
  <si>
    <t>140</t>
  </si>
  <si>
    <t>712861706R</t>
  </si>
  <si>
    <t>Provedení povlakové krytiny vytažením na konstrukce fólií lepenou se svařovanými spoji vč.dodávky fólie</t>
  </si>
  <si>
    <t>1388770787</t>
  </si>
  <si>
    <t>141</t>
  </si>
  <si>
    <t>712961705R</t>
  </si>
  <si>
    <t>Provedení povlakové krytiny zesílením u atiky  fólií rš 330 mm včetně dodávky fólie</t>
  </si>
  <si>
    <t>-1853567432</t>
  </si>
  <si>
    <t>6,3*4</t>
  </si>
  <si>
    <t>142</t>
  </si>
  <si>
    <t>998712202</t>
  </si>
  <si>
    <t>Přesun hmot procentní pro krytiny povlakové v objektech v do 12 m</t>
  </si>
  <si>
    <t>808461149</t>
  </si>
  <si>
    <t>713</t>
  </si>
  <si>
    <t>Izolace tepelné</t>
  </si>
  <si>
    <t>143</t>
  </si>
  <si>
    <t>713131132R</t>
  </si>
  <si>
    <t>Montáž izolace tepelné stěn atiky z rohoží, pásů, dílců, desek vně objektu</t>
  </si>
  <si>
    <t>-1520337289</t>
  </si>
  <si>
    <t>6*(0,69+0,34)/2*2*2</t>
  </si>
  <si>
    <t>144</t>
  </si>
  <si>
    <t>283723050</t>
  </si>
  <si>
    <t>deska z pěnového polystyrenu EPS 100 S 1000 x 500 x 50 mm</t>
  </si>
  <si>
    <t>82351724</t>
  </si>
  <si>
    <t>Poznámka k položce:
lambda=0,037 [W / m K]</t>
  </si>
  <si>
    <t>12,36*1,02 'Přepočtené koeficientem množství</t>
  </si>
  <si>
    <t>145</t>
  </si>
  <si>
    <t>713131141</t>
  </si>
  <si>
    <t>Montáž izolace tepelné stěn a základů lepením celoplošně rohoží, pásů, dílců, desek</t>
  </si>
  <si>
    <t>1488380831</t>
  </si>
  <si>
    <t>146</t>
  </si>
  <si>
    <t>-1669764749</t>
  </si>
  <si>
    <t>83,856*1,02 'Přepočtené koeficientem množství</t>
  </si>
  <si>
    <t>147</t>
  </si>
  <si>
    <t>713141151</t>
  </si>
  <si>
    <t>Montáž izolace tepelné střech plochých kladené volně 1 vrstva rohoží, pásů, dílců, desek</t>
  </si>
  <si>
    <t>-711825533</t>
  </si>
  <si>
    <t>"2 vrstvy"</t>
  </si>
  <si>
    <t>(39*11,8+3,32*1,2)*2</t>
  </si>
  <si>
    <t>"1 vrstva u okapu"</t>
  </si>
  <si>
    <t>39*0,4*2</t>
  </si>
  <si>
    <t>148</t>
  </si>
  <si>
    <t>283723120</t>
  </si>
  <si>
    <t>deska z pěnového polystyrenu EPS 100 S 1000 x 500 x 120 mm</t>
  </si>
  <si>
    <t>-2027759547</t>
  </si>
  <si>
    <t>928,368*1,02 'Přepočtené koeficientem množství</t>
  </si>
  <si>
    <t>149</t>
  </si>
  <si>
    <t>283759930</t>
  </si>
  <si>
    <t>deska z pěnového polystyrenu EPS 150 S 1000 x 500 x 200 mm</t>
  </si>
  <si>
    <t>1047401134</t>
  </si>
  <si>
    <t>Poznámka k položce:
lambda=0,035 [W / m K]</t>
  </si>
  <si>
    <t>31,2*1,02 'Přepočtené koeficientem množství</t>
  </si>
  <si>
    <t>150</t>
  </si>
  <si>
    <t>998713202</t>
  </si>
  <si>
    <t>Přesun hmot procentní pro izolace tepelné v objektech v do 12 m</t>
  </si>
  <si>
    <t>236492011</t>
  </si>
  <si>
    <t>721</t>
  </si>
  <si>
    <t>Zdravotechnika - vnitřní kanalizace</t>
  </si>
  <si>
    <t>151</t>
  </si>
  <si>
    <t>721242803</t>
  </si>
  <si>
    <t>Demontáž lapače střešních splavenin DN 110</t>
  </si>
  <si>
    <t>1253924864</t>
  </si>
  <si>
    <t>152</t>
  </si>
  <si>
    <t>721-K10R</t>
  </si>
  <si>
    <t>Hlavice ventilační z PVC  kanalizace DN 110 včetně průchodky plochou krytinou- kompletní provedení dle výpisu prvků ozn.K10</t>
  </si>
  <si>
    <t>-204298170</t>
  </si>
  <si>
    <t>153</t>
  </si>
  <si>
    <t>721-K5R</t>
  </si>
  <si>
    <t>Lapač střešních splavenin z PP se zápachovou klapkou a lapacím košem DN 110, napojení na kanalizaci vč.případné úpravy odsazení</t>
  </si>
  <si>
    <t>-426744749</t>
  </si>
  <si>
    <t>154</t>
  </si>
  <si>
    <t>998721202</t>
  </si>
  <si>
    <t>Přesun hmot procentní pro vnitřní kanalizace v objektech v do 12 m</t>
  </si>
  <si>
    <t>-746249311</t>
  </si>
  <si>
    <t>735</t>
  </si>
  <si>
    <t>Ústřední vytápění - otopná tělesa</t>
  </si>
  <si>
    <t>155</t>
  </si>
  <si>
    <t>735111812R</t>
  </si>
  <si>
    <t xml:space="preserve">Demontáž a zpětná montáž stávajících otopných těles litinových článkových </t>
  </si>
  <si>
    <t>1594845077</t>
  </si>
  <si>
    <t>"1PP"23</t>
  </si>
  <si>
    <t>"1NP"24</t>
  </si>
  <si>
    <t>"chodba"2+2</t>
  </si>
  <si>
    <t>"schody"2</t>
  </si>
  <si>
    <t>156</t>
  </si>
  <si>
    <t>735494815R</t>
  </si>
  <si>
    <t>Vypouštění a napouštění, topná zkouška a regulace systému</t>
  </si>
  <si>
    <t>CS ÚRS 2016 01</t>
  </si>
  <si>
    <t>-504354217</t>
  </si>
  <si>
    <t>741</t>
  </si>
  <si>
    <t>Elektroinstalace - silnoproud</t>
  </si>
  <si>
    <t>741.4</t>
  </si>
  <si>
    <t>Jímací soustava</t>
  </si>
  <si>
    <t>157</t>
  </si>
  <si>
    <t>741.4.1R</t>
  </si>
  <si>
    <t>Jímač AlMgSi 10/1000, vč. bet. podstavce 9kg a gumové podložky</t>
  </si>
  <si>
    <t>140148335</t>
  </si>
  <si>
    <t>158</t>
  </si>
  <si>
    <t>741.4.2R</t>
  </si>
  <si>
    <t>Pomocný jímač vč. tvarování a svorek</t>
  </si>
  <si>
    <t>421629483</t>
  </si>
  <si>
    <t>159</t>
  </si>
  <si>
    <t>741.4.3R</t>
  </si>
  <si>
    <t>Vodič AlMgSi ø8</t>
  </si>
  <si>
    <t>-1693049761</t>
  </si>
  <si>
    <t>160</t>
  </si>
  <si>
    <t>741.4.4R</t>
  </si>
  <si>
    <t>Podpěra vedení  na ploché střechy</t>
  </si>
  <si>
    <t>-1983216150</t>
  </si>
  <si>
    <t xml:space="preserve">Poznámka k položce:
Podpěry vedení koordinovat s dodavatelem střešní krytiny
</t>
  </si>
  <si>
    <t>161</t>
  </si>
  <si>
    <t>741.4.5R</t>
  </si>
  <si>
    <t>Podpěra vedení s lepicím páskem s držákem DEHNgrip</t>
  </si>
  <si>
    <t>1873706206</t>
  </si>
  <si>
    <t>162</t>
  </si>
  <si>
    <t>741.4.6R</t>
  </si>
  <si>
    <t>Podpěra vedení na kovové konstrukce, nebo falc</t>
  </si>
  <si>
    <t>-1590649731</t>
  </si>
  <si>
    <t>163</t>
  </si>
  <si>
    <t>741.4.7R</t>
  </si>
  <si>
    <t>Podpěra vedení na zateplení</t>
  </si>
  <si>
    <t>-2107165223</t>
  </si>
  <si>
    <t>164</t>
  </si>
  <si>
    <t>741.4.8R</t>
  </si>
  <si>
    <t>Univerzální svorka nerez</t>
  </si>
  <si>
    <t>-814515656</t>
  </si>
  <si>
    <t>165</t>
  </si>
  <si>
    <t>741.4.9R</t>
  </si>
  <si>
    <t>Svorka křížová nerez</t>
  </si>
  <si>
    <t>-875216749</t>
  </si>
  <si>
    <t>166</t>
  </si>
  <si>
    <t>741.4.10R</t>
  </si>
  <si>
    <t>Svorka okapová nerez</t>
  </si>
  <si>
    <t>327187547</t>
  </si>
  <si>
    <t>167</t>
  </si>
  <si>
    <t>741.4.11R</t>
  </si>
  <si>
    <t>Štítek na označení svodu včetně popisu</t>
  </si>
  <si>
    <t>-1787823220</t>
  </si>
  <si>
    <t>168</t>
  </si>
  <si>
    <t>741.4.12R</t>
  </si>
  <si>
    <t xml:space="preserve">Pomocný úchytný a spojovací materiál vč. barev a izolací </t>
  </si>
  <si>
    <t>1678918525</t>
  </si>
  <si>
    <t>169</t>
  </si>
  <si>
    <t>741.4.13R</t>
  </si>
  <si>
    <t>Koordinace s ostatními profesemi</t>
  </si>
  <si>
    <t>hod</t>
  </si>
  <si>
    <t>963942612</t>
  </si>
  <si>
    <t>170</t>
  </si>
  <si>
    <t>741.4.14R</t>
  </si>
  <si>
    <t>Ostatní práce spojené s montáží</t>
  </si>
  <si>
    <t>-1397238672</t>
  </si>
  <si>
    <t>741.5</t>
  </si>
  <si>
    <t>Zemnící soustava</t>
  </si>
  <si>
    <t>171</t>
  </si>
  <si>
    <t>741.5.1R</t>
  </si>
  <si>
    <t>Páskový vodič FeZn 30/4 mm, pozink 70 mikronů</t>
  </si>
  <si>
    <t>1409395762</t>
  </si>
  <si>
    <t>172</t>
  </si>
  <si>
    <t>741.5.2R</t>
  </si>
  <si>
    <t>Vodič Fezn ø10 s izolací</t>
  </si>
  <si>
    <t>140043944</t>
  </si>
  <si>
    <t>173</t>
  </si>
  <si>
    <t>741.5.3R</t>
  </si>
  <si>
    <t>Zkušební svorka</t>
  </si>
  <si>
    <t>1200107716</t>
  </si>
  <si>
    <t>174</t>
  </si>
  <si>
    <t>741.5.4R</t>
  </si>
  <si>
    <t>Ochranná trubka1,5m vč. držáků</t>
  </si>
  <si>
    <t>1302753235</t>
  </si>
  <si>
    <t>175</t>
  </si>
  <si>
    <t>741.5.5R</t>
  </si>
  <si>
    <t>Zemnící svorka nerez 30/4 - SR02</t>
  </si>
  <si>
    <t>491425188</t>
  </si>
  <si>
    <t>176</t>
  </si>
  <si>
    <t>741.5.6R</t>
  </si>
  <si>
    <t>Svorka pásek kulatina SR03 nerez</t>
  </si>
  <si>
    <t>-64911020</t>
  </si>
  <si>
    <t>177</t>
  </si>
  <si>
    <t>741.5.7R</t>
  </si>
  <si>
    <t>Svorka ST na okap. potrubí nerez</t>
  </si>
  <si>
    <t>-2006762116</t>
  </si>
  <si>
    <t>178</t>
  </si>
  <si>
    <t>741.5.8R</t>
  </si>
  <si>
    <t>-1037210024</t>
  </si>
  <si>
    <t>179</t>
  </si>
  <si>
    <t>741.5.9R</t>
  </si>
  <si>
    <t>-1231891831</t>
  </si>
  <si>
    <t>180</t>
  </si>
  <si>
    <t>741.5.10R</t>
  </si>
  <si>
    <t>-1678578488</t>
  </si>
  <si>
    <t>741.6</t>
  </si>
  <si>
    <t xml:space="preserve">Krabice,spínače, zásuvky
</t>
  </si>
  <si>
    <t>181</t>
  </si>
  <si>
    <t>741.6.1R</t>
  </si>
  <si>
    <t>Zásuvka pod omítku dvojitá 16A/230V, bílá</t>
  </si>
  <si>
    <t>-302882181</t>
  </si>
  <si>
    <t xml:space="preserve">Poznámka k položce:
Montáž a dodávka přístroje do krabice nebo na povrch, zapojení vodičů, včetně dodávky a montáže krabice a upevňovacích prvků
např.ABB Classic
</t>
  </si>
  <si>
    <t>182</t>
  </si>
  <si>
    <t>741.6.2R</t>
  </si>
  <si>
    <t>Zásuvka pod omítku dvojitá 16A/230V, hnědá</t>
  </si>
  <si>
    <t>964375687</t>
  </si>
  <si>
    <t>183</t>
  </si>
  <si>
    <t>741.6.3R</t>
  </si>
  <si>
    <t>Zásuvka pod omítku dvojitá 16A/230V,  s přepěťovou ochranou tř. "T3" hnědá</t>
  </si>
  <si>
    <t>822412309</t>
  </si>
  <si>
    <t>184</t>
  </si>
  <si>
    <t>741.6.4R</t>
  </si>
  <si>
    <t>Krabice lištová pod dvojzásuvku Classic LK 80X28 2Z SK</t>
  </si>
  <si>
    <t>1027030377</t>
  </si>
  <si>
    <t>185</t>
  </si>
  <si>
    <t>741.6.5R</t>
  </si>
  <si>
    <t>Krabice přístrojová lištová, kombinovaná LK 80X28 2R HB</t>
  </si>
  <si>
    <t>119940127</t>
  </si>
  <si>
    <t>186</t>
  </si>
  <si>
    <t>741.6.6R</t>
  </si>
  <si>
    <t>Svorkovnice a víčko VLK 80/2R</t>
  </si>
  <si>
    <t>-556058683</t>
  </si>
  <si>
    <t>187</t>
  </si>
  <si>
    <t>741.6.7R</t>
  </si>
  <si>
    <t>Krabice elektroinstalační 73x37x40 IP54</t>
  </si>
  <si>
    <t>-1072709341</t>
  </si>
  <si>
    <t xml:space="preserve">Poznámka k položce:
Prodloužení kabelu ke svítidlu po DM+M
</t>
  </si>
  <si>
    <t>188</t>
  </si>
  <si>
    <t>741.6.8R</t>
  </si>
  <si>
    <t>svorka WAGO 273 různých velikostí</t>
  </si>
  <si>
    <t>-2022717075</t>
  </si>
  <si>
    <t>189</t>
  </si>
  <si>
    <t>741.6.9R</t>
  </si>
  <si>
    <t>Označení zásuvek čísly obvodů</t>
  </si>
  <si>
    <t>1847224626</t>
  </si>
  <si>
    <t>741.7</t>
  </si>
  <si>
    <t xml:space="preserve">Kabely a ostatní materiál
</t>
  </si>
  <si>
    <t>190</t>
  </si>
  <si>
    <t>741.7.1R</t>
  </si>
  <si>
    <t>Lišta kabelová vkládací PVC bílá 20/20</t>
  </si>
  <si>
    <t>-1279390997</t>
  </si>
  <si>
    <t>191</t>
  </si>
  <si>
    <t>741.7.2R</t>
  </si>
  <si>
    <t>Lišta kabelová vkládací PVC bílá 20/25</t>
  </si>
  <si>
    <t>1065389244</t>
  </si>
  <si>
    <t>192</t>
  </si>
  <si>
    <t>741.7.3R</t>
  </si>
  <si>
    <t>Úhel vnitřní 25x20mm</t>
  </si>
  <si>
    <t>1354578326</t>
  </si>
  <si>
    <t>193</t>
  </si>
  <si>
    <t>741.7.4R</t>
  </si>
  <si>
    <t>Kryt rohový plochý 20x25</t>
  </si>
  <si>
    <t>887912512</t>
  </si>
  <si>
    <t>194</t>
  </si>
  <si>
    <t>741.7.5R</t>
  </si>
  <si>
    <t>T-kus 20x25</t>
  </si>
  <si>
    <t>930955842</t>
  </si>
  <si>
    <t>195</t>
  </si>
  <si>
    <t>741.7.6R</t>
  </si>
  <si>
    <t>kabel CYKY 3Jx1,5 mm2</t>
  </si>
  <si>
    <t>-463470063</t>
  </si>
  <si>
    <t>196</t>
  </si>
  <si>
    <t>741.7.7R</t>
  </si>
  <si>
    <t>kabel CYKY 3Jx2,5 mm2</t>
  </si>
  <si>
    <t>-698976810</t>
  </si>
  <si>
    <t>197</t>
  </si>
  <si>
    <t>741.7.8R</t>
  </si>
  <si>
    <t>kabel J–Y (St)Y2×2×0,8</t>
  </si>
  <si>
    <t>1288738239</t>
  </si>
  <si>
    <t xml:space="preserve">Poznámka k položce:
K čidlům - montáž na závěsy v podhledu
</t>
  </si>
  <si>
    <t>198</t>
  </si>
  <si>
    <t>741.7.9R</t>
  </si>
  <si>
    <t>Pomocný spojovací a úchytný materiál</t>
  </si>
  <si>
    <t>sada</t>
  </si>
  <si>
    <t>-888043735</t>
  </si>
  <si>
    <t>741.8</t>
  </si>
  <si>
    <t xml:space="preserve">Svítidla
</t>
  </si>
  <si>
    <t>199</t>
  </si>
  <si>
    <t>741.8.1R</t>
  </si>
  <si>
    <t>Demontáž a opětovná montáž stáv. svítidla</t>
  </si>
  <si>
    <t>1875154704</t>
  </si>
  <si>
    <t>200</t>
  </si>
  <si>
    <t>741.8.2R</t>
  </si>
  <si>
    <t>Demontáž a opětovná montáž stáv. svítidla průmyslového s výložníkem osvětlení jednoramenného nástěnného na fasádě s dočasným uskladněním v průběhu provádění stavebních prací a včetně kotevního materiálu</t>
  </si>
  <si>
    <t>-214217291</t>
  </si>
  <si>
    <t>741.9</t>
  </si>
  <si>
    <t>Příslušenství</t>
  </si>
  <si>
    <t>201</t>
  </si>
  <si>
    <t>741.9.1R</t>
  </si>
  <si>
    <t>Demontáž a opětovná montáž stáv. kouřového čidla</t>
  </si>
  <si>
    <t>2118784570</t>
  </si>
  <si>
    <t>"odhad počtu"16</t>
  </si>
  <si>
    <t>202</t>
  </si>
  <si>
    <t>741.9.2R</t>
  </si>
  <si>
    <t>Demontáž a opětovná montáž stáv. datové zásuvky</t>
  </si>
  <si>
    <t>11848793</t>
  </si>
  <si>
    <t>"odhad počtu"52</t>
  </si>
  <si>
    <t>203</t>
  </si>
  <si>
    <t>741.9.3R</t>
  </si>
  <si>
    <t>Demontáž a opětovná montáž stáv. lišt. svodu 20/20, 2,5m</t>
  </si>
  <si>
    <t>-1711249554</t>
  </si>
  <si>
    <t>204</t>
  </si>
  <si>
    <t>741.9.4R</t>
  </si>
  <si>
    <t>Komplexní zkoušky</t>
  </si>
  <si>
    <t>1806012342</t>
  </si>
  <si>
    <t>205</t>
  </si>
  <si>
    <t>741.9.5R</t>
  </si>
  <si>
    <t>Výchozí revize hromosvodu a uzemnění</t>
  </si>
  <si>
    <t>409427151</t>
  </si>
  <si>
    <t>206</t>
  </si>
  <si>
    <t>741.9.6R</t>
  </si>
  <si>
    <t>Výchozí revize instalací po opravě a rozšíření</t>
  </si>
  <si>
    <t>1073378233</t>
  </si>
  <si>
    <t>207</t>
  </si>
  <si>
    <t>741.9.7R</t>
  </si>
  <si>
    <t>Dokumentace skutečného provedení</t>
  </si>
  <si>
    <t>639944284</t>
  </si>
  <si>
    <t>208</t>
  </si>
  <si>
    <t>741.9.8R</t>
  </si>
  <si>
    <t>Koordinace s ostatními profesemi a dodavateli</t>
  </si>
  <si>
    <t>1762642840</t>
  </si>
  <si>
    <t>209</t>
  </si>
  <si>
    <t>741.9.9R</t>
  </si>
  <si>
    <t>323204455</t>
  </si>
  <si>
    <t>210</t>
  </si>
  <si>
    <t>741.9.10R</t>
  </si>
  <si>
    <t>Demontáž stávajícího hromosvodu včetně likvidace</t>
  </si>
  <si>
    <t>-281235585</t>
  </si>
  <si>
    <t>741.10</t>
  </si>
  <si>
    <t>Rozvaděče</t>
  </si>
  <si>
    <t>211</t>
  </si>
  <si>
    <t>741.10.1R</t>
  </si>
  <si>
    <t>Demontáž, úpravy, montáž rozvaděče RUP dle poznámky</t>
  </si>
  <si>
    <t>678656868</t>
  </si>
  <si>
    <t xml:space="preserve">Poznámka k položce:
Skříň rozváděče pro rozšířenou zástavbu 56M, IP30, PO
Chránič 4P, 40/0,03A- 2 kusy
Přestrojení stávající výbavy:
Hl. vyp 3P, JIstič 3P×2, SPD 4P, relé 1P×3, jistič 1P×20, chránič 2P, chránič 4P
Pomocný a spojovací materiál
Ověření a zkoušky rozváděče podle platných předpisů
</t>
  </si>
  <si>
    <t>212</t>
  </si>
  <si>
    <t>741.10.2R</t>
  </si>
  <si>
    <t>Demontáž, úpravy, montáž rozvaděče RU1 dle poznámky</t>
  </si>
  <si>
    <t>1925283155</t>
  </si>
  <si>
    <t xml:space="preserve">Poznámka k položce:
Skříň rozváděče pro rozšířenou zástavbu 56M, IP30, PO
Chránič 4P do 40A, 30mA 3 kusy
Přestrojení stávající výbavy:
Hl. vyp 3P, relé 1P, jistič 1P×26
Pomocný a spojovací materiál
Ověření a zkoušky rozváděče podle platných předpisů
</t>
  </si>
  <si>
    <t>762</t>
  </si>
  <si>
    <t>Konstrukce tesařské</t>
  </si>
  <si>
    <t>213</t>
  </si>
  <si>
    <t>762421013</t>
  </si>
  <si>
    <t>Obložení stropu z desek OSB tl 15 mm na sraz šroubovaných</t>
  </si>
  <si>
    <t>1149607390</t>
  </si>
  <si>
    <t>"u okapu"39*2*0,4</t>
  </si>
  <si>
    <t>214</t>
  </si>
  <si>
    <t>762421017</t>
  </si>
  <si>
    <t>Obložení stropu z desek OSB tl 25 mm na sraz šroubovaných</t>
  </si>
  <si>
    <t>1000548320</t>
  </si>
  <si>
    <t>215</t>
  </si>
  <si>
    <t>762429003R</t>
  </si>
  <si>
    <t>Montáž obložení atiky podkladový rošt</t>
  </si>
  <si>
    <t>-1864817854</t>
  </si>
  <si>
    <t>"jako K9"24,7*2</t>
  </si>
  <si>
    <t>216</t>
  </si>
  <si>
    <t>605141140</t>
  </si>
  <si>
    <t>řezivo jehličnaté, střešní latě impregnované dl 4 m</t>
  </si>
  <si>
    <t>833192713</t>
  </si>
  <si>
    <t>49,4*0,03*0,05</t>
  </si>
  <si>
    <t>0,074*1,08 'Přepočtené koeficientem množství</t>
  </si>
  <si>
    <t>217</t>
  </si>
  <si>
    <t>762441112R</t>
  </si>
  <si>
    <t>Obložení atiky z desek OSB tl 25 mm na sraz šroubovaných</t>
  </si>
  <si>
    <t>-1344234630</t>
  </si>
  <si>
    <t>"jako K9"24,7*0,33</t>
  </si>
  <si>
    <t>218</t>
  </si>
  <si>
    <t>762841823R</t>
  </si>
  <si>
    <t>Demontáž podbíjení obkladů stropů z desek dřevotř.včetně lišt</t>
  </si>
  <si>
    <t>-2083498613</t>
  </si>
  <si>
    <t>"1PP"2,95*4,8*5+2,9*4,8*17+3*1,9</t>
  </si>
  <si>
    <t>"1NP"8,04*2,76</t>
  </si>
  <si>
    <t>219</t>
  </si>
  <si>
    <t>998762202</t>
  </si>
  <si>
    <t>Přesun hmot procentní pro kce tesařské v objektech v do 12 m</t>
  </si>
  <si>
    <t>505637724</t>
  </si>
  <si>
    <t>763</t>
  </si>
  <si>
    <t>Konstrukce suché výstavby</t>
  </si>
  <si>
    <t>220</t>
  </si>
  <si>
    <t>763131531</t>
  </si>
  <si>
    <t>SDK podhled deska 1xDF 12,5 bez TI jednovrstvá spodní kce profil CD+UD</t>
  </si>
  <si>
    <t>-1474351771</t>
  </si>
  <si>
    <t>221</t>
  </si>
  <si>
    <t>763131713</t>
  </si>
  <si>
    <t>SDK podhled napojení na obvodové konstrukce profilem</t>
  </si>
  <si>
    <t>-2100294630</t>
  </si>
  <si>
    <t>"1PP"(2,95+4,8)*2*4+(2,9+4,8)*2*17+(5,95+4,8)*2</t>
  </si>
  <si>
    <t>"1NP"(8,04+2,76)*2</t>
  </si>
  <si>
    <t>222</t>
  </si>
  <si>
    <t>763131714</t>
  </si>
  <si>
    <t>SDK podhled základní penetrační nátěr</t>
  </si>
  <si>
    <t>1278368183</t>
  </si>
  <si>
    <t>223</t>
  </si>
  <si>
    <t>763131751</t>
  </si>
  <si>
    <t>Montáž parotěsné zábrany do SDK podhledu</t>
  </si>
  <si>
    <t>591063013</t>
  </si>
  <si>
    <t>224</t>
  </si>
  <si>
    <t>283292100</t>
  </si>
  <si>
    <t>zábrana parotěsná  1,5 x 50 m</t>
  </si>
  <si>
    <t>1422514542</t>
  </si>
  <si>
    <t>Poznámka k položce:
Parotěsná zábrana zpevněná mřížkou s hlavní funkcí jako větrotěsná zábrana..</t>
  </si>
  <si>
    <t>22,19*1,1 'Přepočtené koeficientem množství</t>
  </si>
  <si>
    <t>225</t>
  </si>
  <si>
    <t>998763402</t>
  </si>
  <si>
    <t>Přesun hmot procentní pro sádrokartonové konstrukce v objektech v do 12 m</t>
  </si>
  <si>
    <t>-527754144</t>
  </si>
  <si>
    <t>764</t>
  </si>
  <si>
    <t>Konstrukce klempířské</t>
  </si>
  <si>
    <t>226</t>
  </si>
  <si>
    <t>764002811</t>
  </si>
  <si>
    <t>Demontáž okapového plechu do suti v krytině povlakové</t>
  </si>
  <si>
    <t>-932823404</t>
  </si>
  <si>
    <t>"jako K7"78</t>
  </si>
  <si>
    <t>227</t>
  </si>
  <si>
    <t>764002841</t>
  </si>
  <si>
    <t>Demontáž oplechování horních ploch zdí a nadezdívek do suti</t>
  </si>
  <si>
    <t>1414780075</t>
  </si>
  <si>
    <t>"jako K9"24,7</t>
  </si>
  <si>
    <t>"jako k3"0,9</t>
  </si>
  <si>
    <t>"jako K4"1,2</t>
  </si>
  <si>
    <t>228</t>
  </si>
  <si>
    <t>764002851</t>
  </si>
  <si>
    <t>Demontáž oplechování parapetů do suti</t>
  </si>
  <si>
    <t>116525946</t>
  </si>
  <si>
    <t>"jako K1"1,2*55</t>
  </si>
  <si>
    <t>"jako K2"0,9*4</t>
  </si>
  <si>
    <t>"sokl"38,1+12,12+18,12*2+1,2*2</t>
  </si>
  <si>
    <t>229</t>
  </si>
  <si>
    <t>764002861</t>
  </si>
  <si>
    <t>Demontáž oplechování říms a ozdobných prvků do suti</t>
  </si>
  <si>
    <t>165752426</t>
  </si>
  <si>
    <t>"jako K9a"2</t>
  </si>
  <si>
    <t>230</t>
  </si>
  <si>
    <t>764002871</t>
  </si>
  <si>
    <t>Demontáž lemování zdí do suti</t>
  </si>
  <si>
    <t>-794225329</t>
  </si>
  <si>
    <t>"jako K11"12</t>
  </si>
  <si>
    <t>231</t>
  </si>
  <si>
    <t>764003801</t>
  </si>
  <si>
    <t>Demontáž lemování trub, konzol, držáků, ventilačních nástavců a jiných kusových prvků do suti</t>
  </si>
  <si>
    <t>678148850</t>
  </si>
  <si>
    <t>"jako K10"4</t>
  </si>
  <si>
    <t>232</t>
  </si>
  <si>
    <t>764004801</t>
  </si>
  <si>
    <t>Demontáž podokapního žlabu do suti</t>
  </si>
  <si>
    <t>767378662</t>
  </si>
  <si>
    <t>"jako K6"78</t>
  </si>
  <si>
    <t>233</t>
  </si>
  <si>
    <t>764004803</t>
  </si>
  <si>
    <t>Demontáž podokapního žlabu k dalšímu použití</t>
  </si>
  <si>
    <t>-807635389</t>
  </si>
  <si>
    <t>"přístřešek brána pro nátěr"11,8</t>
  </si>
  <si>
    <t>234</t>
  </si>
  <si>
    <t>764004861</t>
  </si>
  <si>
    <t>Demontáž svodu do suti</t>
  </si>
  <si>
    <t>-1501956085</t>
  </si>
  <si>
    <t>"jako K5"6,8*5</t>
  </si>
  <si>
    <t>235</t>
  </si>
  <si>
    <t>764004863</t>
  </si>
  <si>
    <t>Demontáž svodu k dalšímu použití</t>
  </si>
  <si>
    <t>-1934304970</t>
  </si>
  <si>
    <t>"přístřešek brána pro nátěr"3*2</t>
  </si>
  <si>
    <t>236</t>
  </si>
  <si>
    <t>764501103</t>
  </si>
  <si>
    <t>Montáž žlabu podokapního půlkulatého</t>
  </si>
  <si>
    <t>1967276192</t>
  </si>
  <si>
    <t>"zpětná montáž"11,8</t>
  </si>
  <si>
    <t>237</t>
  </si>
  <si>
    <t>764508131</t>
  </si>
  <si>
    <t>Montáž kruhového svodu</t>
  </si>
  <si>
    <t>-1607926083</t>
  </si>
  <si>
    <t>"zpětná montáž"6,000</t>
  </si>
  <si>
    <t>238</t>
  </si>
  <si>
    <t>764511642</t>
  </si>
  <si>
    <t>Kotlík oválný (trychtýřový) pro podokapní žlaby z Pz s povrchovou úpravou 330/100 mm</t>
  </si>
  <si>
    <t>1884789210</t>
  </si>
  <si>
    <t>"pro K5"5</t>
  </si>
  <si>
    <t>239</t>
  </si>
  <si>
    <t>764-K1R</t>
  </si>
  <si>
    <t>Oplechování  parapetů z Pz s povrchovou úpravou barva bílá rš 280 mm délka 1200 mm,kompletní provedení dle výpisu prvků ozn.K1</t>
  </si>
  <si>
    <t>-413319460</t>
  </si>
  <si>
    <t>240</t>
  </si>
  <si>
    <t>764-K2R</t>
  </si>
  <si>
    <t>Oplechování  parapetů z Pz s povrchovou úpravou barva bílá rš 280 mm délka 900 mm,kompletní provedení dle výpisu prvků ozn.K2</t>
  </si>
  <si>
    <t>-915907339</t>
  </si>
  <si>
    <t>241</t>
  </si>
  <si>
    <t>764-K3R</t>
  </si>
  <si>
    <t>Oplechování kiosku z Pz s povrchovou úpravou odstín světle šedá rš 220 mm délka 900 mm kompletní provedení dle výpisu prvků ozn.K3</t>
  </si>
  <si>
    <t>1623586490</t>
  </si>
  <si>
    <t>242</t>
  </si>
  <si>
    <t>764-K4R</t>
  </si>
  <si>
    <t>Oplechování kiosku z Pz s povrchovou úpravou odstín světle šedá rš 220 mm délka 1200 mm kompletní provedení dle výpisu prvků ozn.K4</t>
  </si>
  <si>
    <t>-1524759451</t>
  </si>
  <si>
    <t>243</t>
  </si>
  <si>
    <t>764-K5R</t>
  </si>
  <si>
    <t>Svody kruhové včetně objímek, kolen, odskoků z Pz s povrchovou úpravou průměru 100 mm kompletní provedení dle výpisu prvků ozn.K5</t>
  </si>
  <si>
    <t>1497885951</t>
  </si>
  <si>
    <t>6,8*5</t>
  </si>
  <si>
    <t>244</t>
  </si>
  <si>
    <t>764-K6R</t>
  </si>
  <si>
    <t>Žlab podokapní půlkruhový z Pz s povrchovou úpravou rš 330 mm včetně háků a čel, kompletní provedení dle výpisu prvků ozn.K6</t>
  </si>
  <si>
    <t>-973344255</t>
  </si>
  <si>
    <t>245</t>
  </si>
  <si>
    <t>764-K8R</t>
  </si>
  <si>
    <t>Zakončení izolačního pásu u boční hrany mimo atiku vč.kotvícího materiálu z Pz s povrch úpravou kompletní provedení dle výpisu výrobků ozn.K8</t>
  </si>
  <si>
    <t>-1899265735</t>
  </si>
  <si>
    <t>246</t>
  </si>
  <si>
    <t>764-K9a</t>
  </si>
  <si>
    <t>Oplechování svslé hrany mezi střechou a atikou vč.kotevního materiálu z Pz s povrch úpravou rš 100 mm kompletní provedení dle výpisu prvků ozn.K9a</t>
  </si>
  <si>
    <t>2001481792</t>
  </si>
  <si>
    <t>247</t>
  </si>
  <si>
    <t>764-K11R</t>
  </si>
  <si>
    <t>Lemování napojení  střešní stříšky nad přístavkem na svislou zeď z Pz s povrchovou úpravou rš 280 mm,kompletní provedení dle výpisu prvků ozn.K11</t>
  </si>
  <si>
    <t>1924752291</t>
  </si>
  <si>
    <t>248</t>
  </si>
  <si>
    <t>998764202</t>
  </si>
  <si>
    <t>Přesun hmot procentní pro konstrukce klempířské v objektech v do 12 m</t>
  </si>
  <si>
    <t>357550881</t>
  </si>
  <si>
    <t>766</t>
  </si>
  <si>
    <t>Konstrukce truhlářské</t>
  </si>
  <si>
    <t>249</t>
  </si>
  <si>
    <t>766441821</t>
  </si>
  <si>
    <t>Demontáž parapetních desek dřevěných nebo plastových šířky do 30 cm délky přes 1,0 m</t>
  </si>
  <si>
    <t>2134510964</t>
  </si>
  <si>
    <t>250</t>
  </si>
  <si>
    <t>766662811</t>
  </si>
  <si>
    <t>Demontáž truhlářských prahů dveří jednokřídlových</t>
  </si>
  <si>
    <t>677237162</t>
  </si>
  <si>
    <t>"výměna dveří"1</t>
  </si>
  <si>
    <t>251</t>
  </si>
  <si>
    <t>766694112</t>
  </si>
  <si>
    <t>Montáž parapetních desek dřevěných nebo plastových šířky do 30 cm délky do 1,6 m</t>
  </si>
  <si>
    <t>1106903719</t>
  </si>
  <si>
    <t>"k O1"18,000</t>
  </si>
  <si>
    <t>252</t>
  </si>
  <si>
    <t>607941005R</t>
  </si>
  <si>
    <t>deska parapetní DTD, HPL laminát vnitřní  bílá 0,1 x 1 m</t>
  </si>
  <si>
    <t>-768421926</t>
  </si>
  <si>
    <t>18*1,2</t>
  </si>
  <si>
    <t>253</t>
  </si>
  <si>
    <t>607941220R</t>
  </si>
  <si>
    <t>koncovka PVC k parapetním deskám, bílá</t>
  </si>
  <si>
    <t>426627703</t>
  </si>
  <si>
    <t>18*2</t>
  </si>
  <si>
    <t>254</t>
  </si>
  <si>
    <t>766-O1R</t>
  </si>
  <si>
    <t>Montáž a dodávka plastové okno bílé 1200x1500 mm otvíravé,výklopné, zasklení izolační dvojsklo, Umax= 1,2 W/m2K,vč.všech kotevních,lemovacích,krycích prvků,kování, připojovací spáry kompletní provedení dle výpisu prvků ozn.O1</t>
  </si>
  <si>
    <t>1543038504</t>
  </si>
  <si>
    <t>255</t>
  </si>
  <si>
    <t>766-VO17R</t>
  </si>
  <si>
    <t>Montáž a dodávka  plastových plných vstupních dveří 900/2020 mm bílé  Umax= 1,2 W/m2K,vč.rámu,všech kotevních,lemovacích,krycích prvků,kování, připojovací spáry kompletní provedení dle výpisu prvků ozn.VO17</t>
  </si>
  <si>
    <t>210472362</t>
  </si>
  <si>
    <t>256</t>
  </si>
  <si>
    <t>998766202</t>
  </si>
  <si>
    <t>Přesun hmot procentní pro konstrukce truhlářské v objektech v do 12 m</t>
  </si>
  <si>
    <t>1304765162</t>
  </si>
  <si>
    <t>767</t>
  </si>
  <si>
    <t>Konstrukce zámečnické</t>
  </si>
  <si>
    <t>257</t>
  </si>
  <si>
    <t>767662121R</t>
  </si>
  <si>
    <t>Demontáž mříží pevných šroubovaných do zdiva</t>
  </si>
  <si>
    <t>-1487197093</t>
  </si>
  <si>
    <t>1,4*1,7*23+1,2*1,5</t>
  </si>
  <si>
    <t>258</t>
  </si>
  <si>
    <t>767815001R</t>
  </si>
  <si>
    <t>Demontáž vchodové stříšky délky do 2000 mm včetně likvidace</t>
  </si>
  <si>
    <t>352465691</t>
  </si>
  <si>
    <t>259</t>
  </si>
  <si>
    <t>767-Z1R</t>
  </si>
  <si>
    <t>Montáž a dodávka pevná bezpečnostní ocelová mříž s certifikací NBÚ bezp.třídy 3, rozměr otvoru 1200/1500 mm,povrch.žár.pozink,velikost oka 150x250mm, kompletní provedení vč.kotev.konzolek dle výpisu výrobků ozn.Z1</t>
  </si>
  <si>
    <t>-2026193966</t>
  </si>
  <si>
    <t>260</t>
  </si>
  <si>
    <t>767-Z2R</t>
  </si>
  <si>
    <t>Montáž a dodávka pevná bezpečnostní ocelová mříž s certifikací NBÚ bezp.třídy 3, rozměr otvoru 1200/1500 mm,povrch.žár.pozink,velikost oka 30x300mm (tzv.piškoty), kompletní provedení vč.kotev.konzolek dle výpisu výrobků ozn.Z2</t>
  </si>
  <si>
    <t>-230245003</t>
  </si>
  <si>
    <t>261</t>
  </si>
  <si>
    <t>767-Z3R</t>
  </si>
  <si>
    <t>Montáž a dodávka vchodové stříšky 1750/1000 mm z Al profilů opatřených práškovou práškovou povrchovou úpravou, výplň bezpečnostní sklo 3.3.1 včetně kotvení- kompletní provedení dle výpisu výrobků ozn.Z3</t>
  </si>
  <si>
    <t>1572722614</t>
  </si>
  <si>
    <t>262</t>
  </si>
  <si>
    <t>767-Z4R</t>
  </si>
  <si>
    <t>Dílčí úprava stávajícího oplocení vč. žiletkového drátu v místě napojení na zateplovací systém dle výpisu prvků ozn.Z4</t>
  </si>
  <si>
    <t>-1095046523</t>
  </si>
  <si>
    <t>263</t>
  </si>
  <si>
    <t>767-Z6R</t>
  </si>
  <si>
    <t>Demontáž a zpětná montáž vstupní kovové čistící rohože  kompletní provedení dle výpisu výrobků ozn.Z6</t>
  </si>
  <si>
    <t>-1842335568</t>
  </si>
  <si>
    <t>264</t>
  </si>
  <si>
    <t>767-Z7R</t>
  </si>
  <si>
    <t>Stávající dvířka kiosku,obroušení a opatření novým nátěrem,zvýraznění označení (popis, symbol) dle výpisu výrobků ozn.Z7</t>
  </si>
  <si>
    <t>1203363167</t>
  </si>
  <si>
    <t>265</t>
  </si>
  <si>
    <t>767-Z8R</t>
  </si>
  <si>
    <t>Stávající dvířka kiosku,obroušení a opatření novým nátěrem,zvýraznění označení (popis, symbol) dle výpisu výrobků ozn.Z8</t>
  </si>
  <si>
    <t>1439683657</t>
  </si>
  <si>
    <t>266</t>
  </si>
  <si>
    <t>998767202</t>
  </si>
  <si>
    <t>Přesun hmot procentní pro zámečnické konstrukce v objektech v do 12 m</t>
  </si>
  <si>
    <t>-1805321485</t>
  </si>
  <si>
    <t>776</t>
  </si>
  <si>
    <t>Podlahy povlakové</t>
  </si>
  <si>
    <t>267</t>
  </si>
  <si>
    <t>776410811</t>
  </si>
  <si>
    <t>Odstranění soklíků a lišt pryžových nebo plastových</t>
  </si>
  <si>
    <t>1275851862</t>
  </si>
  <si>
    <t>"m.č.01"(2,95+4,8)*2-"dveře"0,8</t>
  </si>
  <si>
    <t>"m.č.02-12"(2,9+4,8)*2*11-"dveře"0,8*17</t>
  </si>
  <si>
    <t>"m.č.13"(2,95+4,8)*2-"dveře"0,8</t>
  </si>
  <si>
    <t>"m.č.14"(2,95+4,8)*2*-"dveře"0,8*2</t>
  </si>
  <si>
    <t>"m.č.15-17"(2,9+4,8)*2*3-"dveře"0,8*3</t>
  </si>
  <si>
    <t>"m.č.21"(2,95+4,8)*2-"dveře"0,8</t>
  </si>
  <si>
    <t>"m.č.22-24"(2,9+4,8)*2*3-"dveře"0,8*3</t>
  </si>
  <si>
    <t>"m.č.25"(5,95+4,8)*2-"dveře"0,8</t>
  </si>
  <si>
    <t>"chodba"(18,12*4+2,76+1,92*2)-"dveře"0,8*21</t>
  </si>
  <si>
    <t>"schody"(8,04*2+2,76)-"dveře"1,35</t>
  </si>
  <si>
    <t>"m.č.26"(2,95+4,8)*2-"dveře"0,8</t>
  </si>
  <si>
    <t>"m.č.27-37"(2,9+4,8)*2*11-"dveře"0,8*17</t>
  </si>
  <si>
    <t>"m.č.38"(2,95+4,8)*2-"dveře"0,8</t>
  </si>
  <si>
    <t>"m.č.39"(2,95+4,8)*2-"dveře"0,8*2</t>
  </si>
  <si>
    <t>"m.č.40-43"(2,9+4,8)*2*4-"dveře"0,8*7</t>
  </si>
  <si>
    <t>"m.č.46"(2,95+4,8)*2-"dveře"0,8</t>
  </si>
  <si>
    <t>"m.č.47-49"(2,9+4,8)*2*3-"dveře"0,8*7</t>
  </si>
  <si>
    <t>"m.č.50"(5,95+4,8)*2-"dveře"0,8</t>
  </si>
  <si>
    <t>"m.č.53"(39+1,92*2+18,12*2)-"dveře"0,8*25</t>
  </si>
  <si>
    <t>268</t>
  </si>
  <si>
    <t>776421112R</t>
  </si>
  <si>
    <t>Montáž a dodávka obvodových lišt a soklíků lepením</t>
  </si>
  <si>
    <t>764297238</t>
  </si>
  <si>
    <t>269</t>
  </si>
  <si>
    <t>998776202</t>
  </si>
  <si>
    <t>Přesun hmot procentní pro podlahy povlakové v objektech v do 12 m</t>
  </si>
  <si>
    <t>-1944398176</t>
  </si>
  <si>
    <t>783</t>
  </si>
  <si>
    <t>Dokončovací práce - nátěry</t>
  </si>
  <si>
    <t>270</t>
  </si>
  <si>
    <t>783000125</t>
  </si>
  <si>
    <t>Ochrana konstrukcí nebo prvků při provádění nátěrů přilepenou fólií</t>
  </si>
  <si>
    <t>1148540826</t>
  </si>
  <si>
    <t>"podhled u vjezdu"11,21*2,04</t>
  </si>
  <si>
    <t>271</t>
  </si>
  <si>
    <t>581248440</t>
  </si>
  <si>
    <t>fólie pro malířské potřeby zakrývací, PG 4021-20, 25µ,  4 x 5 m</t>
  </si>
  <si>
    <t>-920134083</t>
  </si>
  <si>
    <t>22,868*1,05 'Přepočtené koeficientem množství</t>
  </si>
  <si>
    <t>272</t>
  </si>
  <si>
    <t>581248401</t>
  </si>
  <si>
    <t>páska pro malířské potřeby UV PVC, 38mm x 33 m</t>
  </si>
  <si>
    <t>934618963</t>
  </si>
  <si>
    <t>1*1,05 'Přepočtené koeficientem množství</t>
  </si>
  <si>
    <t>273</t>
  </si>
  <si>
    <t>783801201</t>
  </si>
  <si>
    <t>Obroušení omítek před provedením nátěru</t>
  </si>
  <si>
    <t>-795111630</t>
  </si>
  <si>
    <t>"skladba F4  přístřešek vjezdu nerovnosti odhad 30%"</t>
  </si>
  <si>
    <t>68*0,3</t>
  </si>
  <si>
    <t>274</t>
  </si>
  <si>
    <t>783801503</t>
  </si>
  <si>
    <t>Omytí omítek tlakovou vodou před provedením nátěru</t>
  </si>
  <si>
    <t>-491805546</t>
  </si>
  <si>
    <t>"skladba F4  přístřešek vjezdu"</t>
  </si>
  <si>
    <t>"vnější strana"11,81*2,9+2,5*(3,5+2,9)/2*2</t>
  </si>
  <si>
    <t>-"otvory"(1,3*2,45*7)</t>
  </si>
  <si>
    <t>"vnitřní strana"(3,2*2+11,21)*2,8</t>
  </si>
  <si>
    <t>-"otvory"(1,3*2,45)*7</t>
  </si>
  <si>
    <t>"ostění"(2,45*2+1,3)*0,3*7</t>
  </si>
  <si>
    <t>275</t>
  </si>
  <si>
    <t>783822213</t>
  </si>
  <si>
    <t>Celoplošné vyrovnání omítky před provedením nátěru modifikovanou cementovou stěrkou tloušťky do 3 mm</t>
  </si>
  <si>
    <t>1248061012</t>
  </si>
  <si>
    <t>276</t>
  </si>
  <si>
    <t>783823135</t>
  </si>
  <si>
    <t>Penetrační silikonový nátěr hladkých, tenkovrstvých zrnitých nebo štukových omítek</t>
  </si>
  <si>
    <t>-321902819</t>
  </si>
  <si>
    <t>"rozvaděče"(0,1*2+1,2)*1,9+(0,8+0,1*2)*2,2</t>
  </si>
  <si>
    <t>277</t>
  </si>
  <si>
    <t>783827425</t>
  </si>
  <si>
    <t>Krycí dvojnásobný silikonový nátěr omítek stupně členitosti 1 a 2</t>
  </si>
  <si>
    <t>1601727802</t>
  </si>
  <si>
    <t>"jako penetrace"72,847</t>
  </si>
  <si>
    <t>784</t>
  </si>
  <si>
    <t>Dokončovací práce - malby a tapety</t>
  </si>
  <si>
    <t>278</t>
  </si>
  <si>
    <t>784121001</t>
  </si>
  <si>
    <t>Oškrabání malby v mísnostech výšky do 3,80 m</t>
  </si>
  <si>
    <t>-1752646909</t>
  </si>
  <si>
    <t>279</t>
  </si>
  <si>
    <t>784121009</t>
  </si>
  <si>
    <t>Oškrabání malby na schodišti o výšce podlaží do 5,00 m</t>
  </si>
  <si>
    <t>785188828</t>
  </si>
  <si>
    <t>280</t>
  </si>
  <si>
    <t>784131013</t>
  </si>
  <si>
    <t>Odstranění lepených tapet s makulaturou ze stěn výšky do 3,80 m</t>
  </si>
  <si>
    <t>-1490770779</t>
  </si>
  <si>
    <t>281</t>
  </si>
  <si>
    <t>784141001</t>
  </si>
  <si>
    <t>Ošetření plísní napadených ploch včetně odstranění plísní v místnostech výšky do 3,80 m</t>
  </si>
  <si>
    <t>-229002932</t>
  </si>
  <si>
    <t>"obvodové stěny 1PP"(39-1,2+11,52*2+11,65+17,62)*2,7</t>
  </si>
  <si>
    <t>"obvodové stěny 1NP"(39-1,2+9,6*2+17,72+14,55)*2,5+(1,32*2)*2,6</t>
  </si>
  <si>
    <t>"příčky 1PP 50%"(4,8*40+2,9*3+3+2,95*4+2,9*17+5,95)*2,7/2</t>
  </si>
  <si>
    <t>282</t>
  </si>
  <si>
    <t>784171101</t>
  </si>
  <si>
    <t>Zakrytí vnitřních podlah včetně pozdějšího odkrytí</t>
  </si>
  <si>
    <t>510800621</t>
  </si>
  <si>
    <t>"podesty"8,5</t>
  </si>
  <si>
    <t>283</t>
  </si>
  <si>
    <t>581248460</t>
  </si>
  <si>
    <t>fólie pro malířské potřeby textilní, PG 4030-03, 1 x 3 m</t>
  </si>
  <si>
    <t>1609092832</t>
  </si>
  <si>
    <t>832,17*1,05 'Přepočtené koeficientem množství</t>
  </si>
  <si>
    <t>284</t>
  </si>
  <si>
    <t>784171111</t>
  </si>
  <si>
    <t>Zakrytí vnitřních ploch stěn v místnostech výšky do 3,80 m</t>
  </si>
  <si>
    <t>648993741</t>
  </si>
  <si>
    <t>"vnitřní okna"1,2*1,5*27+1,2*1,5*28+0,9*1,2</t>
  </si>
  <si>
    <t>"vnitřní dveře 2 strany"0,8*2*18*2+0,8*2*23</t>
  </si>
  <si>
    <t>"vnitřní dveře 1 strana"0,8*2*3+0,9*2,02+1,35*2,5+0,95*2,4+0,8*2*2</t>
  </si>
  <si>
    <t>285</t>
  </si>
  <si>
    <t>1744798104</t>
  </si>
  <si>
    <t>209,953*1,05 'Přepočtené koeficientem množství</t>
  </si>
  <si>
    <t>286</t>
  </si>
  <si>
    <t>784171121</t>
  </si>
  <si>
    <t>Zakrytí vnitřních ploch  konstrukcí nebo prvků  v místnostech výšky do 3,80 m</t>
  </si>
  <si>
    <t>1591193892</t>
  </si>
  <si>
    <t>"vnitřní parapety"1,2*0,25*27+1,2*0,25*28+0,9*0,2</t>
  </si>
  <si>
    <t>287</t>
  </si>
  <si>
    <t>83580532</t>
  </si>
  <si>
    <t>16,68*1,05 'Přepočtené koeficientem množství</t>
  </si>
  <si>
    <t>288</t>
  </si>
  <si>
    <t>784171129</t>
  </si>
  <si>
    <t>Zakrytí vnitřních ploch konstrukcí nebo prvků na schodišti o výšce podlaží do 5,00 m</t>
  </si>
  <si>
    <t>156228598</t>
  </si>
  <si>
    <t>"schody"(0,3+0,17)*2*1,26*19</t>
  </si>
  <si>
    <t>"zábradlí"11,5*1*2</t>
  </si>
  <si>
    <t>289</t>
  </si>
  <si>
    <t>1741058927</t>
  </si>
  <si>
    <t>45,504*1,05 'Přepočtené koeficientem množství</t>
  </si>
  <si>
    <t>290</t>
  </si>
  <si>
    <t>784181131R</t>
  </si>
  <si>
    <t xml:space="preserve">Protiplísňová jednonásobná penetrace podkladu </t>
  </si>
  <si>
    <t>1032736662</t>
  </si>
  <si>
    <t>"m.č.01"(2,95+4,8)*2*2,65</t>
  </si>
  <si>
    <t>"m.č.02-12"(2,9+4,8)*2*2,65*11</t>
  </si>
  <si>
    <t>"m.č.13"(2,95+4,8)*2*2,65</t>
  </si>
  <si>
    <t>"m.č.14"(2,95+4,8)*2*2,65</t>
  </si>
  <si>
    <t>"m.č.15-17"(2,9+4,8)*2*2,65*3</t>
  </si>
  <si>
    <t>"m.č.21"(2,95+4,8)*2*2,65</t>
  </si>
  <si>
    <t>"m.č.22-24"(2,9+4,8)*2*2,65*3</t>
  </si>
  <si>
    <t>"m.č.25"(5,95+4,8)*2*2,65</t>
  </si>
  <si>
    <t>"m.č.26"(2,9+2,8)*2*2,65</t>
  </si>
  <si>
    <t>"chodba"(18,12*4+2,76+1,92*2)*2,57</t>
  </si>
  <si>
    <t>"m.č.26"(2,95+4,8)*2*2,5</t>
  </si>
  <si>
    <t>"m.č.27-37"(2,9+4,8)*2*2,5*11</t>
  </si>
  <si>
    <t>"m.č.38"(2,95+4,8)*2*2,5</t>
  </si>
  <si>
    <t>"m.č.39"(2,95+4,8)*2*2,5</t>
  </si>
  <si>
    <t>"m.č.40-43"(2,9+4,8)*2*2,5*4</t>
  </si>
  <si>
    <t>"m.č.46"(2,95+4,8)*2*2,5</t>
  </si>
  <si>
    <t>"m.č.47-49"(2,9+4,8)*2*2,5*3</t>
  </si>
  <si>
    <t>"m.č.50"(5,95+4,8)*2*2,5</t>
  </si>
  <si>
    <t>"m.č.53"(39+1,92*2+18,12*2)*2,6</t>
  </si>
  <si>
    <t>"m.č.52"(8,04*2+2,76)*5,7</t>
  </si>
  <si>
    <t>291</t>
  </si>
  <si>
    <t>784221101</t>
  </si>
  <si>
    <t>Dvojnásobné bílé malby  ze směsí za sucha dobře otěruvzdorných v místnostech do 3,80 m</t>
  </si>
  <si>
    <t>335237645</t>
  </si>
  <si>
    <t>"jako penetrace zdi"2363,237</t>
  </si>
  <si>
    <t>"jako penetrace SDK podhledy"335,33</t>
  </si>
  <si>
    <t>-"schodiště"129,578</t>
  </si>
  <si>
    <t>292</t>
  </si>
  <si>
    <t>784221109</t>
  </si>
  <si>
    <t>Dvojnásobné bílé malby  ze směsí za sucha dobře otěruvzdorných na schodišti do 5,00 m</t>
  </si>
  <si>
    <t>1260618042</t>
  </si>
  <si>
    <t>"podhled"8,04*2,76</t>
  </si>
  <si>
    <t>293</t>
  </si>
  <si>
    <t>784950030R</t>
  </si>
  <si>
    <t>Oprava stávajícíh maleb z malířských směsí barva bílá</t>
  </si>
  <si>
    <t>1520586577</t>
  </si>
  <si>
    <t>"podhledy 1NP"2,95*4,8*4+2,9*4,8*17+5,95*4,8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</si>
  <si>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</si>
  <si>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</si>
  <si>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</si>
  <si>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</si>
  <si>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</si>
  <si>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</si>
  <si>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</si>
  <si>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</si>
  <si>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</si>
  <si>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</si>
  <si>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</si>
  <si>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1024</t>
  </si>
  <si>
    <t>1947020629</t>
  </si>
  <si>
    <t>VRN3</t>
  </si>
  <si>
    <t>Zařízení staveniště</t>
  </si>
  <si>
    <t>030001000</t>
  </si>
  <si>
    <t>-1848192636</t>
  </si>
  <si>
    <t>VRN4</t>
  </si>
  <si>
    <t>Inženýrská činnost</t>
  </si>
  <si>
    <t>043194000</t>
  </si>
  <si>
    <t>Ostatní zkoušky- tahové zkoušky dle ETAG 006</t>
  </si>
  <si>
    <t>367199777</t>
  </si>
  <si>
    <t>043194001</t>
  </si>
  <si>
    <t>Ostatní zkoušky- odtrhové a výtažné zkoušky pro KZS fasád</t>
  </si>
  <si>
    <t>127223278</t>
  </si>
  <si>
    <t>045002000</t>
  </si>
  <si>
    <t>Kompletační a koordinační činnost</t>
  </si>
  <si>
    <t>1436283858</t>
  </si>
  <si>
    <t>VRN6</t>
  </si>
  <si>
    <t>Územní vlivy</t>
  </si>
  <si>
    <t>063403000</t>
  </si>
  <si>
    <t>Náklady na práce bez pevné pracovní podlahy</t>
  </si>
  <si>
    <t>615658</t>
  </si>
  <si>
    <t>VRN7</t>
  </si>
  <si>
    <t>Provozní vlivy</t>
  </si>
  <si>
    <t>070001000</t>
  </si>
  <si>
    <t>1535676593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</si>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</sst>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8" fillId="0" borderId="0" xfId="0" applyFont="1" applyBorder="1" applyAlignment="1" applyProtection="1">
      <alignment vertical="center" wrapText="1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view="pageBreakPreview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87" t="s">
        <v>16</v>
      </c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29"/>
      <c r="AQ5" s="31"/>
      <c r="BE5" s="38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89" t="s">
        <v>19</v>
      </c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29"/>
      <c r="AQ6" s="31"/>
      <c r="BE6" s="386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86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86"/>
      <c r="BS8" s="24" t="s">
        <v>8</v>
      </c>
    </row>
    <row r="9" spans="2:71" ht="29.25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39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86"/>
      <c r="BS9" s="24" t="s">
        <v>8</v>
      </c>
    </row>
    <row r="10" spans="2:71" ht="14.45" customHeight="1">
      <c r="B10" s="28"/>
      <c r="C10" s="29"/>
      <c r="D10" s="37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31</v>
      </c>
      <c r="AL10" s="29"/>
      <c r="AM10" s="29"/>
      <c r="AN10" s="35" t="s">
        <v>23</v>
      </c>
      <c r="AO10" s="29"/>
      <c r="AP10" s="29"/>
      <c r="AQ10" s="31"/>
      <c r="BE10" s="386"/>
      <c r="BS10" s="24" t="s">
        <v>8</v>
      </c>
    </row>
    <row r="11" spans="2:71" ht="18.4" customHeight="1">
      <c r="B11" s="28"/>
      <c r="C11" s="29"/>
      <c r="D11" s="29"/>
      <c r="E11" s="35" t="s">
        <v>32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33</v>
      </c>
      <c r="AL11" s="29"/>
      <c r="AM11" s="29"/>
      <c r="AN11" s="35" t="s">
        <v>23</v>
      </c>
      <c r="AO11" s="29"/>
      <c r="AP11" s="29"/>
      <c r="AQ11" s="31"/>
      <c r="BE11" s="386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6"/>
      <c r="BS12" s="24" t="s">
        <v>8</v>
      </c>
    </row>
    <row r="13" spans="2:71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31</v>
      </c>
      <c r="AL13" s="29"/>
      <c r="AM13" s="29"/>
      <c r="AN13" s="40" t="s">
        <v>35</v>
      </c>
      <c r="AO13" s="29"/>
      <c r="AP13" s="29"/>
      <c r="AQ13" s="31"/>
      <c r="BE13" s="386"/>
      <c r="BS13" s="24" t="s">
        <v>8</v>
      </c>
    </row>
    <row r="14" spans="2:71" ht="15">
      <c r="B14" s="28"/>
      <c r="C14" s="29"/>
      <c r="D14" s="29"/>
      <c r="E14" s="390" t="s">
        <v>35</v>
      </c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7" t="s">
        <v>33</v>
      </c>
      <c r="AL14" s="29"/>
      <c r="AM14" s="29"/>
      <c r="AN14" s="40" t="s">
        <v>35</v>
      </c>
      <c r="AO14" s="29"/>
      <c r="AP14" s="29"/>
      <c r="AQ14" s="31"/>
      <c r="BE14" s="386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6"/>
      <c r="BS15" s="24" t="s">
        <v>6</v>
      </c>
    </row>
    <row r="16" spans="2:71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31</v>
      </c>
      <c r="AL16" s="29"/>
      <c r="AM16" s="29"/>
      <c r="AN16" s="35" t="s">
        <v>23</v>
      </c>
      <c r="AO16" s="29"/>
      <c r="AP16" s="29"/>
      <c r="AQ16" s="31"/>
      <c r="BE16" s="386"/>
      <c r="BS16" s="24" t="s">
        <v>6</v>
      </c>
    </row>
    <row r="17" spans="2:71" ht="18.4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33</v>
      </c>
      <c r="AL17" s="29"/>
      <c r="AM17" s="29"/>
      <c r="AN17" s="35" t="s">
        <v>23</v>
      </c>
      <c r="AO17" s="29"/>
      <c r="AP17" s="29"/>
      <c r="AQ17" s="31"/>
      <c r="BE17" s="386"/>
      <c r="BS17" s="24" t="s">
        <v>38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6"/>
      <c r="BS18" s="24" t="s">
        <v>8</v>
      </c>
    </row>
    <row r="19" spans="2:71" ht="14.45" customHeight="1">
      <c r="B19" s="28"/>
      <c r="C19" s="29"/>
      <c r="D19" s="37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6"/>
      <c r="BS19" s="24" t="s">
        <v>8</v>
      </c>
    </row>
    <row r="20" spans="2:71" ht="22.5" customHeight="1">
      <c r="B20" s="28"/>
      <c r="C20" s="29"/>
      <c r="D20" s="29"/>
      <c r="E20" s="392" t="s">
        <v>23</v>
      </c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29"/>
      <c r="AP20" s="29"/>
      <c r="AQ20" s="31"/>
      <c r="BE20" s="386"/>
      <c r="BS20" s="24" t="s">
        <v>38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6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86"/>
    </row>
    <row r="23" spans="2:57" s="1" customFormat="1" ht="25.9" customHeight="1">
      <c r="B23" s="42"/>
      <c r="C23" s="43"/>
      <c r="D23" s="44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93">
        <f>ROUND(AG51,2)</f>
        <v>0</v>
      </c>
      <c r="AL23" s="394"/>
      <c r="AM23" s="394"/>
      <c r="AN23" s="394"/>
      <c r="AO23" s="394"/>
      <c r="AP23" s="43"/>
      <c r="AQ23" s="46"/>
      <c r="BE23" s="386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86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95" t="s">
        <v>41</v>
      </c>
      <c r="M25" s="395"/>
      <c r="N25" s="395"/>
      <c r="O25" s="395"/>
      <c r="P25" s="43"/>
      <c r="Q25" s="43"/>
      <c r="R25" s="43"/>
      <c r="S25" s="43"/>
      <c r="T25" s="43"/>
      <c r="U25" s="43"/>
      <c r="V25" s="43"/>
      <c r="W25" s="395" t="s">
        <v>42</v>
      </c>
      <c r="X25" s="395"/>
      <c r="Y25" s="395"/>
      <c r="Z25" s="395"/>
      <c r="AA25" s="395"/>
      <c r="AB25" s="395"/>
      <c r="AC25" s="395"/>
      <c r="AD25" s="395"/>
      <c r="AE25" s="395"/>
      <c r="AF25" s="43"/>
      <c r="AG25" s="43"/>
      <c r="AH25" s="43"/>
      <c r="AI25" s="43"/>
      <c r="AJ25" s="43"/>
      <c r="AK25" s="395" t="s">
        <v>43</v>
      </c>
      <c r="AL25" s="395"/>
      <c r="AM25" s="395"/>
      <c r="AN25" s="395"/>
      <c r="AO25" s="395"/>
      <c r="AP25" s="43"/>
      <c r="AQ25" s="46"/>
      <c r="BE25" s="386"/>
    </row>
    <row r="26" spans="2:57" s="2" customFormat="1" ht="14.45" customHeight="1">
      <c r="B26" s="48"/>
      <c r="C26" s="49"/>
      <c r="D26" s="50" t="s">
        <v>44</v>
      </c>
      <c r="E26" s="49"/>
      <c r="F26" s="50" t="s">
        <v>45</v>
      </c>
      <c r="G26" s="49"/>
      <c r="H26" s="49"/>
      <c r="I26" s="49"/>
      <c r="J26" s="49"/>
      <c r="K26" s="49"/>
      <c r="L26" s="378">
        <v>0.21</v>
      </c>
      <c r="M26" s="379"/>
      <c r="N26" s="379"/>
      <c r="O26" s="379"/>
      <c r="P26" s="49"/>
      <c r="Q26" s="49"/>
      <c r="R26" s="49"/>
      <c r="S26" s="49"/>
      <c r="T26" s="49"/>
      <c r="U26" s="49"/>
      <c r="V26" s="49"/>
      <c r="W26" s="380">
        <f>ROUND(AZ51,2)</f>
        <v>0</v>
      </c>
      <c r="X26" s="379"/>
      <c r="Y26" s="379"/>
      <c r="Z26" s="379"/>
      <c r="AA26" s="379"/>
      <c r="AB26" s="379"/>
      <c r="AC26" s="379"/>
      <c r="AD26" s="379"/>
      <c r="AE26" s="379"/>
      <c r="AF26" s="49"/>
      <c r="AG26" s="49"/>
      <c r="AH26" s="49"/>
      <c r="AI26" s="49"/>
      <c r="AJ26" s="49"/>
      <c r="AK26" s="380">
        <f>ROUND(AV51,2)</f>
        <v>0</v>
      </c>
      <c r="AL26" s="379"/>
      <c r="AM26" s="379"/>
      <c r="AN26" s="379"/>
      <c r="AO26" s="379"/>
      <c r="AP26" s="49"/>
      <c r="AQ26" s="51"/>
      <c r="BE26" s="386"/>
    </row>
    <row r="27" spans="2:57" s="2" customFormat="1" ht="14.45" customHeight="1">
      <c r="B27" s="48"/>
      <c r="C27" s="49"/>
      <c r="D27" s="49"/>
      <c r="E27" s="49"/>
      <c r="F27" s="50" t="s">
        <v>46</v>
      </c>
      <c r="G27" s="49"/>
      <c r="H27" s="49"/>
      <c r="I27" s="49"/>
      <c r="J27" s="49"/>
      <c r="K27" s="49"/>
      <c r="L27" s="378">
        <v>0.15</v>
      </c>
      <c r="M27" s="379"/>
      <c r="N27" s="379"/>
      <c r="O27" s="379"/>
      <c r="P27" s="49"/>
      <c r="Q27" s="49"/>
      <c r="R27" s="49"/>
      <c r="S27" s="49"/>
      <c r="T27" s="49"/>
      <c r="U27" s="49"/>
      <c r="V27" s="49"/>
      <c r="W27" s="380">
        <f>ROUND(BA51,2)</f>
        <v>0</v>
      </c>
      <c r="X27" s="379"/>
      <c r="Y27" s="379"/>
      <c r="Z27" s="379"/>
      <c r="AA27" s="379"/>
      <c r="AB27" s="379"/>
      <c r="AC27" s="379"/>
      <c r="AD27" s="379"/>
      <c r="AE27" s="379"/>
      <c r="AF27" s="49"/>
      <c r="AG27" s="49"/>
      <c r="AH27" s="49"/>
      <c r="AI27" s="49"/>
      <c r="AJ27" s="49"/>
      <c r="AK27" s="380">
        <f>ROUND(AW51,2)</f>
        <v>0</v>
      </c>
      <c r="AL27" s="379"/>
      <c r="AM27" s="379"/>
      <c r="AN27" s="379"/>
      <c r="AO27" s="379"/>
      <c r="AP27" s="49"/>
      <c r="AQ27" s="51"/>
      <c r="BE27" s="386"/>
    </row>
    <row r="28" spans="2:57" s="2" customFormat="1" ht="14.45" customHeight="1" hidden="1">
      <c r="B28" s="48"/>
      <c r="C28" s="49"/>
      <c r="D28" s="49"/>
      <c r="E28" s="49"/>
      <c r="F28" s="50" t="s">
        <v>47</v>
      </c>
      <c r="G28" s="49"/>
      <c r="H28" s="49"/>
      <c r="I28" s="49"/>
      <c r="J28" s="49"/>
      <c r="K28" s="49"/>
      <c r="L28" s="378">
        <v>0.21</v>
      </c>
      <c r="M28" s="379"/>
      <c r="N28" s="379"/>
      <c r="O28" s="379"/>
      <c r="P28" s="49"/>
      <c r="Q28" s="49"/>
      <c r="R28" s="49"/>
      <c r="S28" s="49"/>
      <c r="T28" s="49"/>
      <c r="U28" s="49"/>
      <c r="V28" s="49"/>
      <c r="W28" s="380">
        <f>ROUND(BB51,2)</f>
        <v>0</v>
      </c>
      <c r="X28" s="379"/>
      <c r="Y28" s="379"/>
      <c r="Z28" s="379"/>
      <c r="AA28" s="379"/>
      <c r="AB28" s="379"/>
      <c r="AC28" s="379"/>
      <c r="AD28" s="379"/>
      <c r="AE28" s="379"/>
      <c r="AF28" s="49"/>
      <c r="AG28" s="49"/>
      <c r="AH28" s="49"/>
      <c r="AI28" s="49"/>
      <c r="AJ28" s="49"/>
      <c r="AK28" s="380">
        <v>0</v>
      </c>
      <c r="AL28" s="379"/>
      <c r="AM28" s="379"/>
      <c r="AN28" s="379"/>
      <c r="AO28" s="379"/>
      <c r="AP28" s="49"/>
      <c r="AQ28" s="51"/>
      <c r="BE28" s="386"/>
    </row>
    <row r="29" spans="2:57" s="2" customFormat="1" ht="14.45" customHeight="1" hidden="1">
      <c r="B29" s="48"/>
      <c r="C29" s="49"/>
      <c r="D29" s="49"/>
      <c r="E29" s="49"/>
      <c r="F29" s="50" t="s">
        <v>48</v>
      </c>
      <c r="G29" s="49"/>
      <c r="H29" s="49"/>
      <c r="I29" s="49"/>
      <c r="J29" s="49"/>
      <c r="K29" s="49"/>
      <c r="L29" s="378">
        <v>0.15</v>
      </c>
      <c r="M29" s="379"/>
      <c r="N29" s="379"/>
      <c r="O29" s="379"/>
      <c r="P29" s="49"/>
      <c r="Q29" s="49"/>
      <c r="R29" s="49"/>
      <c r="S29" s="49"/>
      <c r="T29" s="49"/>
      <c r="U29" s="49"/>
      <c r="V29" s="49"/>
      <c r="W29" s="380">
        <f>ROUND(BC51,2)</f>
        <v>0</v>
      </c>
      <c r="X29" s="379"/>
      <c r="Y29" s="379"/>
      <c r="Z29" s="379"/>
      <c r="AA29" s="379"/>
      <c r="AB29" s="379"/>
      <c r="AC29" s="379"/>
      <c r="AD29" s="379"/>
      <c r="AE29" s="379"/>
      <c r="AF29" s="49"/>
      <c r="AG29" s="49"/>
      <c r="AH29" s="49"/>
      <c r="AI29" s="49"/>
      <c r="AJ29" s="49"/>
      <c r="AK29" s="380">
        <v>0</v>
      </c>
      <c r="AL29" s="379"/>
      <c r="AM29" s="379"/>
      <c r="AN29" s="379"/>
      <c r="AO29" s="379"/>
      <c r="AP29" s="49"/>
      <c r="AQ29" s="51"/>
      <c r="BE29" s="386"/>
    </row>
    <row r="30" spans="2:57" s="2" customFormat="1" ht="14.45" customHeight="1" hidden="1">
      <c r="B30" s="48"/>
      <c r="C30" s="49"/>
      <c r="D30" s="49"/>
      <c r="E30" s="49"/>
      <c r="F30" s="50" t="s">
        <v>49</v>
      </c>
      <c r="G30" s="49"/>
      <c r="H30" s="49"/>
      <c r="I30" s="49"/>
      <c r="J30" s="49"/>
      <c r="K30" s="49"/>
      <c r="L30" s="378">
        <v>0</v>
      </c>
      <c r="M30" s="379"/>
      <c r="N30" s="379"/>
      <c r="O30" s="379"/>
      <c r="P30" s="49"/>
      <c r="Q30" s="49"/>
      <c r="R30" s="49"/>
      <c r="S30" s="49"/>
      <c r="T30" s="49"/>
      <c r="U30" s="49"/>
      <c r="V30" s="49"/>
      <c r="W30" s="380">
        <f>ROUND(BD51,2)</f>
        <v>0</v>
      </c>
      <c r="X30" s="379"/>
      <c r="Y30" s="379"/>
      <c r="Z30" s="379"/>
      <c r="AA30" s="379"/>
      <c r="AB30" s="379"/>
      <c r="AC30" s="379"/>
      <c r="AD30" s="379"/>
      <c r="AE30" s="379"/>
      <c r="AF30" s="49"/>
      <c r="AG30" s="49"/>
      <c r="AH30" s="49"/>
      <c r="AI30" s="49"/>
      <c r="AJ30" s="49"/>
      <c r="AK30" s="380">
        <v>0</v>
      </c>
      <c r="AL30" s="379"/>
      <c r="AM30" s="379"/>
      <c r="AN30" s="379"/>
      <c r="AO30" s="379"/>
      <c r="AP30" s="49"/>
      <c r="AQ30" s="51"/>
      <c r="BE30" s="386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86"/>
    </row>
    <row r="32" spans="2:57" s="1" customFormat="1" ht="25.9" customHeight="1">
      <c r="B32" s="42"/>
      <c r="C32" s="52"/>
      <c r="D32" s="53" t="s">
        <v>50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51</v>
      </c>
      <c r="U32" s="54"/>
      <c r="V32" s="54"/>
      <c r="W32" s="54"/>
      <c r="X32" s="381" t="s">
        <v>52</v>
      </c>
      <c r="Y32" s="382"/>
      <c r="Z32" s="382"/>
      <c r="AA32" s="382"/>
      <c r="AB32" s="382"/>
      <c r="AC32" s="54"/>
      <c r="AD32" s="54"/>
      <c r="AE32" s="54"/>
      <c r="AF32" s="54"/>
      <c r="AG32" s="54"/>
      <c r="AH32" s="54"/>
      <c r="AI32" s="54"/>
      <c r="AJ32" s="54"/>
      <c r="AK32" s="383">
        <f>SUM(AK23:AK30)</f>
        <v>0</v>
      </c>
      <c r="AL32" s="382"/>
      <c r="AM32" s="382"/>
      <c r="AN32" s="382"/>
      <c r="AO32" s="384"/>
      <c r="AP32" s="52"/>
      <c r="AQ32" s="56"/>
      <c r="BE32" s="386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53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2017-07-4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64" t="str">
        <f>K6</f>
        <v>Odstranění nebezpečných mikroorganismů a plísní-zateplení pláště budovy a sanace vnitřních prostor</v>
      </c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administrativní budova 22b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66" t="str">
        <f>IF(AN8="","",AN8)</f>
        <v>30.5.2017</v>
      </c>
      <c r="AN44" s="366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5">
      <c r="B46" s="42"/>
      <c r="C46" s="66" t="s">
        <v>30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Vazební věznice Praha - Ruzyně,Staré náměstí 3/12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36</v>
      </c>
      <c r="AJ46" s="64"/>
      <c r="AK46" s="64"/>
      <c r="AL46" s="64"/>
      <c r="AM46" s="367" t="str">
        <f>IF(E17="","",E17)</f>
        <v xml:space="preserve"> </v>
      </c>
      <c r="AN46" s="367"/>
      <c r="AO46" s="367"/>
      <c r="AP46" s="367"/>
      <c r="AQ46" s="64"/>
      <c r="AR46" s="62"/>
      <c r="AS46" s="368" t="s">
        <v>54</v>
      </c>
      <c r="AT46" s="369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5">
      <c r="B47" s="42"/>
      <c r="C47" s="66" t="s">
        <v>34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70"/>
      <c r="AT47" s="371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72"/>
      <c r="AT48" s="373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74" t="s">
        <v>55</v>
      </c>
      <c r="D49" s="375"/>
      <c r="E49" s="375"/>
      <c r="F49" s="375"/>
      <c r="G49" s="375"/>
      <c r="H49" s="80"/>
      <c r="I49" s="376" t="s">
        <v>56</v>
      </c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7" t="s">
        <v>57</v>
      </c>
      <c r="AH49" s="375"/>
      <c r="AI49" s="375"/>
      <c r="AJ49" s="375"/>
      <c r="AK49" s="375"/>
      <c r="AL49" s="375"/>
      <c r="AM49" s="375"/>
      <c r="AN49" s="376" t="s">
        <v>58</v>
      </c>
      <c r="AO49" s="375"/>
      <c r="AP49" s="375"/>
      <c r="AQ49" s="81" t="s">
        <v>59</v>
      </c>
      <c r="AR49" s="62"/>
      <c r="AS49" s="82" t="s">
        <v>60</v>
      </c>
      <c r="AT49" s="83" t="s">
        <v>61</v>
      </c>
      <c r="AU49" s="83" t="s">
        <v>62</v>
      </c>
      <c r="AV49" s="83" t="s">
        <v>63</v>
      </c>
      <c r="AW49" s="83" t="s">
        <v>64</v>
      </c>
      <c r="AX49" s="83" t="s">
        <v>65</v>
      </c>
      <c r="AY49" s="83" t="s">
        <v>66</v>
      </c>
      <c r="AZ49" s="83" t="s">
        <v>67</v>
      </c>
      <c r="BA49" s="83" t="s">
        <v>68</v>
      </c>
      <c r="BB49" s="83" t="s">
        <v>69</v>
      </c>
      <c r="BC49" s="83" t="s">
        <v>70</v>
      </c>
      <c r="BD49" s="84" t="s">
        <v>71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72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58">
        <f>ROUND(SUM(AG52:AG53),2)</f>
        <v>0</v>
      </c>
      <c r="AH51" s="358"/>
      <c r="AI51" s="358"/>
      <c r="AJ51" s="358"/>
      <c r="AK51" s="358"/>
      <c r="AL51" s="358"/>
      <c r="AM51" s="358"/>
      <c r="AN51" s="359">
        <f>SUM(AG51,AT51)</f>
        <v>0</v>
      </c>
      <c r="AO51" s="359"/>
      <c r="AP51" s="359"/>
      <c r="AQ51" s="90" t="s">
        <v>23</v>
      </c>
      <c r="AR51" s="72"/>
      <c r="AS51" s="91">
        <f>ROUND(SUM(AS52:AS53),2)</f>
        <v>0</v>
      </c>
      <c r="AT51" s="92">
        <f>ROUND(SUM(AV51:AW51),2)</f>
        <v>0</v>
      </c>
      <c r="AU51" s="93">
        <f>ROUND(SUM(AU52:AU53),5)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ROUND(SUM(AZ52:AZ53),2)</f>
        <v>0</v>
      </c>
      <c r="BA51" s="92">
        <f>ROUND(SUM(BA52:BA53),2)</f>
        <v>0</v>
      </c>
      <c r="BB51" s="92">
        <f>ROUND(SUM(BB52:BB53),2)</f>
        <v>0</v>
      </c>
      <c r="BC51" s="92">
        <f>ROUND(SUM(BC52:BC53),2)</f>
        <v>0</v>
      </c>
      <c r="BD51" s="94">
        <f>ROUND(SUM(BD52:BD53),2)</f>
        <v>0</v>
      </c>
      <c r="BS51" s="95" t="s">
        <v>73</v>
      </c>
      <c r="BT51" s="95" t="s">
        <v>74</v>
      </c>
      <c r="BV51" s="95" t="s">
        <v>75</v>
      </c>
      <c r="BW51" s="95" t="s">
        <v>7</v>
      </c>
      <c r="BX51" s="95" t="s">
        <v>76</v>
      </c>
      <c r="CL51" s="95" t="s">
        <v>21</v>
      </c>
    </row>
    <row r="52" spans="1:90" s="5" customFormat="1" ht="53.25" customHeight="1">
      <c r="A52" s="96" t="s">
        <v>77</v>
      </c>
      <c r="B52" s="97"/>
      <c r="C52" s="98"/>
      <c r="D52" s="363" t="s">
        <v>16</v>
      </c>
      <c r="E52" s="363"/>
      <c r="F52" s="363"/>
      <c r="G52" s="363"/>
      <c r="H52" s="363"/>
      <c r="I52" s="99"/>
      <c r="J52" s="363" t="s">
        <v>19</v>
      </c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1">
        <f>'2017-07-4 - Odstranění ne...'!J25</f>
        <v>0</v>
      </c>
      <c r="AH52" s="362"/>
      <c r="AI52" s="362"/>
      <c r="AJ52" s="362"/>
      <c r="AK52" s="362"/>
      <c r="AL52" s="362"/>
      <c r="AM52" s="362"/>
      <c r="AN52" s="361">
        <f>SUM(AG52,AT52)</f>
        <v>0</v>
      </c>
      <c r="AO52" s="362"/>
      <c r="AP52" s="362"/>
      <c r="AQ52" s="100" t="s">
        <v>78</v>
      </c>
      <c r="AR52" s="101"/>
      <c r="AS52" s="102">
        <v>0</v>
      </c>
      <c r="AT52" s="103">
        <f>ROUND(SUM(AV52:AW52),2)</f>
        <v>0</v>
      </c>
      <c r="AU52" s="104">
        <f>'2017-07-4 - Odstranění ne...'!P100</f>
        <v>0</v>
      </c>
      <c r="AV52" s="103">
        <f>'2017-07-4 - Odstranění ne...'!J28</f>
        <v>0</v>
      </c>
      <c r="AW52" s="103">
        <f>'2017-07-4 - Odstranění ne...'!J29</f>
        <v>0</v>
      </c>
      <c r="AX52" s="103">
        <f>'2017-07-4 - Odstranění ne...'!J30</f>
        <v>0</v>
      </c>
      <c r="AY52" s="103">
        <f>'2017-07-4 - Odstranění ne...'!J31</f>
        <v>0</v>
      </c>
      <c r="AZ52" s="103">
        <f>'2017-07-4 - Odstranění ne...'!F28</f>
        <v>0</v>
      </c>
      <c r="BA52" s="103">
        <f>'2017-07-4 - Odstranění ne...'!F29</f>
        <v>0</v>
      </c>
      <c r="BB52" s="103">
        <f>'2017-07-4 - Odstranění ne...'!F30</f>
        <v>0</v>
      </c>
      <c r="BC52" s="103">
        <f>'2017-07-4 - Odstranění ne...'!F31</f>
        <v>0</v>
      </c>
      <c r="BD52" s="105">
        <f>'2017-07-4 - Odstranění ne...'!F32</f>
        <v>0</v>
      </c>
      <c r="BT52" s="106" t="s">
        <v>79</v>
      </c>
      <c r="BU52" s="106" t="s">
        <v>80</v>
      </c>
      <c r="BV52" s="106" t="s">
        <v>75</v>
      </c>
      <c r="BW52" s="106" t="s">
        <v>7</v>
      </c>
      <c r="BX52" s="106" t="s">
        <v>76</v>
      </c>
      <c r="CL52" s="106" t="s">
        <v>21</v>
      </c>
    </row>
    <row r="53" spans="1:91" s="5" customFormat="1" ht="22.5" customHeight="1">
      <c r="A53" s="96" t="s">
        <v>77</v>
      </c>
      <c r="B53" s="97"/>
      <c r="C53" s="98"/>
      <c r="D53" s="363" t="s">
        <v>81</v>
      </c>
      <c r="E53" s="363"/>
      <c r="F53" s="363"/>
      <c r="G53" s="363"/>
      <c r="H53" s="363"/>
      <c r="I53" s="99"/>
      <c r="J53" s="363" t="s">
        <v>82</v>
      </c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1">
        <f>'VRN - Vedlejší rozpočtové...'!J27</f>
        <v>0</v>
      </c>
      <c r="AH53" s="362"/>
      <c r="AI53" s="362"/>
      <c r="AJ53" s="362"/>
      <c r="AK53" s="362"/>
      <c r="AL53" s="362"/>
      <c r="AM53" s="362"/>
      <c r="AN53" s="361">
        <f>SUM(AG53,AT53)</f>
        <v>0</v>
      </c>
      <c r="AO53" s="362"/>
      <c r="AP53" s="362"/>
      <c r="AQ53" s="100" t="s">
        <v>78</v>
      </c>
      <c r="AR53" s="101"/>
      <c r="AS53" s="107">
        <v>0</v>
      </c>
      <c r="AT53" s="108">
        <f>ROUND(SUM(AV53:AW53),2)</f>
        <v>0</v>
      </c>
      <c r="AU53" s="109">
        <f>'VRN - Vedlejší rozpočtové...'!P82</f>
        <v>0</v>
      </c>
      <c r="AV53" s="108">
        <f>'VRN - Vedlejší rozpočtové...'!J30</f>
        <v>0</v>
      </c>
      <c r="AW53" s="108">
        <f>'VRN - Vedlejší rozpočtové...'!J31</f>
        <v>0</v>
      </c>
      <c r="AX53" s="108">
        <f>'VRN - Vedlejší rozpočtové...'!J32</f>
        <v>0</v>
      </c>
      <c r="AY53" s="108">
        <f>'VRN - Vedlejší rozpočtové...'!J33</f>
        <v>0</v>
      </c>
      <c r="AZ53" s="108">
        <f>'VRN - Vedlejší rozpočtové...'!F30</f>
        <v>0</v>
      </c>
      <c r="BA53" s="108">
        <f>'VRN - Vedlejší rozpočtové...'!F31</f>
        <v>0</v>
      </c>
      <c r="BB53" s="108">
        <f>'VRN - Vedlejší rozpočtové...'!F32</f>
        <v>0</v>
      </c>
      <c r="BC53" s="108">
        <f>'VRN - Vedlejší rozpočtové...'!F33</f>
        <v>0</v>
      </c>
      <c r="BD53" s="110">
        <f>'VRN - Vedlejší rozpočtové...'!F34</f>
        <v>0</v>
      </c>
      <c r="BT53" s="106" t="s">
        <v>79</v>
      </c>
      <c r="BV53" s="106" t="s">
        <v>75</v>
      </c>
      <c r="BW53" s="106" t="s">
        <v>83</v>
      </c>
      <c r="BX53" s="106" t="s">
        <v>7</v>
      </c>
      <c r="CL53" s="106" t="s">
        <v>21</v>
      </c>
      <c r="CM53" s="106" t="s">
        <v>84</v>
      </c>
    </row>
    <row r="54" spans="2:44" s="1" customFormat="1" ht="30" customHeight="1">
      <c r="B54" s="4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2"/>
    </row>
    <row r="55" spans="2:44" s="1" customFormat="1" ht="6.95" customHeight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62"/>
    </row>
  </sheetData>
  <sheetProtection algorithmName="SHA-512" hashValue="Idk3zoem1WE6l6cifGpa2/utMAk66lnhGCUbGE7Omxj6yyhXy0dwBCxTqzvpiN8FoA4oYqaPehRYnUxpNpwbVA==" saltValue="YG2TilWQqg/S55E3c8/O8Q==" spinCount="100000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2017-07-4 - Odstranění ne...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88"/>
  <sheetViews>
    <sheetView showGridLines="0" view="pageBreakPreview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85</v>
      </c>
      <c r="G1" s="399" t="s">
        <v>86</v>
      </c>
      <c r="H1" s="399"/>
      <c r="I1" s="115"/>
      <c r="J1" s="114" t="s">
        <v>87</v>
      </c>
      <c r="K1" s="113" t="s">
        <v>88</v>
      </c>
      <c r="L1" s="114" t="s">
        <v>89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90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s="1" customFormat="1" ht="15">
      <c r="B6" s="42"/>
      <c r="C6" s="43"/>
      <c r="D6" s="37" t="s">
        <v>18</v>
      </c>
      <c r="E6" s="43"/>
      <c r="F6" s="43"/>
      <c r="G6" s="43"/>
      <c r="H6" s="43"/>
      <c r="I6" s="118"/>
      <c r="J6" s="43"/>
      <c r="K6" s="46"/>
    </row>
    <row r="7" spans="2:11" s="1" customFormat="1" ht="36.95" customHeight="1">
      <c r="B7" s="42"/>
      <c r="C7" s="43"/>
      <c r="D7" s="43"/>
      <c r="E7" s="396" t="s">
        <v>19</v>
      </c>
      <c r="F7" s="397"/>
      <c r="G7" s="397"/>
      <c r="H7" s="397"/>
      <c r="I7" s="118"/>
      <c r="J7" s="43"/>
      <c r="K7" s="46"/>
    </row>
    <row r="8" spans="2:11" s="1" customFormat="1" ht="13.5">
      <c r="B8" s="42"/>
      <c r="C8" s="43"/>
      <c r="D8" s="43"/>
      <c r="E8" s="43"/>
      <c r="F8" s="43"/>
      <c r="G8" s="43"/>
      <c r="H8" s="43"/>
      <c r="I8" s="118"/>
      <c r="J8" s="43"/>
      <c r="K8" s="46"/>
    </row>
    <row r="9" spans="2:11" s="1" customFormat="1" ht="14.45" customHeight="1">
      <c r="B9" s="42"/>
      <c r="C9" s="43"/>
      <c r="D9" s="37" t="s">
        <v>20</v>
      </c>
      <c r="E9" s="43"/>
      <c r="F9" s="35" t="s">
        <v>21</v>
      </c>
      <c r="G9" s="43"/>
      <c r="H9" s="43"/>
      <c r="I9" s="119" t="s">
        <v>22</v>
      </c>
      <c r="J9" s="35" t="s">
        <v>23</v>
      </c>
      <c r="K9" s="46"/>
    </row>
    <row r="10" spans="2:11" s="1" customFormat="1" ht="14.45" customHeight="1">
      <c r="B10" s="42"/>
      <c r="C10" s="43"/>
      <c r="D10" s="37" t="s">
        <v>24</v>
      </c>
      <c r="E10" s="43"/>
      <c r="F10" s="35" t="s">
        <v>25</v>
      </c>
      <c r="G10" s="43"/>
      <c r="H10" s="43"/>
      <c r="I10" s="119" t="s">
        <v>26</v>
      </c>
      <c r="J10" s="120" t="str">
        <f>'Rekapitulace stavby'!AN8</f>
        <v>30.5.2017</v>
      </c>
      <c r="K10" s="46"/>
    </row>
    <row r="11" spans="2:11" s="1" customFormat="1" ht="21.75" customHeight="1">
      <c r="B11" s="42"/>
      <c r="C11" s="43"/>
      <c r="D11" s="34" t="s">
        <v>28</v>
      </c>
      <c r="E11" s="43"/>
      <c r="F11" s="39" t="s">
        <v>29</v>
      </c>
      <c r="G11" s="43"/>
      <c r="H11" s="43"/>
      <c r="I11" s="118"/>
      <c r="J11" s="43"/>
      <c r="K11" s="46"/>
    </row>
    <row r="12" spans="2:11" s="1" customFormat="1" ht="14.45" customHeight="1">
      <c r="B12" s="42"/>
      <c r="C12" s="43"/>
      <c r="D12" s="37" t="s">
        <v>30</v>
      </c>
      <c r="E12" s="43"/>
      <c r="F12" s="43"/>
      <c r="G12" s="43"/>
      <c r="H12" s="43"/>
      <c r="I12" s="119" t="s">
        <v>31</v>
      </c>
      <c r="J12" s="35" t="s">
        <v>23</v>
      </c>
      <c r="K12" s="46"/>
    </row>
    <row r="13" spans="2:11" s="1" customFormat="1" ht="18" customHeight="1">
      <c r="B13" s="42"/>
      <c r="C13" s="43"/>
      <c r="D13" s="43"/>
      <c r="E13" s="35" t="s">
        <v>32</v>
      </c>
      <c r="F13" s="43"/>
      <c r="G13" s="43"/>
      <c r="H13" s="43"/>
      <c r="I13" s="119" t="s">
        <v>33</v>
      </c>
      <c r="J13" s="35" t="s">
        <v>23</v>
      </c>
      <c r="K13" s="46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18"/>
      <c r="J14" s="43"/>
      <c r="K14" s="46"/>
    </row>
    <row r="15" spans="2:11" s="1" customFormat="1" ht="14.45" customHeight="1">
      <c r="B15" s="42"/>
      <c r="C15" s="43"/>
      <c r="D15" s="37" t="s">
        <v>34</v>
      </c>
      <c r="E15" s="43"/>
      <c r="F15" s="43"/>
      <c r="G15" s="43"/>
      <c r="H15" s="43"/>
      <c r="I15" s="119" t="s">
        <v>31</v>
      </c>
      <c r="J15" s="35" t="str">
        <f>IF('Rekapitulace stavby'!AN13="Vyplň údaj","",IF('Rekapitulace stavby'!AN13="","",'Rekapitulace stavby'!AN13))</f>
        <v/>
      </c>
      <c r="K15" s="46"/>
    </row>
    <row r="16" spans="2:11" s="1" customFormat="1" ht="18" customHeight="1">
      <c r="B16" s="42"/>
      <c r="C16" s="43"/>
      <c r="D16" s="43"/>
      <c r="E16" s="35" t="str">
        <f>IF('Rekapitulace stavby'!E14="Vyplň údaj","",IF('Rekapitulace stavby'!E14="","",'Rekapitulace stavby'!E14))</f>
        <v/>
      </c>
      <c r="F16" s="43"/>
      <c r="G16" s="43"/>
      <c r="H16" s="43"/>
      <c r="I16" s="119" t="s">
        <v>33</v>
      </c>
      <c r="J16" s="35" t="str">
        <f>IF('Rekapitulace stavby'!AN14="Vyplň údaj","",IF('Rekapitulace stavby'!AN14="","",'Rekapitulace stavby'!AN14))</f>
        <v/>
      </c>
      <c r="K16" s="46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18"/>
      <c r="J17" s="43"/>
      <c r="K17" s="46"/>
    </row>
    <row r="18" spans="2:11" s="1" customFormat="1" ht="14.45" customHeight="1">
      <c r="B18" s="42"/>
      <c r="C18" s="43"/>
      <c r="D18" s="37" t="s">
        <v>36</v>
      </c>
      <c r="E18" s="43"/>
      <c r="F18" s="43"/>
      <c r="G18" s="43"/>
      <c r="H18" s="43"/>
      <c r="I18" s="119" t="s">
        <v>31</v>
      </c>
      <c r="J18" s="35" t="str">
        <f>IF('Rekapitulace stavby'!AN16="","",'Rekapitulace stavby'!AN16)</f>
        <v/>
      </c>
      <c r="K18" s="46"/>
    </row>
    <row r="19" spans="2:11" s="1" customFormat="1" ht="18" customHeight="1">
      <c r="B19" s="42"/>
      <c r="C19" s="43"/>
      <c r="D19" s="43"/>
      <c r="E19" s="35" t="str">
        <f>IF('Rekapitulace stavby'!E17="","",'Rekapitulace stavby'!E17)</f>
        <v xml:space="preserve"> </v>
      </c>
      <c r="F19" s="43"/>
      <c r="G19" s="43"/>
      <c r="H19" s="43"/>
      <c r="I19" s="119" t="s">
        <v>33</v>
      </c>
      <c r="J19" s="35" t="str">
        <f>IF('Rekapitulace stavby'!AN17="","",'Rekapitulace stavby'!AN17)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18"/>
      <c r="J20" s="43"/>
      <c r="K20" s="46"/>
    </row>
    <row r="21" spans="2:11" s="1" customFormat="1" ht="14.45" customHeight="1">
      <c r="B21" s="42"/>
      <c r="C21" s="43"/>
      <c r="D21" s="37" t="s">
        <v>39</v>
      </c>
      <c r="E21" s="43"/>
      <c r="F21" s="43"/>
      <c r="G21" s="43"/>
      <c r="H21" s="43"/>
      <c r="I21" s="118"/>
      <c r="J21" s="43"/>
      <c r="K21" s="46"/>
    </row>
    <row r="22" spans="2:11" s="6" customFormat="1" ht="22.5" customHeight="1">
      <c r="B22" s="121"/>
      <c r="C22" s="122"/>
      <c r="D22" s="122"/>
      <c r="E22" s="392" t="s">
        <v>23</v>
      </c>
      <c r="F22" s="392"/>
      <c r="G22" s="392"/>
      <c r="H22" s="392"/>
      <c r="I22" s="123"/>
      <c r="J22" s="122"/>
      <c r="K22" s="124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18"/>
      <c r="J23" s="43"/>
      <c r="K23" s="46"/>
    </row>
    <row r="24" spans="2:11" s="1" customFormat="1" ht="6.95" customHeight="1">
      <c r="B24" s="42"/>
      <c r="C24" s="43"/>
      <c r="D24" s="86"/>
      <c r="E24" s="86"/>
      <c r="F24" s="86"/>
      <c r="G24" s="86"/>
      <c r="H24" s="86"/>
      <c r="I24" s="125"/>
      <c r="J24" s="86"/>
      <c r="K24" s="126"/>
    </row>
    <row r="25" spans="2:11" s="1" customFormat="1" ht="25.35" customHeight="1">
      <c r="B25" s="42"/>
      <c r="C25" s="43"/>
      <c r="D25" s="127" t="s">
        <v>40</v>
      </c>
      <c r="E25" s="43"/>
      <c r="F25" s="43"/>
      <c r="G25" s="43"/>
      <c r="H25" s="43"/>
      <c r="I25" s="118"/>
      <c r="J25" s="128">
        <f>ROUND(J100,2)</f>
        <v>0</v>
      </c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5"/>
      <c r="J26" s="86"/>
      <c r="K26" s="126"/>
    </row>
    <row r="27" spans="2:11" s="1" customFormat="1" ht="14.45" customHeight="1">
      <c r="B27" s="42"/>
      <c r="C27" s="43"/>
      <c r="D27" s="43"/>
      <c r="E27" s="43"/>
      <c r="F27" s="47" t="s">
        <v>42</v>
      </c>
      <c r="G27" s="43"/>
      <c r="H27" s="43"/>
      <c r="I27" s="129" t="s">
        <v>41</v>
      </c>
      <c r="J27" s="47" t="s">
        <v>43</v>
      </c>
      <c r="K27" s="46"/>
    </row>
    <row r="28" spans="2:11" s="1" customFormat="1" ht="14.45" customHeight="1">
      <c r="B28" s="42"/>
      <c r="C28" s="43"/>
      <c r="D28" s="50" t="s">
        <v>44</v>
      </c>
      <c r="E28" s="50" t="s">
        <v>45</v>
      </c>
      <c r="F28" s="130">
        <f>ROUND(SUM(BE100:BE1187),2)</f>
        <v>0</v>
      </c>
      <c r="G28" s="43"/>
      <c r="H28" s="43"/>
      <c r="I28" s="131">
        <v>0.21</v>
      </c>
      <c r="J28" s="130">
        <f>ROUND(ROUND((SUM(BE100:BE1187)),2)*I28,2)</f>
        <v>0</v>
      </c>
      <c r="K28" s="46"/>
    </row>
    <row r="29" spans="2:11" s="1" customFormat="1" ht="14.45" customHeight="1">
      <c r="B29" s="42"/>
      <c r="C29" s="43"/>
      <c r="D29" s="43"/>
      <c r="E29" s="50" t="s">
        <v>46</v>
      </c>
      <c r="F29" s="130">
        <f>ROUND(SUM(BF100:BF1187),2)</f>
        <v>0</v>
      </c>
      <c r="G29" s="43"/>
      <c r="H29" s="43"/>
      <c r="I29" s="131">
        <v>0.15</v>
      </c>
      <c r="J29" s="130">
        <f>ROUND(ROUND((SUM(BF100:BF1187)),2)*I29,2)</f>
        <v>0</v>
      </c>
      <c r="K29" s="46"/>
    </row>
    <row r="30" spans="2:11" s="1" customFormat="1" ht="14.45" customHeight="1" hidden="1">
      <c r="B30" s="42"/>
      <c r="C30" s="43"/>
      <c r="D30" s="43"/>
      <c r="E30" s="50" t="s">
        <v>47</v>
      </c>
      <c r="F30" s="130">
        <f>ROUND(SUM(BG100:BG1187),2)</f>
        <v>0</v>
      </c>
      <c r="G30" s="43"/>
      <c r="H30" s="43"/>
      <c r="I30" s="131">
        <v>0.21</v>
      </c>
      <c r="J30" s="130">
        <v>0</v>
      </c>
      <c r="K30" s="46"/>
    </row>
    <row r="31" spans="2:11" s="1" customFormat="1" ht="14.45" customHeight="1" hidden="1">
      <c r="B31" s="42"/>
      <c r="C31" s="43"/>
      <c r="D31" s="43"/>
      <c r="E31" s="50" t="s">
        <v>48</v>
      </c>
      <c r="F31" s="130">
        <f>ROUND(SUM(BH100:BH1187),2)</f>
        <v>0</v>
      </c>
      <c r="G31" s="43"/>
      <c r="H31" s="43"/>
      <c r="I31" s="131">
        <v>0.15</v>
      </c>
      <c r="J31" s="130"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49</v>
      </c>
      <c r="F32" s="130">
        <f>ROUND(SUM(BI100:BI1187),2)</f>
        <v>0</v>
      </c>
      <c r="G32" s="43"/>
      <c r="H32" s="43"/>
      <c r="I32" s="131">
        <v>0</v>
      </c>
      <c r="J32" s="130">
        <v>0</v>
      </c>
      <c r="K32" s="46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18"/>
      <c r="J33" s="43"/>
      <c r="K33" s="46"/>
    </row>
    <row r="34" spans="2:11" s="1" customFormat="1" ht="25.35" customHeight="1">
      <c r="B34" s="42"/>
      <c r="C34" s="132"/>
      <c r="D34" s="133" t="s">
        <v>50</v>
      </c>
      <c r="E34" s="80"/>
      <c r="F34" s="80"/>
      <c r="G34" s="134" t="s">
        <v>51</v>
      </c>
      <c r="H34" s="135" t="s">
        <v>52</v>
      </c>
      <c r="I34" s="136"/>
      <c r="J34" s="137">
        <f>SUM(J25:J32)</f>
        <v>0</v>
      </c>
      <c r="K34" s="138"/>
    </row>
    <row r="35" spans="2:11" s="1" customFormat="1" ht="14.45" customHeight="1">
      <c r="B35" s="57"/>
      <c r="C35" s="58"/>
      <c r="D35" s="58"/>
      <c r="E35" s="58"/>
      <c r="F35" s="58"/>
      <c r="G35" s="58"/>
      <c r="H35" s="58"/>
      <c r="I35" s="139"/>
      <c r="J35" s="58"/>
      <c r="K35" s="59"/>
    </row>
    <row r="39" spans="2:11" s="1" customFormat="1" ht="6.95" customHeight="1">
      <c r="B39" s="140"/>
      <c r="C39" s="141"/>
      <c r="D39" s="141"/>
      <c r="E39" s="141"/>
      <c r="F39" s="141"/>
      <c r="G39" s="141"/>
      <c r="H39" s="141"/>
      <c r="I39" s="142"/>
      <c r="J39" s="141"/>
      <c r="K39" s="143"/>
    </row>
    <row r="40" spans="2:11" s="1" customFormat="1" ht="36.95" customHeight="1">
      <c r="B40" s="42"/>
      <c r="C40" s="30" t="s">
        <v>91</v>
      </c>
      <c r="D40" s="43"/>
      <c r="E40" s="43"/>
      <c r="F40" s="43"/>
      <c r="G40" s="43"/>
      <c r="H40" s="43"/>
      <c r="I40" s="118"/>
      <c r="J40" s="43"/>
      <c r="K40" s="46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18"/>
      <c r="J41" s="43"/>
      <c r="K41" s="46"/>
    </row>
    <row r="42" spans="2:11" s="1" customFormat="1" ht="14.45" customHeight="1">
      <c r="B42" s="42"/>
      <c r="C42" s="37" t="s">
        <v>18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23.25" customHeight="1">
      <c r="B43" s="42"/>
      <c r="C43" s="43"/>
      <c r="D43" s="43"/>
      <c r="E43" s="396" t="str">
        <f>E7</f>
        <v>Odstranění nebezpečných mikroorganismů a plísní-zateplení pláště budovy a sanace vnitřních prostor</v>
      </c>
      <c r="F43" s="397"/>
      <c r="G43" s="397"/>
      <c r="H43" s="397"/>
      <c r="I43" s="118"/>
      <c r="J43" s="43"/>
      <c r="K43" s="46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18"/>
      <c r="J44" s="43"/>
      <c r="K44" s="46"/>
    </row>
    <row r="45" spans="2:11" s="1" customFormat="1" ht="18" customHeight="1">
      <c r="B45" s="42"/>
      <c r="C45" s="37" t="s">
        <v>24</v>
      </c>
      <c r="D45" s="43"/>
      <c r="E45" s="43"/>
      <c r="F45" s="35" t="str">
        <f>F10</f>
        <v>administrativní budova 22b</v>
      </c>
      <c r="G45" s="43"/>
      <c r="H45" s="43"/>
      <c r="I45" s="119" t="s">
        <v>26</v>
      </c>
      <c r="J45" s="120" t="str">
        <f>IF(J10="","",J10)</f>
        <v>30.5.2017</v>
      </c>
      <c r="K45" s="46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18"/>
      <c r="J46" s="43"/>
      <c r="K46" s="46"/>
    </row>
    <row r="47" spans="2:11" s="1" customFormat="1" ht="15">
      <c r="B47" s="42"/>
      <c r="C47" s="37" t="s">
        <v>30</v>
      </c>
      <c r="D47" s="43"/>
      <c r="E47" s="43"/>
      <c r="F47" s="35" t="str">
        <f>E13</f>
        <v>Vazební věznice Praha - Ruzyně,Staré náměstí 3/12</v>
      </c>
      <c r="G47" s="43"/>
      <c r="H47" s="43"/>
      <c r="I47" s="119" t="s">
        <v>36</v>
      </c>
      <c r="J47" s="35" t="str">
        <f>E19</f>
        <v xml:space="preserve"> </v>
      </c>
      <c r="K47" s="46"/>
    </row>
    <row r="48" spans="2:11" s="1" customFormat="1" ht="14.45" customHeight="1">
      <c r="B48" s="42"/>
      <c r="C48" s="37" t="s">
        <v>34</v>
      </c>
      <c r="D48" s="43"/>
      <c r="E48" s="43"/>
      <c r="F48" s="35" t="str">
        <f>IF(E16="","",E16)</f>
        <v/>
      </c>
      <c r="G48" s="43"/>
      <c r="H48" s="43"/>
      <c r="I48" s="118"/>
      <c r="J48" s="43"/>
      <c r="K48" s="46"/>
    </row>
    <row r="49" spans="2:11" s="1" customFormat="1" ht="10.35" customHeight="1">
      <c r="B49" s="42"/>
      <c r="C49" s="43"/>
      <c r="D49" s="43"/>
      <c r="E49" s="43"/>
      <c r="F49" s="43"/>
      <c r="G49" s="43"/>
      <c r="H49" s="43"/>
      <c r="I49" s="118"/>
      <c r="J49" s="43"/>
      <c r="K49" s="46"/>
    </row>
    <row r="50" spans="2:11" s="1" customFormat="1" ht="29.25" customHeight="1">
      <c r="B50" s="42"/>
      <c r="C50" s="144" t="s">
        <v>92</v>
      </c>
      <c r="D50" s="132"/>
      <c r="E50" s="132"/>
      <c r="F50" s="132"/>
      <c r="G50" s="132"/>
      <c r="H50" s="132"/>
      <c r="I50" s="145"/>
      <c r="J50" s="146" t="s">
        <v>93</v>
      </c>
      <c r="K50" s="147"/>
    </row>
    <row r="51" spans="2:11" s="1" customFormat="1" ht="10.35" customHeight="1">
      <c r="B51" s="42"/>
      <c r="C51" s="43"/>
      <c r="D51" s="43"/>
      <c r="E51" s="43"/>
      <c r="F51" s="43"/>
      <c r="G51" s="43"/>
      <c r="H51" s="43"/>
      <c r="I51" s="118"/>
      <c r="J51" s="43"/>
      <c r="K51" s="46"/>
    </row>
    <row r="52" spans="2:47" s="1" customFormat="1" ht="29.25" customHeight="1">
      <c r="B52" s="42"/>
      <c r="C52" s="148" t="s">
        <v>94</v>
      </c>
      <c r="D52" s="43"/>
      <c r="E52" s="43"/>
      <c r="F52" s="43"/>
      <c r="G52" s="43"/>
      <c r="H52" s="43"/>
      <c r="I52" s="118"/>
      <c r="J52" s="128">
        <f>J100</f>
        <v>0</v>
      </c>
      <c r="K52" s="46"/>
      <c r="AU52" s="24" t="s">
        <v>95</v>
      </c>
    </row>
    <row r="53" spans="2:11" s="7" customFormat="1" ht="24.95" customHeight="1">
      <c r="B53" s="149"/>
      <c r="C53" s="150"/>
      <c r="D53" s="151" t="s">
        <v>96</v>
      </c>
      <c r="E53" s="152"/>
      <c r="F53" s="152"/>
      <c r="G53" s="152"/>
      <c r="H53" s="152"/>
      <c r="I53" s="153"/>
      <c r="J53" s="154">
        <f>J101</f>
        <v>0</v>
      </c>
      <c r="K53" s="155"/>
    </row>
    <row r="54" spans="2:11" s="8" customFormat="1" ht="19.9" customHeight="1">
      <c r="B54" s="156"/>
      <c r="C54" s="157"/>
      <c r="D54" s="158" t="s">
        <v>97</v>
      </c>
      <c r="E54" s="159"/>
      <c r="F54" s="159"/>
      <c r="G54" s="159"/>
      <c r="H54" s="159"/>
      <c r="I54" s="160"/>
      <c r="J54" s="161">
        <f>J102</f>
        <v>0</v>
      </c>
      <c r="K54" s="162"/>
    </row>
    <row r="55" spans="2:11" s="8" customFormat="1" ht="19.9" customHeight="1">
      <c r="B55" s="156"/>
      <c r="C55" s="157"/>
      <c r="D55" s="158" t="s">
        <v>98</v>
      </c>
      <c r="E55" s="159"/>
      <c r="F55" s="159"/>
      <c r="G55" s="159"/>
      <c r="H55" s="159"/>
      <c r="I55" s="160"/>
      <c r="J55" s="161">
        <f>J172</f>
        <v>0</v>
      </c>
      <c r="K55" s="162"/>
    </row>
    <row r="56" spans="2:11" s="8" customFormat="1" ht="19.9" customHeight="1">
      <c r="B56" s="156"/>
      <c r="C56" s="157"/>
      <c r="D56" s="158" t="s">
        <v>99</v>
      </c>
      <c r="E56" s="159"/>
      <c r="F56" s="159"/>
      <c r="G56" s="159"/>
      <c r="H56" s="159"/>
      <c r="I56" s="160"/>
      <c r="J56" s="161">
        <f>J182</f>
        <v>0</v>
      </c>
      <c r="K56" s="162"/>
    </row>
    <row r="57" spans="2:11" s="8" customFormat="1" ht="19.9" customHeight="1">
      <c r="B57" s="156"/>
      <c r="C57" s="157"/>
      <c r="D57" s="158" t="s">
        <v>100</v>
      </c>
      <c r="E57" s="159"/>
      <c r="F57" s="159"/>
      <c r="G57" s="159"/>
      <c r="H57" s="159"/>
      <c r="I57" s="160"/>
      <c r="J57" s="161">
        <f>J190</f>
        <v>0</v>
      </c>
      <c r="K57" s="162"/>
    </row>
    <row r="58" spans="2:11" s="8" customFormat="1" ht="19.9" customHeight="1">
      <c r="B58" s="156"/>
      <c r="C58" s="157"/>
      <c r="D58" s="158" t="s">
        <v>101</v>
      </c>
      <c r="E58" s="159"/>
      <c r="F58" s="159"/>
      <c r="G58" s="159"/>
      <c r="H58" s="159"/>
      <c r="I58" s="160"/>
      <c r="J58" s="161">
        <f>J591</f>
        <v>0</v>
      </c>
      <c r="K58" s="162"/>
    </row>
    <row r="59" spans="2:11" s="8" customFormat="1" ht="19.9" customHeight="1">
      <c r="B59" s="156"/>
      <c r="C59" s="157"/>
      <c r="D59" s="158" t="s">
        <v>102</v>
      </c>
      <c r="E59" s="159"/>
      <c r="F59" s="159"/>
      <c r="G59" s="159"/>
      <c r="H59" s="159"/>
      <c r="I59" s="160"/>
      <c r="J59" s="161">
        <f>J676</f>
        <v>0</v>
      </c>
      <c r="K59" s="162"/>
    </row>
    <row r="60" spans="2:11" s="8" customFormat="1" ht="19.9" customHeight="1">
      <c r="B60" s="156"/>
      <c r="C60" s="157"/>
      <c r="D60" s="158" t="s">
        <v>103</v>
      </c>
      <c r="E60" s="159"/>
      <c r="F60" s="159"/>
      <c r="G60" s="159"/>
      <c r="H60" s="159"/>
      <c r="I60" s="160"/>
      <c r="J60" s="161">
        <f>J693</f>
        <v>0</v>
      </c>
      <c r="K60" s="162"/>
    </row>
    <row r="61" spans="2:11" s="7" customFormat="1" ht="24.95" customHeight="1">
      <c r="B61" s="149"/>
      <c r="C61" s="150"/>
      <c r="D61" s="151" t="s">
        <v>104</v>
      </c>
      <c r="E61" s="152"/>
      <c r="F61" s="152"/>
      <c r="G61" s="152"/>
      <c r="H61" s="152"/>
      <c r="I61" s="153"/>
      <c r="J61" s="154">
        <f>J698</f>
        <v>0</v>
      </c>
      <c r="K61" s="155"/>
    </row>
    <row r="62" spans="2:11" s="8" customFormat="1" ht="19.9" customHeight="1">
      <c r="B62" s="156"/>
      <c r="C62" s="157"/>
      <c r="D62" s="158" t="s">
        <v>105</v>
      </c>
      <c r="E62" s="159"/>
      <c r="F62" s="159"/>
      <c r="G62" s="159"/>
      <c r="H62" s="159"/>
      <c r="I62" s="160"/>
      <c r="J62" s="161">
        <f>J699</f>
        <v>0</v>
      </c>
      <c r="K62" s="162"/>
    </row>
    <row r="63" spans="2:11" s="8" customFormat="1" ht="19.9" customHeight="1">
      <c r="B63" s="156"/>
      <c r="C63" s="157"/>
      <c r="D63" s="158" t="s">
        <v>106</v>
      </c>
      <c r="E63" s="159"/>
      <c r="F63" s="159"/>
      <c r="G63" s="159"/>
      <c r="H63" s="159"/>
      <c r="I63" s="160"/>
      <c r="J63" s="161">
        <f>J724</f>
        <v>0</v>
      </c>
      <c r="K63" s="162"/>
    </row>
    <row r="64" spans="2:11" s="8" customFormat="1" ht="19.9" customHeight="1">
      <c r="B64" s="156"/>
      <c r="C64" s="157"/>
      <c r="D64" s="158" t="s">
        <v>107</v>
      </c>
      <c r="E64" s="159"/>
      <c r="F64" s="159"/>
      <c r="G64" s="159"/>
      <c r="H64" s="159"/>
      <c r="I64" s="160"/>
      <c r="J64" s="161">
        <f>J776</f>
        <v>0</v>
      </c>
      <c r="K64" s="162"/>
    </row>
    <row r="65" spans="2:11" s="8" customFormat="1" ht="19.9" customHeight="1">
      <c r="B65" s="156"/>
      <c r="C65" s="157"/>
      <c r="D65" s="158" t="s">
        <v>108</v>
      </c>
      <c r="E65" s="159"/>
      <c r="F65" s="159"/>
      <c r="G65" s="159"/>
      <c r="H65" s="159"/>
      <c r="I65" s="160"/>
      <c r="J65" s="161">
        <f>J811</f>
        <v>0</v>
      </c>
      <c r="K65" s="162"/>
    </row>
    <row r="66" spans="2:11" s="8" customFormat="1" ht="19.9" customHeight="1">
      <c r="B66" s="156"/>
      <c r="C66" s="157"/>
      <c r="D66" s="158" t="s">
        <v>109</v>
      </c>
      <c r="E66" s="159"/>
      <c r="F66" s="159"/>
      <c r="G66" s="159"/>
      <c r="H66" s="159"/>
      <c r="I66" s="160"/>
      <c r="J66" s="161">
        <f>J816</f>
        <v>0</v>
      </c>
      <c r="K66" s="162"/>
    </row>
    <row r="67" spans="2:11" s="8" customFormat="1" ht="19.9" customHeight="1">
      <c r="B67" s="156"/>
      <c r="C67" s="157"/>
      <c r="D67" s="158" t="s">
        <v>110</v>
      </c>
      <c r="E67" s="159"/>
      <c r="F67" s="159"/>
      <c r="G67" s="159"/>
      <c r="H67" s="159"/>
      <c r="I67" s="160"/>
      <c r="J67" s="161">
        <f>J824</f>
        <v>0</v>
      </c>
      <c r="K67" s="162"/>
    </row>
    <row r="68" spans="2:11" s="8" customFormat="1" ht="14.85" customHeight="1">
      <c r="B68" s="156"/>
      <c r="C68" s="157"/>
      <c r="D68" s="158" t="s">
        <v>111</v>
      </c>
      <c r="E68" s="159"/>
      <c r="F68" s="159"/>
      <c r="G68" s="159"/>
      <c r="H68" s="159"/>
      <c r="I68" s="160"/>
      <c r="J68" s="161">
        <f>J825</f>
        <v>0</v>
      </c>
      <c r="K68" s="162"/>
    </row>
    <row r="69" spans="2:11" s="8" customFormat="1" ht="14.85" customHeight="1">
      <c r="B69" s="156"/>
      <c r="C69" s="157"/>
      <c r="D69" s="158" t="s">
        <v>112</v>
      </c>
      <c r="E69" s="159"/>
      <c r="F69" s="159"/>
      <c r="G69" s="159"/>
      <c r="H69" s="159"/>
      <c r="I69" s="160"/>
      <c r="J69" s="161">
        <f>J843</f>
        <v>0</v>
      </c>
      <c r="K69" s="162"/>
    </row>
    <row r="70" spans="2:11" s="8" customFormat="1" ht="14.85" customHeight="1">
      <c r="B70" s="156"/>
      <c r="C70" s="157"/>
      <c r="D70" s="158" t="s">
        <v>113</v>
      </c>
      <c r="E70" s="159"/>
      <c r="F70" s="159"/>
      <c r="G70" s="159"/>
      <c r="H70" s="159"/>
      <c r="I70" s="160"/>
      <c r="J70" s="161">
        <f>J854</f>
        <v>0</v>
      </c>
      <c r="K70" s="162"/>
    </row>
    <row r="71" spans="2:11" s="8" customFormat="1" ht="14.85" customHeight="1">
      <c r="B71" s="156"/>
      <c r="C71" s="157"/>
      <c r="D71" s="158" t="s">
        <v>114</v>
      </c>
      <c r="E71" s="159"/>
      <c r="F71" s="159"/>
      <c r="G71" s="159"/>
      <c r="H71" s="159"/>
      <c r="I71" s="160"/>
      <c r="J71" s="161">
        <f>J868</f>
        <v>0</v>
      </c>
      <c r="K71" s="162"/>
    </row>
    <row r="72" spans="2:11" s="8" customFormat="1" ht="14.85" customHeight="1">
      <c r="B72" s="156"/>
      <c r="C72" s="157"/>
      <c r="D72" s="158" t="s">
        <v>115</v>
      </c>
      <c r="E72" s="159"/>
      <c r="F72" s="159"/>
      <c r="G72" s="159"/>
      <c r="H72" s="159"/>
      <c r="I72" s="160"/>
      <c r="J72" s="161">
        <f>J880</f>
        <v>0</v>
      </c>
      <c r="K72" s="162"/>
    </row>
    <row r="73" spans="2:11" s="8" customFormat="1" ht="14.85" customHeight="1">
      <c r="B73" s="156"/>
      <c r="C73" s="157"/>
      <c r="D73" s="158" t="s">
        <v>116</v>
      </c>
      <c r="E73" s="159"/>
      <c r="F73" s="159"/>
      <c r="G73" s="159"/>
      <c r="H73" s="159"/>
      <c r="I73" s="160"/>
      <c r="J73" s="161">
        <f>J883</f>
        <v>0</v>
      </c>
      <c r="K73" s="162"/>
    </row>
    <row r="74" spans="2:11" s="8" customFormat="1" ht="14.85" customHeight="1">
      <c r="B74" s="156"/>
      <c r="C74" s="157"/>
      <c r="D74" s="158" t="s">
        <v>117</v>
      </c>
      <c r="E74" s="159"/>
      <c r="F74" s="159"/>
      <c r="G74" s="159"/>
      <c r="H74" s="159"/>
      <c r="I74" s="160"/>
      <c r="J74" s="161">
        <f>J897</f>
        <v>0</v>
      </c>
      <c r="K74" s="162"/>
    </row>
    <row r="75" spans="2:11" s="8" customFormat="1" ht="19.9" customHeight="1">
      <c r="B75" s="156"/>
      <c r="C75" s="157"/>
      <c r="D75" s="158" t="s">
        <v>118</v>
      </c>
      <c r="E75" s="159"/>
      <c r="F75" s="159"/>
      <c r="G75" s="159"/>
      <c r="H75" s="159"/>
      <c r="I75" s="160"/>
      <c r="J75" s="161">
        <f>J902</f>
        <v>0</v>
      </c>
      <c r="K75" s="162"/>
    </row>
    <row r="76" spans="2:11" s="8" customFormat="1" ht="19.9" customHeight="1">
      <c r="B76" s="156"/>
      <c r="C76" s="157"/>
      <c r="D76" s="158" t="s">
        <v>119</v>
      </c>
      <c r="E76" s="159"/>
      <c r="F76" s="159"/>
      <c r="G76" s="159"/>
      <c r="H76" s="159"/>
      <c r="I76" s="160"/>
      <c r="J76" s="161">
        <f>J919</f>
        <v>0</v>
      </c>
      <c r="K76" s="162"/>
    </row>
    <row r="77" spans="2:11" s="8" customFormat="1" ht="19.9" customHeight="1">
      <c r="B77" s="156"/>
      <c r="C77" s="157"/>
      <c r="D77" s="158" t="s">
        <v>120</v>
      </c>
      <c r="E77" s="159"/>
      <c r="F77" s="159"/>
      <c r="G77" s="159"/>
      <c r="H77" s="159"/>
      <c r="I77" s="160"/>
      <c r="J77" s="161">
        <f>J938</f>
        <v>0</v>
      </c>
      <c r="K77" s="162"/>
    </row>
    <row r="78" spans="2:11" s="8" customFormat="1" ht="19.9" customHeight="1">
      <c r="B78" s="156"/>
      <c r="C78" s="157"/>
      <c r="D78" s="158" t="s">
        <v>121</v>
      </c>
      <c r="E78" s="159"/>
      <c r="F78" s="159"/>
      <c r="G78" s="159"/>
      <c r="H78" s="159"/>
      <c r="I78" s="160"/>
      <c r="J78" s="161">
        <f>J982</f>
        <v>0</v>
      </c>
      <c r="K78" s="162"/>
    </row>
    <row r="79" spans="2:11" s="8" customFormat="1" ht="19.9" customHeight="1">
      <c r="B79" s="156"/>
      <c r="C79" s="157"/>
      <c r="D79" s="158" t="s">
        <v>122</v>
      </c>
      <c r="E79" s="159"/>
      <c r="F79" s="159"/>
      <c r="G79" s="159"/>
      <c r="H79" s="159"/>
      <c r="I79" s="160"/>
      <c r="J79" s="161">
        <f>J995</f>
        <v>0</v>
      </c>
      <c r="K79" s="162"/>
    </row>
    <row r="80" spans="2:11" s="8" customFormat="1" ht="19.9" customHeight="1">
      <c r="B80" s="156"/>
      <c r="C80" s="157"/>
      <c r="D80" s="158" t="s">
        <v>123</v>
      </c>
      <c r="E80" s="159"/>
      <c r="F80" s="159"/>
      <c r="G80" s="159"/>
      <c r="H80" s="159"/>
      <c r="I80" s="160"/>
      <c r="J80" s="161">
        <f>J1007</f>
        <v>0</v>
      </c>
      <c r="K80" s="162"/>
    </row>
    <row r="81" spans="2:11" s="8" customFormat="1" ht="19.9" customHeight="1">
      <c r="B81" s="156"/>
      <c r="C81" s="157"/>
      <c r="D81" s="158" t="s">
        <v>124</v>
      </c>
      <c r="E81" s="159"/>
      <c r="F81" s="159"/>
      <c r="G81" s="159"/>
      <c r="H81" s="159"/>
      <c r="I81" s="160"/>
      <c r="J81" s="161">
        <f>J1057</f>
        <v>0</v>
      </c>
      <c r="K81" s="162"/>
    </row>
    <row r="82" spans="2:11" s="8" customFormat="1" ht="19.9" customHeight="1">
      <c r="B82" s="156"/>
      <c r="C82" s="157"/>
      <c r="D82" s="158" t="s">
        <v>125</v>
      </c>
      <c r="E82" s="159"/>
      <c r="F82" s="159"/>
      <c r="G82" s="159"/>
      <c r="H82" s="159"/>
      <c r="I82" s="160"/>
      <c r="J82" s="161">
        <f>J1092</f>
        <v>0</v>
      </c>
      <c r="K82" s="162"/>
    </row>
    <row r="83" spans="2:11" s="1" customFormat="1" ht="21.75" customHeight="1">
      <c r="B83" s="42"/>
      <c r="C83" s="43"/>
      <c r="D83" s="43"/>
      <c r="E83" s="43"/>
      <c r="F83" s="43"/>
      <c r="G83" s="43"/>
      <c r="H83" s="43"/>
      <c r="I83" s="118"/>
      <c r="J83" s="43"/>
      <c r="K83" s="46"/>
    </row>
    <row r="84" spans="2:11" s="1" customFormat="1" ht="6.95" customHeight="1">
      <c r="B84" s="57"/>
      <c r="C84" s="58"/>
      <c r="D84" s="58"/>
      <c r="E84" s="58"/>
      <c r="F84" s="58"/>
      <c r="G84" s="58"/>
      <c r="H84" s="58"/>
      <c r="I84" s="139"/>
      <c r="J84" s="58"/>
      <c r="K84" s="59"/>
    </row>
    <row r="88" spans="2:12" s="1" customFormat="1" ht="6.95" customHeight="1">
      <c r="B88" s="60"/>
      <c r="C88" s="61"/>
      <c r="D88" s="61"/>
      <c r="E88" s="61"/>
      <c r="F88" s="61"/>
      <c r="G88" s="61"/>
      <c r="H88" s="61"/>
      <c r="I88" s="142"/>
      <c r="J88" s="61"/>
      <c r="K88" s="61"/>
      <c r="L88" s="62"/>
    </row>
    <row r="89" spans="2:12" s="1" customFormat="1" ht="36.95" customHeight="1">
      <c r="B89" s="42"/>
      <c r="C89" s="63" t="s">
        <v>126</v>
      </c>
      <c r="D89" s="64"/>
      <c r="E89" s="64"/>
      <c r="F89" s="64"/>
      <c r="G89" s="64"/>
      <c r="H89" s="64"/>
      <c r="I89" s="163"/>
      <c r="J89" s="64"/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63"/>
      <c r="J90" s="64"/>
      <c r="K90" s="64"/>
      <c r="L90" s="62"/>
    </row>
    <row r="91" spans="2:12" s="1" customFormat="1" ht="14.45" customHeight="1">
      <c r="B91" s="42"/>
      <c r="C91" s="66" t="s">
        <v>18</v>
      </c>
      <c r="D91" s="64"/>
      <c r="E91" s="64"/>
      <c r="F91" s="64"/>
      <c r="G91" s="64"/>
      <c r="H91" s="64"/>
      <c r="I91" s="163"/>
      <c r="J91" s="64"/>
      <c r="K91" s="64"/>
      <c r="L91" s="62"/>
    </row>
    <row r="92" spans="2:12" s="1" customFormat="1" ht="23.25" customHeight="1">
      <c r="B92" s="42"/>
      <c r="C92" s="64"/>
      <c r="D92" s="64"/>
      <c r="E92" s="364" t="str">
        <f>E7</f>
        <v>Odstranění nebezpečných mikroorganismů a plísní-zateplení pláště budovy a sanace vnitřních prostor</v>
      </c>
      <c r="F92" s="398"/>
      <c r="G92" s="398"/>
      <c r="H92" s="398"/>
      <c r="I92" s="163"/>
      <c r="J92" s="64"/>
      <c r="K92" s="64"/>
      <c r="L92" s="62"/>
    </row>
    <row r="93" spans="2:12" s="1" customFormat="1" ht="6.95" customHeight="1">
      <c r="B93" s="42"/>
      <c r="C93" s="64"/>
      <c r="D93" s="64"/>
      <c r="E93" s="64"/>
      <c r="F93" s="64"/>
      <c r="G93" s="64"/>
      <c r="H93" s="64"/>
      <c r="I93" s="163"/>
      <c r="J93" s="64"/>
      <c r="K93" s="64"/>
      <c r="L93" s="62"/>
    </row>
    <row r="94" spans="2:12" s="1" customFormat="1" ht="18" customHeight="1">
      <c r="B94" s="42"/>
      <c r="C94" s="66" t="s">
        <v>24</v>
      </c>
      <c r="D94" s="64"/>
      <c r="E94" s="64"/>
      <c r="F94" s="164" t="str">
        <f>F10</f>
        <v>administrativní budova 22b</v>
      </c>
      <c r="G94" s="64"/>
      <c r="H94" s="64"/>
      <c r="I94" s="165" t="s">
        <v>26</v>
      </c>
      <c r="J94" s="74" t="str">
        <f>IF(J10="","",J10)</f>
        <v>30.5.2017</v>
      </c>
      <c r="K94" s="64"/>
      <c r="L94" s="62"/>
    </row>
    <row r="95" spans="2:12" s="1" customFormat="1" ht="6.95" customHeight="1">
      <c r="B95" s="42"/>
      <c r="C95" s="64"/>
      <c r="D95" s="64"/>
      <c r="E95" s="64"/>
      <c r="F95" s="64"/>
      <c r="G95" s="64"/>
      <c r="H95" s="64"/>
      <c r="I95" s="163"/>
      <c r="J95" s="64"/>
      <c r="K95" s="64"/>
      <c r="L95" s="62"/>
    </row>
    <row r="96" spans="2:12" s="1" customFormat="1" ht="15">
      <c r="B96" s="42"/>
      <c r="C96" s="66" t="s">
        <v>30</v>
      </c>
      <c r="D96" s="64"/>
      <c r="E96" s="64"/>
      <c r="F96" s="164" t="str">
        <f>E13</f>
        <v>Vazební věznice Praha - Ruzyně,Staré náměstí 3/12</v>
      </c>
      <c r="G96" s="64"/>
      <c r="H96" s="64"/>
      <c r="I96" s="165" t="s">
        <v>36</v>
      </c>
      <c r="J96" s="164" t="str">
        <f>E19</f>
        <v xml:space="preserve"> </v>
      </c>
      <c r="K96" s="64"/>
      <c r="L96" s="62"/>
    </row>
    <row r="97" spans="2:12" s="1" customFormat="1" ht="14.45" customHeight="1">
      <c r="B97" s="42"/>
      <c r="C97" s="66" t="s">
        <v>34</v>
      </c>
      <c r="D97" s="64"/>
      <c r="E97" s="64"/>
      <c r="F97" s="164" t="str">
        <f>IF(E16="","",E16)</f>
        <v/>
      </c>
      <c r="G97" s="64"/>
      <c r="H97" s="64"/>
      <c r="I97" s="163"/>
      <c r="J97" s="64"/>
      <c r="K97" s="64"/>
      <c r="L97" s="62"/>
    </row>
    <row r="98" spans="2:12" s="1" customFormat="1" ht="10.35" customHeight="1">
      <c r="B98" s="42"/>
      <c r="C98" s="64"/>
      <c r="D98" s="64"/>
      <c r="E98" s="64"/>
      <c r="F98" s="64"/>
      <c r="G98" s="64"/>
      <c r="H98" s="64"/>
      <c r="I98" s="163"/>
      <c r="J98" s="64"/>
      <c r="K98" s="64"/>
      <c r="L98" s="62"/>
    </row>
    <row r="99" spans="2:20" s="9" customFormat="1" ht="29.25" customHeight="1">
      <c r="B99" s="166"/>
      <c r="C99" s="167" t="s">
        <v>127</v>
      </c>
      <c r="D99" s="168" t="s">
        <v>59</v>
      </c>
      <c r="E99" s="168" t="s">
        <v>55</v>
      </c>
      <c r="F99" s="168" t="s">
        <v>128</v>
      </c>
      <c r="G99" s="168" t="s">
        <v>129</v>
      </c>
      <c r="H99" s="168" t="s">
        <v>130</v>
      </c>
      <c r="I99" s="169" t="s">
        <v>131</v>
      </c>
      <c r="J99" s="168" t="s">
        <v>93</v>
      </c>
      <c r="K99" s="170" t="s">
        <v>132</v>
      </c>
      <c r="L99" s="171"/>
      <c r="M99" s="82" t="s">
        <v>133</v>
      </c>
      <c r="N99" s="83" t="s">
        <v>44</v>
      </c>
      <c r="O99" s="83" t="s">
        <v>134</v>
      </c>
      <c r="P99" s="83" t="s">
        <v>135</v>
      </c>
      <c r="Q99" s="83" t="s">
        <v>136</v>
      </c>
      <c r="R99" s="83" t="s">
        <v>137</v>
      </c>
      <c r="S99" s="83" t="s">
        <v>138</v>
      </c>
      <c r="T99" s="84" t="s">
        <v>139</v>
      </c>
    </row>
    <row r="100" spans="2:63" s="1" customFormat="1" ht="29.25" customHeight="1">
      <c r="B100" s="42"/>
      <c r="C100" s="88" t="s">
        <v>94</v>
      </c>
      <c r="D100" s="64"/>
      <c r="E100" s="64"/>
      <c r="F100" s="64"/>
      <c r="G100" s="64"/>
      <c r="H100" s="64"/>
      <c r="I100" s="163"/>
      <c r="J100" s="172">
        <f>BK100</f>
        <v>0</v>
      </c>
      <c r="K100" s="64"/>
      <c r="L100" s="62"/>
      <c r="M100" s="85"/>
      <c r="N100" s="86"/>
      <c r="O100" s="86"/>
      <c r="P100" s="173">
        <f>P101+P698</f>
        <v>0</v>
      </c>
      <c r="Q100" s="86"/>
      <c r="R100" s="173">
        <f>R101+R698</f>
        <v>152.34331799000003</v>
      </c>
      <c r="S100" s="86"/>
      <c r="T100" s="174">
        <f>T101+T698</f>
        <v>64.55817904</v>
      </c>
      <c r="AT100" s="24" t="s">
        <v>73</v>
      </c>
      <c r="AU100" s="24" t="s">
        <v>95</v>
      </c>
      <c r="BK100" s="175">
        <f>BK101+BK698</f>
        <v>0</v>
      </c>
    </row>
    <row r="101" spans="2:63" s="10" customFormat="1" ht="37.35" customHeight="1">
      <c r="B101" s="176"/>
      <c r="C101" s="177"/>
      <c r="D101" s="178" t="s">
        <v>73</v>
      </c>
      <c r="E101" s="179" t="s">
        <v>140</v>
      </c>
      <c r="F101" s="179" t="s">
        <v>141</v>
      </c>
      <c r="G101" s="177"/>
      <c r="H101" s="177"/>
      <c r="I101" s="180"/>
      <c r="J101" s="181">
        <f>BK101</f>
        <v>0</v>
      </c>
      <c r="K101" s="177"/>
      <c r="L101" s="182"/>
      <c r="M101" s="183"/>
      <c r="N101" s="184"/>
      <c r="O101" s="184"/>
      <c r="P101" s="185">
        <f>P102+P172+P182+P190+P591+P676+P693</f>
        <v>0</v>
      </c>
      <c r="Q101" s="184"/>
      <c r="R101" s="185">
        <f>R102+R172+R182+R190+R591+R676+R693</f>
        <v>136.65901985000002</v>
      </c>
      <c r="S101" s="184"/>
      <c r="T101" s="186">
        <f>T102+T172+T182+T190+T591+T676+T693</f>
        <v>46.727304999999994</v>
      </c>
      <c r="AR101" s="187" t="s">
        <v>79</v>
      </c>
      <c r="AT101" s="188" t="s">
        <v>73</v>
      </c>
      <c r="AU101" s="188" t="s">
        <v>74</v>
      </c>
      <c r="AY101" s="187" t="s">
        <v>142</v>
      </c>
      <c r="BK101" s="189">
        <f>BK102+BK172+BK182+BK190+BK591+BK676+BK693</f>
        <v>0</v>
      </c>
    </row>
    <row r="102" spans="2:63" s="10" customFormat="1" ht="19.9" customHeight="1">
      <c r="B102" s="176"/>
      <c r="C102" s="177"/>
      <c r="D102" s="190" t="s">
        <v>73</v>
      </c>
      <c r="E102" s="191" t="s">
        <v>79</v>
      </c>
      <c r="F102" s="191" t="s">
        <v>143</v>
      </c>
      <c r="G102" s="177"/>
      <c r="H102" s="177"/>
      <c r="I102" s="180"/>
      <c r="J102" s="192">
        <f>BK102</f>
        <v>0</v>
      </c>
      <c r="K102" s="177"/>
      <c r="L102" s="182"/>
      <c r="M102" s="183"/>
      <c r="N102" s="184"/>
      <c r="O102" s="184"/>
      <c r="P102" s="185">
        <f>SUM(P103:P171)</f>
        <v>0</v>
      </c>
      <c r="Q102" s="184"/>
      <c r="R102" s="185">
        <f>SUM(R103:R171)</f>
        <v>0.012285999999999998</v>
      </c>
      <c r="S102" s="184"/>
      <c r="T102" s="186">
        <f>SUM(T103:T171)</f>
        <v>37.23065999999999</v>
      </c>
      <c r="AR102" s="187" t="s">
        <v>79</v>
      </c>
      <c r="AT102" s="188" t="s">
        <v>73</v>
      </c>
      <c r="AU102" s="188" t="s">
        <v>79</v>
      </c>
      <c r="AY102" s="187" t="s">
        <v>142</v>
      </c>
      <c r="BK102" s="189">
        <f>SUM(BK103:BK171)</f>
        <v>0</v>
      </c>
    </row>
    <row r="103" spans="2:65" s="1" customFormat="1" ht="22.5" customHeight="1">
      <c r="B103" s="42"/>
      <c r="C103" s="193" t="s">
        <v>79</v>
      </c>
      <c r="D103" s="193" t="s">
        <v>144</v>
      </c>
      <c r="E103" s="194" t="s">
        <v>145</v>
      </c>
      <c r="F103" s="195" t="s">
        <v>146</v>
      </c>
      <c r="G103" s="196" t="s">
        <v>147</v>
      </c>
      <c r="H103" s="197">
        <v>93.5</v>
      </c>
      <c r="I103" s="198"/>
      <c r="J103" s="199">
        <f>ROUND(I103*H103,2)</f>
        <v>0</v>
      </c>
      <c r="K103" s="195" t="s">
        <v>148</v>
      </c>
      <c r="L103" s="62"/>
      <c r="M103" s="200" t="s">
        <v>23</v>
      </c>
      <c r="N103" s="201" t="s">
        <v>45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0.255</v>
      </c>
      <c r="T103" s="203">
        <f>S103*H103</f>
        <v>23.8425</v>
      </c>
      <c r="AR103" s="24" t="s">
        <v>149</v>
      </c>
      <c r="AT103" s="24" t="s">
        <v>144</v>
      </c>
      <c r="AU103" s="24" t="s">
        <v>84</v>
      </c>
      <c r="AY103" s="24" t="s">
        <v>142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79</v>
      </c>
      <c r="BK103" s="204">
        <f>ROUND(I103*H103,2)</f>
        <v>0</v>
      </c>
      <c r="BL103" s="24" t="s">
        <v>149</v>
      </c>
      <c r="BM103" s="24" t="s">
        <v>150</v>
      </c>
    </row>
    <row r="104" spans="2:51" s="11" customFormat="1" ht="13.5">
      <c r="B104" s="205"/>
      <c r="C104" s="206"/>
      <c r="D104" s="207" t="s">
        <v>151</v>
      </c>
      <c r="E104" s="208" t="s">
        <v>23</v>
      </c>
      <c r="F104" s="209" t="s">
        <v>152</v>
      </c>
      <c r="G104" s="206"/>
      <c r="H104" s="210">
        <v>39.3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151</v>
      </c>
      <c r="AU104" s="216" t="s">
        <v>84</v>
      </c>
      <c r="AV104" s="11" t="s">
        <v>84</v>
      </c>
      <c r="AW104" s="11" t="s">
        <v>38</v>
      </c>
      <c r="AX104" s="11" t="s">
        <v>74</v>
      </c>
      <c r="AY104" s="216" t="s">
        <v>142</v>
      </c>
    </row>
    <row r="105" spans="2:51" s="11" customFormat="1" ht="13.5">
      <c r="B105" s="205"/>
      <c r="C105" s="206"/>
      <c r="D105" s="207" t="s">
        <v>151</v>
      </c>
      <c r="E105" s="208" t="s">
        <v>23</v>
      </c>
      <c r="F105" s="209" t="s">
        <v>153</v>
      </c>
      <c r="G105" s="206"/>
      <c r="H105" s="210">
        <v>41.8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151</v>
      </c>
      <c r="AU105" s="216" t="s">
        <v>84</v>
      </c>
      <c r="AV105" s="11" t="s">
        <v>84</v>
      </c>
      <c r="AW105" s="11" t="s">
        <v>38</v>
      </c>
      <c r="AX105" s="11" t="s">
        <v>74</v>
      </c>
      <c r="AY105" s="216" t="s">
        <v>142</v>
      </c>
    </row>
    <row r="106" spans="2:51" s="11" customFormat="1" ht="13.5">
      <c r="B106" s="205"/>
      <c r="C106" s="206"/>
      <c r="D106" s="207" t="s">
        <v>151</v>
      </c>
      <c r="E106" s="208" t="s">
        <v>23</v>
      </c>
      <c r="F106" s="209" t="s">
        <v>154</v>
      </c>
      <c r="G106" s="206"/>
      <c r="H106" s="210">
        <v>14.2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151</v>
      </c>
      <c r="AU106" s="216" t="s">
        <v>84</v>
      </c>
      <c r="AV106" s="11" t="s">
        <v>84</v>
      </c>
      <c r="AW106" s="11" t="s">
        <v>38</v>
      </c>
      <c r="AX106" s="11" t="s">
        <v>74</v>
      </c>
      <c r="AY106" s="216" t="s">
        <v>142</v>
      </c>
    </row>
    <row r="107" spans="2:51" s="12" customFormat="1" ht="13.5">
      <c r="B107" s="217"/>
      <c r="C107" s="218"/>
      <c r="D107" s="207" t="s">
        <v>151</v>
      </c>
      <c r="E107" s="219" t="s">
        <v>23</v>
      </c>
      <c r="F107" s="220" t="s">
        <v>155</v>
      </c>
      <c r="G107" s="218"/>
      <c r="H107" s="221">
        <v>95.3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151</v>
      </c>
      <c r="AU107" s="227" t="s">
        <v>84</v>
      </c>
      <c r="AV107" s="12" t="s">
        <v>156</v>
      </c>
      <c r="AW107" s="12" t="s">
        <v>38</v>
      </c>
      <c r="AX107" s="12" t="s">
        <v>74</v>
      </c>
      <c r="AY107" s="227" t="s">
        <v>142</v>
      </c>
    </row>
    <row r="108" spans="2:51" s="11" customFormat="1" ht="13.5">
      <c r="B108" s="205"/>
      <c r="C108" s="206"/>
      <c r="D108" s="207" t="s">
        <v>151</v>
      </c>
      <c r="E108" s="208" t="s">
        <v>23</v>
      </c>
      <c r="F108" s="209" t="s">
        <v>157</v>
      </c>
      <c r="G108" s="206"/>
      <c r="H108" s="210">
        <v>-1.8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151</v>
      </c>
      <c r="AU108" s="216" t="s">
        <v>84</v>
      </c>
      <c r="AV108" s="11" t="s">
        <v>84</v>
      </c>
      <c r="AW108" s="11" t="s">
        <v>38</v>
      </c>
      <c r="AX108" s="11" t="s">
        <v>74</v>
      </c>
      <c r="AY108" s="216" t="s">
        <v>142</v>
      </c>
    </row>
    <row r="109" spans="2:51" s="13" customFormat="1" ht="13.5">
      <c r="B109" s="228"/>
      <c r="C109" s="229"/>
      <c r="D109" s="230" t="s">
        <v>151</v>
      </c>
      <c r="E109" s="231" t="s">
        <v>23</v>
      </c>
      <c r="F109" s="232" t="s">
        <v>158</v>
      </c>
      <c r="G109" s="229"/>
      <c r="H109" s="233">
        <v>93.5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AT109" s="239" t="s">
        <v>151</v>
      </c>
      <c r="AU109" s="239" t="s">
        <v>84</v>
      </c>
      <c r="AV109" s="13" t="s">
        <v>149</v>
      </c>
      <c r="AW109" s="13" t="s">
        <v>38</v>
      </c>
      <c r="AX109" s="13" t="s">
        <v>79</v>
      </c>
      <c r="AY109" s="239" t="s">
        <v>142</v>
      </c>
    </row>
    <row r="110" spans="2:65" s="1" customFormat="1" ht="22.5" customHeight="1">
      <c r="B110" s="42"/>
      <c r="C110" s="193" t="s">
        <v>84</v>
      </c>
      <c r="D110" s="193" t="s">
        <v>144</v>
      </c>
      <c r="E110" s="194" t="s">
        <v>159</v>
      </c>
      <c r="F110" s="195" t="s">
        <v>160</v>
      </c>
      <c r="G110" s="196" t="s">
        <v>147</v>
      </c>
      <c r="H110" s="197">
        <v>16.36</v>
      </c>
      <c r="I110" s="198"/>
      <c r="J110" s="199">
        <f>ROUND(I110*H110,2)</f>
        <v>0</v>
      </c>
      <c r="K110" s="195" t="s">
        <v>148</v>
      </c>
      <c r="L110" s="62"/>
      <c r="M110" s="200" t="s">
        <v>23</v>
      </c>
      <c r="N110" s="201" t="s">
        <v>45</v>
      </c>
      <c r="O110" s="43"/>
      <c r="P110" s="202">
        <f>O110*H110</f>
        <v>0</v>
      </c>
      <c r="Q110" s="202">
        <v>0</v>
      </c>
      <c r="R110" s="202">
        <f>Q110*H110</f>
        <v>0</v>
      </c>
      <c r="S110" s="202">
        <v>0.29</v>
      </c>
      <c r="T110" s="203">
        <f>S110*H110</f>
        <v>4.7444</v>
      </c>
      <c r="AR110" s="24" t="s">
        <v>149</v>
      </c>
      <c r="AT110" s="24" t="s">
        <v>144</v>
      </c>
      <c r="AU110" s="24" t="s">
        <v>84</v>
      </c>
      <c r="AY110" s="24" t="s">
        <v>142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79</v>
      </c>
      <c r="BK110" s="204">
        <f>ROUND(I110*H110,2)</f>
        <v>0</v>
      </c>
      <c r="BL110" s="24" t="s">
        <v>149</v>
      </c>
      <c r="BM110" s="24" t="s">
        <v>161</v>
      </c>
    </row>
    <row r="111" spans="2:51" s="11" customFormat="1" ht="13.5">
      <c r="B111" s="205"/>
      <c r="C111" s="206"/>
      <c r="D111" s="207" t="s">
        <v>151</v>
      </c>
      <c r="E111" s="208" t="s">
        <v>23</v>
      </c>
      <c r="F111" s="209" t="s">
        <v>162</v>
      </c>
      <c r="G111" s="206"/>
      <c r="H111" s="210">
        <v>1.2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151</v>
      </c>
      <c r="AU111" s="216" t="s">
        <v>84</v>
      </c>
      <c r="AV111" s="11" t="s">
        <v>84</v>
      </c>
      <c r="AW111" s="11" t="s">
        <v>38</v>
      </c>
      <c r="AX111" s="11" t="s">
        <v>74</v>
      </c>
      <c r="AY111" s="216" t="s">
        <v>142</v>
      </c>
    </row>
    <row r="112" spans="2:51" s="11" customFormat="1" ht="13.5">
      <c r="B112" s="205"/>
      <c r="C112" s="206"/>
      <c r="D112" s="207" t="s">
        <v>151</v>
      </c>
      <c r="E112" s="208" t="s">
        <v>23</v>
      </c>
      <c r="F112" s="209" t="s">
        <v>163</v>
      </c>
      <c r="G112" s="206"/>
      <c r="H112" s="210">
        <v>3.36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151</v>
      </c>
      <c r="AU112" s="216" t="s">
        <v>84</v>
      </c>
      <c r="AV112" s="11" t="s">
        <v>84</v>
      </c>
      <c r="AW112" s="11" t="s">
        <v>38</v>
      </c>
      <c r="AX112" s="11" t="s">
        <v>74</v>
      </c>
      <c r="AY112" s="216" t="s">
        <v>142</v>
      </c>
    </row>
    <row r="113" spans="2:51" s="11" customFormat="1" ht="13.5">
      <c r="B113" s="205"/>
      <c r="C113" s="206"/>
      <c r="D113" s="207" t="s">
        <v>151</v>
      </c>
      <c r="E113" s="208" t="s">
        <v>23</v>
      </c>
      <c r="F113" s="209" t="s">
        <v>164</v>
      </c>
      <c r="G113" s="206"/>
      <c r="H113" s="210">
        <v>11.8</v>
      </c>
      <c r="I113" s="211"/>
      <c r="J113" s="206"/>
      <c r="K113" s="206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151</v>
      </c>
      <c r="AU113" s="216" t="s">
        <v>84</v>
      </c>
      <c r="AV113" s="11" t="s">
        <v>84</v>
      </c>
      <c r="AW113" s="11" t="s">
        <v>38</v>
      </c>
      <c r="AX113" s="11" t="s">
        <v>74</v>
      </c>
      <c r="AY113" s="216" t="s">
        <v>142</v>
      </c>
    </row>
    <row r="114" spans="2:51" s="13" customFormat="1" ht="13.5">
      <c r="B114" s="228"/>
      <c r="C114" s="229"/>
      <c r="D114" s="230" t="s">
        <v>151</v>
      </c>
      <c r="E114" s="231" t="s">
        <v>23</v>
      </c>
      <c r="F114" s="232" t="s">
        <v>158</v>
      </c>
      <c r="G114" s="229"/>
      <c r="H114" s="233">
        <v>16.36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151</v>
      </c>
      <c r="AU114" s="239" t="s">
        <v>84</v>
      </c>
      <c r="AV114" s="13" t="s">
        <v>149</v>
      </c>
      <c r="AW114" s="13" t="s">
        <v>38</v>
      </c>
      <c r="AX114" s="13" t="s">
        <v>79</v>
      </c>
      <c r="AY114" s="239" t="s">
        <v>142</v>
      </c>
    </row>
    <row r="115" spans="2:65" s="1" customFormat="1" ht="22.5" customHeight="1">
      <c r="B115" s="42"/>
      <c r="C115" s="193" t="s">
        <v>156</v>
      </c>
      <c r="D115" s="193" t="s">
        <v>144</v>
      </c>
      <c r="E115" s="194" t="s">
        <v>165</v>
      </c>
      <c r="F115" s="195" t="s">
        <v>166</v>
      </c>
      <c r="G115" s="196" t="s">
        <v>147</v>
      </c>
      <c r="H115" s="197">
        <v>1.2</v>
      </c>
      <c r="I115" s="198"/>
      <c r="J115" s="199">
        <f>ROUND(I115*H115,2)</f>
        <v>0</v>
      </c>
      <c r="K115" s="195" t="s">
        <v>148</v>
      </c>
      <c r="L115" s="62"/>
      <c r="M115" s="200" t="s">
        <v>23</v>
      </c>
      <c r="N115" s="201" t="s">
        <v>45</v>
      </c>
      <c r="O115" s="43"/>
      <c r="P115" s="202">
        <f>O115*H115</f>
        <v>0</v>
      </c>
      <c r="Q115" s="202">
        <v>0</v>
      </c>
      <c r="R115" s="202">
        <f>Q115*H115</f>
        <v>0</v>
      </c>
      <c r="S115" s="202">
        <v>0.325</v>
      </c>
      <c r="T115" s="203">
        <f>S115*H115</f>
        <v>0.39</v>
      </c>
      <c r="AR115" s="24" t="s">
        <v>149</v>
      </c>
      <c r="AT115" s="24" t="s">
        <v>144</v>
      </c>
      <c r="AU115" s="24" t="s">
        <v>84</v>
      </c>
      <c r="AY115" s="24" t="s">
        <v>142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79</v>
      </c>
      <c r="BK115" s="204">
        <f>ROUND(I115*H115,2)</f>
        <v>0</v>
      </c>
      <c r="BL115" s="24" t="s">
        <v>149</v>
      </c>
      <c r="BM115" s="24" t="s">
        <v>167</v>
      </c>
    </row>
    <row r="116" spans="2:51" s="11" customFormat="1" ht="13.5">
      <c r="B116" s="205"/>
      <c r="C116" s="206"/>
      <c r="D116" s="230" t="s">
        <v>151</v>
      </c>
      <c r="E116" s="240" t="s">
        <v>23</v>
      </c>
      <c r="F116" s="241" t="s">
        <v>168</v>
      </c>
      <c r="G116" s="206"/>
      <c r="H116" s="242">
        <v>1.2</v>
      </c>
      <c r="I116" s="211"/>
      <c r="J116" s="206"/>
      <c r="K116" s="206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151</v>
      </c>
      <c r="AU116" s="216" t="s">
        <v>84</v>
      </c>
      <c r="AV116" s="11" t="s">
        <v>84</v>
      </c>
      <c r="AW116" s="11" t="s">
        <v>38</v>
      </c>
      <c r="AX116" s="11" t="s">
        <v>79</v>
      </c>
      <c r="AY116" s="216" t="s">
        <v>142</v>
      </c>
    </row>
    <row r="117" spans="2:65" s="1" customFormat="1" ht="31.5" customHeight="1">
      <c r="B117" s="42"/>
      <c r="C117" s="193" t="s">
        <v>149</v>
      </c>
      <c r="D117" s="193" t="s">
        <v>144</v>
      </c>
      <c r="E117" s="194" t="s">
        <v>169</v>
      </c>
      <c r="F117" s="195" t="s">
        <v>170</v>
      </c>
      <c r="G117" s="196" t="s">
        <v>147</v>
      </c>
      <c r="H117" s="197">
        <v>11.8</v>
      </c>
      <c r="I117" s="198"/>
      <c r="J117" s="199">
        <f>ROUND(I117*H117,2)</f>
        <v>0</v>
      </c>
      <c r="K117" s="195" t="s">
        <v>148</v>
      </c>
      <c r="L117" s="62"/>
      <c r="M117" s="200" t="s">
        <v>23</v>
      </c>
      <c r="N117" s="201" t="s">
        <v>45</v>
      </c>
      <c r="O117" s="43"/>
      <c r="P117" s="202">
        <f>O117*H117</f>
        <v>0</v>
      </c>
      <c r="Q117" s="202">
        <v>0</v>
      </c>
      <c r="R117" s="202">
        <f>Q117*H117</f>
        <v>0</v>
      </c>
      <c r="S117" s="202">
        <v>0.33</v>
      </c>
      <c r="T117" s="203">
        <f>S117*H117</f>
        <v>3.8940000000000006</v>
      </c>
      <c r="AR117" s="24" t="s">
        <v>149</v>
      </c>
      <c r="AT117" s="24" t="s">
        <v>144</v>
      </c>
      <c r="AU117" s="24" t="s">
        <v>84</v>
      </c>
      <c r="AY117" s="24" t="s">
        <v>142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79</v>
      </c>
      <c r="BK117" s="204">
        <f>ROUND(I117*H117,2)</f>
        <v>0</v>
      </c>
      <c r="BL117" s="24" t="s">
        <v>149</v>
      </c>
      <c r="BM117" s="24" t="s">
        <v>171</v>
      </c>
    </row>
    <row r="118" spans="2:51" s="11" customFormat="1" ht="13.5">
      <c r="B118" s="205"/>
      <c r="C118" s="206"/>
      <c r="D118" s="230" t="s">
        <v>151</v>
      </c>
      <c r="E118" s="240" t="s">
        <v>23</v>
      </c>
      <c r="F118" s="241" t="s">
        <v>172</v>
      </c>
      <c r="G118" s="206"/>
      <c r="H118" s="242">
        <v>11.8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151</v>
      </c>
      <c r="AU118" s="216" t="s">
        <v>84</v>
      </c>
      <c r="AV118" s="11" t="s">
        <v>84</v>
      </c>
      <c r="AW118" s="11" t="s">
        <v>38</v>
      </c>
      <c r="AX118" s="11" t="s">
        <v>79</v>
      </c>
      <c r="AY118" s="216" t="s">
        <v>142</v>
      </c>
    </row>
    <row r="119" spans="2:65" s="1" customFormat="1" ht="22.5" customHeight="1">
      <c r="B119" s="42"/>
      <c r="C119" s="193" t="s">
        <v>173</v>
      </c>
      <c r="D119" s="193" t="s">
        <v>144</v>
      </c>
      <c r="E119" s="194" t="s">
        <v>174</v>
      </c>
      <c r="F119" s="195" t="s">
        <v>175</v>
      </c>
      <c r="G119" s="196" t="s">
        <v>147</v>
      </c>
      <c r="H119" s="197">
        <v>3.36</v>
      </c>
      <c r="I119" s="198"/>
      <c r="J119" s="199">
        <f>ROUND(I119*H119,2)</f>
        <v>0</v>
      </c>
      <c r="K119" s="195" t="s">
        <v>148</v>
      </c>
      <c r="L119" s="62"/>
      <c r="M119" s="200" t="s">
        <v>23</v>
      </c>
      <c r="N119" s="201" t="s">
        <v>45</v>
      </c>
      <c r="O119" s="43"/>
      <c r="P119" s="202">
        <f>O119*H119</f>
        <v>0</v>
      </c>
      <c r="Q119" s="202">
        <v>0</v>
      </c>
      <c r="R119" s="202">
        <f>Q119*H119</f>
        <v>0</v>
      </c>
      <c r="S119" s="202">
        <v>0.316</v>
      </c>
      <c r="T119" s="203">
        <f>S119*H119</f>
        <v>1.06176</v>
      </c>
      <c r="AR119" s="24" t="s">
        <v>149</v>
      </c>
      <c r="AT119" s="24" t="s">
        <v>144</v>
      </c>
      <c r="AU119" s="24" t="s">
        <v>84</v>
      </c>
      <c r="AY119" s="24" t="s">
        <v>142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4" t="s">
        <v>79</v>
      </c>
      <c r="BK119" s="204">
        <f>ROUND(I119*H119,2)</f>
        <v>0</v>
      </c>
      <c r="BL119" s="24" t="s">
        <v>149</v>
      </c>
      <c r="BM119" s="24" t="s">
        <v>176</v>
      </c>
    </row>
    <row r="120" spans="2:51" s="11" customFormat="1" ht="13.5">
      <c r="B120" s="205"/>
      <c r="C120" s="206"/>
      <c r="D120" s="207" t="s">
        <v>151</v>
      </c>
      <c r="E120" s="208" t="s">
        <v>23</v>
      </c>
      <c r="F120" s="209" t="s">
        <v>177</v>
      </c>
      <c r="G120" s="206"/>
      <c r="H120" s="210">
        <v>1.44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151</v>
      </c>
      <c r="AU120" s="216" t="s">
        <v>84</v>
      </c>
      <c r="AV120" s="11" t="s">
        <v>84</v>
      </c>
      <c r="AW120" s="11" t="s">
        <v>38</v>
      </c>
      <c r="AX120" s="11" t="s">
        <v>74</v>
      </c>
      <c r="AY120" s="216" t="s">
        <v>142</v>
      </c>
    </row>
    <row r="121" spans="2:51" s="11" customFormat="1" ht="13.5">
      <c r="B121" s="205"/>
      <c r="C121" s="206"/>
      <c r="D121" s="207" t="s">
        <v>151</v>
      </c>
      <c r="E121" s="208" t="s">
        <v>23</v>
      </c>
      <c r="F121" s="209" t="s">
        <v>178</v>
      </c>
      <c r="G121" s="206"/>
      <c r="H121" s="210">
        <v>1.92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151</v>
      </c>
      <c r="AU121" s="216" t="s">
        <v>84</v>
      </c>
      <c r="AV121" s="11" t="s">
        <v>84</v>
      </c>
      <c r="AW121" s="11" t="s">
        <v>38</v>
      </c>
      <c r="AX121" s="11" t="s">
        <v>74</v>
      </c>
      <c r="AY121" s="216" t="s">
        <v>142</v>
      </c>
    </row>
    <row r="122" spans="2:51" s="13" customFormat="1" ht="13.5">
      <c r="B122" s="228"/>
      <c r="C122" s="229"/>
      <c r="D122" s="230" t="s">
        <v>151</v>
      </c>
      <c r="E122" s="231" t="s">
        <v>23</v>
      </c>
      <c r="F122" s="232" t="s">
        <v>158</v>
      </c>
      <c r="G122" s="229"/>
      <c r="H122" s="233">
        <v>3.36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151</v>
      </c>
      <c r="AU122" s="239" t="s">
        <v>84</v>
      </c>
      <c r="AV122" s="13" t="s">
        <v>149</v>
      </c>
      <c r="AW122" s="13" t="s">
        <v>38</v>
      </c>
      <c r="AX122" s="13" t="s">
        <v>79</v>
      </c>
      <c r="AY122" s="239" t="s">
        <v>142</v>
      </c>
    </row>
    <row r="123" spans="2:65" s="1" customFormat="1" ht="22.5" customHeight="1">
      <c r="B123" s="42"/>
      <c r="C123" s="193" t="s">
        <v>179</v>
      </c>
      <c r="D123" s="193" t="s">
        <v>144</v>
      </c>
      <c r="E123" s="194" t="s">
        <v>180</v>
      </c>
      <c r="F123" s="195" t="s">
        <v>181</v>
      </c>
      <c r="G123" s="196" t="s">
        <v>182</v>
      </c>
      <c r="H123" s="197">
        <v>2</v>
      </c>
      <c r="I123" s="198"/>
      <c r="J123" s="199">
        <f>ROUND(I123*H123,2)</f>
        <v>0</v>
      </c>
      <c r="K123" s="195" t="s">
        <v>148</v>
      </c>
      <c r="L123" s="62"/>
      <c r="M123" s="200" t="s">
        <v>23</v>
      </c>
      <c r="N123" s="201" t="s">
        <v>45</v>
      </c>
      <c r="O123" s="43"/>
      <c r="P123" s="202">
        <f>O123*H123</f>
        <v>0</v>
      </c>
      <c r="Q123" s="202">
        <v>0</v>
      </c>
      <c r="R123" s="202">
        <f>Q123*H123</f>
        <v>0</v>
      </c>
      <c r="S123" s="202">
        <v>0.205</v>
      </c>
      <c r="T123" s="203">
        <f>S123*H123</f>
        <v>0.41</v>
      </c>
      <c r="AR123" s="24" t="s">
        <v>149</v>
      </c>
      <c r="AT123" s="24" t="s">
        <v>144</v>
      </c>
      <c r="AU123" s="24" t="s">
        <v>84</v>
      </c>
      <c r="AY123" s="24" t="s">
        <v>142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79</v>
      </c>
      <c r="BK123" s="204">
        <f>ROUND(I123*H123,2)</f>
        <v>0</v>
      </c>
      <c r="BL123" s="24" t="s">
        <v>149</v>
      </c>
      <c r="BM123" s="24" t="s">
        <v>183</v>
      </c>
    </row>
    <row r="124" spans="2:51" s="11" customFormat="1" ht="13.5">
      <c r="B124" s="205"/>
      <c r="C124" s="206"/>
      <c r="D124" s="207" t="s">
        <v>151</v>
      </c>
      <c r="E124" s="208" t="s">
        <v>23</v>
      </c>
      <c r="F124" s="209" t="s">
        <v>184</v>
      </c>
      <c r="G124" s="206"/>
      <c r="H124" s="210">
        <v>1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151</v>
      </c>
      <c r="AU124" s="216" t="s">
        <v>84</v>
      </c>
      <c r="AV124" s="11" t="s">
        <v>84</v>
      </c>
      <c r="AW124" s="11" t="s">
        <v>38</v>
      </c>
      <c r="AX124" s="11" t="s">
        <v>74</v>
      </c>
      <c r="AY124" s="216" t="s">
        <v>142</v>
      </c>
    </row>
    <row r="125" spans="2:51" s="11" customFormat="1" ht="13.5">
      <c r="B125" s="205"/>
      <c r="C125" s="206"/>
      <c r="D125" s="207" t="s">
        <v>151</v>
      </c>
      <c r="E125" s="208" t="s">
        <v>23</v>
      </c>
      <c r="F125" s="209" t="s">
        <v>185</v>
      </c>
      <c r="G125" s="206"/>
      <c r="H125" s="210">
        <v>1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151</v>
      </c>
      <c r="AU125" s="216" t="s">
        <v>84</v>
      </c>
      <c r="AV125" s="11" t="s">
        <v>84</v>
      </c>
      <c r="AW125" s="11" t="s">
        <v>38</v>
      </c>
      <c r="AX125" s="11" t="s">
        <v>74</v>
      </c>
      <c r="AY125" s="216" t="s">
        <v>142</v>
      </c>
    </row>
    <row r="126" spans="2:51" s="13" customFormat="1" ht="13.5">
      <c r="B126" s="228"/>
      <c r="C126" s="229"/>
      <c r="D126" s="230" t="s">
        <v>151</v>
      </c>
      <c r="E126" s="231" t="s">
        <v>23</v>
      </c>
      <c r="F126" s="232" t="s">
        <v>158</v>
      </c>
      <c r="G126" s="229"/>
      <c r="H126" s="233">
        <v>2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151</v>
      </c>
      <c r="AU126" s="239" t="s">
        <v>84</v>
      </c>
      <c r="AV126" s="13" t="s">
        <v>149</v>
      </c>
      <c r="AW126" s="13" t="s">
        <v>38</v>
      </c>
      <c r="AX126" s="13" t="s">
        <v>79</v>
      </c>
      <c r="AY126" s="239" t="s">
        <v>142</v>
      </c>
    </row>
    <row r="127" spans="2:65" s="1" customFormat="1" ht="22.5" customHeight="1">
      <c r="B127" s="42"/>
      <c r="C127" s="193" t="s">
        <v>186</v>
      </c>
      <c r="D127" s="193" t="s">
        <v>144</v>
      </c>
      <c r="E127" s="194" t="s">
        <v>187</v>
      </c>
      <c r="F127" s="195" t="s">
        <v>188</v>
      </c>
      <c r="G127" s="196" t="s">
        <v>182</v>
      </c>
      <c r="H127" s="197">
        <v>72.2</v>
      </c>
      <c r="I127" s="198"/>
      <c r="J127" s="199">
        <f>ROUND(I127*H127,2)</f>
        <v>0</v>
      </c>
      <c r="K127" s="195" t="s">
        <v>148</v>
      </c>
      <c r="L127" s="62"/>
      <c r="M127" s="200" t="s">
        <v>23</v>
      </c>
      <c r="N127" s="201" t="s">
        <v>45</v>
      </c>
      <c r="O127" s="43"/>
      <c r="P127" s="202">
        <f>O127*H127</f>
        <v>0</v>
      </c>
      <c r="Q127" s="202">
        <v>0</v>
      </c>
      <c r="R127" s="202">
        <f>Q127*H127</f>
        <v>0</v>
      </c>
      <c r="S127" s="202">
        <v>0.04</v>
      </c>
      <c r="T127" s="203">
        <f>S127*H127</f>
        <v>2.8880000000000003</v>
      </c>
      <c r="AR127" s="24" t="s">
        <v>149</v>
      </c>
      <c r="AT127" s="24" t="s">
        <v>144</v>
      </c>
      <c r="AU127" s="24" t="s">
        <v>84</v>
      </c>
      <c r="AY127" s="24" t="s">
        <v>142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79</v>
      </c>
      <c r="BK127" s="204">
        <f>ROUND(I127*H127,2)</f>
        <v>0</v>
      </c>
      <c r="BL127" s="24" t="s">
        <v>149</v>
      </c>
      <c r="BM127" s="24" t="s">
        <v>189</v>
      </c>
    </row>
    <row r="128" spans="2:51" s="11" customFormat="1" ht="13.5">
      <c r="B128" s="205"/>
      <c r="C128" s="206"/>
      <c r="D128" s="207" t="s">
        <v>151</v>
      </c>
      <c r="E128" s="208" t="s">
        <v>23</v>
      </c>
      <c r="F128" s="209" t="s">
        <v>190</v>
      </c>
      <c r="G128" s="206"/>
      <c r="H128" s="210">
        <v>40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151</v>
      </c>
      <c r="AU128" s="216" t="s">
        <v>84</v>
      </c>
      <c r="AV128" s="11" t="s">
        <v>84</v>
      </c>
      <c r="AW128" s="11" t="s">
        <v>38</v>
      </c>
      <c r="AX128" s="11" t="s">
        <v>74</v>
      </c>
      <c r="AY128" s="216" t="s">
        <v>142</v>
      </c>
    </row>
    <row r="129" spans="2:51" s="11" customFormat="1" ht="13.5">
      <c r="B129" s="205"/>
      <c r="C129" s="206"/>
      <c r="D129" s="207" t="s">
        <v>151</v>
      </c>
      <c r="E129" s="208" t="s">
        <v>23</v>
      </c>
      <c r="F129" s="209" t="s">
        <v>191</v>
      </c>
      <c r="G129" s="206"/>
      <c r="H129" s="210">
        <v>18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151</v>
      </c>
      <c r="AU129" s="216" t="s">
        <v>84</v>
      </c>
      <c r="AV129" s="11" t="s">
        <v>84</v>
      </c>
      <c r="AW129" s="11" t="s">
        <v>38</v>
      </c>
      <c r="AX129" s="11" t="s">
        <v>74</v>
      </c>
      <c r="AY129" s="216" t="s">
        <v>142</v>
      </c>
    </row>
    <row r="130" spans="2:51" s="11" customFormat="1" ht="13.5">
      <c r="B130" s="205"/>
      <c r="C130" s="206"/>
      <c r="D130" s="207" t="s">
        <v>151</v>
      </c>
      <c r="E130" s="208" t="s">
        <v>23</v>
      </c>
      <c r="F130" s="209" t="s">
        <v>154</v>
      </c>
      <c r="G130" s="206"/>
      <c r="H130" s="210">
        <v>14.2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151</v>
      </c>
      <c r="AU130" s="216" t="s">
        <v>84</v>
      </c>
      <c r="AV130" s="11" t="s">
        <v>84</v>
      </c>
      <c r="AW130" s="11" t="s">
        <v>38</v>
      </c>
      <c r="AX130" s="11" t="s">
        <v>74</v>
      </c>
      <c r="AY130" s="216" t="s">
        <v>142</v>
      </c>
    </row>
    <row r="131" spans="2:51" s="13" customFormat="1" ht="13.5">
      <c r="B131" s="228"/>
      <c r="C131" s="229"/>
      <c r="D131" s="230" t="s">
        <v>151</v>
      </c>
      <c r="E131" s="231" t="s">
        <v>23</v>
      </c>
      <c r="F131" s="232" t="s">
        <v>158</v>
      </c>
      <c r="G131" s="229"/>
      <c r="H131" s="233">
        <v>72.2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151</v>
      </c>
      <c r="AU131" s="239" t="s">
        <v>84</v>
      </c>
      <c r="AV131" s="13" t="s">
        <v>149</v>
      </c>
      <c r="AW131" s="13" t="s">
        <v>38</v>
      </c>
      <c r="AX131" s="13" t="s">
        <v>79</v>
      </c>
      <c r="AY131" s="239" t="s">
        <v>142</v>
      </c>
    </row>
    <row r="132" spans="2:65" s="1" customFormat="1" ht="22.5" customHeight="1">
      <c r="B132" s="42"/>
      <c r="C132" s="193" t="s">
        <v>192</v>
      </c>
      <c r="D132" s="193" t="s">
        <v>144</v>
      </c>
      <c r="E132" s="194" t="s">
        <v>193</v>
      </c>
      <c r="F132" s="195" t="s">
        <v>194</v>
      </c>
      <c r="G132" s="196" t="s">
        <v>195</v>
      </c>
      <c r="H132" s="197">
        <v>1</v>
      </c>
      <c r="I132" s="198"/>
      <c r="J132" s="199">
        <f>ROUND(I132*H132,2)</f>
        <v>0</v>
      </c>
      <c r="K132" s="195" t="s">
        <v>148</v>
      </c>
      <c r="L132" s="62"/>
      <c r="M132" s="200" t="s">
        <v>23</v>
      </c>
      <c r="N132" s="201" t="s">
        <v>45</v>
      </c>
      <c r="O132" s="43"/>
      <c r="P132" s="202">
        <f>O132*H132</f>
        <v>0</v>
      </c>
      <c r="Q132" s="202">
        <v>0.00065</v>
      </c>
      <c r="R132" s="202">
        <f>Q132*H132</f>
        <v>0.00065</v>
      </c>
      <c r="S132" s="202">
        <v>0</v>
      </c>
      <c r="T132" s="203">
        <f>S132*H132</f>
        <v>0</v>
      </c>
      <c r="AR132" s="24" t="s">
        <v>149</v>
      </c>
      <c r="AT132" s="24" t="s">
        <v>144</v>
      </c>
      <c r="AU132" s="24" t="s">
        <v>84</v>
      </c>
      <c r="AY132" s="24" t="s">
        <v>142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79</v>
      </c>
      <c r="BK132" s="204">
        <f>ROUND(I132*H132,2)</f>
        <v>0</v>
      </c>
      <c r="BL132" s="24" t="s">
        <v>149</v>
      </c>
      <c r="BM132" s="24" t="s">
        <v>196</v>
      </c>
    </row>
    <row r="133" spans="2:51" s="11" customFormat="1" ht="13.5">
      <c r="B133" s="205"/>
      <c r="C133" s="206"/>
      <c r="D133" s="230" t="s">
        <v>151</v>
      </c>
      <c r="E133" s="240" t="s">
        <v>23</v>
      </c>
      <c r="F133" s="241" t="s">
        <v>197</v>
      </c>
      <c r="G133" s="206"/>
      <c r="H133" s="242">
        <v>1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151</v>
      </c>
      <c r="AU133" s="216" t="s">
        <v>84</v>
      </c>
      <c r="AV133" s="11" t="s">
        <v>84</v>
      </c>
      <c r="AW133" s="11" t="s">
        <v>38</v>
      </c>
      <c r="AX133" s="11" t="s">
        <v>79</v>
      </c>
      <c r="AY133" s="216" t="s">
        <v>142</v>
      </c>
    </row>
    <row r="134" spans="2:65" s="1" customFormat="1" ht="22.5" customHeight="1">
      <c r="B134" s="42"/>
      <c r="C134" s="193" t="s">
        <v>198</v>
      </c>
      <c r="D134" s="193" t="s">
        <v>144</v>
      </c>
      <c r="E134" s="194" t="s">
        <v>199</v>
      </c>
      <c r="F134" s="195" t="s">
        <v>200</v>
      </c>
      <c r="G134" s="196" t="s">
        <v>195</v>
      </c>
      <c r="H134" s="197">
        <v>1</v>
      </c>
      <c r="I134" s="198"/>
      <c r="J134" s="199">
        <f>ROUND(I134*H134,2)</f>
        <v>0</v>
      </c>
      <c r="K134" s="195" t="s">
        <v>148</v>
      </c>
      <c r="L134" s="62"/>
      <c r="M134" s="200" t="s">
        <v>23</v>
      </c>
      <c r="N134" s="201" t="s">
        <v>45</v>
      </c>
      <c r="O134" s="43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149</v>
      </c>
      <c r="AT134" s="24" t="s">
        <v>144</v>
      </c>
      <c r="AU134" s="24" t="s">
        <v>84</v>
      </c>
      <c r="AY134" s="24" t="s">
        <v>142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79</v>
      </c>
      <c r="BK134" s="204">
        <f>ROUND(I134*H134,2)</f>
        <v>0</v>
      </c>
      <c r="BL134" s="24" t="s">
        <v>149</v>
      </c>
      <c r="BM134" s="24" t="s">
        <v>201</v>
      </c>
    </row>
    <row r="135" spans="2:65" s="1" customFormat="1" ht="31.5" customHeight="1">
      <c r="B135" s="42"/>
      <c r="C135" s="193" t="s">
        <v>202</v>
      </c>
      <c r="D135" s="193" t="s">
        <v>144</v>
      </c>
      <c r="E135" s="194" t="s">
        <v>203</v>
      </c>
      <c r="F135" s="195" t="s">
        <v>204</v>
      </c>
      <c r="G135" s="196" t="s">
        <v>182</v>
      </c>
      <c r="H135" s="197">
        <v>72.4</v>
      </c>
      <c r="I135" s="198"/>
      <c r="J135" s="199">
        <f>ROUND(I135*H135,2)</f>
        <v>0</v>
      </c>
      <c r="K135" s="195" t="s">
        <v>148</v>
      </c>
      <c r="L135" s="62"/>
      <c r="M135" s="200" t="s">
        <v>23</v>
      </c>
      <c r="N135" s="201" t="s">
        <v>45</v>
      </c>
      <c r="O135" s="43"/>
      <c r="P135" s="202">
        <f>O135*H135</f>
        <v>0</v>
      </c>
      <c r="Q135" s="202">
        <v>0.00014</v>
      </c>
      <c r="R135" s="202">
        <f>Q135*H135</f>
        <v>0.010136</v>
      </c>
      <c r="S135" s="202">
        <v>0</v>
      </c>
      <c r="T135" s="203">
        <f>S135*H135</f>
        <v>0</v>
      </c>
      <c r="AR135" s="24" t="s">
        <v>149</v>
      </c>
      <c r="AT135" s="24" t="s">
        <v>144</v>
      </c>
      <c r="AU135" s="24" t="s">
        <v>84</v>
      </c>
      <c r="AY135" s="24" t="s">
        <v>142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79</v>
      </c>
      <c r="BK135" s="204">
        <f>ROUND(I135*H135,2)</f>
        <v>0</v>
      </c>
      <c r="BL135" s="24" t="s">
        <v>149</v>
      </c>
      <c r="BM135" s="24" t="s">
        <v>205</v>
      </c>
    </row>
    <row r="136" spans="2:51" s="11" customFormat="1" ht="13.5">
      <c r="B136" s="205"/>
      <c r="C136" s="206"/>
      <c r="D136" s="207" t="s">
        <v>151</v>
      </c>
      <c r="E136" s="208" t="s">
        <v>23</v>
      </c>
      <c r="F136" s="209" t="s">
        <v>206</v>
      </c>
      <c r="G136" s="206"/>
      <c r="H136" s="210">
        <v>14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151</v>
      </c>
      <c r="AU136" s="216" t="s">
        <v>84</v>
      </c>
      <c r="AV136" s="11" t="s">
        <v>84</v>
      </c>
      <c r="AW136" s="11" t="s">
        <v>38</v>
      </c>
      <c r="AX136" s="11" t="s">
        <v>74</v>
      </c>
      <c r="AY136" s="216" t="s">
        <v>142</v>
      </c>
    </row>
    <row r="137" spans="2:51" s="11" customFormat="1" ht="13.5">
      <c r="B137" s="205"/>
      <c r="C137" s="206"/>
      <c r="D137" s="207" t="s">
        <v>151</v>
      </c>
      <c r="E137" s="208" t="s">
        <v>23</v>
      </c>
      <c r="F137" s="209" t="s">
        <v>207</v>
      </c>
      <c r="G137" s="206"/>
      <c r="H137" s="210">
        <v>44.4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151</v>
      </c>
      <c r="AU137" s="216" t="s">
        <v>84</v>
      </c>
      <c r="AV137" s="11" t="s">
        <v>84</v>
      </c>
      <c r="AW137" s="11" t="s">
        <v>38</v>
      </c>
      <c r="AX137" s="11" t="s">
        <v>74</v>
      </c>
      <c r="AY137" s="216" t="s">
        <v>142</v>
      </c>
    </row>
    <row r="138" spans="2:51" s="11" customFormat="1" ht="13.5">
      <c r="B138" s="205"/>
      <c r="C138" s="206"/>
      <c r="D138" s="207" t="s">
        <v>151</v>
      </c>
      <c r="E138" s="208" t="s">
        <v>23</v>
      </c>
      <c r="F138" s="209" t="s">
        <v>208</v>
      </c>
      <c r="G138" s="206"/>
      <c r="H138" s="210">
        <v>14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151</v>
      </c>
      <c r="AU138" s="216" t="s">
        <v>84</v>
      </c>
      <c r="AV138" s="11" t="s">
        <v>84</v>
      </c>
      <c r="AW138" s="11" t="s">
        <v>38</v>
      </c>
      <c r="AX138" s="11" t="s">
        <v>74</v>
      </c>
      <c r="AY138" s="216" t="s">
        <v>142</v>
      </c>
    </row>
    <row r="139" spans="2:51" s="13" customFormat="1" ht="13.5">
      <c r="B139" s="228"/>
      <c r="C139" s="229"/>
      <c r="D139" s="230" t="s">
        <v>151</v>
      </c>
      <c r="E139" s="231" t="s">
        <v>23</v>
      </c>
      <c r="F139" s="232" t="s">
        <v>158</v>
      </c>
      <c r="G139" s="229"/>
      <c r="H139" s="233">
        <v>72.4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151</v>
      </c>
      <c r="AU139" s="239" t="s">
        <v>84</v>
      </c>
      <c r="AV139" s="13" t="s">
        <v>149</v>
      </c>
      <c r="AW139" s="13" t="s">
        <v>38</v>
      </c>
      <c r="AX139" s="13" t="s">
        <v>79</v>
      </c>
      <c r="AY139" s="239" t="s">
        <v>142</v>
      </c>
    </row>
    <row r="140" spans="2:65" s="1" customFormat="1" ht="31.5" customHeight="1">
      <c r="B140" s="42"/>
      <c r="C140" s="193" t="s">
        <v>209</v>
      </c>
      <c r="D140" s="193" t="s">
        <v>144</v>
      </c>
      <c r="E140" s="194" t="s">
        <v>210</v>
      </c>
      <c r="F140" s="195" t="s">
        <v>211</v>
      </c>
      <c r="G140" s="196" t="s">
        <v>182</v>
      </c>
      <c r="H140" s="197">
        <v>72.4</v>
      </c>
      <c r="I140" s="198"/>
      <c r="J140" s="199">
        <f>ROUND(I140*H140,2)</f>
        <v>0</v>
      </c>
      <c r="K140" s="195" t="s">
        <v>148</v>
      </c>
      <c r="L140" s="62"/>
      <c r="M140" s="200" t="s">
        <v>23</v>
      </c>
      <c r="N140" s="201" t="s">
        <v>45</v>
      </c>
      <c r="O140" s="43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149</v>
      </c>
      <c r="AT140" s="24" t="s">
        <v>144</v>
      </c>
      <c r="AU140" s="24" t="s">
        <v>84</v>
      </c>
      <c r="AY140" s="24" t="s">
        <v>142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79</v>
      </c>
      <c r="BK140" s="204">
        <f>ROUND(I140*H140,2)</f>
        <v>0</v>
      </c>
      <c r="BL140" s="24" t="s">
        <v>149</v>
      </c>
      <c r="BM140" s="24" t="s">
        <v>212</v>
      </c>
    </row>
    <row r="141" spans="2:65" s="1" customFormat="1" ht="22.5" customHeight="1">
      <c r="B141" s="42"/>
      <c r="C141" s="193" t="s">
        <v>213</v>
      </c>
      <c r="D141" s="193" t="s">
        <v>144</v>
      </c>
      <c r="E141" s="194" t="s">
        <v>214</v>
      </c>
      <c r="F141" s="195" t="s">
        <v>215</v>
      </c>
      <c r="G141" s="196" t="s">
        <v>216</v>
      </c>
      <c r="H141" s="197">
        <v>92.23</v>
      </c>
      <c r="I141" s="198"/>
      <c r="J141" s="199">
        <f>ROUND(I141*H141,2)</f>
        <v>0</v>
      </c>
      <c r="K141" s="195" t="s">
        <v>148</v>
      </c>
      <c r="L141" s="62"/>
      <c r="M141" s="200" t="s">
        <v>23</v>
      </c>
      <c r="N141" s="201" t="s">
        <v>45</v>
      </c>
      <c r="O141" s="43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4" t="s">
        <v>149</v>
      </c>
      <c r="AT141" s="24" t="s">
        <v>144</v>
      </c>
      <c r="AU141" s="24" t="s">
        <v>84</v>
      </c>
      <c r="AY141" s="24" t="s">
        <v>142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79</v>
      </c>
      <c r="BK141" s="204">
        <f>ROUND(I141*H141,2)</f>
        <v>0</v>
      </c>
      <c r="BL141" s="24" t="s">
        <v>149</v>
      </c>
      <c r="BM141" s="24" t="s">
        <v>217</v>
      </c>
    </row>
    <row r="142" spans="2:51" s="11" customFormat="1" ht="13.5">
      <c r="B142" s="205"/>
      <c r="C142" s="206"/>
      <c r="D142" s="207" t="s">
        <v>151</v>
      </c>
      <c r="E142" s="208" t="s">
        <v>23</v>
      </c>
      <c r="F142" s="209" t="s">
        <v>218</v>
      </c>
      <c r="G142" s="206"/>
      <c r="H142" s="210">
        <v>35.46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151</v>
      </c>
      <c r="AU142" s="216" t="s">
        <v>84</v>
      </c>
      <c r="AV142" s="11" t="s">
        <v>84</v>
      </c>
      <c r="AW142" s="11" t="s">
        <v>38</v>
      </c>
      <c r="AX142" s="11" t="s">
        <v>74</v>
      </c>
      <c r="AY142" s="216" t="s">
        <v>142</v>
      </c>
    </row>
    <row r="143" spans="2:51" s="11" customFormat="1" ht="13.5">
      <c r="B143" s="205"/>
      <c r="C143" s="206"/>
      <c r="D143" s="207" t="s">
        <v>151</v>
      </c>
      <c r="E143" s="208" t="s">
        <v>23</v>
      </c>
      <c r="F143" s="209" t="s">
        <v>219</v>
      </c>
      <c r="G143" s="206"/>
      <c r="H143" s="210">
        <v>12.708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151</v>
      </c>
      <c r="AU143" s="216" t="s">
        <v>84</v>
      </c>
      <c r="AV143" s="11" t="s">
        <v>84</v>
      </c>
      <c r="AW143" s="11" t="s">
        <v>38</v>
      </c>
      <c r="AX143" s="11" t="s">
        <v>74</v>
      </c>
      <c r="AY143" s="216" t="s">
        <v>142</v>
      </c>
    </row>
    <row r="144" spans="2:51" s="11" customFormat="1" ht="13.5">
      <c r="B144" s="205"/>
      <c r="C144" s="206"/>
      <c r="D144" s="207" t="s">
        <v>151</v>
      </c>
      <c r="E144" s="208" t="s">
        <v>23</v>
      </c>
      <c r="F144" s="209" t="s">
        <v>220</v>
      </c>
      <c r="G144" s="206"/>
      <c r="H144" s="210">
        <v>37.62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151</v>
      </c>
      <c r="AU144" s="216" t="s">
        <v>84</v>
      </c>
      <c r="AV144" s="11" t="s">
        <v>84</v>
      </c>
      <c r="AW144" s="11" t="s">
        <v>38</v>
      </c>
      <c r="AX144" s="11" t="s">
        <v>74</v>
      </c>
      <c r="AY144" s="216" t="s">
        <v>142</v>
      </c>
    </row>
    <row r="145" spans="2:51" s="11" customFormat="1" ht="13.5">
      <c r="B145" s="205"/>
      <c r="C145" s="206"/>
      <c r="D145" s="207" t="s">
        <v>151</v>
      </c>
      <c r="E145" s="208" t="s">
        <v>23</v>
      </c>
      <c r="F145" s="209" t="s">
        <v>221</v>
      </c>
      <c r="G145" s="206"/>
      <c r="H145" s="210">
        <v>12.168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151</v>
      </c>
      <c r="AU145" s="216" t="s">
        <v>84</v>
      </c>
      <c r="AV145" s="11" t="s">
        <v>84</v>
      </c>
      <c r="AW145" s="11" t="s">
        <v>38</v>
      </c>
      <c r="AX145" s="11" t="s">
        <v>74</v>
      </c>
      <c r="AY145" s="216" t="s">
        <v>142</v>
      </c>
    </row>
    <row r="146" spans="2:51" s="12" customFormat="1" ht="13.5">
      <c r="B146" s="217"/>
      <c r="C146" s="218"/>
      <c r="D146" s="207" t="s">
        <v>151</v>
      </c>
      <c r="E146" s="219" t="s">
        <v>23</v>
      </c>
      <c r="F146" s="220" t="s">
        <v>155</v>
      </c>
      <c r="G146" s="218"/>
      <c r="H146" s="221">
        <v>97.956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151</v>
      </c>
      <c r="AU146" s="227" t="s">
        <v>84</v>
      </c>
      <c r="AV146" s="12" t="s">
        <v>156</v>
      </c>
      <c r="AW146" s="12" t="s">
        <v>38</v>
      </c>
      <c r="AX146" s="12" t="s">
        <v>74</v>
      </c>
      <c r="AY146" s="227" t="s">
        <v>142</v>
      </c>
    </row>
    <row r="147" spans="2:51" s="11" customFormat="1" ht="13.5">
      <c r="B147" s="205"/>
      <c r="C147" s="206"/>
      <c r="D147" s="207" t="s">
        <v>151</v>
      </c>
      <c r="E147" s="208" t="s">
        <v>23</v>
      </c>
      <c r="F147" s="209" t="s">
        <v>222</v>
      </c>
      <c r="G147" s="206"/>
      <c r="H147" s="210">
        <v>-5.726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151</v>
      </c>
      <c r="AU147" s="216" t="s">
        <v>84</v>
      </c>
      <c r="AV147" s="11" t="s">
        <v>84</v>
      </c>
      <c r="AW147" s="11" t="s">
        <v>38</v>
      </c>
      <c r="AX147" s="11" t="s">
        <v>74</v>
      </c>
      <c r="AY147" s="216" t="s">
        <v>142</v>
      </c>
    </row>
    <row r="148" spans="2:51" s="13" customFormat="1" ht="13.5">
      <c r="B148" s="228"/>
      <c r="C148" s="229"/>
      <c r="D148" s="230" t="s">
        <v>151</v>
      </c>
      <c r="E148" s="231" t="s">
        <v>23</v>
      </c>
      <c r="F148" s="232" t="s">
        <v>158</v>
      </c>
      <c r="G148" s="229"/>
      <c r="H148" s="233">
        <v>92.23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151</v>
      </c>
      <c r="AU148" s="239" t="s">
        <v>84</v>
      </c>
      <c r="AV148" s="13" t="s">
        <v>149</v>
      </c>
      <c r="AW148" s="13" t="s">
        <v>38</v>
      </c>
      <c r="AX148" s="13" t="s">
        <v>79</v>
      </c>
      <c r="AY148" s="239" t="s">
        <v>142</v>
      </c>
    </row>
    <row r="149" spans="2:65" s="1" customFormat="1" ht="31.5" customHeight="1">
      <c r="B149" s="42"/>
      <c r="C149" s="193" t="s">
        <v>223</v>
      </c>
      <c r="D149" s="193" t="s">
        <v>144</v>
      </c>
      <c r="E149" s="194" t="s">
        <v>224</v>
      </c>
      <c r="F149" s="195" t="s">
        <v>225</v>
      </c>
      <c r="G149" s="196" t="s">
        <v>216</v>
      </c>
      <c r="H149" s="197">
        <v>46.115</v>
      </c>
      <c r="I149" s="198"/>
      <c r="J149" s="199">
        <f>ROUND(I149*H149,2)</f>
        <v>0</v>
      </c>
      <c r="K149" s="195" t="s">
        <v>148</v>
      </c>
      <c r="L149" s="62"/>
      <c r="M149" s="200" t="s">
        <v>23</v>
      </c>
      <c r="N149" s="201" t="s">
        <v>45</v>
      </c>
      <c r="O149" s="43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4" t="s">
        <v>149</v>
      </c>
      <c r="AT149" s="24" t="s">
        <v>144</v>
      </c>
      <c r="AU149" s="24" t="s">
        <v>84</v>
      </c>
      <c r="AY149" s="24" t="s">
        <v>142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79</v>
      </c>
      <c r="BK149" s="204">
        <f>ROUND(I149*H149,2)</f>
        <v>0</v>
      </c>
      <c r="BL149" s="24" t="s">
        <v>149</v>
      </c>
      <c r="BM149" s="24" t="s">
        <v>226</v>
      </c>
    </row>
    <row r="150" spans="2:51" s="11" customFormat="1" ht="13.5">
      <c r="B150" s="205"/>
      <c r="C150" s="206"/>
      <c r="D150" s="230" t="s">
        <v>151</v>
      </c>
      <c r="E150" s="206"/>
      <c r="F150" s="241" t="s">
        <v>227</v>
      </c>
      <c r="G150" s="206"/>
      <c r="H150" s="242">
        <v>46.115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151</v>
      </c>
      <c r="AU150" s="216" t="s">
        <v>84</v>
      </c>
      <c r="AV150" s="11" t="s">
        <v>84</v>
      </c>
      <c r="AW150" s="11" t="s">
        <v>6</v>
      </c>
      <c r="AX150" s="11" t="s">
        <v>79</v>
      </c>
      <c r="AY150" s="216" t="s">
        <v>142</v>
      </c>
    </row>
    <row r="151" spans="2:65" s="1" customFormat="1" ht="22.5" customHeight="1">
      <c r="B151" s="42"/>
      <c r="C151" s="193" t="s">
        <v>228</v>
      </c>
      <c r="D151" s="193" t="s">
        <v>144</v>
      </c>
      <c r="E151" s="194" t="s">
        <v>229</v>
      </c>
      <c r="F151" s="195" t="s">
        <v>230</v>
      </c>
      <c r="G151" s="196" t="s">
        <v>216</v>
      </c>
      <c r="H151" s="197">
        <v>32.49</v>
      </c>
      <c r="I151" s="198"/>
      <c r="J151" s="199">
        <f>ROUND(I151*H151,2)</f>
        <v>0</v>
      </c>
      <c r="K151" s="195" t="s">
        <v>148</v>
      </c>
      <c r="L151" s="62"/>
      <c r="M151" s="200" t="s">
        <v>23</v>
      </c>
      <c r="N151" s="201" t="s">
        <v>45</v>
      </c>
      <c r="O151" s="43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4" t="s">
        <v>149</v>
      </c>
      <c r="AT151" s="24" t="s">
        <v>144</v>
      </c>
      <c r="AU151" s="24" t="s">
        <v>84</v>
      </c>
      <c r="AY151" s="24" t="s">
        <v>142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79</v>
      </c>
      <c r="BK151" s="204">
        <f>ROUND(I151*H151,2)</f>
        <v>0</v>
      </c>
      <c r="BL151" s="24" t="s">
        <v>149</v>
      </c>
      <c r="BM151" s="24" t="s">
        <v>231</v>
      </c>
    </row>
    <row r="152" spans="2:51" s="11" customFormat="1" ht="13.5">
      <c r="B152" s="205"/>
      <c r="C152" s="206"/>
      <c r="D152" s="230" t="s">
        <v>151</v>
      </c>
      <c r="E152" s="240" t="s">
        <v>23</v>
      </c>
      <c r="F152" s="241" t="s">
        <v>232</v>
      </c>
      <c r="G152" s="206"/>
      <c r="H152" s="242">
        <v>32.49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151</v>
      </c>
      <c r="AU152" s="216" t="s">
        <v>84</v>
      </c>
      <c r="AV152" s="11" t="s">
        <v>84</v>
      </c>
      <c r="AW152" s="11" t="s">
        <v>38</v>
      </c>
      <c r="AX152" s="11" t="s">
        <v>79</v>
      </c>
      <c r="AY152" s="216" t="s">
        <v>142</v>
      </c>
    </row>
    <row r="153" spans="2:65" s="1" customFormat="1" ht="31.5" customHeight="1">
      <c r="B153" s="42"/>
      <c r="C153" s="193" t="s">
        <v>10</v>
      </c>
      <c r="D153" s="193" t="s">
        <v>144</v>
      </c>
      <c r="E153" s="194" t="s">
        <v>233</v>
      </c>
      <c r="F153" s="195" t="s">
        <v>234</v>
      </c>
      <c r="G153" s="196" t="s">
        <v>216</v>
      </c>
      <c r="H153" s="197">
        <v>32.49</v>
      </c>
      <c r="I153" s="198"/>
      <c r="J153" s="199">
        <f>ROUND(I153*H153,2)</f>
        <v>0</v>
      </c>
      <c r="K153" s="195" t="s">
        <v>148</v>
      </c>
      <c r="L153" s="62"/>
      <c r="M153" s="200" t="s">
        <v>23</v>
      </c>
      <c r="N153" s="201" t="s">
        <v>45</v>
      </c>
      <c r="O153" s="43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4" t="s">
        <v>149</v>
      </c>
      <c r="AT153" s="24" t="s">
        <v>144</v>
      </c>
      <c r="AU153" s="24" t="s">
        <v>84</v>
      </c>
      <c r="AY153" s="24" t="s">
        <v>142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79</v>
      </c>
      <c r="BK153" s="204">
        <f>ROUND(I153*H153,2)</f>
        <v>0</v>
      </c>
      <c r="BL153" s="24" t="s">
        <v>149</v>
      </c>
      <c r="BM153" s="24" t="s">
        <v>235</v>
      </c>
    </row>
    <row r="154" spans="2:65" s="1" customFormat="1" ht="22.5" customHeight="1">
      <c r="B154" s="42"/>
      <c r="C154" s="193" t="s">
        <v>236</v>
      </c>
      <c r="D154" s="193" t="s">
        <v>144</v>
      </c>
      <c r="E154" s="194" t="s">
        <v>237</v>
      </c>
      <c r="F154" s="195" t="s">
        <v>238</v>
      </c>
      <c r="G154" s="196" t="s">
        <v>216</v>
      </c>
      <c r="H154" s="197">
        <v>32.49</v>
      </c>
      <c r="I154" s="198"/>
      <c r="J154" s="199">
        <f>ROUND(I154*H154,2)</f>
        <v>0</v>
      </c>
      <c r="K154" s="195" t="s">
        <v>148</v>
      </c>
      <c r="L154" s="62"/>
      <c r="M154" s="200" t="s">
        <v>23</v>
      </c>
      <c r="N154" s="201" t="s">
        <v>45</v>
      </c>
      <c r="O154" s="4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149</v>
      </c>
      <c r="AT154" s="24" t="s">
        <v>144</v>
      </c>
      <c r="AU154" s="24" t="s">
        <v>84</v>
      </c>
      <c r="AY154" s="24" t="s">
        <v>142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79</v>
      </c>
      <c r="BK154" s="204">
        <f>ROUND(I154*H154,2)</f>
        <v>0</v>
      </c>
      <c r="BL154" s="24" t="s">
        <v>149</v>
      </c>
      <c r="BM154" s="24" t="s">
        <v>239</v>
      </c>
    </row>
    <row r="155" spans="2:51" s="11" customFormat="1" ht="13.5">
      <c r="B155" s="205"/>
      <c r="C155" s="206"/>
      <c r="D155" s="207" t="s">
        <v>151</v>
      </c>
      <c r="E155" s="208" t="s">
        <v>23</v>
      </c>
      <c r="F155" s="209" t="s">
        <v>240</v>
      </c>
      <c r="G155" s="206"/>
      <c r="H155" s="210">
        <v>92.23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151</v>
      </c>
      <c r="AU155" s="216" t="s">
        <v>84</v>
      </c>
      <c r="AV155" s="11" t="s">
        <v>84</v>
      </c>
      <c r="AW155" s="11" t="s">
        <v>38</v>
      </c>
      <c r="AX155" s="11" t="s">
        <v>74</v>
      </c>
      <c r="AY155" s="216" t="s">
        <v>142</v>
      </c>
    </row>
    <row r="156" spans="2:51" s="11" customFormat="1" ht="13.5">
      <c r="B156" s="205"/>
      <c r="C156" s="206"/>
      <c r="D156" s="207" t="s">
        <v>151</v>
      </c>
      <c r="E156" s="208" t="s">
        <v>23</v>
      </c>
      <c r="F156" s="209" t="s">
        <v>241</v>
      </c>
      <c r="G156" s="206"/>
      <c r="H156" s="210">
        <v>-59.74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151</v>
      </c>
      <c r="AU156" s="216" t="s">
        <v>84</v>
      </c>
      <c r="AV156" s="11" t="s">
        <v>84</v>
      </c>
      <c r="AW156" s="11" t="s">
        <v>38</v>
      </c>
      <c r="AX156" s="11" t="s">
        <v>74</v>
      </c>
      <c r="AY156" s="216" t="s">
        <v>142</v>
      </c>
    </row>
    <row r="157" spans="2:51" s="13" customFormat="1" ht="13.5">
      <c r="B157" s="228"/>
      <c r="C157" s="229"/>
      <c r="D157" s="230" t="s">
        <v>151</v>
      </c>
      <c r="E157" s="231" t="s">
        <v>23</v>
      </c>
      <c r="F157" s="232" t="s">
        <v>158</v>
      </c>
      <c r="G157" s="229"/>
      <c r="H157" s="233">
        <v>32.49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151</v>
      </c>
      <c r="AU157" s="239" t="s">
        <v>84</v>
      </c>
      <c r="AV157" s="13" t="s">
        <v>149</v>
      </c>
      <c r="AW157" s="13" t="s">
        <v>38</v>
      </c>
      <c r="AX157" s="13" t="s">
        <v>79</v>
      </c>
      <c r="AY157" s="239" t="s">
        <v>142</v>
      </c>
    </row>
    <row r="158" spans="2:65" s="1" customFormat="1" ht="31.5" customHeight="1">
      <c r="B158" s="42"/>
      <c r="C158" s="193" t="s">
        <v>242</v>
      </c>
      <c r="D158" s="193" t="s">
        <v>144</v>
      </c>
      <c r="E158" s="194" t="s">
        <v>243</v>
      </c>
      <c r="F158" s="195" t="s">
        <v>244</v>
      </c>
      <c r="G158" s="196" t="s">
        <v>216</v>
      </c>
      <c r="H158" s="197">
        <v>324.9</v>
      </c>
      <c r="I158" s="198"/>
      <c r="J158" s="199">
        <f>ROUND(I158*H158,2)</f>
        <v>0</v>
      </c>
      <c r="K158" s="195" t="s">
        <v>148</v>
      </c>
      <c r="L158" s="62"/>
      <c r="M158" s="200" t="s">
        <v>23</v>
      </c>
      <c r="N158" s="201" t="s">
        <v>45</v>
      </c>
      <c r="O158" s="43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4" t="s">
        <v>149</v>
      </c>
      <c r="AT158" s="24" t="s">
        <v>144</v>
      </c>
      <c r="AU158" s="24" t="s">
        <v>84</v>
      </c>
      <c r="AY158" s="24" t="s">
        <v>142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79</v>
      </c>
      <c r="BK158" s="204">
        <f>ROUND(I158*H158,2)</f>
        <v>0</v>
      </c>
      <c r="BL158" s="24" t="s">
        <v>149</v>
      </c>
      <c r="BM158" s="24" t="s">
        <v>245</v>
      </c>
    </row>
    <row r="159" spans="2:51" s="11" customFormat="1" ht="13.5">
      <c r="B159" s="205"/>
      <c r="C159" s="206"/>
      <c r="D159" s="230" t="s">
        <v>151</v>
      </c>
      <c r="E159" s="206"/>
      <c r="F159" s="241" t="s">
        <v>246</v>
      </c>
      <c r="G159" s="206"/>
      <c r="H159" s="242">
        <v>324.9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151</v>
      </c>
      <c r="AU159" s="216" t="s">
        <v>84</v>
      </c>
      <c r="AV159" s="11" t="s">
        <v>84</v>
      </c>
      <c r="AW159" s="11" t="s">
        <v>6</v>
      </c>
      <c r="AX159" s="11" t="s">
        <v>79</v>
      </c>
      <c r="AY159" s="216" t="s">
        <v>142</v>
      </c>
    </row>
    <row r="160" spans="2:65" s="1" customFormat="1" ht="22.5" customHeight="1">
      <c r="B160" s="42"/>
      <c r="C160" s="193" t="s">
        <v>247</v>
      </c>
      <c r="D160" s="193" t="s">
        <v>144</v>
      </c>
      <c r="E160" s="194" t="s">
        <v>248</v>
      </c>
      <c r="F160" s="195" t="s">
        <v>249</v>
      </c>
      <c r="G160" s="196" t="s">
        <v>216</v>
      </c>
      <c r="H160" s="197">
        <v>32.49</v>
      </c>
      <c r="I160" s="198"/>
      <c r="J160" s="199">
        <f>ROUND(I160*H160,2)</f>
        <v>0</v>
      </c>
      <c r="K160" s="195" t="s">
        <v>148</v>
      </c>
      <c r="L160" s="62"/>
      <c r="M160" s="200" t="s">
        <v>23</v>
      </c>
      <c r="N160" s="201" t="s">
        <v>45</v>
      </c>
      <c r="O160" s="43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4" t="s">
        <v>149</v>
      </c>
      <c r="AT160" s="24" t="s">
        <v>144</v>
      </c>
      <c r="AU160" s="24" t="s">
        <v>84</v>
      </c>
      <c r="AY160" s="24" t="s">
        <v>142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4" t="s">
        <v>79</v>
      </c>
      <c r="BK160" s="204">
        <f>ROUND(I160*H160,2)</f>
        <v>0</v>
      </c>
      <c r="BL160" s="24" t="s">
        <v>149</v>
      </c>
      <c r="BM160" s="24" t="s">
        <v>250</v>
      </c>
    </row>
    <row r="161" spans="2:51" s="11" customFormat="1" ht="13.5">
      <c r="B161" s="205"/>
      <c r="C161" s="206"/>
      <c r="D161" s="207" t="s">
        <v>151</v>
      </c>
      <c r="E161" s="208" t="s">
        <v>23</v>
      </c>
      <c r="F161" s="209" t="s">
        <v>240</v>
      </c>
      <c r="G161" s="206"/>
      <c r="H161" s="210">
        <v>92.23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151</v>
      </c>
      <c r="AU161" s="216" t="s">
        <v>84</v>
      </c>
      <c r="AV161" s="11" t="s">
        <v>84</v>
      </c>
      <c r="AW161" s="11" t="s">
        <v>38</v>
      </c>
      <c r="AX161" s="11" t="s">
        <v>74</v>
      </c>
      <c r="AY161" s="216" t="s">
        <v>142</v>
      </c>
    </row>
    <row r="162" spans="2:51" s="11" customFormat="1" ht="13.5">
      <c r="B162" s="205"/>
      <c r="C162" s="206"/>
      <c r="D162" s="207" t="s">
        <v>151</v>
      </c>
      <c r="E162" s="208" t="s">
        <v>23</v>
      </c>
      <c r="F162" s="209" t="s">
        <v>241</v>
      </c>
      <c r="G162" s="206"/>
      <c r="H162" s="210">
        <v>-59.74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151</v>
      </c>
      <c r="AU162" s="216" t="s">
        <v>84</v>
      </c>
      <c r="AV162" s="11" t="s">
        <v>84</v>
      </c>
      <c r="AW162" s="11" t="s">
        <v>38</v>
      </c>
      <c r="AX162" s="11" t="s">
        <v>74</v>
      </c>
      <c r="AY162" s="216" t="s">
        <v>142</v>
      </c>
    </row>
    <row r="163" spans="2:51" s="13" customFormat="1" ht="13.5">
      <c r="B163" s="228"/>
      <c r="C163" s="229"/>
      <c r="D163" s="230" t="s">
        <v>151</v>
      </c>
      <c r="E163" s="231" t="s">
        <v>23</v>
      </c>
      <c r="F163" s="232" t="s">
        <v>158</v>
      </c>
      <c r="G163" s="229"/>
      <c r="H163" s="233">
        <v>32.49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151</v>
      </c>
      <c r="AU163" s="239" t="s">
        <v>84</v>
      </c>
      <c r="AV163" s="13" t="s">
        <v>149</v>
      </c>
      <c r="AW163" s="13" t="s">
        <v>38</v>
      </c>
      <c r="AX163" s="13" t="s">
        <v>79</v>
      </c>
      <c r="AY163" s="239" t="s">
        <v>142</v>
      </c>
    </row>
    <row r="164" spans="2:65" s="1" customFormat="1" ht="22.5" customHeight="1">
      <c r="B164" s="42"/>
      <c r="C164" s="193" t="s">
        <v>251</v>
      </c>
      <c r="D164" s="193" t="s">
        <v>144</v>
      </c>
      <c r="E164" s="194" t="s">
        <v>252</v>
      </c>
      <c r="F164" s="195" t="s">
        <v>253</v>
      </c>
      <c r="G164" s="196" t="s">
        <v>216</v>
      </c>
      <c r="H164" s="197">
        <v>32.49</v>
      </c>
      <c r="I164" s="198"/>
      <c r="J164" s="199">
        <f>ROUND(I164*H164,2)</f>
        <v>0</v>
      </c>
      <c r="K164" s="195" t="s">
        <v>148</v>
      </c>
      <c r="L164" s="62"/>
      <c r="M164" s="200" t="s">
        <v>23</v>
      </c>
      <c r="N164" s="201" t="s">
        <v>45</v>
      </c>
      <c r="O164" s="43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4" t="s">
        <v>149</v>
      </c>
      <c r="AT164" s="24" t="s">
        <v>144</v>
      </c>
      <c r="AU164" s="24" t="s">
        <v>84</v>
      </c>
      <c r="AY164" s="24" t="s">
        <v>142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79</v>
      </c>
      <c r="BK164" s="204">
        <f>ROUND(I164*H164,2)</f>
        <v>0</v>
      </c>
      <c r="BL164" s="24" t="s">
        <v>149</v>
      </c>
      <c r="BM164" s="24" t="s">
        <v>254</v>
      </c>
    </row>
    <row r="165" spans="2:65" s="1" customFormat="1" ht="22.5" customHeight="1">
      <c r="B165" s="42"/>
      <c r="C165" s="193" t="s">
        <v>255</v>
      </c>
      <c r="D165" s="193" t="s">
        <v>144</v>
      </c>
      <c r="E165" s="194" t="s">
        <v>256</v>
      </c>
      <c r="F165" s="195" t="s">
        <v>257</v>
      </c>
      <c r="G165" s="196" t="s">
        <v>258</v>
      </c>
      <c r="H165" s="197">
        <v>58.482</v>
      </c>
      <c r="I165" s="198"/>
      <c r="J165" s="199">
        <f>ROUND(I165*H165,2)</f>
        <v>0</v>
      </c>
      <c r="K165" s="195" t="s">
        <v>148</v>
      </c>
      <c r="L165" s="62"/>
      <c r="M165" s="200" t="s">
        <v>23</v>
      </c>
      <c r="N165" s="201" t="s">
        <v>45</v>
      </c>
      <c r="O165" s="43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4" t="s">
        <v>149</v>
      </c>
      <c r="AT165" s="24" t="s">
        <v>144</v>
      </c>
      <c r="AU165" s="24" t="s">
        <v>84</v>
      </c>
      <c r="AY165" s="24" t="s">
        <v>142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4" t="s">
        <v>79</v>
      </c>
      <c r="BK165" s="204">
        <f>ROUND(I165*H165,2)</f>
        <v>0</v>
      </c>
      <c r="BL165" s="24" t="s">
        <v>149</v>
      </c>
      <c r="BM165" s="24" t="s">
        <v>259</v>
      </c>
    </row>
    <row r="166" spans="2:51" s="11" customFormat="1" ht="13.5">
      <c r="B166" s="205"/>
      <c r="C166" s="206"/>
      <c r="D166" s="230" t="s">
        <v>151</v>
      </c>
      <c r="E166" s="206"/>
      <c r="F166" s="241" t="s">
        <v>260</v>
      </c>
      <c r="G166" s="206"/>
      <c r="H166" s="242">
        <v>58.482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151</v>
      </c>
      <c r="AU166" s="216" t="s">
        <v>84</v>
      </c>
      <c r="AV166" s="11" t="s">
        <v>84</v>
      </c>
      <c r="AW166" s="11" t="s">
        <v>6</v>
      </c>
      <c r="AX166" s="11" t="s">
        <v>79</v>
      </c>
      <c r="AY166" s="216" t="s">
        <v>142</v>
      </c>
    </row>
    <row r="167" spans="2:65" s="1" customFormat="1" ht="22.5" customHeight="1">
      <c r="B167" s="42"/>
      <c r="C167" s="193" t="s">
        <v>9</v>
      </c>
      <c r="D167" s="193" t="s">
        <v>144</v>
      </c>
      <c r="E167" s="194" t="s">
        <v>261</v>
      </c>
      <c r="F167" s="195" t="s">
        <v>262</v>
      </c>
      <c r="G167" s="196" t="s">
        <v>216</v>
      </c>
      <c r="H167" s="197">
        <v>59.74</v>
      </c>
      <c r="I167" s="198"/>
      <c r="J167" s="199">
        <f>ROUND(I167*H167,2)</f>
        <v>0</v>
      </c>
      <c r="K167" s="195" t="s">
        <v>148</v>
      </c>
      <c r="L167" s="62"/>
      <c r="M167" s="200" t="s">
        <v>23</v>
      </c>
      <c r="N167" s="201" t="s">
        <v>45</v>
      </c>
      <c r="O167" s="43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4" t="s">
        <v>149</v>
      </c>
      <c r="AT167" s="24" t="s">
        <v>144</v>
      </c>
      <c r="AU167" s="24" t="s">
        <v>84</v>
      </c>
      <c r="AY167" s="24" t="s">
        <v>142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4" t="s">
        <v>79</v>
      </c>
      <c r="BK167" s="204">
        <f>ROUND(I167*H167,2)</f>
        <v>0</v>
      </c>
      <c r="BL167" s="24" t="s">
        <v>149</v>
      </c>
      <c r="BM167" s="24" t="s">
        <v>263</v>
      </c>
    </row>
    <row r="168" spans="2:51" s="11" customFormat="1" ht="13.5">
      <c r="B168" s="205"/>
      <c r="C168" s="206"/>
      <c r="D168" s="207" t="s">
        <v>151</v>
      </c>
      <c r="E168" s="208" t="s">
        <v>23</v>
      </c>
      <c r="F168" s="209" t="s">
        <v>240</v>
      </c>
      <c r="G168" s="206"/>
      <c r="H168" s="210">
        <v>92.23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151</v>
      </c>
      <c r="AU168" s="216" t="s">
        <v>84</v>
      </c>
      <c r="AV168" s="11" t="s">
        <v>84</v>
      </c>
      <c r="AW168" s="11" t="s">
        <v>38</v>
      </c>
      <c r="AX168" s="11" t="s">
        <v>74</v>
      </c>
      <c r="AY168" s="216" t="s">
        <v>142</v>
      </c>
    </row>
    <row r="169" spans="2:51" s="11" customFormat="1" ht="13.5">
      <c r="B169" s="205"/>
      <c r="C169" s="206"/>
      <c r="D169" s="207" t="s">
        <v>151</v>
      </c>
      <c r="E169" s="208" t="s">
        <v>23</v>
      </c>
      <c r="F169" s="209" t="s">
        <v>264</v>
      </c>
      <c r="G169" s="206"/>
      <c r="H169" s="210">
        <v>-32.49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151</v>
      </c>
      <c r="AU169" s="216" t="s">
        <v>84</v>
      </c>
      <c r="AV169" s="11" t="s">
        <v>84</v>
      </c>
      <c r="AW169" s="11" t="s">
        <v>38</v>
      </c>
      <c r="AX169" s="11" t="s">
        <v>74</v>
      </c>
      <c r="AY169" s="216" t="s">
        <v>142</v>
      </c>
    </row>
    <row r="170" spans="2:51" s="13" customFormat="1" ht="13.5">
      <c r="B170" s="228"/>
      <c r="C170" s="229"/>
      <c r="D170" s="230" t="s">
        <v>151</v>
      </c>
      <c r="E170" s="231" t="s">
        <v>23</v>
      </c>
      <c r="F170" s="232" t="s">
        <v>158</v>
      </c>
      <c r="G170" s="229"/>
      <c r="H170" s="233">
        <v>59.74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151</v>
      </c>
      <c r="AU170" s="239" t="s">
        <v>84</v>
      </c>
      <c r="AV170" s="13" t="s">
        <v>149</v>
      </c>
      <c r="AW170" s="13" t="s">
        <v>38</v>
      </c>
      <c r="AX170" s="13" t="s">
        <v>79</v>
      </c>
      <c r="AY170" s="239" t="s">
        <v>142</v>
      </c>
    </row>
    <row r="171" spans="2:65" s="1" customFormat="1" ht="22.5" customHeight="1">
      <c r="B171" s="42"/>
      <c r="C171" s="193" t="s">
        <v>265</v>
      </c>
      <c r="D171" s="193" t="s">
        <v>144</v>
      </c>
      <c r="E171" s="194" t="s">
        <v>266</v>
      </c>
      <c r="F171" s="195" t="s">
        <v>267</v>
      </c>
      <c r="G171" s="196" t="s">
        <v>147</v>
      </c>
      <c r="H171" s="197">
        <v>50</v>
      </c>
      <c r="I171" s="198"/>
      <c r="J171" s="199">
        <f>ROUND(I171*H171,2)</f>
        <v>0</v>
      </c>
      <c r="K171" s="195" t="s">
        <v>23</v>
      </c>
      <c r="L171" s="62"/>
      <c r="M171" s="200" t="s">
        <v>23</v>
      </c>
      <c r="N171" s="201" t="s">
        <v>45</v>
      </c>
      <c r="O171" s="43"/>
      <c r="P171" s="202">
        <f>O171*H171</f>
        <v>0</v>
      </c>
      <c r="Q171" s="202">
        <v>3E-05</v>
      </c>
      <c r="R171" s="202">
        <f>Q171*H171</f>
        <v>0.0015</v>
      </c>
      <c r="S171" s="202">
        <v>0</v>
      </c>
      <c r="T171" s="203">
        <f>S171*H171</f>
        <v>0</v>
      </c>
      <c r="AR171" s="24" t="s">
        <v>149</v>
      </c>
      <c r="AT171" s="24" t="s">
        <v>144</v>
      </c>
      <c r="AU171" s="24" t="s">
        <v>84</v>
      </c>
      <c r="AY171" s="24" t="s">
        <v>142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79</v>
      </c>
      <c r="BK171" s="204">
        <f>ROUND(I171*H171,2)</f>
        <v>0</v>
      </c>
      <c r="BL171" s="24" t="s">
        <v>149</v>
      </c>
      <c r="BM171" s="24" t="s">
        <v>268</v>
      </c>
    </row>
    <row r="172" spans="2:63" s="10" customFormat="1" ht="29.85" customHeight="1">
      <c r="B172" s="176"/>
      <c r="C172" s="177"/>
      <c r="D172" s="190" t="s">
        <v>73</v>
      </c>
      <c r="E172" s="191" t="s">
        <v>156</v>
      </c>
      <c r="F172" s="191" t="s">
        <v>269</v>
      </c>
      <c r="G172" s="177"/>
      <c r="H172" s="177"/>
      <c r="I172" s="180"/>
      <c r="J172" s="192">
        <f>BK172</f>
        <v>0</v>
      </c>
      <c r="K172" s="177"/>
      <c r="L172" s="182"/>
      <c r="M172" s="183"/>
      <c r="N172" s="184"/>
      <c r="O172" s="184"/>
      <c r="P172" s="185">
        <f>SUM(P173:P181)</f>
        <v>0</v>
      </c>
      <c r="Q172" s="184"/>
      <c r="R172" s="185">
        <f>SUM(R173:R181)</f>
        <v>1.96882155</v>
      </c>
      <c r="S172" s="184"/>
      <c r="T172" s="186">
        <f>SUM(T173:T181)</f>
        <v>0</v>
      </c>
      <c r="AR172" s="187" t="s">
        <v>79</v>
      </c>
      <c r="AT172" s="188" t="s">
        <v>73</v>
      </c>
      <c r="AU172" s="188" t="s">
        <v>79</v>
      </c>
      <c r="AY172" s="187" t="s">
        <v>142</v>
      </c>
      <c r="BK172" s="189">
        <f>SUM(BK173:BK181)</f>
        <v>0</v>
      </c>
    </row>
    <row r="173" spans="2:65" s="1" customFormat="1" ht="22.5" customHeight="1">
      <c r="B173" s="42"/>
      <c r="C173" s="193" t="s">
        <v>270</v>
      </c>
      <c r="D173" s="193" t="s">
        <v>144</v>
      </c>
      <c r="E173" s="194" t="s">
        <v>271</v>
      </c>
      <c r="F173" s="195" t="s">
        <v>272</v>
      </c>
      <c r="G173" s="196" t="s">
        <v>216</v>
      </c>
      <c r="H173" s="197">
        <v>0.72</v>
      </c>
      <c r="I173" s="198"/>
      <c r="J173" s="199">
        <f>ROUND(I173*H173,2)</f>
        <v>0</v>
      </c>
      <c r="K173" s="195" t="s">
        <v>148</v>
      </c>
      <c r="L173" s="62"/>
      <c r="M173" s="200" t="s">
        <v>23</v>
      </c>
      <c r="N173" s="201" t="s">
        <v>45</v>
      </c>
      <c r="O173" s="43"/>
      <c r="P173" s="202">
        <f>O173*H173</f>
        <v>0</v>
      </c>
      <c r="Q173" s="202">
        <v>2.45331</v>
      </c>
      <c r="R173" s="202">
        <f>Q173*H173</f>
        <v>1.7663832</v>
      </c>
      <c r="S173" s="202">
        <v>0</v>
      </c>
      <c r="T173" s="203">
        <f>S173*H173</f>
        <v>0</v>
      </c>
      <c r="AR173" s="24" t="s">
        <v>149</v>
      </c>
      <c r="AT173" s="24" t="s">
        <v>144</v>
      </c>
      <c r="AU173" s="24" t="s">
        <v>84</v>
      </c>
      <c r="AY173" s="24" t="s">
        <v>142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79</v>
      </c>
      <c r="BK173" s="204">
        <f>ROUND(I173*H173,2)</f>
        <v>0</v>
      </c>
      <c r="BL173" s="24" t="s">
        <v>149</v>
      </c>
      <c r="BM173" s="24" t="s">
        <v>273</v>
      </c>
    </row>
    <row r="174" spans="2:51" s="11" customFormat="1" ht="13.5">
      <c r="B174" s="205"/>
      <c r="C174" s="206"/>
      <c r="D174" s="230" t="s">
        <v>151</v>
      </c>
      <c r="E174" s="240" t="s">
        <v>23</v>
      </c>
      <c r="F174" s="241" t="s">
        <v>274</v>
      </c>
      <c r="G174" s="206"/>
      <c r="H174" s="242">
        <v>0.72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151</v>
      </c>
      <c r="AU174" s="216" t="s">
        <v>84</v>
      </c>
      <c r="AV174" s="11" t="s">
        <v>84</v>
      </c>
      <c r="AW174" s="11" t="s">
        <v>38</v>
      </c>
      <c r="AX174" s="11" t="s">
        <v>79</v>
      </c>
      <c r="AY174" s="216" t="s">
        <v>142</v>
      </c>
    </row>
    <row r="175" spans="2:65" s="1" customFormat="1" ht="31.5" customHeight="1">
      <c r="B175" s="42"/>
      <c r="C175" s="193" t="s">
        <v>275</v>
      </c>
      <c r="D175" s="193" t="s">
        <v>144</v>
      </c>
      <c r="E175" s="194" t="s">
        <v>276</v>
      </c>
      <c r="F175" s="195" t="s">
        <v>277</v>
      </c>
      <c r="G175" s="196" t="s">
        <v>147</v>
      </c>
      <c r="H175" s="197">
        <v>12.12</v>
      </c>
      <c r="I175" s="198"/>
      <c r="J175" s="199">
        <f>ROUND(I175*H175,2)</f>
        <v>0</v>
      </c>
      <c r="K175" s="195" t="s">
        <v>148</v>
      </c>
      <c r="L175" s="62"/>
      <c r="M175" s="200" t="s">
        <v>23</v>
      </c>
      <c r="N175" s="201" t="s">
        <v>45</v>
      </c>
      <c r="O175" s="43"/>
      <c r="P175" s="202">
        <f>O175*H175</f>
        <v>0</v>
      </c>
      <c r="Q175" s="202">
        <v>0.00094</v>
      </c>
      <c r="R175" s="202">
        <f>Q175*H175</f>
        <v>0.011392799999999998</v>
      </c>
      <c r="S175" s="202">
        <v>0</v>
      </c>
      <c r="T175" s="203">
        <f>S175*H175</f>
        <v>0</v>
      </c>
      <c r="AR175" s="24" t="s">
        <v>149</v>
      </c>
      <c r="AT175" s="24" t="s">
        <v>144</v>
      </c>
      <c r="AU175" s="24" t="s">
        <v>84</v>
      </c>
      <c r="AY175" s="24" t="s">
        <v>142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4" t="s">
        <v>79</v>
      </c>
      <c r="BK175" s="204">
        <f>ROUND(I175*H175,2)</f>
        <v>0</v>
      </c>
      <c r="BL175" s="24" t="s">
        <v>149</v>
      </c>
      <c r="BM175" s="24" t="s">
        <v>278</v>
      </c>
    </row>
    <row r="176" spans="2:51" s="11" customFormat="1" ht="13.5">
      <c r="B176" s="205"/>
      <c r="C176" s="206"/>
      <c r="D176" s="230" t="s">
        <v>151</v>
      </c>
      <c r="E176" s="240" t="s">
        <v>23</v>
      </c>
      <c r="F176" s="241" t="s">
        <v>279</v>
      </c>
      <c r="G176" s="206"/>
      <c r="H176" s="242">
        <v>12.12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151</v>
      </c>
      <c r="AU176" s="216" t="s">
        <v>84</v>
      </c>
      <c r="AV176" s="11" t="s">
        <v>84</v>
      </c>
      <c r="AW176" s="11" t="s">
        <v>38</v>
      </c>
      <c r="AX176" s="11" t="s">
        <v>79</v>
      </c>
      <c r="AY176" s="216" t="s">
        <v>142</v>
      </c>
    </row>
    <row r="177" spans="2:65" s="1" customFormat="1" ht="31.5" customHeight="1">
      <c r="B177" s="42"/>
      <c r="C177" s="193" t="s">
        <v>280</v>
      </c>
      <c r="D177" s="193" t="s">
        <v>144</v>
      </c>
      <c r="E177" s="194" t="s">
        <v>281</v>
      </c>
      <c r="F177" s="195" t="s">
        <v>282</v>
      </c>
      <c r="G177" s="196" t="s">
        <v>147</v>
      </c>
      <c r="H177" s="197">
        <v>12.12</v>
      </c>
      <c r="I177" s="198"/>
      <c r="J177" s="199">
        <f>ROUND(I177*H177,2)</f>
        <v>0</v>
      </c>
      <c r="K177" s="195" t="s">
        <v>148</v>
      </c>
      <c r="L177" s="62"/>
      <c r="M177" s="200" t="s">
        <v>23</v>
      </c>
      <c r="N177" s="201" t="s">
        <v>45</v>
      </c>
      <c r="O177" s="43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4" t="s">
        <v>149</v>
      </c>
      <c r="AT177" s="24" t="s">
        <v>144</v>
      </c>
      <c r="AU177" s="24" t="s">
        <v>84</v>
      </c>
      <c r="AY177" s="24" t="s">
        <v>142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79</v>
      </c>
      <c r="BK177" s="204">
        <f>ROUND(I177*H177,2)</f>
        <v>0</v>
      </c>
      <c r="BL177" s="24" t="s">
        <v>149</v>
      </c>
      <c r="BM177" s="24" t="s">
        <v>283</v>
      </c>
    </row>
    <row r="178" spans="2:65" s="1" customFormat="1" ht="31.5" customHeight="1">
      <c r="B178" s="42"/>
      <c r="C178" s="193" t="s">
        <v>284</v>
      </c>
      <c r="D178" s="193" t="s">
        <v>144</v>
      </c>
      <c r="E178" s="194" t="s">
        <v>285</v>
      </c>
      <c r="F178" s="195" t="s">
        <v>286</v>
      </c>
      <c r="G178" s="196" t="s">
        <v>258</v>
      </c>
      <c r="H178" s="197">
        <v>0.015</v>
      </c>
      <c r="I178" s="198"/>
      <c r="J178" s="199">
        <f>ROUND(I178*H178,2)</f>
        <v>0</v>
      </c>
      <c r="K178" s="195" t="s">
        <v>148</v>
      </c>
      <c r="L178" s="62"/>
      <c r="M178" s="200" t="s">
        <v>23</v>
      </c>
      <c r="N178" s="201" t="s">
        <v>45</v>
      </c>
      <c r="O178" s="43"/>
      <c r="P178" s="202">
        <f>O178*H178</f>
        <v>0</v>
      </c>
      <c r="Q178" s="202">
        <v>1.05037</v>
      </c>
      <c r="R178" s="202">
        <f>Q178*H178</f>
        <v>0.01575555</v>
      </c>
      <c r="S178" s="202">
        <v>0</v>
      </c>
      <c r="T178" s="203">
        <f>S178*H178</f>
        <v>0</v>
      </c>
      <c r="AR178" s="24" t="s">
        <v>149</v>
      </c>
      <c r="AT178" s="24" t="s">
        <v>144</v>
      </c>
      <c r="AU178" s="24" t="s">
        <v>84</v>
      </c>
      <c r="AY178" s="24" t="s">
        <v>142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79</v>
      </c>
      <c r="BK178" s="204">
        <f>ROUND(I178*H178,2)</f>
        <v>0</v>
      </c>
      <c r="BL178" s="24" t="s">
        <v>149</v>
      </c>
      <c r="BM178" s="24" t="s">
        <v>287</v>
      </c>
    </row>
    <row r="179" spans="2:51" s="11" customFormat="1" ht="13.5">
      <c r="B179" s="205"/>
      <c r="C179" s="206"/>
      <c r="D179" s="230" t="s">
        <v>151</v>
      </c>
      <c r="E179" s="240" t="s">
        <v>23</v>
      </c>
      <c r="F179" s="241" t="s">
        <v>288</v>
      </c>
      <c r="G179" s="206"/>
      <c r="H179" s="242">
        <v>0.015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151</v>
      </c>
      <c r="AU179" s="216" t="s">
        <v>84</v>
      </c>
      <c r="AV179" s="11" t="s">
        <v>84</v>
      </c>
      <c r="AW179" s="11" t="s">
        <v>38</v>
      </c>
      <c r="AX179" s="11" t="s">
        <v>79</v>
      </c>
      <c r="AY179" s="216" t="s">
        <v>142</v>
      </c>
    </row>
    <row r="180" spans="2:65" s="1" customFormat="1" ht="31.5" customHeight="1">
      <c r="B180" s="42"/>
      <c r="C180" s="193" t="s">
        <v>289</v>
      </c>
      <c r="D180" s="193" t="s">
        <v>144</v>
      </c>
      <c r="E180" s="194" t="s">
        <v>290</v>
      </c>
      <c r="F180" s="195" t="s">
        <v>291</v>
      </c>
      <c r="G180" s="196" t="s">
        <v>195</v>
      </c>
      <c r="H180" s="197">
        <v>1</v>
      </c>
      <c r="I180" s="198"/>
      <c r="J180" s="199">
        <f>ROUND(I180*H180,2)</f>
        <v>0</v>
      </c>
      <c r="K180" s="195" t="s">
        <v>23</v>
      </c>
      <c r="L180" s="62"/>
      <c r="M180" s="200" t="s">
        <v>23</v>
      </c>
      <c r="N180" s="201" t="s">
        <v>45</v>
      </c>
      <c r="O180" s="43"/>
      <c r="P180" s="202">
        <f>O180*H180</f>
        <v>0</v>
      </c>
      <c r="Q180" s="202">
        <v>0.0004</v>
      </c>
      <c r="R180" s="202">
        <f>Q180*H180</f>
        <v>0.0004</v>
      </c>
      <c r="S180" s="202">
        <v>0</v>
      </c>
      <c r="T180" s="203">
        <f>S180*H180</f>
        <v>0</v>
      </c>
      <c r="AR180" s="24" t="s">
        <v>149</v>
      </c>
      <c r="AT180" s="24" t="s">
        <v>144</v>
      </c>
      <c r="AU180" s="24" t="s">
        <v>84</v>
      </c>
      <c r="AY180" s="24" t="s">
        <v>142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4" t="s">
        <v>79</v>
      </c>
      <c r="BK180" s="204">
        <f>ROUND(I180*H180,2)</f>
        <v>0</v>
      </c>
      <c r="BL180" s="24" t="s">
        <v>149</v>
      </c>
      <c r="BM180" s="24" t="s">
        <v>292</v>
      </c>
    </row>
    <row r="181" spans="2:65" s="1" customFormat="1" ht="44.25" customHeight="1">
      <c r="B181" s="42"/>
      <c r="C181" s="193" t="s">
        <v>293</v>
      </c>
      <c r="D181" s="193" t="s">
        <v>144</v>
      </c>
      <c r="E181" s="194" t="s">
        <v>294</v>
      </c>
      <c r="F181" s="195" t="s">
        <v>295</v>
      </c>
      <c r="G181" s="196" t="s">
        <v>296</v>
      </c>
      <c r="H181" s="197">
        <v>1</v>
      </c>
      <c r="I181" s="198"/>
      <c r="J181" s="199">
        <f>ROUND(I181*H181,2)</f>
        <v>0</v>
      </c>
      <c r="K181" s="195" t="s">
        <v>23</v>
      </c>
      <c r="L181" s="62"/>
      <c r="M181" s="200" t="s">
        <v>23</v>
      </c>
      <c r="N181" s="201" t="s">
        <v>45</v>
      </c>
      <c r="O181" s="43"/>
      <c r="P181" s="202">
        <f>O181*H181</f>
        <v>0</v>
      </c>
      <c r="Q181" s="202">
        <v>0.17489</v>
      </c>
      <c r="R181" s="202">
        <f>Q181*H181</f>
        <v>0.17489</v>
      </c>
      <c r="S181" s="202">
        <v>0</v>
      </c>
      <c r="T181" s="203">
        <f>S181*H181</f>
        <v>0</v>
      </c>
      <c r="AR181" s="24" t="s">
        <v>149</v>
      </c>
      <c r="AT181" s="24" t="s">
        <v>144</v>
      </c>
      <c r="AU181" s="24" t="s">
        <v>84</v>
      </c>
      <c r="AY181" s="24" t="s">
        <v>142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79</v>
      </c>
      <c r="BK181" s="204">
        <f>ROUND(I181*H181,2)</f>
        <v>0</v>
      </c>
      <c r="BL181" s="24" t="s">
        <v>149</v>
      </c>
      <c r="BM181" s="24" t="s">
        <v>297</v>
      </c>
    </row>
    <row r="182" spans="2:63" s="10" customFormat="1" ht="29.85" customHeight="1">
      <c r="B182" s="176"/>
      <c r="C182" s="177"/>
      <c r="D182" s="190" t="s">
        <v>73</v>
      </c>
      <c r="E182" s="191" t="s">
        <v>173</v>
      </c>
      <c r="F182" s="191" t="s">
        <v>298</v>
      </c>
      <c r="G182" s="177"/>
      <c r="H182" s="177"/>
      <c r="I182" s="180"/>
      <c r="J182" s="192">
        <f>BK182</f>
        <v>0</v>
      </c>
      <c r="K182" s="177"/>
      <c r="L182" s="182"/>
      <c r="M182" s="183"/>
      <c r="N182" s="184"/>
      <c r="O182" s="184"/>
      <c r="P182" s="185">
        <f>SUM(P183:P189)</f>
        <v>0</v>
      </c>
      <c r="Q182" s="184"/>
      <c r="R182" s="185">
        <f>SUM(R183:R189)</f>
        <v>12.652377600000001</v>
      </c>
      <c r="S182" s="184"/>
      <c r="T182" s="186">
        <f>SUM(T183:T189)</f>
        <v>0</v>
      </c>
      <c r="AR182" s="187" t="s">
        <v>79</v>
      </c>
      <c r="AT182" s="188" t="s">
        <v>73</v>
      </c>
      <c r="AU182" s="188" t="s">
        <v>79</v>
      </c>
      <c r="AY182" s="187" t="s">
        <v>142</v>
      </c>
      <c r="BK182" s="189">
        <f>SUM(BK183:BK189)</f>
        <v>0</v>
      </c>
    </row>
    <row r="183" spans="2:65" s="1" customFormat="1" ht="22.5" customHeight="1">
      <c r="B183" s="42"/>
      <c r="C183" s="193" t="s">
        <v>299</v>
      </c>
      <c r="D183" s="193" t="s">
        <v>144</v>
      </c>
      <c r="E183" s="194" t="s">
        <v>300</v>
      </c>
      <c r="F183" s="195" t="s">
        <v>301</v>
      </c>
      <c r="G183" s="196" t="s">
        <v>147</v>
      </c>
      <c r="H183" s="197">
        <v>10.62</v>
      </c>
      <c r="I183" s="198"/>
      <c r="J183" s="199">
        <f>ROUND(I183*H183,2)</f>
        <v>0</v>
      </c>
      <c r="K183" s="195" t="s">
        <v>148</v>
      </c>
      <c r="L183" s="62"/>
      <c r="M183" s="200" t="s">
        <v>23</v>
      </c>
      <c r="N183" s="201" t="s">
        <v>45</v>
      </c>
      <c r="O183" s="43"/>
      <c r="P183" s="202">
        <f>O183*H183</f>
        <v>0</v>
      </c>
      <c r="Q183" s="202">
        <v>0.27994</v>
      </c>
      <c r="R183" s="202">
        <f>Q183*H183</f>
        <v>2.9729628</v>
      </c>
      <c r="S183" s="202">
        <v>0</v>
      </c>
      <c r="T183" s="203">
        <f>S183*H183</f>
        <v>0</v>
      </c>
      <c r="AR183" s="24" t="s">
        <v>149</v>
      </c>
      <c r="AT183" s="24" t="s">
        <v>144</v>
      </c>
      <c r="AU183" s="24" t="s">
        <v>84</v>
      </c>
      <c r="AY183" s="24" t="s">
        <v>142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79</v>
      </c>
      <c r="BK183" s="204">
        <f>ROUND(I183*H183,2)</f>
        <v>0</v>
      </c>
      <c r="BL183" s="24" t="s">
        <v>149</v>
      </c>
      <c r="BM183" s="24" t="s">
        <v>302</v>
      </c>
    </row>
    <row r="184" spans="2:51" s="11" customFormat="1" ht="13.5">
      <c r="B184" s="205"/>
      <c r="C184" s="206"/>
      <c r="D184" s="207" t="s">
        <v>151</v>
      </c>
      <c r="E184" s="208" t="s">
        <v>23</v>
      </c>
      <c r="F184" s="209" t="s">
        <v>303</v>
      </c>
      <c r="G184" s="206"/>
      <c r="H184" s="210">
        <v>10.62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151</v>
      </c>
      <c r="AU184" s="216" t="s">
        <v>84</v>
      </c>
      <c r="AV184" s="11" t="s">
        <v>84</v>
      </c>
      <c r="AW184" s="11" t="s">
        <v>38</v>
      </c>
      <c r="AX184" s="11" t="s">
        <v>74</v>
      </c>
      <c r="AY184" s="216" t="s">
        <v>142</v>
      </c>
    </row>
    <row r="185" spans="2:51" s="13" customFormat="1" ht="13.5">
      <c r="B185" s="228"/>
      <c r="C185" s="229"/>
      <c r="D185" s="230" t="s">
        <v>151</v>
      </c>
      <c r="E185" s="231" t="s">
        <v>23</v>
      </c>
      <c r="F185" s="232" t="s">
        <v>158</v>
      </c>
      <c r="G185" s="229"/>
      <c r="H185" s="233">
        <v>10.62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151</v>
      </c>
      <c r="AU185" s="239" t="s">
        <v>84</v>
      </c>
      <c r="AV185" s="13" t="s">
        <v>149</v>
      </c>
      <c r="AW185" s="13" t="s">
        <v>38</v>
      </c>
      <c r="AX185" s="13" t="s">
        <v>79</v>
      </c>
      <c r="AY185" s="239" t="s">
        <v>142</v>
      </c>
    </row>
    <row r="186" spans="2:65" s="1" customFormat="1" ht="22.5" customHeight="1">
      <c r="B186" s="42"/>
      <c r="C186" s="193" t="s">
        <v>304</v>
      </c>
      <c r="D186" s="193" t="s">
        <v>144</v>
      </c>
      <c r="E186" s="194" t="s">
        <v>305</v>
      </c>
      <c r="F186" s="195" t="s">
        <v>306</v>
      </c>
      <c r="G186" s="196" t="s">
        <v>147</v>
      </c>
      <c r="H186" s="197">
        <v>10.62</v>
      </c>
      <c r="I186" s="198"/>
      <c r="J186" s="199">
        <f>ROUND(I186*H186,2)</f>
        <v>0</v>
      </c>
      <c r="K186" s="195" t="s">
        <v>23</v>
      </c>
      <c r="L186" s="62"/>
      <c r="M186" s="200" t="s">
        <v>23</v>
      </c>
      <c r="N186" s="201" t="s">
        <v>45</v>
      </c>
      <c r="O186" s="43"/>
      <c r="P186" s="202">
        <f>O186*H186</f>
        <v>0</v>
      </c>
      <c r="Q186" s="202">
        <v>0.3839</v>
      </c>
      <c r="R186" s="202">
        <f>Q186*H186</f>
        <v>4.077018</v>
      </c>
      <c r="S186" s="202">
        <v>0</v>
      </c>
      <c r="T186" s="203">
        <f>S186*H186</f>
        <v>0</v>
      </c>
      <c r="AR186" s="24" t="s">
        <v>149</v>
      </c>
      <c r="AT186" s="24" t="s">
        <v>144</v>
      </c>
      <c r="AU186" s="24" t="s">
        <v>84</v>
      </c>
      <c r="AY186" s="24" t="s">
        <v>142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79</v>
      </c>
      <c r="BK186" s="204">
        <f>ROUND(I186*H186,2)</f>
        <v>0</v>
      </c>
      <c r="BL186" s="24" t="s">
        <v>149</v>
      </c>
      <c r="BM186" s="24" t="s">
        <v>307</v>
      </c>
    </row>
    <row r="187" spans="2:51" s="11" customFormat="1" ht="13.5">
      <c r="B187" s="205"/>
      <c r="C187" s="206"/>
      <c r="D187" s="207" t="s">
        <v>151</v>
      </c>
      <c r="E187" s="208" t="s">
        <v>23</v>
      </c>
      <c r="F187" s="209" t="s">
        <v>308</v>
      </c>
      <c r="G187" s="206"/>
      <c r="H187" s="210">
        <v>10.62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151</v>
      </c>
      <c r="AU187" s="216" t="s">
        <v>84</v>
      </c>
      <c r="AV187" s="11" t="s">
        <v>84</v>
      </c>
      <c r="AW187" s="11" t="s">
        <v>38</v>
      </c>
      <c r="AX187" s="11" t="s">
        <v>74</v>
      </c>
      <c r="AY187" s="216" t="s">
        <v>142</v>
      </c>
    </row>
    <row r="188" spans="2:51" s="13" customFormat="1" ht="13.5">
      <c r="B188" s="228"/>
      <c r="C188" s="229"/>
      <c r="D188" s="230" t="s">
        <v>151</v>
      </c>
      <c r="E188" s="231" t="s">
        <v>23</v>
      </c>
      <c r="F188" s="232" t="s">
        <v>158</v>
      </c>
      <c r="G188" s="229"/>
      <c r="H188" s="233">
        <v>10.62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151</v>
      </c>
      <c r="AU188" s="239" t="s">
        <v>84</v>
      </c>
      <c r="AV188" s="13" t="s">
        <v>149</v>
      </c>
      <c r="AW188" s="13" t="s">
        <v>38</v>
      </c>
      <c r="AX188" s="13" t="s">
        <v>79</v>
      </c>
      <c r="AY188" s="239" t="s">
        <v>142</v>
      </c>
    </row>
    <row r="189" spans="2:65" s="1" customFormat="1" ht="31.5" customHeight="1">
      <c r="B189" s="42"/>
      <c r="C189" s="193" t="s">
        <v>309</v>
      </c>
      <c r="D189" s="193" t="s">
        <v>144</v>
      </c>
      <c r="E189" s="194" t="s">
        <v>310</v>
      </c>
      <c r="F189" s="195" t="s">
        <v>311</v>
      </c>
      <c r="G189" s="196" t="s">
        <v>147</v>
      </c>
      <c r="H189" s="197">
        <v>3.36</v>
      </c>
      <c r="I189" s="198"/>
      <c r="J189" s="199">
        <f>ROUND(I189*H189,2)</f>
        <v>0</v>
      </c>
      <c r="K189" s="195" t="s">
        <v>23</v>
      </c>
      <c r="L189" s="62"/>
      <c r="M189" s="200" t="s">
        <v>23</v>
      </c>
      <c r="N189" s="201" t="s">
        <v>45</v>
      </c>
      <c r="O189" s="43"/>
      <c r="P189" s="202">
        <f>O189*H189</f>
        <v>0</v>
      </c>
      <c r="Q189" s="202">
        <v>1.66738</v>
      </c>
      <c r="R189" s="202">
        <f>Q189*H189</f>
        <v>5.6023968</v>
      </c>
      <c r="S189" s="202">
        <v>0</v>
      </c>
      <c r="T189" s="203">
        <f>S189*H189</f>
        <v>0</v>
      </c>
      <c r="AR189" s="24" t="s">
        <v>149</v>
      </c>
      <c r="AT189" s="24" t="s">
        <v>144</v>
      </c>
      <c r="AU189" s="24" t="s">
        <v>84</v>
      </c>
      <c r="AY189" s="24" t="s">
        <v>142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4" t="s">
        <v>79</v>
      </c>
      <c r="BK189" s="204">
        <f>ROUND(I189*H189,2)</f>
        <v>0</v>
      </c>
      <c r="BL189" s="24" t="s">
        <v>149</v>
      </c>
      <c r="BM189" s="24" t="s">
        <v>312</v>
      </c>
    </row>
    <row r="190" spans="2:63" s="10" customFormat="1" ht="29.85" customHeight="1">
      <c r="B190" s="176"/>
      <c r="C190" s="177"/>
      <c r="D190" s="190" t="s">
        <v>73</v>
      </c>
      <c r="E190" s="191" t="s">
        <v>179</v>
      </c>
      <c r="F190" s="191" t="s">
        <v>313</v>
      </c>
      <c r="G190" s="177"/>
      <c r="H190" s="177"/>
      <c r="I190" s="180"/>
      <c r="J190" s="192">
        <f>BK190</f>
        <v>0</v>
      </c>
      <c r="K190" s="177"/>
      <c r="L190" s="182"/>
      <c r="M190" s="183"/>
      <c r="N190" s="184"/>
      <c r="O190" s="184"/>
      <c r="P190" s="185">
        <f>SUM(P191:P590)</f>
        <v>0</v>
      </c>
      <c r="Q190" s="184"/>
      <c r="R190" s="185">
        <f>SUM(R191:R590)</f>
        <v>121.53398540000002</v>
      </c>
      <c r="S190" s="184"/>
      <c r="T190" s="186">
        <f>SUM(T191:T590)</f>
        <v>0</v>
      </c>
      <c r="AR190" s="187" t="s">
        <v>79</v>
      </c>
      <c r="AT190" s="188" t="s">
        <v>73</v>
      </c>
      <c r="AU190" s="188" t="s">
        <v>79</v>
      </c>
      <c r="AY190" s="187" t="s">
        <v>142</v>
      </c>
      <c r="BK190" s="189">
        <f>SUM(BK191:BK590)</f>
        <v>0</v>
      </c>
    </row>
    <row r="191" spans="2:65" s="1" customFormat="1" ht="22.5" customHeight="1">
      <c r="B191" s="42"/>
      <c r="C191" s="193" t="s">
        <v>314</v>
      </c>
      <c r="D191" s="193" t="s">
        <v>144</v>
      </c>
      <c r="E191" s="194" t="s">
        <v>315</v>
      </c>
      <c r="F191" s="195" t="s">
        <v>316</v>
      </c>
      <c r="G191" s="196" t="s">
        <v>147</v>
      </c>
      <c r="H191" s="197">
        <v>2076.362</v>
      </c>
      <c r="I191" s="198"/>
      <c r="J191" s="199">
        <f>ROUND(I191*H191,2)</f>
        <v>0</v>
      </c>
      <c r="K191" s="195" t="s">
        <v>148</v>
      </c>
      <c r="L191" s="62"/>
      <c r="M191" s="200" t="s">
        <v>23</v>
      </c>
      <c r="N191" s="201" t="s">
        <v>45</v>
      </c>
      <c r="O191" s="43"/>
      <c r="P191" s="202">
        <f>O191*H191</f>
        <v>0</v>
      </c>
      <c r="Q191" s="202">
        <v>0.00489</v>
      </c>
      <c r="R191" s="202">
        <f>Q191*H191</f>
        <v>10.153410180000002</v>
      </c>
      <c r="S191" s="202">
        <v>0</v>
      </c>
      <c r="T191" s="203">
        <f>S191*H191</f>
        <v>0</v>
      </c>
      <c r="AR191" s="24" t="s">
        <v>149</v>
      </c>
      <c r="AT191" s="24" t="s">
        <v>144</v>
      </c>
      <c r="AU191" s="24" t="s">
        <v>84</v>
      </c>
      <c r="AY191" s="24" t="s">
        <v>142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4" t="s">
        <v>79</v>
      </c>
      <c r="BK191" s="204">
        <f>ROUND(I191*H191,2)</f>
        <v>0</v>
      </c>
      <c r="BL191" s="24" t="s">
        <v>149</v>
      </c>
      <c r="BM191" s="24" t="s">
        <v>317</v>
      </c>
    </row>
    <row r="192" spans="2:51" s="14" customFormat="1" ht="13.5">
      <c r="B192" s="243"/>
      <c r="C192" s="244"/>
      <c r="D192" s="207" t="s">
        <v>151</v>
      </c>
      <c r="E192" s="245" t="s">
        <v>23</v>
      </c>
      <c r="F192" s="246" t="s">
        <v>318</v>
      </c>
      <c r="G192" s="244"/>
      <c r="H192" s="247" t="s">
        <v>23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151</v>
      </c>
      <c r="AU192" s="253" t="s">
        <v>84</v>
      </c>
      <c r="AV192" s="14" t="s">
        <v>79</v>
      </c>
      <c r="AW192" s="14" t="s">
        <v>38</v>
      </c>
      <c r="AX192" s="14" t="s">
        <v>74</v>
      </c>
      <c r="AY192" s="253" t="s">
        <v>142</v>
      </c>
    </row>
    <row r="193" spans="2:51" s="11" customFormat="1" ht="13.5">
      <c r="B193" s="205"/>
      <c r="C193" s="206"/>
      <c r="D193" s="207" t="s">
        <v>151</v>
      </c>
      <c r="E193" s="208" t="s">
        <v>23</v>
      </c>
      <c r="F193" s="209" t="s">
        <v>319</v>
      </c>
      <c r="G193" s="206"/>
      <c r="H193" s="210">
        <v>37.675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151</v>
      </c>
      <c r="AU193" s="216" t="s">
        <v>84</v>
      </c>
      <c r="AV193" s="11" t="s">
        <v>84</v>
      </c>
      <c r="AW193" s="11" t="s">
        <v>38</v>
      </c>
      <c r="AX193" s="11" t="s">
        <v>74</v>
      </c>
      <c r="AY193" s="216" t="s">
        <v>142</v>
      </c>
    </row>
    <row r="194" spans="2:51" s="11" customFormat="1" ht="13.5">
      <c r="B194" s="205"/>
      <c r="C194" s="206"/>
      <c r="D194" s="207" t="s">
        <v>151</v>
      </c>
      <c r="E194" s="208" t="s">
        <v>23</v>
      </c>
      <c r="F194" s="209" t="s">
        <v>320</v>
      </c>
      <c r="G194" s="206"/>
      <c r="H194" s="210">
        <v>398.31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151</v>
      </c>
      <c r="AU194" s="216" t="s">
        <v>84</v>
      </c>
      <c r="AV194" s="11" t="s">
        <v>84</v>
      </c>
      <c r="AW194" s="11" t="s">
        <v>38</v>
      </c>
      <c r="AX194" s="11" t="s">
        <v>74</v>
      </c>
      <c r="AY194" s="216" t="s">
        <v>142</v>
      </c>
    </row>
    <row r="195" spans="2:51" s="11" customFormat="1" ht="13.5">
      <c r="B195" s="205"/>
      <c r="C195" s="206"/>
      <c r="D195" s="207" t="s">
        <v>151</v>
      </c>
      <c r="E195" s="208" t="s">
        <v>23</v>
      </c>
      <c r="F195" s="209" t="s">
        <v>321</v>
      </c>
      <c r="G195" s="206"/>
      <c r="H195" s="210">
        <v>37.675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151</v>
      </c>
      <c r="AU195" s="216" t="s">
        <v>84</v>
      </c>
      <c r="AV195" s="11" t="s">
        <v>84</v>
      </c>
      <c r="AW195" s="11" t="s">
        <v>38</v>
      </c>
      <c r="AX195" s="11" t="s">
        <v>74</v>
      </c>
      <c r="AY195" s="216" t="s">
        <v>142</v>
      </c>
    </row>
    <row r="196" spans="2:51" s="11" customFormat="1" ht="13.5">
      <c r="B196" s="205"/>
      <c r="C196" s="206"/>
      <c r="D196" s="207" t="s">
        <v>151</v>
      </c>
      <c r="E196" s="208" t="s">
        <v>23</v>
      </c>
      <c r="F196" s="209" t="s">
        <v>322</v>
      </c>
      <c r="G196" s="206"/>
      <c r="H196" s="210">
        <v>34.275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151</v>
      </c>
      <c r="AU196" s="216" t="s">
        <v>84</v>
      </c>
      <c r="AV196" s="11" t="s">
        <v>84</v>
      </c>
      <c r="AW196" s="11" t="s">
        <v>38</v>
      </c>
      <c r="AX196" s="11" t="s">
        <v>74</v>
      </c>
      <c r="AY196" s="216" t="s">
        <v>142</v>
      </c>
    </row>
    <row r="197" spans="2:51" s="11" customFormat="1" ht="13.5">
      <c r="B197" s="205"/>
      <c r="C197" s="206"/>
      <c r="D197" s="207" t="s">
        <v>151</v>
      </c>
      <c r="E197" s="208" t="s">
        <v>23</v>
      </c>
      <c r="F197" s="209" t="s">
        <v>323</v>
      </c>
      <c r="G197" s="206"/>
      <c r="H197" s="210">
        <v>112.23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151</v>
      </c>
      <c r="AU197" s="216" t="s">
        <v>84</v>
      </c>
      <c r="AV197" s="11" t="s">
        <v>84</v>
      </c>
      <c r="AW197" s="11" t="s">
        <v>38</v>
      </c>
      <c r="AX197" s="11" t="s">
        <v>74</v>
      </c>
      <c r="AY197" s="216" t="s">
        <v>142</v>
      </c>
    </row>
    <row r="198" spans="2:51" s="11" customFormat="1" ht="13.5">
      <c r="B198" s="205"/>
      <c r="C198" s="206"/>
      <c r="D198" s="207" t="s">
        <v>151</v>
      </c>
      <c r="E198" s="208" t="s">
        <v>23</v>
      </c>
      <c r="F198" s="209" t="s">
        <v>324</v>
      </c>
      <c r="G198" s="206"/>
      <c r="H198" s="210">
        <v>37.675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151</v>
      </c>
      <c r="AU198" s="216" t="s">
        <v>84</v>
      </c>
      <c r="AV198" s="11" t="s">
        <v>84</v>
      </c>
      <c r="AW198" s="11" t="s">
        <v>38</v>
      </c>
      <c r="AX198" s="11" t="s">
        <v>74</v>
      </c>
      <c r="AY198" s="216" t="s">
        <v>142</v>
      </c>
    </row>
    <row r="199" spans="2:51" s="11" customFormat="1" ht="13.5">
      <c r="B199" s="205"/>
      <c r="C199" s="206"/>
      <c r="D199" s="207" t="s">
        <v>151</v>
      </c>
      <c r="E199" s="208" t="s">
        <v>23</v>
      </c>
      <c r="F199" s="209" t="s">
        <v>325</v>
      </c>
      <c r="G199" s="206"/>
      <c r="H199" s="210">
        <v>112.23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151</v>
      </c>
      <c r="AU199" s="216" t="s">
        <v>84</v>
      </c>
      <c r="AV199" s="11" t="s">
        <v>84</v>
      </c>
      <c r="AW199" s="11" t="s">
        <v>38</v>
      </c>
      <c r="AX199" s="11" t="s">
        <v>74</v>
      </c>
      <c r="AY199" s="216" t="s">
        <v>142</v>
      </c>
    </row>
    <row r="200" spans="2:51" s="11" customFormat="1" ht="13.5">
      <c r="B200" s="205"/>
      <c r="C200" s="206"/>
      <c r="D200" s="207" t="s">
        <v>151</v>
      </c>
      <c r="E200" s="208" t="s">
        <v>23</v>
      </c>
      <c r="F200" s="209" t="s">
        <v>326</v>
      </c>
      <c r="G200" s="206"/>
      <c r="H200" s="210">
        <v>53.575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151</v>
      </c>
      <c r="AU200" s="216" t="s">
        <v>84</v>
      </c>
      <c r="AV200" s="11" t="s">
        <v>84</v>
      </c>
      <c r="AW200" s="11" t="s">
        <v>38</v>
      </c>
      <c r="AX200" s="11" t="s">
        <v>74</v>
      </c>
      <c r="AY200" s="216" t="s">
        <v>142</v>
      </c>
    </row>
    <row r="201" spans="2:51" s="11" customFormat="1" ht="13.5">
      <c r="B201" s="205"/>
      <c r="C201" s="206"/>
      <c r="D201" s="207" t="s">
        <v>151</v>
      </c>
      <c r="E201" s="208" t="s">
        <v>23</v>
      </c>
      <c r="F201" s="209" t="s">
        <v>327</v>
      </c>
      <c r="G201" s="206"/>
      <c r="H201" s="210">
        <v>28.51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151</v>
      </c>
      <c r="AU201" s="216" t="s">
        <v>84</v>
      </c>
      <c r="AV201" s="11" t="s">
        <v>84</v>
      </c>
      <c r="AW201" s="11" t="s">
        <v>38</v>
      </c>
      <c r="AX201" s="11" t="s">
        <v>74</v>
      </c>
      <c r="AY201" s="216" t="s">
        <v>142</v>
      </c>
    </row>
    <row r="202" spans="2:51" s="11" customFormat="1" ht="13.5">
      <c r="B202" s="205"/>
      <c r="C202" s="206"/>
      <c r="D202" s="207" t="s">
        <v>151</v>
      </c>
      <c r="E202" s="208" t="s">
        <v>23</v>
      </c>
      <c r="F202" s="209" t="s">
        <v>328</v>
      </c>
      <c r="G202" s="206"/>
      <c r="H202" s="210">
        <v>166.036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151</v>
      </c>
      <c r="AU202" s="216" t="s">
        <v>84</v>
      </c>
      <c r="AV202" s="11" t="s">
        <v>84</v>
      </c>
      <c r="AW202" s="11" t="s">
        <v>38</v>
      </c>
      <c r="AX202" s="11" t="s">
        <v>74</v>
      </c>
      <c r="AY202" s="216" t="s">
        <v>142</v>
      </c>
    </row>
    <row r="203" spans="2:51" s="12" customFormat="1" ht="13.5">
      <c r="B203" s="217"/>
      <c r="C203" s="218"/>
      <c r="D203" s="207" t="s">
        <v>151</v>
      </c>
      <c r="E203" s="219" t="s">
        <v>23</v>
      </c>
      <c r="F203" s="220" t="s">
        <v>155</v>
      </c>
      <c r="G203" s="218"/>
      <c r="H203" s="221">
        <v>1018.191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151</v>
      </c>
      <c r="AU203" s="227" t="s">
        <v>84</v>
      </c>
      <c r="AV203" s="12" t="s">
        <v>156</v>
      </c>
      <c r="AW203" s="12" t="s">
        <v>38</v>
      </c>
      <c r="AX203" s="12" t="s">
        <v>74</v>
      </c>
      <c r="AY203" s="227" t="s">
        <v>142</v>
      </c>
    </row>
    <row r="204" spans="2:51" s="14" customFormat="1" ht="13.5">
      <c r="B204" s="243"/>
      <c r="C204" s="244"/>
      <c r="D204" s="207" t="s">
        <v>151</v>
      </c>
      <c r="E204" s="245" t="s">
        <v>23</v>
      </c>
      <c r="F204" s="246" t="s">
        <v>329</v>
      </c>
      <c r="G204" s="244"/>
      <c r="H204" s="247" t="s">
        <v>23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151</v>
      </c>
      <c r="AU204" s="253" t="s">
        <v>84</v>
      </c>
      <c r="AV204" s="14" t="s">
        <v>79</v>
      </c>
      <c r="AW204" s="14" t="s">
        <v>38</v>
      </c>
      <c r="AX204" s="14" t="s">
        <v>74</v>
      </c>
      <c r="AY204" s="253" t="s">
        <v>142</v>
      </c>
    </row>
    <row r="205" spans="2:51" s="11" customFormat="1" ht="13.5">
      <c r="B205" s="205"/>
      <c r="C205" s="206"/>
      <c r="D205" s="207" t="s">
        <v>151</v>
      </c>
      <c r="E205" s="208" t="s">
        <v>23</v>
      </c>
      <c r="F205" s="209" t="s">
        <v>330</v>
      </c>
      <c r="G205" s="206"/>
      <c r="H205" s="210">
        <v>35.35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151</v>
      </c>
      <c r="AU205" s="216" t="s">
        <v>84</v>
      </c>
      <c r="AV205" s="11" t="s">
        <v>84</v>
      </c>
      <c r="AW205" s="11" t="s">
        <v>38</v>
      </c>
      <c r="AX205" s="11" t="s">
        <v>74</v>
      </c>
      <c r="AY205" s="216" t="s">
        <v>142</v>
      </c>
    </row>
    <row r="206" spans="2:51" s="11" customFormat="1" ht="13.5">
      <c r="B206" s="205"/>
      <c r="C206" s="206"/>
      <c r="D206" s="207" t="s">
        <v>151</v>
      </c>
      <c r="E206" s="208" t="s">
        <v>23</v>
      </c>
      <c r="F206" s="209" t="s">
        <v>331</v>
      </c>
      <c r="G206" s="206"/>
      <c r="H206" s="210">
        <v>374.7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151</v>
      </c>
      <c r="AU206" s="216" t="s">
        <v>84</v>
      </c>
      <c r="AV206" s="11" t="s">
        <v>84</v>
      </c>
      <c r="AW206" s="11" t="s">
        <v>38</v>
      </c>
      <c r="AX206" s="11" t="s">
        <v>74</v>
      </c>
      <c r="AY206" s="216" t="s">
        <v>142</v>
      </c>
    </row>
    <row r="207" spans="2:51" s="11" customFormat="1" ht="13.5">
      <c r="B207" s="205"/>
      <c r="C207" s="206"/>
      <c r="D207" s="207" t="s">
        <v>151</v>
      </c>
      <c r="E207" s="208" t="s">
        <v>23</v>
      </c>
      <c r="F207" s="209" t="s">
        <v>332</v>
      </c>
      <c r="G207" s="206"/>
      <c r="H207" s="210">
        <v>35.35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151</v>
      </c>
      <c r="AU207" s="216" t="s">
        <v>84</v>
      </c>
      <c r="AV207" s="11" t="s">
        <v>84</v>
      </c>
      <c r="AW207" s="11" t="s">
        <v>38</v>
      </c>
      <c r="AX207" s="11" t="s">
        <v>74</v>
      </c>
      <c r="AY207" s="216" t="s">
        <v>142</v>
      </c>
    </row>
    <row r="208" spans="2:51" s="11" customFormat="1" ht="13.5">
      <c r="B208" s="205"/>
      <c r="C208" s="206"/>
      <c r="D208" s="207" t="s">
        <v>151</v>
      </c>
      <c r="E208" s="208" t="s">
        <v>23</v>
      </c>
      <c r="F208" s="209" t="s">
        <v>333</v>
      </c>
      <c r="G208" s="206"/>
      <c r="H208" s="210">
        <v>33.75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151</v>
      </c>
      <c r="AU208" s="216" t="s">
        <v>84</v>
      </c>
      <c r="AV208" s="11" t="s">
        <v>84</v>
      </c>
      <c r="AW208" s="11" t="s">
        <v>38</v>
      </c>
      <c r="AX208" s="11" t="s">
        <v>74</v>
      </c>
      <c r="AY208" s="216" t="s">
        <v>142</v>
      </c>
    </row>
    <row r="209" spans="2:51" s="11" customFormat="1" ht="13.5">
      <c r="B209" s="205"/>
      <c r="C209" s="206"/>
      <c r="D209" s="207" t="s">
        <v>151</v>
      </c>
      <c r="E209" s="208" t="s">
        <v>23</v>
      </c>
      <c r="F209" s="209" t="s">
        <v>334</v>
      </c>
      <c r="G209" s="206"/>
      <c r="H209" s="210">
        <v>135.6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151</v>
      </c>
      <c r="AU209" s="216" t="s">
        <v>84</v>
      </c>
      <c r="AV209" s="11" t="s">
        <v>84</v>
      </c>
      <c r="AW209" s="11" t="s">
        <v>38</v>
      </c>
      <c r="AX209" s="11" t="s">
        <v>74</v>
      </c>
      <c r="AY209" s="216" t="s">
        <v>142</v>
      </c>
    </row>
    <row r="210" spans="2:51" s="11" customFormat="1" ht="13.5">
      <c r="B210" s="205"/>
      <c r="C210" s="206"/>
      <c r="D210" s="207" t="s">
        <v>151</v>
      </c>
      <c r="E210" s="208" t="s">
        <v>23</v>
      </c>
      <c r="F210" s="209" t="s">
        <v>335</v>
      </c>
      <c r="G210" s="206"/>
      <c r="H210" s="210">
        <v>35.35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151</v>
      </c>
      <c r="AU210" s="216" t="s">
        <v>84</v>
      </c>
      <c r="AV210" s="11" t="s">
        <v>84</v>
      </c>
      <c r="AW210" s="11" t="s">
        <v>38</v>
      </c>
      <c r="AX210" s="11" t="s">
        <v>74</v>
      </c>
      <c r="AY210" s="216" t="s">
        <v>142</v>
      </c>
    </row>
    <row r="211" spans="2:51" s="11" customFormat="1" ht="13.5">
      <c r="B211" s="205"/>
      <c r="C211" s="206"/>
      <c r="D211" s="207" t="s">
        <v>151</v>
      </c>
      <c r="E211" s="208" t="s">
        <v>23</v>
      </c>
      <c r="F211" s="209" t="s">
        <v>336</v>
      </c>
      <c r="G211" s="206"/>
      <c r="H211" s="210">
        <v>98.9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151</v>
      </c>
      <c r="AU211" s="216" t="s">
        <v>84</v>
      </c>
      <c r="AV211" s="11" t="s">
        <v>84</v>
      </c>
      <c r="AW211" s="11" t="s">
        <v>38</v>
      </c>
      <c r="AX211" s="11" t="s">
        <v>74</v>
      </c>
      <c r="AY211" s="216" t="s">
        <v>142</v>
      </c>
    </row>
    <row r="212" spans="2:51" s="11" customFormat="1" ht="13.5">
      <c r="B212" s="205"/>
      <c r="C212" s="206"/>
      <c r="D212" s="207" t="s">
        <v>151</v>
      </c>
      <c r="E212" s="208" t="s">
        <v>23</v>
      </c>
      <c r="F212" s="209" t="s">
        <v>337</v>
      </c>
      <c r="G212" s="206"/>
      <c r="H212" s="210">
        <v>48.55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151</v>
      </c>
      <c r="AU212" s="216" t="s">
        <v>84</v>
      </c>
      <c r="AV212" s="11" t="s">
        <v>84</v>
      </c>
      <c r="AW212" s="11" t="s">
        <v>38</v>
      </c>
      <c r="AX212" s="11" t="s">
        <v>74</v>
      </c>
      <c r="AY212" s="216" t="s">
        <v>142</v>
      </c>
    </row>
    <row r="213" spans="2:51" s="11" customFormat="1" ht="13.5">
      <c r="B213" s="205"/>
      <c r="C213" s="206"/>
      <c r="D213" s="207" t="s">
        <v>151</v>
      </c>
      <c r="E213" s="208" t="s">
        <v>23</v>
      </c>
      <c r="F213" s="209" t="s">
        <v>338</v>
      </c>
      <c r="G213" s="206"/>
      <c r="H213" s="210">
        <v>162.008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151</v>
      </c>
      <c r="AU213" s="216" t="s">
        <v>84</v>
      </c>
      <c r="AV213" s="11" t="s">
        <v>84</v>
      </c>
      <c r="AW213" s="11" t="s">
        <v>38</v>
      </c>
      <c r="AX213" s="11" t="s">
        <v>74</v>
      </c>
      <c r="AY213" s="216" t="s">
        <v>142</v>
      </c>
    </row>
    <row r="214" spans="2:51" s="11" customFormat="1" ht="13.5">
      <c r="B214" s="205"/>
      <c r="C214" s="206"/>
      <c r="D214" s="207" t="s">
        <v>151</v>
      </c>
      <c r="E214" s="208" t="s">
        <v>23</v>
      </c>
      <c r="F214" s="209" t="s">
        <v>339</v>
      </c>
      <c r="G214" s="206"/>
      <c r="H214" s="210">
        <v>98.613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151</v>
      </c>
      <c r="AU214" s="216" t="s">
        <v>84</v>
      </c>
      <c r="AV214" s="11" t="s">
        <v>84</v>
      </c>
      <c r="AW214" s="11" t="s">
        <v>38</v>
      </c>
      <c r="AX214" s="11" t="s">
        <v>74</v>
      </c>
      <c r="AY214" s="216" t="s">
        <v>142</v>
      </c>
    </row>
    <row r="215" spans="2:51" s="12" customFormat="1" ht="13.5">
      <c r="B215" s="217"/>
      <c r="C215" s="218"/>
      <c r="D215" s="207" t="s">
        <v>151</v>
      </c>
      <c r="E215" s="219" t="s">
        <v>23</v>
      </c>
      <c r="F215" s="220" t="s">
        <v>155</v>
      </c>
      <c r="G215" s="218"/>
      <c r="H215" s="221">
        <v>1058.171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151</v>
      </c>
      <c r="AU215" s="227" t="s">
        <v>84</v>
      </c>
      <c r="AV215" s="12" t="s">
        <v>156</v>
      </c>
      <c r="AW215" s="12" t="s">
        <v>38</v>
      </c>
      <c r="AX215" s="12" t="s">
        <v>74</v>
      </c>
      <c r="AY215" s="227" t="s">
        <v>142</v>
      </c>
    </row>
    <row r="216" spans="2:51" s="13" customFormat="1" ht="13.5">
      <c r="B216" s="228"/>
      <c r="C216" s="229"/>
      <c r="D216" s="230" t="s">
        <v>151</v>
      </c>
      <c r="E216" s="231" t="s">
        <v>23</v>
      </c>
      <c r="F216" s="232" t="s">
        <v>158</v>
      </c>
      <c r="G216" s="229"/>
      <c r="H216" s="233">
        <v>2076.362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151</v>
      </c>
      <c r="AU216" s="239" t="s">
        <v>84</v>
      </c>
      <c r="AV216" s="13" t="s">
        <v>149</v>
      </c>
      <c r="AW216" s="13" t="s">
        <v>38</v>
      </c>
      <c r="AX216" s="13" t="s">
        <v>79</v>
      </c>
      <c r="AY216" s="239" t="s">
        <v>142</v>
      </c>
    </row>
    <row r="217" spans="2:65" s="1" customFormat="1" ht="22.5" customHeight="1">
      <c r="B217" s="42"/>
      <c r="C217" s="193" t="s">
        <v>340</v>
      </c>
      <c r="D217" s="193" t="s">
        <v>144</v>
      </c>
      <c r="E217" s="194" t="s">
        <v>341</v>
      </c>
      <c r="F217" s="195" t="s">
        <v>342</v>
      </c>
      <c r="G217" s="196" t="s">
        <v>147</v>
      </c>
      <c r="H217" s="197">
        <v>2076.362</v>
      </c>
      <c r="I217" s="198"/>
      <c r="J217" s="199">
        <f>ROUND(I217*H217,2)</f>
        <v>0</v>
      </c>
      <c r="K217" s="195" t="s">
        <v>148</v>
      </c>
      <c r="L217" s="62"/>
      <c r="M217" s="200" t="s">
        <v>23</v>
      </c>
      <c r="N217" s="201" t="s">
        <v>45</v>
      </c>
      <c r="O217" s="43"/>
      <c r="P217" s="202">
        <f>O217*H217</f>
        <v>0</v>
      </c>
      <c r="Q217" s="202">
        <v>0.003</v>
      </c>
      <c r="R217" s="202">
        <f>Q217*H217</f>
        <v>6.229086000000001</v>
      </c>
      <c r="S217" s="202">
        <v>0</v>
      </c>
      <c r="T217" s="203">
        <f>S217*H217</f>
        <v>0</v>
      </c>
      <c r="AR217" s="24" t="s">
        <v>149</v>
      </c>
      <c r="AT217" s="24" t="s">
        <v>144</v>
      </c>
      <c r="AU217" s="24" t="s">
        <v>84</v>
      </c>
      <c r="AY217" s="24" t="s">
        <v>142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4" t="s">
        <v>79</v>
      </c>
      <c r="BK217" s="204">
        <f>ROUND(I217*H217,2)</f>
        <v>0</v>
      </c>
      <c r="BL217" s="24" t="s">
        <v>149</v>
      </c>
      <c r="BM217" s="24" t="s">
        <v>343</v>
      </c>
    </row>
    <row r="218" spans="2:51" s="14" customFormat="1" ht="13.5">
      <c r="B218" s="243"/>
      <c r="C218" s="244"/>
      <c r="D218" s="207" t="s">
        <v>151</v>
      </c>
      <c r="E218" s="245" t="s">
        <v>23</v>
      </c>
      <c r="F218" s="246" t="s">
        <v>318</v>
      </c>
      <c r="G218" s="244"/>
      <c r="H218" s="247" t="s">
        <v>23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151</v>
      </c>
      <c r="AU218" s="253" t="s">
        <v>84</v>
      </c>
      <c r="AV218" s="14" t="s">
        <v>79</v>
      </c>
      <c r="AW218" s="14" t="s">
        <v>38</v>
      </c>
      <c r="AX218" s="14" t="s">
        <v>74</v>
      </c>
      <c r="AY218" s="253" t="s">
        <v>142</v>
      </c>
    </row>
    <row r="219" spans="2:51" s="11" customFormat="1" ht="13.5">
      <c r="B219" s="205"/>
      <c r="C219" s="206"/>
      <c r="D219" s="207" t="s">
        <v>151</v>
      </c>
      <c r="E219" s="208" t="s">
        <v>23</v>
      </c>
      <c r="F219" s="209" t="s">
        <v>319</v>
      </c>
      <c r="G219" s="206"/>
      <c r="H219" s="210">
        <v>37.675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151</v>
      </c>
      <c r="AU219" s="216" t="s">
        <v>84</v>
      </c>
      <c r="AV219" s="11" t="s">
        <v>84</v>
      </c>
      <c r="AW219" s="11" t="s">
        <v>38</v>
      </c>
      <c r="AX219" s="11" t="s">
        <v>74</v>
      </c>
      <c r="AY219" s="216" t="s">
        <v>142</v>
      </c>
    </row>
    <row r="220" spans="2:51" s="11" customFormat="1" ht="13.5">
      <c r="B220" s="205"/>
      <c r="C220" s="206"/>
      <c r="D220" s="207" t="s">
        <v>151</v>
      </c>
      <c r="E220" s="208" t="s">
        <v>23</v>
      </c>
      <c r="F220" s="209" t="s">
        <v>320</v>
      </c>
      <c r="G220" s="206"/>
      <c r="H220" s="210">
        <v>398.31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151</v>
      </c>
      <c r="AU220" s="216" t="s">
        <v>84</v>
      </c>
      <c r="AV220" s="11" t="s">
        <v>84</v>
      </c>
      <c r="AW220" s="11" t="s">
        <v>38</v>
      </c>
      <c r="AX220" s="11" t="s">
        <v>74</v>
      </c>
      <c r="AY220" s="216" t="s">
        <v>142</v>
      </c>
    </row>
    <row r="221" spans="2:51" s="11" customFormat="1" ht="13.5">
      <c r="B221" s="205"/>
      <c r="C221" s="206"/>
      <c r="D221" s="207" t="s">
        <v>151</v>
      </c>
      <c r="E221" s="208" t="s">
        <v>23</v>
      </c>
      <c r="F221" s="209" t="s">
        <v>321</v>
      </c>
      <c r="G221" s="206"/>
      <c r="H221" s="210">
        <v>37.675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151</v>
      </c>
      <c r="AU221" s="216" t="s">
        <v>84</v>
      </c>
      <c r="AV221" s="11" t="s">
        <v>84</v>
      </c>
      <c r="AW221" s="11" t="s">
        <v>38</v>
      </c>
      <c r="AX221" s="11" t="s">
        <v>74</v>
      </c>
      <c r="AY221" s="216" t="s">
        <v>142</v>
      </c>
    </row>
    <row r="222" spans="2:51" s="11" customFormat="1" ht="13.5">
      <c r="B222" s="205"/>
      <c r="C222" s="206"/>
      <c r="D222" s="207" t="s">
        <v>151</v>
      </c>
      <c r="E222" s="208" t="s">
        <v>23</v>
      </c>
      <c r="F222" s="209" t="s">
        <v>322</v>
      </c>
      <c r="G222" s="206"/>
      <c r="H222" s="210">
        <v>34.275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151</v>
      </c>
      <c r="AU222" s="216" t="s">
        <v>84</v>
      </c>
      <c r="AV222" s="11" t="s">
        <v>84</v>
      </c>
      <c r="AW222" s="11" t="s">
        <v>38</v>
      </c>
      <c r="AX222" s="11" t="s">
        <v>74</v>
      </c>
      <c r="AY222" s="216" t="s">
        <v>142</v>
      </c>
    </row>
    <row r="223" spans="2:51" s="11" customFormat="1" ht="13.5">
      <c r="B223" s="205"/>
      <c r="C223" s="206"/>
      <c r="D223" s="207" t="s">
        <v>151</v>
      </c>
      <c r="E223" s="208" t="s">
        <v>23</v>
      </c>
      <c r="F223" s="209" t="s">
        <v>323</v>
      </c>
      <c r="G223" s="206"/>
      <c r="H223" s="210">
        <v>112.23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151</v>
      </c>
      <c r="AU223" s="216" t="s">
        <v>84</v>
      </c>
      <c r="AV223" s="11" t="s">
        <v>84</v>
      </c>
      <c r="AW223" s="11" t="s">
        <v>38</v>
      </c>
      <c r="AX223" s="11" t="s">
        <v>74</v>
      </c>
      <c r="AY223" s="216" t="s">
        <v>142</v>
      </c>
    </row>
    <row r="224" spans="2:51" s="11" customFormat="1" ht="13.5">
      <c r="B224" s="205"/>
      <c r="C224" s="206"/>
      <c r="D224" s="207" t="s">
        <v>151</v>
      </c>
      <c r="E224" s="208" t="s">
        <v>23</v>
      </c>
      <c r="F224" s="209" t="s">
        <v>324</v>
      </c>
      <c r="G224" s="206"/>
      <c r="H224" s="210">
        <v>37.675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151</v>
      </c>
      <c r="AU224" s="216" t="s">
        <v>84</v>
      </c>
      <c r="AV224" s="11" t="s">
        <v>84</v>
      </c>
      <c r="AW224" s="11" t="s">
        <v>38</v>
      </c>
      <c r="AX224" s="11" t="s">
        <v>74</v>
      </c>
      <c r="AY224" s="216" t="s">
        <v>142</v>
      </c>
    </row>
    <row r="225" spans="2:51" s="11" customFormat="1" ht="13.5">
      <c r="B225" s="205"/>
      <c r="C225" s="206"/>
      <c r="D225" s="207" t="s">
        <v>151</v>
      </c>
      <c r="E225" s="208" t="s">
        <v>23</v>
      </c>
      <c r="F225" s="209" t="s">
        <v>325</v>
      </c>
      <c r="G225" s="206"/>
      <c r="H225" s="210">
        <v>112.23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151</v>
      </c>
      <c r="AU225" s="216" t="s">
        <v>84</v>
      </c>
      <c r="AV225" s="11" t="s">
        <v>84</v>
      </c>
      <c r="AW225" s="11" t="s">
        <v>38</v>
      </c>
      <c r="AX225" s="11" t="s">
        <v>74</v>
      </c>
      <c r="AY225" s="216" t="s">
        <v>142</v>
      </c>
    </row>
    <row r="226" spans="2:51" s="11" customFormat="1" ht="13.5">
      <c r="B226" s="205"/>
      <c r="C226" s="206"/>
      <c r="D226" s="207" t="s">
        <v>151</v>
      </c>
      <c r="E226" s="208" t="s">
        <v>23</v>
      </c>
      <c r="F226" s="209" t="s">
        <v>326</v>
      </c>
      <c r="G226" s="206"/>
      <c r="H226" s="210">
        <v>53.575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151</v>
      </c>
      <c r="AU226" s="216" t="s">
        <v>84</v>
      </c>
      <c r="AV226" s="11" t="s">
        <v>84</v>
      </c>
      <c r="AW226" s="11" t="s">
        <v>38</v>
      </c>
      <c r="AX226" s="11" t="s">
        <v>74</v>
      </c>
      <c r="AY226" s="216" t="s">
        <v>142</v>
      </c>
    </row>
    <row r="227" spans="2:51" s="11" customFormat="1" ht="13.5">
      <c r="B227" s="205"/>
      <c r="C227" s="206"/>
      <c r="D227" s="207" t="s">
        <v>151</v>
      </c>
      <c r="E227" s="208" t="s">
        <v>23</v>
      </c>
      <c r="F227" s="209" t="s">
        <v>327</v>
      </c>
      <c r="G227" s="206"/>
      <c r="H227" s="210">
        <v>28.51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151</v>
      </c>
      <c r="AU227" s="216" t="s">
        <v>84</v>
      </c>
      <c r="AV227" s="11" t="s">
        <v>84</v>
      </c>
      <c r="AW227" s="11" t="s">
        <v>38</v>
      </c>
      <c r="AX227" s="11" t="s">
        <v>74</v>
      </c>
      <c r="AY227" s="216" t="s">
        <v>142</v>
      </c>
    </row>
    <row r="228" spans="2:51" s="11" customFormat="1" ht="13.5">
      <c r="B228" s="205"/>
      <c r="C228" s="206"/>
      <c r="D228" s="207" t="s">
        <v>151</v>
      </c>
      <c r="E228" s="208" t="s">
        <v>23</v>
      </c>
      <c r="F228" s="209" t="s">
        <v>328</v>
      </c>
      <c r="G228" s="206"/>
      <c r="H228" s="210">
        <v>166.036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151</v>
      </c>
      <c r="AU228" s="216" t="s">
        <v>84</v>
      </c>
      <c r="AV228" s="11" t="s">
        <v>84</v>
      </c>
      <c r="AW228" s="11" t="s">
        <v>38</v>
      </c>
      <c r="AX228" s="11" t="s">
        <v>74</v>
      </c>
      <c r="AY228" s="216" t="s">
        <v>142</v>
      </c>
    </row>
    <row r="229" spans="2:51" s="12" customFormat="1" ht="13.5">
      <c r="B229" s="217"/>
      <c r="C229" s="218"/>
      <c r="D229" s="207" t="s">
        <v>151</v>
      </c>
      <c r="E229" s="219" t="s">
        <v>23</v>
      </c>
      <c r="F229" s="220" t="s">
        <v>155</v>
      </c>
      <c r="G229" s="218"/>
      <c r="H229" s="221">
        <v>1018.191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151</v>
      </c>
      <c r="AU229" s="227" t="s">
        <v>84</v>
      </c>
      <c r="AV229" s="12" t="s">
        <v>156</v>
      </c>
      <c r="AW229" s="12" t="s">
        <v>38</v>
      </c>
      <c r="AX229" s="12" t="s">
        <v>74</v>
      </c>
      <c r="AY229" s="227" t="s">
        <v>142</v>
      </c>
    </row>
    <row r="230" spans="2:51" s="14" customFormat="1" ht="13.5">
      <c r="B230" s="243"/>
      <c r="C230" s="244"/>
      <c r="D230" s="207" t="s">
        <v>151</v>
      </c>
      <c r="E230" s="245" t="s">
        <v>23</v>
      </c>
      <c r="F230" s="246" t="s">
        <v>329</v>
      </c>
      <c r="G230" s="244"/>
      <c r="H230" s="247" t="s">
        <v>23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151</v>
      </c>
      <c r="AU230" s="253" t="s">
        <v>84</v>
      </c>
      <c r="AV230" s="14" t="s">
        <v>79</v>
      </c>
      <c r="AW230" s="14" t="s">
        <v>38</v>
      </c>
      <c r="AX230" s="14" t="s">
        <v>74</v>
      </c>
      <c r="AY230" s="253" t="s">
        <v>142</v>
      </c>
    </row>
    <row r="231" spans="2:51" s="11" customFormat="1" ht="13.5">
      <c r="B231" s="205"/>
      <c r="C231" s="206"/>
      <c r="D231" s="207" t="s">
        <v>151</v>
      </c>
      <c r="E231" s="208" t="s">
        <v>23</v>
      </c>
      <c r="F231" s="209" t="s">
        <v>330</v>
      </c>
      <c r="G231" s="206"/>
      <c r="H231" s="210">
        <v>35.35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151</v>
      </c>
      <c r="AU231" s="216" t="s">
        <v>84</v>
      </c>
      <c r="AV231" s="11" t="s">
        <v>84</v>
      </c>
      <c r="AW231" s="11" t="s">
        <v>38</v>
      </c>
      <c r="AX231" s="11" t="s">
        <v>74</v>
      </c>
      <c r="AY231" s="216" t="s">
        <v>142</v>
      </c>
    </row>
    <row r="232" spans="2:51" s="11" customFormat="1" ht="13.5">
      <c r="B232" s="205"/>
      <c r="C232" s="206"/>
      <c r="D232" s="207" t="s">
        <v>151</v>
      </c>
      <c r="E232" s="208" t="s">
        <v>23</v>
      </c>
      <c r="F232" s="209" t="s">
        <v>331</v>
      </c>
      <c r="G232" s="206"/>
      <c r="H232" s="210">
        <v>374.7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151</v>
      </c>
      <c r="AU232" s="216" t="s">
        <v>84</v>
      </c>
      <c r="AV232" s="11" t="s">
        <v>84</v>
      </c>
      <c r="AW232" s="11" t="s">
        <v>38</v>
      </c>
      <c r="AX232" s="11" t="s">
        <v>74</v>
      </c>
      <c r="AY232" s="216" t="s">
        <v>142</v>
      </c>
    </row>
    <row r="233" spans="2:51" s="11" customFormat="1" ht="13.5">
      <c r="B233" s="205"/>
      <c r="C233" s="206"/>
      <c r="D233" s="207" t="s">
        <v>151</v>
      </c>
      <c r="E233" s="208" t="s">
        <v>23</v>
      </c>
      <c r="F233" s="209" t="s">
        <v>332</v>
      </c>
      <c r="G233" s="206"/>
      <c r="H233" s="210">
        <v>35.35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151</v>
      </c>
      <c r="AU233" s="216" t="s">
        <v>84</v>
      </c>
      <c r="AV233" s="11" t="s">
        <v>84</v>
      </c>
      <c r="AW233" s="11" t="s">
        <v>38</v>
      </c>
      <c r="AX233" s="11" t="s">
        <v>74</v>
      </c>
      <c r="AY233" s="216" t="s">
        <v>142</v>
      </c>
    </row>
    <row r="234" spans="2:51" s="11" customFormat="1" ht="13.5">
      <c r="B234" s="205"/>
      <c r="C234" s="206"/>
      <c r="D234" s="207" t="s">
        <v>151</v>
      </c>
      <c r="E234" s="208" t="s">
        <v>23</v>
      </c>
      <c r="F234" s="209" t="s">
        <v>333</v>
      </c>
      <c r="G234" s="206"/>
      <c r="H234" s="210">
        <v>33.75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151</v>
      </c>
      <c r="AU234" s="216" t="s">
        <v>84</v>
      </c>
      <c r="AV234" s="11" t="s">
        <v>84</v>
      </c>
      <c r="AW234" s="11" t="s">
        <v>38</v>
      </c>
      <c r="AX234" s="11" t="s">
        <v>74</v>
      </c>
      <c r="AY234" s="216" t="s">
        <v>142</v>
      </c>
    </row>
    <row r="235" spans="2:51" s="11" customFormat="1" ht="13.5">
      <c r="B235" s="205"/>
      <c r="C235" s="206"/>
      <c r="D235" s="207" t="s">
        <v>151</v>
      </c>
      <c r="E235" s="208" t="s">
        <v>23</v>
      </c>
      <c r="F235" s="209" t="s">
        <v>334</v>
      </c>
      <c r="G235" s="206"/>
      <c r="H235" s="210">
        <v>135.6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151</v>
      </c>
      <c r="AU235" s="216" t="s">
        <v>84</v>
      </c>
      <c r="AV235" s="11" t="s">
        <v>84</v>
      </c>
      <c r="AW235" s="11" t="s">
        <v>38</v>
      </c>
      <c r="AX235" s="11" t="s">
        <v>74</v>
      </c>
      <c r="AY235" s="216" t="s">
        <v>142</v>
      </c>
    </row>
    <row r="236" spans="2:51" s="11" customFormat="1" ht="13.5">
      <c r="B236" s="205"/>
      <c r="C236" s="206"/>
      <c r="D236" s="207" t="s">
        <v>151</v>
      </c>
      <c r="E236" s="208" t="s">
        <v>23</v>
      </c>
      <c r="F236" s="209" t="s">
        <v>335</v>
      </c>
      <c r="G236" s="206"/>
      <c r="H236" s="210">
        <v>35.35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151</v>
      </c>
      <c r="AU236" s="216" t="s">
        <v>84</v>
      </c>
      <c r="AV236" s="11" t="s">
        <v>84</v>
      </c>
      <c r="AW236" s="11" t="s">
        <v>38</v>
      </c>
      <c r="AX236" s="11" t="s">
        <v>74</v>
      </c>
      <c r="AY236" s="216" t="s">
        <v>142</v>
      </c>
    </row>
    <row r="237" spans="2:51" s="11" customFormat="1" ht="13.5">
      <c r="B237" s="205"/>
      <c r="C237" s="206"/>
      <c r="D237" s="207" t="s">
        <v>151</v>
      </c>
      <c r="E237" s="208" t="s">
        <v>23</v>
      </c>
      <c r="F237" s="209" t="s">
        <v>336</v>
      </c>
      <c r="G237" s="206"/>
      <c r="H237" s="210">
        <v>98.9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151</v>
      </c>
      <c r="AU237" s="216" t="s">
        <v>84</v>
      </c>
      <c r="AV237" s="11" t="s">
        <v>84</v>
      </c>
      <c r="AW237" s="11" t="s">
        <v>38</v>
      </c>
      <c r="AX237" s="11" t="s">
        <v>74</v>
      </c>
      <c r="AY237" s="216" t="s">
        <v>142</v>
      </c>
    </row>
    <row r="238" spans="2:51" s="11" customFormat="1" ht="13.5">
      <c r="B238" s="205"/>
      <c r="C238" s="206"/>
      <c r="D238" s="207" t="s">
        <v>151</v>
      </c>
      <c r="E238" s="208" t="s">
        <v>23</v>
      </c>
      <c r="F238" s="209" t="s">
        <v>337</v>
      </c>
      <c r="G238" s="206"/>
      <c r="H238" s="210">
        <v>48.55</v>
      </c>
      <c r="I238" s="211"/>
      <c r="J238" s="206"/>
      <c r="K238" s="206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151</v>
      </c>
      <c r="AU238" s="216" t="s">
        <v>84</v>
      </c>
      <c r="AV238" s="11" t="s">
        <v>84</v>
      </c>
      <c r="AW238" s="11" t="s">
        <v>38</v>
      </c>
      <c r="AX238" s="11" t="s">
        <v>74</v>
      </c>
      <c r="AY238" s="216" t="s">
        <v>142</v>
      </c>
    </row>
    <row r="239" spans="2:51" s="11" customFormat="1" ht="13.5">
      <c r="B239" s="205"/>
      <c r="C239" s="206"/>
      <c r="D239" s="207" t="s">
        <v>151</v>
      </c>
      <c r="E239" s="208" t="s">
        <v>23</v>
      </c>
      <c r="F239" s="209" t="s">
        <v>338</v>
      </c>
      <c r="G239" s="206"/>
      <c r="H239" s="210">
        <v>162.008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151</v>
      </c>
      <c r="AU239" s="216" t="s">
        <v>84</v>
      </c>
      <c r="AV239" s="11" t="s">
        <v>84</v>
      </c>
      <c r="AW239" s="11" t="s">
        <v>38</v>
      </c>
      <c r="AX239" s="11" t="s">
        <v>74</v>
      </c>
      <c r="AY239" s="216" t="s">
        <v>142</v>
      </c>
    </row>
    <row r="240" spans="2:51" s="11" customFormat="1" ht="13.5">
      <c r="B240" s="205"/>
      <c r="C240" s="206"/>
      <c r="D240" s="207" t="s">
        <v>151</v>
      </c>
      <c r="E240" s="208" t="s">
        <v>23</v>
      </c>
      <c r="F240" s="209" t="s">
        <v>339</v>
      </c>
      <c r="G240" s="206"/>
      <c r="H240" s="210">
        <v>98.613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151</v>
      </c>
      <c r="AU240" s="216" t="s">
        <v>84</v>
      </c>
      <c r="AV240" s="11" t="s">
        <v>84</v>
      </c>
      <c r="AW240" s="11" t="s">
        <v>38</v>
      </c>
      <c r="AX240" s="11" t="s">
        <v>74</v>
      </c>
      <c r="AY240" s="216" t="s">
        <v>142</v>
      </c>
    </row>
    <row r="241" spans="2:51" s="12" customFormat="1" ht="13.5">
      <c r="B241" s="217"/>
      <c r="C241" s="218"/>
      <c r="D241" s="207" t="s">
        <v>151</v>
      </c>
      <c r="E241" s="219" t="s">
        <v>23</v>
      </c>
      <c r="F241" s="220" t="s">
        <v>155</v>
      </c>
      <c r="G241" s="218"/>
      <c r="H241" s="221">
        <v>1058.171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151</v>
      </c>
      <c r="AU241" s="227" t="s">
        <v>84</v>
      </c>
      <c r="AV241" s="12" t="s">
        <v>156</v>
      </c>
      <c r="AW241" s="12" t="s">
        <v>38</v>
      </c>
      <c r="AX241" s="12" t="s">
        <v>74</v>
      </c>
      <c r="AY241" s="227" t="s">
        <v>142</v>
      </c>
    </row>
    <row r="242" spans="2:51" s="13" customFormat="1" ht="13.5">
      <c r="B242" s="228"/>
      <c r="C242" s="229"/>
      <c r="D242" s="230" t="s">
        <v>151</v>
      </c>
      <c r="E242" s="231" t="s">
        <v>23</v>
      </c>
      <c r="F242" s="232" t="s">
        <v>158</v>
      </c>
      <c r="G242" s="229"/>
      <c r="H242" s="233">
        <v>2076.362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151</v>
      </c>
      <c r="AU242" s="239" t="s">
        <v>84</v>
      </c>
      <c r="AV242" s="13" t="s">
        <v>149</v>
      </c>
      <c r="AW242" s="13" t="s">
        <v>38</v>
      </c>
      <c r="AX242" s="13" t="s">
        <v>79</v>
      </c>
      <c r="AY242" s="239" t="s">
        <v>142</v>
      </c>
    </row>
    <row r="243" spans="2:65" s="1" customFormat="1" ht="22.5" customHeight="1">
      <c r="B243" s="42"/>
      <c r="C243" s="193" t="s">
        <v>344</v>
      </c>
      <c r="D243" s="193" t="s">
        <v>144</v>
      </c>
      <c r="E243" s="194" t="s">
        <v>345</v>
      </c>
      <c r="F243" s="195" t="s">
        <v>346</v>
      </c>
      <c r="G243" s="196" t="s">
        <v>182</v>
      </c>
      <c r="H243" s="197">
        <v>102.14</v>
      </c>
      <c r="I243" s="198"/>
      <c r="J243" s="199">
        <f>ROUND(I243*H243,2)</f>
        <v>0</v>
      </c>
      <c r="K243" s="195" t="s">
        <v>148</v>
      </c>
      <c r="L243" s="62"/>
      <c r="M243" s="200" t="s">
        <v>23</v>
      </c>
      <c r="N243" s="201" t="s">
        <v>45</v>
      </c>
      <c r="O243" s="43"/>
      <c r="P243" s="202">
        <f>O243*H243</f>
        <v>0</v>
      </c>
      <c r="Q243" s="202">
        <v>0.0015</v>
      </c>
      <c r="R243" s="202">
        <f>Q243*H243</f>
        <v>0.15321</v>
      </c>
      <c r="S243" s="202">
        <v>0</v>
      </c>
      <c r="T243" s="203">
        <f>S243*H243</f>
        <v>0</v>
      </c>
      <c r="AR243" s="24" t="s">
        <v>149</v>
      </c>
      <c r="AT243" s="24" t="s">
        <v>144</v>
      </c>
      <c r="AU243" s="24" t="s">
        <v>84</v>
      </c>
      <c r="AY243" s="24" t="s">
        <v>142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4" t="s">
        <v>79</v>
      </c>
      <c r="BK243" s="204">
        <f>ROUND(I243*H243,2)</f>
        <v>0</v>
      </c>
      <c r="BL243" s="24" t="s">
        <v>149</v>
      </c>
      <c r="BM243" s="24" t="s">
        <v>347</v>
      </c>
    </row>
    <row r="244" spans="2:51" s="14" customFormat="1" ht="13.5">
      <c r="B244" s="243"/>
      <c r="C244" s="244"/>
      <c r="D244" s="207" t="s">
        <v>151</v>
      </c>
      <c r="E244" s="245" t="s">
        <v>23</v>
      </c>
      <c r="F244" s="246" t="s">
        <v>348</v>
      </c>
      <c r="G244" s="244"/>
      <c r="H244" s="247" t="s">
        <v>23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151</v>
      </c>
      <c r="AU244" s="253" t="s">
        <v>84</v>
      </c>
      <c r="AV244" s="14" t="s">
        <v>79</v>
      </c>
      <c r="AW244" s="14" t="s">
        <v>38</v>
      </c>
      <c r="AX244" s="14" t="s">
        <v>74</v>
      </c>
      <c r="AY244" s="253" t="s">
        <v>142</v>
      </c>
    </row>
    <row r="245" spans="2:51" s="11" customFormat="1" ht="13.5">
      <c r="B245" s="205"/>
      <c r="C245" s="206"/>
      <c r="D245" s="207" t="s">
        <v>151</v>
      </c>
      <c r="E245" s="208" t="s">
        <v>23</v>
      </c>
      <c r="F245" s="209" t="s">
        <v>349</v>
      </c>
      <c r="G245" s="206"/>
      <c r="H245" s="210">
        <v>97.2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151</v>
      </c>
      <c r="AU245" s="216" t="s">
        <v>84</v>
      </c>
      <c r="AV245" s="11" t="s">
        <v>84</v>
      </c>
      <c r="AW245" s="11" t="s">
        <v>38</v>
      </c>
      <c r="AX245" s="11" t="s">
        <v>74</v>
      </c>
      <c r="AY245" s="216" t="s">
        <v>142</v>
      </c>
    </row>
    <row r="246" spans="2:51" s="14" customFormat="1" ht="13.5">
      <c r="B246" s="243"/>
      <c r="C246" s="244"/>
      <c r="D246" s="207" t="s">
        <v>151</v>
      </c>
      <c r="E246" s="245" t="s">
        <v>23</v>
      </c>
      <c r="F246" s="246" t="s">
        <v>350</v>
      </c>
      <c r="G246" s="244"/>
      <c r="H246" s="247" t="s">
        <v>23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AT246" s="253" t="s">
        <v>151</v>
      </c>
      <c r="AU246" s="253" t="s">
        <v>84</v>
      </c>
      <c r="AV246" s="14" t="s">
        <v>79</v>
      </c>
      <c r="AW246" s="14" t="s">
        <v>38</v>
      </c>
      <c r="AX246" s="14" t="s">
        <v>74</v>
      </c>
      <c r="AY246" s="253" t="s">
        <v>142</v>
      </c>
    </row>
    <row r="247" spans="2:51" s="11" customFormat="1" ht="13.5">
      <c r="B247" s="205"/>
      <c r="C247" s="206"/>
      <c r="D247" s="207" t="s">
        <v>151</v>
      </c>
      <c r="E247" s="208" t="s">
        <v>23</v>
      </c>
      <c r="F247" s="209" t="s">
        <v>351</v>
      </c>
      <c r="G247" s="206"/>
      <c r="H247" s="210">
        <v>4.94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151</v>
      </c>
      <c r="AU247" s="216" t="s">
        <v>84</v>
      </c>
      <c r="AV247" s="11" t="s">
        <v>84</v>
      </c>
      <c r="AW247" s="11" t="s">
        <v>38</v>
      </c>
      <c r="AX247" s="11" t="s">
        <v>74</v>
      </c>
      <c r="AY247" s="216" t="s">
        <v>142</v>
      </c>
    </row>
    <row r="248" spans="2:51" s="13" customFormat="1" ht="13.5">
      <c r="B248" s="228"/>
      <c r="C248" s="229"/>
      <c r="D248" s="230" t="s">
        <v>151</v>
      </c>
      <c r="E248" s="231" t="s">
        <v>23</v>
      </c>
      <c r="F248" s="232" t="s">
        <v>158</v>
      </c>
      <c r="G248" s="229"/>
      <c r="H248" s="233">
        <v>102.14</v>
      </c>
      <c r="I248" s="234"/>
      <c r="J248" s="229"/>
      <c r="K248" s="229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151</v>
      </c>
      <c r="AU248" s="239" t="s">
        <v>84</v>
      </c>
      <c r="AV248" s="13" t="s">
        <v>149</v>
      </c>
      <c r="AW248" s="13" t="s">
        <v>38</v>
      </c>
      <c r="AX248" s="13" t="s">
        <v>79</v>
      </c>
      <c r="AY248" s="239" t="s">
        <v>142</v>
      </c>
    </row>
    <row r="249" spans="2:65" s="1" customFormat="1" ht="22.5" customHeight="1">
      <c r="B249" s="42"/>
      <c r="C249" s="193" t="s">
        <v>352</v>
      </c>
      <c r="D249" s="193" t="s">
        <v>144</v>
      </c>
      <c r="E249" s="194" t="s">
        <v>353</v>
      </c>
      <c r="F249" s="195" t="s">
        <v>354</v>
      </c>
      <c r="G249" s="196" t="s">
        <v>147</v>
      </c>
      <c r="H249" s="197">
        <v>44.612</v>
      </c>
      <c r="I249" s="198"/>
      <c r="J249" s="199">
        <f>ROUND(I249*H249,2)</f>
        <v>0</v>
      </c>
      <c r="K249" s="195" t="s">
        <v>148</v>
      </c>
      <c r="L249" s="62"/>
      <c r="M249" s="200" t="s">
        <v>23</v>
      </c>
      <c r="N249" s="201" t="s">
        <v>45</v>
      </c>
      <c r="O249" s="43"/>
      <c r="P249" s="202">
        <f>O249*H249</f>
        <v>0</v>
      </c>
      <c r="Q249" s="202">
        <v>0.00828</v>
      </c>
      <c r="R249" s="202">
        <f>Q249*H249</f>
        <v>0.36938736</v>
      </c>
      <c r="S249" s="202">
        <v>0</v>
      </c>
      <c r="T249" s="203">
        <f>S249*H249</f>
        <v>0</v>
      </c>
      <c r="AR249" s="24" t="s">
        <v>149</v>
      </c>
      <c r="AT249" s="24" t="s">
        <v>144</v>
      </c>
      <c r="AU249" s="24" t="s">
        <v>84</v>
      </c>
      <c r="AY249" s="24" t="s">
        <v>142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4" t="s">
        <v>79</v>
      </c>
      <c r="BK249" s="204">
        <f>ROUND(I249*H249,2)</f>
        <v>0</v>
      </c>
      <c r="BL249" s="24" t="s">
        <v>149</v>
      </c>
      <c r="BM249" s="24" t="s">
        <v>355</v>
      </c>
    </row>
    <row r="250" spans="2:51" s="14" customFormat="1" ht="13.5">
      <c r="B250" s="243"/>
      <c r="C250" s="244"/>
      <c r="D250" s="207" t="s">
        <v>151</v>
      </c>
      <c r="E250" s="245" t="s">
        <v>23</v>
      </c>
      <c r="F250" s="246" t="s">
        <v>356</v>
      </c>
      <c r="G250" s="244"/>
      <c r="H250" s="247" t="s">
        <v>23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AT250" s="253" t="s">
        <v>151</v>
      </c>
      <c r="AU250" s="253" t="s">
        <v>84</v>
      </c>
      <c r="AV250" s="14" t="s">
        <v>79</v>
      </c>
      <c r="AW250" s="14" t="s">
        <v>38</v>
      </c>
      <c r="AX250" s="14" t="s">
        <v>74</v>
      </c>
      <c r="AY250" s="253" t="s">
        <v>142</v>
      </c>
    </row>
    <row r="251" spans="2:51" s="11" customFormat="1" ht="13.5">
      <c r="B251" s="205"/>
      <c r="C251" s="206"/>
      <c r="D251" s="207" t="s">
        <v>151</v>
      </c>
      <c r="E251" s="208" t="s">
        <v>23</v>
      </c>
      <c r="F251" s="209" t="s">
        <v>357</v>
      </c>
      <c r="G251" s="206"/>
      <c r="H251" s="210">
        <v>21.84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151</v>
      </c>
      <c r="AU251" s="216" t="s">
        <v>84</v>
      </c>
      <c r="AV251" s="11" t="s">
        <v>84</v>
      </c>
      <c r="AW251" s="11" t="s">
        <v>38</v>
      </c>
      <c r="AX251" s="11" t="s">
        <v>74</v>
      </c>
      <c r="AY251" s="216" t="s">
        <v>142</v>
      </c>
    </row>
    <row r="252" spans="2:51" s="11" customFormat="1" ht="13.5">
      <c r="B252" s="205"/>
      <c r="C252" s="206"/>
      <c r="D252" s="207" t="s">
        <v>151</v>
      </c>
      <c r="E252" s="208" t="s">
        <v>23</v>
      </c>
      <c r="F252" s="209" t="s">
        <v>358</v>
      </c>
      <c r="G252" s="206"/>
      <c r="H252" s="210">
        <v>21.84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151</v>
      </c>
      <c r="AU252" s="216" t="s">
        <v>84</v>
      </c>
      <c r="AV252" s="11" t="s">
        <v>84</v>
      </c>
      <c r="AW252" s="11" t="s">
        <v>38</v>
      </c>
      <c r="AX252" s="11" t="s">
        <v>74</v>
      </c>
      <c r="AY252" s="216" t="s">
        <v>142</v>
      </c>
    </row>
    <row r="253" spans="2:51" s="11" customFormat="1" ht="13.5">
      <c r="B253" s="205"/>
      <c r="C253" s="206"/>
      <c r="D253" s="207" t="s">
        <v>151</v>
      </c>
      <c r="E253" s="208" t="s">
        <v>23</v>
      </c>
      <c r="F253" s="209" t="s">
        <v>359</v>
      </c>
      <c r="G253" s="206"/>
      <c r="H253" s="210">
        <v>0.466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151</v>
      </c>
      <c r="AU253" s="216" t="s">
        <v>84</v>
      </c>
      <c r="AV253" s="11" t="s">
        <v>84</v>
      </c>
      <c r="AW253" s="11" t="s">
        <v>38</v>
      </c>
      <c r="AX253" s="11" t="s">
        <v>74</v>
      </c>
      <c r="AY253" s="216" t="s">
        <v>142</v>
      </c>
    </row>
    <row r="254" spans="2:51" s="11" customFormat="1" ht="13.5">
      <c r="B254" s="205"/>
      <c r="C254" s="206"/>
      <c r="D254" s="207" t="s">
        <v>151</v>
      </c>
      <c r="E254" s="208" t="s">
        <v>23</v>
      </c>
      <c r="F254" s="209" t="s">
        <v>360</v>
      </c>
      <c r="G254" s="206"/>
      <c r="H254" s="210">
        <v>0.466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151</v>
      </c>
      <c r="AU254" s="216" t="s">
        <v>84</v>
      </c>
      <c r="AV254" s="11" t="s">
        <v>84</v>
      </c>
      <c r="AW254" s="11" t="s">
        <v>38</v>
      </c>
      <c r="AX254" s="11" t="s">
        <v>74</v>
      </c>
      <c r="AY254" s="216" t="s">
        <v>142</v>
      </c>
    </row>
    <row r="255" spans="2:51" s="13" customFormat="1" ht="13.5">
      <c r="B255" s="228"/>
      <c r="C255" s="229"/>
      <c r="D255" s="230" t="s">
        <v>151</v>
      </c>
      <c r="E255" s="231" t="s">
        <v>23</v>
      </c>
      <c r="F255" s="232" t="s">
        <v>158</v>
      </c>
      <c r="G255" s="229"/>
      <c r="H255" s="233">
        <v>44.612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151</v>
      </c>
      <c r="AU255" s="239" t="s">
        <v>84</v>
      </c>
      <c r="AV255" s="13" t="s">
        <v>149</v>
      </c>
      <c r="AW255" s="13" t="s">
        <v>38</v>
      </c>
      <c r="AX255" s="13" t="s">
        <v>79</v>
      </c>
      <c r="AY255" s="239" t="s">
        <v>142</v>
      </c>
    </row>
    <row r="256" spans="2:65" s="1" customFormat="1" ht="22.5" customHeight="1">
      <c r="B256" s="42"/>
      <c r="C256" s="254" t="s">
        <v>361</v>
      </c>
      <c r="D256" s="254" t="s">
        <v>362</v>
      </c>
      <c r="E256" s="255" t="s">
        <v>363</v>
      </c>
      <c r="F256" s="256" t="s">
        <v>364</v>
      </c>
      <c r="G256" s="257" t="s">
        <v>147</v>
      </c>
      <c r="H256" s="258">
        <v>45.504</v>
      </c>
      <c r="I256" s="259"/>
      <c r="J256" s="260">
        <f>ROUND(I256*H256,2)</f>
        <v>0</v>
      </c>
      <c r="K256" s="256" t="s">
        <v>148</v>
      </c>
      <c r="L256" s="261"/>
      <c r="M256" s="262" t="s">
        <v>23</v>
      </c>
      <c r="N256" s="263" t="s">
        <v>45</v>
      </c>
      <c r="O256" s="43"/>
      <c r="P256" s="202">
        <f>O256*H256</f>
        <v>0</v>
      </c>
      <c r="Q256" s="202">
        <v>0.00102</v>
      </c>
      <c r="R256" s="202">
        <f>Q256*H256</f>
        <v>0.04641408</v>
      </c>
      <c r="S256" s="202">
        <v>0</v>
      </c>
      <c r="T256" s="203">
        <f>S256*H256</f>
        <v>0</v>
      </c>
      <c r="AR256" s="24" t="s">
        <v>192</v>
      </c>
      <c r="AT256" s="24" t="s">
        <v>362</v>
      </c>
      <c r="AU256" s="24" t="s">
        <v>84</v>
      </c>
      <c r="AY256" s="24" t="s">
        <v>142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4" t="s">
        <v>79</v>
      </c>
      <c r="BK256" s="204">
        <f>ROUND(I256*H256,2)</f>
        <v>0</v>
      </c>
      <c r="BL256" s="24" t="s">
        <v>149</v>
      </c>
      <c r="BM256" s="24" t="s">
        <v>365</v>
      </c>
    </row>
    <row r="257" spans="2:47" s="1" customFormat="1" ht="27">
      <c r="B257" s="42"/>
      <c r="C257" s="64"/>
      <c r="D257" s="207" t="s">
        <v>366</v>
      </c>
      <c r="E257" s="64"/>
      <c r="F257" s="264" t="s">
        <v>367</v>
      </c>
      <c r="G257" s="64"/>
      <c r="H257" s="64"/>
      <c r="I257" s="163"/>
      <c r="J257" s="64"/>
      <c r="K257" s="64"/>
      <c r="L257" s="62"/>
      <c r="M257" s="265"/>
      <c r="N257" s="43"/>
      <c r="O257" s="43"/>
      <c r="P257" s="43"/>
      <c r="Q257" s="43"/>
      <c r="R257" s="43"/>
      <c r="S257" s="43"/>
      <c r="T257" s="79"/>
      <c r="AT257" s="24" t="s">
        <v>366</v>
      </c>
      <c r="AU257" s="24" t="s">
        <v>84</v>
      </c>
    </row>
    <row r="258" spans="2:51" s="11" customFormat="1" ht="13.5">
      <c r="B258" s="205"/>
      <c r="C258" s="206"/>
      <c r="D258" s="230" t="s">
        <v>151</v>
      </c>
      <c r="E258" s="206"/>
      <c r="F258" s="241" t="s">
        <v>368</v>
      </c>
      <c r="G258" s="206"/>
      <c r="H258" s="242">
        <v>45.504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151</v>
      </c>
      <c r="AU258" s="216" t="s">
        <v>84</v>
      </c>
      <c r="AV258" s="11" t="s">
        <v>84</v>
      </c>
      <c r="AW258" s="11" t="s">
        <v>6</v>
      </c>
      <c r="AX258" s="11" t="s">
        <v>79</v>
      </c>
      <c r="AY258" s="216" t="s">
        <v>142</v>
      </c>
    </row>
    <row r="259" spans="2:65" s="1" customFormat="1" ht="22.5" customHeight="1">
      <c r="B259" s="42"/>
      <c r="C259" s="193" t="s">
        <v>369</v>
      </c>
      <c r="D259" s="193" t="s">
        <v>144</v>
      </c>
      <c r="E259" s="194" t="s">
        <v>370</v>
      </c>
      <c r="F259" s="195" t="s">
        <v>371</v>
      </c>
      <c r="G259" s="196" t="s">
        <v>147</v>
      </c>
      <c r="H259" s="197">
        <v>15.984</v>
      </c>
      <c r="I259" s="198"/>
      <c r="J259" s="199">
        <f>ROUND(I259*H259,2)</f>
        <v>0</v>
      </c>
      <c r="K259" s="195" t="s">
        <v>148</v>
      </c>
      <c r="L259" s="62"/>
      <c r="M259" s="200" t="s">
        <v>23</v>
      </c>
      <c r="N259" s="201" t="s">
        <v>45</v>
      </c>
      <c r="O259" s="43"/>
      <c r="P259" s="202">
        <f>O259*H259</f>
        <v>0</v>
      </c>
      <c r="Q259" s="202">
        <v>0.00268</v>
      </c>
      <c r="R259" s="202">
        <f>Q259*H259</f>
        <v>0.04283712</v>
      </c>
      <c r="S259" s="202">
        <v>0</v>
      </c>
      <c r="T259" s="203">
        <f>S259*H259</f>
        <v>0</v>
      </c>
      <c r="AR259" s="24" t="s">
        <v>149</v>
      </c>
      <c r="AT259" s="24" t="s">
        <v>144</v>
      </c>
      <c r="AU259" s="24" t="s">
        <v>84</v>
      </c>
      <c r="AY259" s="24" t="s">
        <v>142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4" t="s">
        <v>79</v>
      </c>
      <c r="BK259" s="204">
        <f>ROUND(I259*H259,2)</f>
        <v>0</v>
      </c>
      <c r="BL259" s="24" t="s">
        <v>149</v>
      </c>
      <c r="BM259" s="24" t="s">
        <v>372</v>
      </c>
    </row>
    <row r="260" spans="2:51" s="14" customFormat="1" ht="13.5">
      <c r="B260" s="243"/>
      <c r="C260" s="244"/>
      <c r="D260" s="207" t="s">
        <v>151</v>
      </c>
      <c r="E260" s="245" t="s">
        <v>23</v>
      </c>
      <c r="F260" s="246" t="s">
        <v>356</v>
      </c>
      <c r="G260" s="244"/>
      <c r="H260" s="247" t="s">
        <v>23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AT260" s="253" t="s">
        <v>151</v>
      </c>
      <c r="AU260" s="253" t="s">
        <v>84</v>
      </c>
      <c r="AV260" s="14" t="s">
        <v>79</v>
      </c>
      <c r="AW260" s="14" t="s">
        <v>38</v>
      </c>
      <c r="AX260" s="14" t="s">
        <v>74</v>
      </c>
      <c r="AY260" s="253" t="s">
        <v>142</v>
      </c>
    </row>
    <row r="261" spans="2:51" s="11" customFormat="1" ht="13.5">
      <c r="B261" s="205"/>
      <c r="C261" s="206"/>
      <c r="D261" s="207" t="s">
        <v>151</v>
      </c>
      <c r="E261" s="208" t="s">
        <v>23</v>
      </c>
      <c r="F261" s="209" t="s">
        <v>373</v>
      </c>
      <c r="G261" s="206"/>
      <c r="H261" s="210">
        <v>7.8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151</v>
      </c>
      <c r="AU261" s="216" t="s">
        <v>84</v>
      </c>
      <c r="AV261" s="11" t="s">
        <v>84</v>
      </c>
      <c r="AW261" s="11" t="s">
        <v>38</v>
      </c>
      <c r="AX261" s="11" t="s">
        <v>74</v>
      </c>
      <c r="AY261" s="216" t="s">
        <v>142</v>
      </c>
    </row>
    <row r="262" spans="2:51" s="11" customFormat="1" ht="13.5">
      <c r="B262" s="205"/>
      <c r="C262" s="206"/>
      <c r="D262" s="207" t="s">
        <v>151</v>
      </c>
      <c r="E262" s="208" t="s">
        <v>23</v>
      </c>
      <c r="F262" s="209" t="s">
        <v>374</v>
      </c>
      <c r="G262" s="206"/>
      <c r="H262" s="210">
        <v>7.8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151</v>
      </c>
      <c r="AU262" s="216" t="s">
        <v>84</v>
      </c>
      <c r="AV262" s="11" t="s">
        <v>84</v>
      </c>
      <c r="AW262" s="11" t="s">
        <v>38</v>
      </c>
      <c r="AX262" s="11" t="s">
        <v>74</v>
      </c>
      <c r="AY262" s="216" t="s">
        <v>142</v>
      </c>
    </row>
    <row r="263" spans="2:51" s="11" customFormat="1" ht="13.5">
      <c r="B263" s="205"/>
      <c r="C263" s="206"/>
      <c r="D263" s="207" t="s">
        <v>151</v>
      </c>
      <c r="E263" s="208" t="s">
        <v>23</v>
      </c>
      <c r="F263" s="209" t="s">
        <v>375</v>
      </c>
      <c r="G263" s="206"/>
      <c r="H263" s="210">
        <v>0.192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151</v>
      </c>
      <c r="AU263" s="216" t="s">
        <v>84</v>
      </c>
      <c r="AV263" s="11" t="s">
        <v>84</v>
      </c>
      <c r="AW263" s="11" t="s">
        <v>38</v>
      </c>
      <c r="AX263" s="11" t="s">
        <v>74</v>
      </c>
      <c r="AY263" s="216" t="s">
        <v>142</v>
      </c>
    </row>
    <row r="264" spans="2:51" s="11" customFormat="1" ht="13.5">
      <c r="B264" s="205"/>
      <c r="C264" s="206"/>
      <c r="D264" s="207" t="s">
        <v>151</v>
      </c>
      <c r="E264" s="208" t="s">
        <v>23</v>
      </c>
      <c r="F264" s="209" t="s">
        <v>376</v>
      </c>
      <c r="G264" s="206"/>
      <c r="H264" s="210">
        <v>0.192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151</v>
      </c>
      <c r="AU264" s="216" t="s">
        <v>84</v>
      </c>
      <c r="AV264" s="11" t="s">
        <v>84</v>
      </c>
      <c r="AW264" s="11" t="s">
        <v>38</v>
      </c>
      <c r="AX264" s="11" t="s">
        <v>74</v>
      </c>
      <c r="AY264" s="216" t="s">
        <v>142</v>
      </c>
    </row>
    <row r="265" spans="2:51" s="13" customFormat="1" ht="13.5">
      <c r="B265" s="228"/>
      <c r="C265" s="229"/>
      <c r="D265" s="230" t="s">
        <v>151</v>
      </c>
      <c r="E265" s="231" t="s">
        <v>23</v>
      </c>
      <c r="F265" s="232" t="s">
        <v>158</v>
      </c>
      <c r="G265" s="229"/>
      <c r="H265" s="233">
        <v>15.984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151</v>
      </c>
      <c r="AU265" s="239" t="s">
        <v>84</v>
      </c>
      <c r="AV265" s="13" t="s">
        <v>149</v>
      </c>
      <c r="AW265" s="13" t="s">
        <v>38</v>
      </c>
      <c r="AX265" s="13" t="s">
        <v>79</v>
      </c>
      <c r="AY265" s="239" t="s">
        <v>142</v>
      </c>
    </row>
    <row r="266" spans="2:65" s="1" customFormat="1" ht="22.5" customHeight="1">
      <c r="B266" s="42"/>
      <c r="C266" s="193" t="s">
        <v>377</v>
      </c>
      <c r="D266" s="193" t="s">
        <v>144</v>
      </c>
      <c r="E266" s="194" t="s">
        <v>378</v>
      </c>
      <c r="F266" s="195" t="s">
        <v>379</v>
      </c>
      <c r="G266" s="196" t="s">
        <v>147</v>
      </c>
      <c r="H266" s="197">
        <v>83.856</v>
      </c>
      <c r="I266" s="198"/>
      <c r="J266" s="199">
        <f>ROUND(I266*H266,2)</f>
        <v>0</v>
      </c>
      <c r="K266" s="195" t="s">
        <v>148</v>
      </c>
      <c r="L266" s="62"/>
      <c r="M266" s="200" t="s">
        <v>23</v>
      </c>
      <c r="N266" s="201" t="s">
        <v>45</v>
      </c>
      <c r="O266" s="43"/>
      <c r="P266" s="202">
        <f>O266*H266</f>
        <v>0</v>
      </c>
      <c r="Q266" s="202">
        <v>0.02048</v>
      </c>
      <c r="R266" s="202">
        <f>Q266*H266</f>
        <v>1.71737088</v>
      </c>
      <c r="S266" s="202">
        <v>0</v>
      </c>
      <c r="T266" s="203">
        <f>S266*H266</f>
        <v>0</v>
      </c>
      <c r="AR266" s="24" t="s">
        <v>149</v>
      </c>
      <c r="AT266" s="24" t="s">
        <v>144</v>
      </c>
      <c r="AU266" s="24" t="s">
        <v>84</v>
      </c>
      <c r="AY266" s="24" t="s">
        <v>142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4" t="s">
        <v>79</v>
      </c>
      <c r="BK266" s="204">
        <f>ROUND(I266*H266,2)</f>
        <v>0</v>
      </c>
      <c r="BL266" s="24" t="s">
        <v>149</v>
      </c>
      <c r="BM266" s="24" t="s">
        <v>380</v>
      </c>
    </row>
    <row r="267" spans="2:51" s="14" customFormat="1" ht="13.5">
      <c r="B267" s="243"/>
      <c r="C267" s="244"/>
      <c r="D267" s="207" t="s">
        <v>151</v>
      </c>
      <c r="E267" s="245" t="s">
        <v>23</v>
      </c>
      <c r="F267" s="246" t="s">
        <v>381</v>
      </c>
      <c r="G267" s="244"/>
      <c r="H267" s="247" t="s">
        <v>23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151</v>
      </c>
      <c r="AU267" s="253" t="s">
        <v>84</v>
      </c>
      <c r="AV267" s="14" t="s">
        <v>79</v>
      </c>
      <c r="AW267" s="14" t="s">
        <v>38</v>
      </c>
      <c r="AX267" s="14" t="s">
        <v>74</v>
      </c>
      <c r="AY267" s="253" t="s">
        <v>142</v>
      </c>
    </row>
    <row r="268" spans="2:51" s="11" customFormat="1" ht="13.5">
      <c r="B268" s="205"/>
      <c r="C268" s="206"/>
      <c r="D268" s="207" t="s">
        <v>151</v>
      </c>
      <c r="E268" s="208" t="s">
        <v>23</v>
      </c>
      <c r="F268" s="209" t="s">
        <v>382</v>
      </c>
      <c r="G268" s="206"/>
      <c r="H268" s="210">
        <v>31.488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151</v>
      </c>
      <c r="AU268" s="216" t="s">
        <v>84</v>
      </c>
      <c r="AV268" s="11" t="s">
        <v>84</v>
      </c>
      <c r="AW268" s="11" t="s">
        <v>38</v>
      </c>
      <c r="AX268" s="11" t="s">
        <v>74</v>
      </c>
      <c r="AY268" s="216" t="s">
        <v>142</v>
      </c>
    </row>
    <row r="269" spans="2:51" s="11" customFormat="1" ht="13.5">
      <c r="B269" s="205"/>
      <c r="C269" s="206"/>
      <c r="D269" s="207" t="s">
        <v>151</v>
      </c>
      <c r="E269" s="208" t="s">
        <v>23</v>
      </c>
      <c r="F269" s="209" t="s">
        <v>383</v>
      </c>
      <c r="G269" s="206"/>
      <c r="H269" s="210">
        <v>31.472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151</v>
      </c>
      <c r="AU269" s="216" t="s">
        <v>84</v>
      </c>
      <c r="AV269" s="11" t="s">
        <v>84</v>
      </c>
      <c r="AW269" s="11" t="s">
        <v>38</v>
      </c>
      <c r="AX269" s="11" t="s">
        <v>74</v>
      </c>
      <c r="AY269" s="216" t="s">
        <v>142</v>
      </c>
    </row>
    <row r="270" spans="2:51" s="11" customFormat="1" ht="13.5">
      <c r="B270" s="205"/>
      <c r="C270" s="206"/>
      <c r="D270" s="207" t="s">
        <v>151</v>
      </c>
      <c r="E270" s="208" t="s">
        <v>23</v>
      </c>
      <c r="F270" s="209" t="s">
        <v>384</v>
      </c>
      <c r="G270" s="206"/>
      <c r="H270" s="210">
        <v>10.688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151</v>
      </c>
      <c r="AU270" s="216" t="s">
        <v>84</v>
      </c>
      <c r="AV270" s="11" t="s">
        <v>84</v>
      </c>
      <c r="AW270" s="11" t="s">
        <v>38</v>
      </c>
      <c r="AX270" s="11" t="s">
        <v>74</v>
      </c>
      <c r="AY270" s="216" t="s">
        <v>142</v>
      </c>
    </row>
    <row r="271" spans="2:51" s="11" customFormat="1" ht="13.5">
      <c r="B271" s="205"/>
      <c r="C271" s="206"/>
      <c r="D271" s="207" t="s">
        <v>151</v>
      </c>
      <c r="E271" s="208" t="s">
        <v>23</v>
      </c>
      <c r="F271" s="209" t="s">
        <v>385</v>
      </c>
      <c r="G271" s="206"/>
      <c r="H271" s="210">
        <v>10.208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151</v>
      </c>
      <c r="AU271" s="216" t="s">
        <v>84</v>
      </c>
      <c r="AV271" s="11" t="s">
        <v>84</v>
      </c>
      <c r="AW271" s="11" t="s">
        <v>38</v>
      </c>
      <c r="AX271" s="11" t="s">
        <v>74</v>
      </c>
      <c r="AY271" s="216" t="s">
        <v>142</v>
      </c>
    </row>
    <row r="272" spans="2:51" s="13" customFormat="1" ht="13.5">
      <c r="B272" s="228"/>
      <c r="C272" s="229"/>
      <c r="D272" s="230" t="s">
        <v>151</v>
      </c>
      <c r="E272" s="231" t="s">
        <v>23</v>
      </c>
      <c r="F272" s="232" t="s">
        <v>158</v>
      </c>
      <c r="G272" s="229"/>
      <c r="H272" s="233">
        <v>83.856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151</v>
      </c>
      <c r="AU272" s="239" t="s">
        <v>84</v>
      </c>
      <c r="AV272" s="13" t="s">
        <v>149</v>
      </c>
      <c r="AW272" s="13" t="s">
        <v>38</v>
      </c>
      <c r="AX272" s="13" t="s">
        <v>79</v>
      </c>
      <c r="AY272" s="239" t="s">
        <v>142</v>
      </c>
    </row>
    <row r="273" spans="2:65" s="1" customFormat="1" ht="22.5" customHeight="1">
      <c r="B273" s="42"/>
      <c r="C273" s="193" t="s">
        <v>386</v>
      </c>
      <c r="D273" s="193" t="s">
        <v>144</v>
      </c>
      <c r="E273" s="194" t="s">
        <v>387</v>
      </c>
      <c r="F273" s="195" t="s">
        <v>388</v>
      </c>
      <c r="G273" s="196" t="s">
        <v>147</v>
      </c>
      <c r="H273" s="197">
        <v>300.425</v>
      </c>
      <c r="I273" s="198"/>
      <c r="J273" s="199">
        <f>ROUND(I273*H273,2)</f>
        <v>0</v>
      </c>
      <c r="K273" s="195" t="s">
        <v>148</v>
      </c>
      <c r="L273" s="62"/>
      <c r="M273" s="200" t="s">
        <v>23</v>
      </c>
      <c r="N273" s="201" t="s">
        <v>45</v>
      </c>
      <c r="O273" s="43"/>
      <c r="P273" s="202">
        <f>O273*H273</f>
        <v>0</v>
      </c>
      <c r="Q273" s="202">
        <v>0.00546</v>
      </c>
      <c r="R273" s="202">
        <f>Q273*H273</f>
        <v>1.6403204999999998</v>
      </c>
      <c r="S273" s="202">
        <v>0</v>
      </c>
      <c r="T273" s="203">
        <f>S273*H273</f>
        <v>0</v>
      </c>
      <c r="AR273" s="24" t="s">
        <v>149</v>
      </c>
      <c r="AT273" s="24" t="s">
        <v>144</v>
      </c>
      <c r="AU273" s="24" t="s">
        <v>84</v>
      </c>
      <c r="AY273" s="24" t="s">
        <v>142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4" t="s">
        <v>79</v>
      </c>
      <c r="BK273" s="204">
        <f>ROUND(I273*H273,2)</f>
        <v>0</v>
      </c>
      <c r="BL273" s="24" t="s">
        <v>149</v>
      </c>
      <c r="BM273" s="24" t="s">
        <v>389</v>
      </c>
    </row>
    <row r="274" spans="2:51" s="14" customFormat="1" ht="13.5">
      <c r="B274" s="243"/>
      <c r="C274" s="244"/>
      <c r="D274" s="207" t="s">
        <v>151</v>
      </c>
      <c r="E274" s="245" t="s">
        <v>23</v>
      </c>
      <c r="F274" s="246" t="s">
        <v>390</v>
      </c>
      <c r="G274" s="244"/>
      <c r="H274" s="247" t="s">
        <v>23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AT274" s="253" t="s">
        <v>151</v>
      </c>
      <c r="AU274" s="253" t="s">
        <v>84</v>
      </c>
      <c r="AV274" s="14" t="s">
        <v>79</v>
      </c>
      <c r="AW274" s="14" t="s">
        <v>38</v>
      </c>
      <c r="AX274" s="14" t="s">
        <v>74</v>
      </c>
      <c r="AY274" s="253" t="s">
        <v>142</v>
      </c>
    </row>
    <row r="275" spans="2:51" s="11" customFormat="1" ht="13.5">
      <c r="B275" s="205"/>
      <c r="C275" s="206"/>
      <c r="D275" s="207" t="s">
        <v>151</v>
      </c>
      <c r="E275" s="208" t="s">
        <v>23</v>
      </c>
      <c r="F275" s="209" t="s">
        <v>391</v>
      </c>
      <c r="G275" s="206"/>
      <c r="H275" s="210">
        <v>300.425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151</v>
      </c>
      <c r="AU275" s="216" t="s">
        <v>84</v>
      </c>
      <c r="AV275" s="11" t="s">
        <v>84</v>
      </c>
      <c r="AW275" s="11" t="s">
        <v>38</v>
      </c>
      <c r="AX275" s="11" t="s">
        <v>74</v>
      </c>
      <c r="AY275" s="216" t="s">
        <v>142</v>
      </c>
    </row>
    <row r="276" spans="2:51" s="13" customFormat="1" ht="13.5">
      <c r="B276" s="228"/>
      <c r="C276" s="229"/>
      <c r="D276" s="230" t="s">
        <v>151</v>
      </c>
      <c r="E276" s="231" t="s">
        <v>23</v>
      </c>
      <c r="F276" s="232" t="s">
        <v>158</v>
      </c>
      <c r="G276" s="229"/>
      <c r="H276" s="233">
        <v>300.425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151</v>
      </c>
      <c r="AU276" s="239" t="s">
        <v>84</v>
      </c>
      <c r="AV276" s="13" t="s">
        <v>149</v>
      </c>
      <c r="AW276" s="13" t="s">
        <v>38</v>
      </c>
      <c r="AX276" s="13" t="s">
        <v>79</v>
      </c>
      <c r="AY276" s="239" t="s">
        <v>142</v>
      </c>
    </row>
    <row r="277" spans="2:65" s="1" customFormat="1" ht="22.5" customHeight="1">
      <c r="B277" s="42"/>
      <c r="C277" s="193" t="s">
        <v>392</v>
      </c>
      <c r="D277" s="193" t="s">
        <v>144</v>
      </c>
      <c r="E277" s="194" t="s">
        <v>393</v>
      </c>
      <c r="F277" s="195" t="s">
        <v>394</v>
      </c>
      <c r="G277" s="196" t="s">
        <v>147</v>
      </c>
      <c r="H277" s="197">
        <v>600.85</v>
      </c>
      <c r="I277" s="198"/>
      <c r="J277" s="199">
        <f>ROUND(I277*H277,2)</f>
        <v>0</v>
      </c>
      <c r="K277" s="195" t="s">
        <v>148</v>
      </c>
      <c r="L277" s="62"/>
      <c r="M277" s="200" t="s">
        <v>23</v>
      </c>
      <c r="N277" s="201" t="s">
        <v>45</v>
      </c>
      <c r="O277" s="43"/>
      <c r="P277" s="202">
        <f>O277*H277</f>
        <v>0</v>
      </c>
      <c r="Q277" s="202">
        <v>0.0021</v>
      </c>
      <c r="R277" s="202">
        <f>Q277*H277</f>
        <v>1.261785</v>
      </c>
      <c r="S277" s="202">
        <v>0</v>
      </c>
      <c r="T277" s="203">
        <f>S277*H277</f>
        <v>0</v>
      </c>
      <c r="AR277" s="24" t="s">
        <v>149</v>
      </c>
      <c r="AT277" s="24" t="s">
        <v>144</v>
      </c>
      <c r="AU277" s="24" t="s">
        <v>84</v>
      </c>
      <c r="AY277" s="24" t="s">
        <v>142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4" t="s">
        <v>79</v>
      </c>
      <c r="BK277" s="204">
        <f>ROUND(I277*H277,2)</f>
        <v>0</v>
      </c>
      <c r="BL277" s="24" t="s">
        <v>149</v>
      </c>
      <c r="BM277" s="24" t="s">
        <v>395</v>
      </c>
    </row>
    <row r="278" spans="2:51" s="14" customFormat="1" ht="13.5">
      <c r="B278" s="243"/>
      <c r="C278" s="244"/>
      <c r="D278" s="207" t="s">
        <v>151</v>
      </c>
      <c r="E278" s="245" t="s">
        <v>23</v>
      </c>
      <c r="F278" s="246" t="s">
        <v>396</v>
      </c>
      <c r="G278" s="244"/>
      <c r="H278" s="247" t="s">
        <v>23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AT278" s="253" t="s">
        <v>151</v>
      </c>
      <c r="AU278" s="253" t="s">
        <v>84</v>
      </c>
      <c r="AV278" s="14" t="s">
        <v>79</v>
      </c>
      <c r="AW278" s="14" t="s">
        <v>38</v>
      </c>
      <c r="AX278" s="14" t="s">
        <v>74</v>
      </c>
      <c r="AY278" s="253" t="s">
        <v>142</v>
      </c>
    </row>
    <row r="279" spans="2:51" s="11" customFormat="1" ht="13.5">
      <c r="B279" s="205"/>
      <c r="C279" s="206"/>
      <c r="D279" s="230" t="s">
        <v>151</v>
      </c>
      <c r="E279" s="240" t="s">
        <v>23</v>
      </c>
      <c r="F279" s="241" t="s">
        <v>397</v>
      </c>
      <c r="G279" s="206"/>
      <c r="H279" s="242">
        <v>600.85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151</v>
      </c>
      <c r="AU279" s="216" t="s">
        <v>84</v>
      </c>
      <c r="AV279" s="11" t="s">
        <v>84</v>
      </c>
      <c r="AW279" s="11" t="s">
        <v>38</v>
      </c>
      <c r="AX279" s="11" t="s">
        <v>79</v>
      </c>
      <c r="AY279" s="216" t="s">
        <v>142</v>
      </c>
    </row>
    <row r="280" spans="2:65" s="1" customFormat="1" ht="22.5" customHeight="1">
      <c r="B280" s="42"/>
      <c r="C280" s="193" t="s">
        <v>398</v>
      </c>
      <c r="D280" s="193" t="s">
        <v>144</v>
      </c>
      <c r="E280" s="194" t="s">
        <v>399</v>
      </c>
      <c r="F280" s="195" t="s">
        <v>400</v>
      </c>
      <c r="G280" s="196" t="s">
        <v>147</v>
      </c>
      <c r="H280" s="197">
        <v>111.11</v>
      </c>
      <c r="I280" s="198"/>
      <c r="J280" s="199">
        <f>ROUND(I280*H280,2)</f>
        <v>0</v>
      </c>
      <c r="K280" s="195" t="s">
        <v>148</v>
      </c>
      <c r="L280" s="62"/>
      <c r="M280" s="200" t="s">
        <v>23</v>
      </c>
      <c r="N280" s="201" t="s">
        <v>45</v>
      </c>
      <c r="O280" s="43"/>
      <c r="P280" s="202">
        <f>O280*H280</f>
        <v>0</v>
      </c>
      <c r="Q280" s="202">
        <v>0.00489</v>
      </c>
      <c r="R280" s="202">
        <f>Q280*H280</f>
        <v>0.5433279</v>
      </c>
      <c r="S280" s="202">
        <v>0</v>
      </c>
      <c r="T280" s="203">
        <f>S280*H280</f>
        <v>0</v>
      </c>
      <c r="AR280" s="24" t="s">
        <v>149</v>
      </c>
      <c r="AT280" s="24" t="s">
        <v>144</v>
      </c>
      <c r="AU280" s="24" t="s">
        <v>84</v>
      </c>
      <c r="AY280" s="24" t="s">
        <v>142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4" t="s">
        <v>79</v>
      </c>
      <c r="BK280" s="204">
        <f>ROUND(I280*H280,2)</f>
        <v>0</v>
      </c>
      <c r="BL280" s="24" t="s">
        <v>149</v>
      </c>
      <c r="BM280" s="24" t="s">
        <v>401</v>
      </c>
    </row>
    <row r="281" spans="2:51" s="14" customFormat="1" ht="13.5">
      <c r="B281" s="243"/>
      <c r="C281" s="244"/>
      <c r="D281" s="207" t="s">
        <v>151</v>
      </c>
      <c r="E281" s="245" t="s">
        <v>23</v>
      </c>
      <c r="F281" s="246" t="s">
        <v>402</v>
      </c>
      <c r="G281" s="244"/>
      <c r="H281" s="247" t="s">
        <v>23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AT281" s="253" t="s">
        <v>151</v>
      </c>
      <c r="AU281" s="253" t="s">
        <v>84</v>
      </c>
      <c r="AV281" s="14" t="s">
        <v>79</v>
      </c>
      <c r="AW281" s="14" t="s">
        <v>38</v>
      </c>
      <c r="AX281" s="14" t="s">
        <v>74</v>
      </c>
      <c r="AY281" s="253" t="s">
        <v>142</v>
      </c>
    </row>
    <row r="282" spans="2:51" s="11" customFormat="1" ht="13.5">
      <c r="B282" s="205"/>
      <c r="C282" s="206"/>
      <c r="D282" s="207" t="s">
        <v>151</v>
      </c>
      <c r="E282" s="208" t="s">
        <v>23</v>
      </c>
      <c r="F282" s="209" t="s">
        <v>403</v>
      </c>
      <c r="G282" s="206"/>
      <c r="H282" s="210">
        <v>39.24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151</v>
      </c>
      <c r="AU282" s="216" t="s">
        <v>84</v>
      </c>
      <c r="AV282" s="11" t="s">
        <v>84</v>
      </c>
      <c r="AW282" s="11" t="s">
        <v>38</v>
      </c>
      <c r="AX282" s="11" t="s">
        <v>74</v>
      </c>
      <c r="AY282" s="216" t="s">
        <v>142</v>
      </c>
    </row>
    <row r="283" spans="2:51" s="11" customFormat="1" ht="13.5">
      <c r="B283" s="205"/>
      <c r="C283" s="206"/>
      <c r="D283" s="207" t="s">
        <v>151</v>
      </c>
      <c r="E283" s="208" t="s">
        <v>23</v>
      </c>
      <c r="F283" s="209" t="s">
        <v>404</v>
      </c>
      <c r="G283" s="206"/>
      <c r="H283" s="210">
        <v>-2.3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151</v>
      </c>
      <c r="AU283" s="216" t="s">
        <v>84</v>
      </c>
      <c r="AV283" s="11" t="s">
        <v>84</v>
      </c>
      <c r="AW283" s="11" t="s">
        <v>38</v>
      </c>
      <c r="AX283" s="11" t="s">
        <v>74</v>
      </c>
      <c r="AY283" s="216" t="s">
        <v>142</v>
      </c>
    </row>
    <row r="284" spans="2:51" s="11" customFormat="1" ht="13.5">
      <c r="B284" s="205"/>
      <c r="C284" s="206"/>
      <c r="D284" s="207" t="s">
        <v>151</v>
      </c>
      <c r="E284" s="208" t="s">
        <v>23</v>
      </c>
      <c r="F284" s="209" t="s">
        <v>405</v>
      </c>
      <c r="G284" s="206"/>
      <c r="H284" s="210">
        <v>-0.6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151</v>
      </c>
      <c r="AU284" s="216" t="s">
        <v>84</v>
      </c>
      <c r="AV284" s="11" t="s">
        <v>84</v>
      </c>
      <c r="AW284" s="11" t="s">
        <v>38</v>
      </c>
      <c r="AX284" s="11" t="s">
        <v>74</v>
      </c>
      <c r="AY284" s="216" t="s">
        <v>142</v>
      </c>
    </row>
    <row r="285" spans="2:51" s="11" customFormat="1" ht="13.5">
      <c r="B285" s="205"/>
      <c r="C285" s="206"/>
      <c r="D285" s="207" t="s">
        <v>151</v>
      </c>
      <c r="E285" s="208" t="s">
        <v>23</v>
      </c>
      <c r="F285" s="209" t="s">
        <v>406</v>
      </c>
      <c r="G285" s="206"/>
      <c r="H285" s="210">
        <v>-6.9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151</v>
      </c>
      <c r="AU285" s="216" t="s">
        <v>84</v>
      </c>
      <c r="AV285" s="11" t="s">
        <v>84</v>
      </c>
      <c r="AW285" s="11" t="s">
        <v>38</v>
      </c>
      <c r="AX285" s="11" t="s">
        <v>74</v>
      </c>
      <c r="AY285" s="216" t="s">
        <v>142</v>
      </c>
    </row>
    <row r="286" spans="2:51" s="12" customFormat="1" ht="13.5">
      <c r="B286" s="217"/>
      <c r="C286" s="218"/>
      <c r="D286" s="207" t="s">
        <v>151</v>
      </c>
      <c r="E286" s="219" t="s">
        <v>23</v>
      </c>
      <c r="F286" s="220" t="s">
        <v>155</v>
      </c>
      <c r="G286" s="218"/>
      <c r="H286" s="221">
        <v>29.44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151</v>
      </c>
      <c r="AU286" s="227" t="s">
        <v>84</v>
      </c>
      <c r="AV286" s="12" t="s">
        <v>156</v>
      </c>
      <c r="AW286" s="12" t="s">
        <v>38</v>
      </c>
      <c r="AX286" s="12" t="s">
        <v>74</v>
      </c>
      <c r="AY286" s="227" t="s">
        <v>142</v>
      </c>
    </row>
    <row r="287" spans="2:51" s="11" customFormat="1" ht="13.5">
      <c r="B287" s="205"/>
      <c r="C287" s="206"/>
      <c r="D287" s="207" t="s">
        <v>151</v>
      </c>
      <c r="E287" s="208" t="s">
        <v>23</v>
      </c>
      <c r="F287" s="209" t="s">
        <v>407</v>
      </c>
      <c r="G287" s="206"/>
      <c r="H287" s="210">
        <v>39.24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151</v>
      </c>
      <c r="AU287" s="216" t="s">
        <v>84</v>
      </c>
      <c r="AV287" s="11" t="s">
        <v>84</v>
      </c>
      <c r="AW287" s="11" t="s">
        <v>38</v>
      </c>
      <c r="AX287" s="11" t="s">
        <v>74</v>
      </c>
      <c r="AY287" s="216" t="s">
        <v>142</v>
      </c>
    </row>
    <row r="288" spans="2:51" s="11" customFormat="1" ht="13.5">
      <c r="B288" s="205"/>
      <c r="C288" s="206"/>
      <c r="D288" s="207" t="s">
        <v>151</v>
      </c>
      <c r="E288" s="208" t="s">
        <v>23</v>
      </c>
      <c r="F288" s="209" t="s">
        <v>408</v>
      </c>
      <c r="G288" s="206"/>
      <c r="H288" s="210">
        <v>-1.2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151</v>
      </c>
      <c r="AU288" s="216" t="s">
        <v>84</v>
      </c>
      <c r="AV288" s="11" t="s">
        <v>84</v>
      </c>
      <c r="AW288" s="11" t="s">
        <v>38</v>
      </c>
      <c r="AX288" s="11" t="s">
        <v>74</v>
      </c>
      <c r="AY288" s="216" t="s">
        <v>142</v>
      </c>
    </row>
    <row r="289" spans="2:51" s="11" customFormat="1" ht="13.5">
      <c r="B289" s="205"/>
      <c r="C289" s="206"/>
      <c r="D289" s="207" t="s">
        <v>151</v>
      </c>
      <c r="E289" s="208" t="s">
        <v>23</v>
      </c>
      <c r="F289" s="209" t="s">
        <v>409</v>
      </c>
      <c r="G289" s="206"/>
      <c r="H289" s="210">
        <v>-8.4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151</v>
      </c>
      <c r="AU289" s="216" t="s">
        <v>84</v>
      </c>
      <c r="AV289" s="11" t="s">
        <v>84</v>
      </c>
      <c r="AW289" s="11" t="s">
        <v>38</v>
      </c>
      <c r="AX289" s="11" t="s">
        <v>74</v>
      </c>
      <c r="AY289" s="216" t="s">
        <v>142</v>
      </c>
    </row>
    <row r="290" spans="2:51" s="12" customFormat="1" ht="13.5">
      <c r="B290" s="217"/>
      <c r="C290" s="218"/>
      <c r="D290" s="207" t="s">
        <v>151</v>
      </c>
      <c r="E290" s="219" t="s">
        <v>23</v>
      </c>
      <c r="F290" s="220" t="s">
        <v>155</v>
      </c>
      <c r="G290" s="218"/>
      <c r="H290" s="221">
        <v>29.64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151</v>
      </c>
      <c r="AU290" s="227" t="s">
        <v>84</v>
      </c>
      <c r="AV290" s="12" t="s">
        <v>156</v>
      </c>
      <c r="AW290" s="12" t="s">
        <v>38</v>
      </c>
      <c r="AX290" s="12" t="s">
        <v>74</v>
      </c>
      <c r="AY290" s="227" t="s">
        <v>142</v>
      </c>
    </row>
    <row r="291" spans="2:51" s="11" customFormat="1" ht="13.5">
      <c r="B291" s="205"/>
      <c r="C291" s="206"/>
      <c r="D291" s="207" t="s">
        <v>151</v>
      </c>
      <c r="E291" s="208" t="s">
        <v>23</v>
      </c>
      <c r="F291" s="209" t="s">
        <v>410</v>
      </c>
      <c r="G291" s="206"/>
      <c r="H291" s="210">
        <v>13.52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151</v>
      </c>
      <c r="AU291" s="216" t="s">
        <v>84</v>
      </c>
      <c r="AV291" s="11" t="s">
        <v>84</v>
      </c>
      <c r="AW291" s="11" t="s">
        <v>38</v>
      </c>
      <c r="AX291" s="11" t="s">
        <v>74</v>
      </c>
      <c r="AY291" s="216" t="s">
        <v>142</v>
      </c>
    </row>
    <row r="292" spans="2:51" s="11" customFormat="1" ht="13.5">
      <c r="B292" s="205"/>
      <c r="C292" s="206"/>
      <c r="D292" s="207" t="s">
        <v>151</v>
      </c>
      <c r="E292" s="208" t="s">
        <v>23</v>
      </c>
      <c r="F292" s="209" t="s">
        <v>411</v>
      </c>
      <c r="G292" s="206"/>
      <c r="H292" s="210">
        <v>-0.6</v>
      </c>
      <c r="I292" s="211"/>
      <c r="J292" s="206"/>
      <c r="K292" s="206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151</v>
      </c>
      <c r="AU292" s="216" t="s">
        <v>84</v>
      </c>
      <c r="AV292" s="11" t="s">
        <v>84</v>
      </c>
      <c r="AW292" s="11" t="s">
        <v>38</v>
      </c>
      <c r="AX292" s="11" t="s">
        <v>74</v>
      </c>
      <c r="AY292" s="216" t="s">
        <v>142</v>
      </c>
    </row>
    <row r="293" spans="2:51" s="12" customFormat="1" ht="13.5">
      <c r="B293" s="217"/>
      <c r="C293" s="218"/>
      <c r="D293" s="207" t="s">
        <v>151</v>
      </c>
      <c r="E293" s="219" t="s">
        <v>23</v>
      </c>
      <c r="F293" s="220" t="s">
        <v>155</v>
      </c>
      <c r="G293" s="218"/>
      <c r="H293" s="221">
        <v>12.92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151</v>
      </c>
      <c r="AU293" s="227" t="s">
        <v>84</v>
      </c>
      <c r="AV293" s="12" t="s">
        <v>156</v>
      </c>
      <c r="AW293" s="12" t="s">
        <v>38</v>
      </c>
      <c r="AX293" s="12" t="s">
        <v>74</v>
      </c>
      <c r="AY293" s="227" t="s">
        <v>142</v>
      </c>
    </row>
    <row r="294" spans="2:51" s="11" customFormat="1" ht="13.5">
      <c r="B294" s="205"/>
      <c r="C294" s="206"/>
      <c r="D294" s="207" t="s">
        <v>151</v>
      </c>
      <c r="E294" s="208" t="s">
        <v>23</v>
      </c>
      <c r="F294" s="209" t="s">
        <v>412</v>
      </c>
      <c r="G294" s="206"/>
      <c r="H294" s="210">
        <v>11.2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151</v>
      </c>
      <c r="AU294" s="216" t="s">
        <v>84</v>
      </c>
      <c r="AV294" s="11" t="s">
        <v>84</v>
      </c>
      <c r="AW294" s="11" t="s">
        <v>38</v>
      </c>
      <c r="AX294" s="11" t="s">
        <v>74</v>
      </c>
      <c r="AY294" s="216" t="s">
        <v>142</v>
      </c>
    </row>
    <row r="295" spans="2:51" s="11" customFormat="1" ht="13.5">
      <c r="B295" s="205"/>
      <c r="C295" s="206"/>
      <c r="D295" s="207" t="s">
        <v>151</v>
      </c>
      <c r="E295" s="208" t="s">
        <v>23</v>
      </c>
      <c r="F295" s="209" t="s">
        <v>413</v>
      </c>
      <c r="G295" s="206"/>
      <c r="H295" s="210">
        <v>1.71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151</v>
      </c>
      <c r="AU295" s="216" t="s">
        <v>84</v>
      </c>
      <c r="AV295" s="11" t="s">
        <v>84</v>
      </c>
      <c r="AW295" s="11" t="s">
        <v>38</v>
      </c>
      <c r="AX295" s="11" t="s">
        <v>74</v>
      </c>
      <c r="AY295" s="216" t="s">
        <v>142</v>
      </c>
    </row>
    <row r="296" spans="2:51" s="11" customFormat="1" ht="13.5">
      <c r="B296" s="205"/>
      <c r="C296" s="206"/>
      <c r="D296" s="207" t="s">
        <v>151</v>
      </c>
      <c r="E296" s="208" t="s">
        <v>23</v>
      </c>
      <c r="F296" s="209" t="s">
        <v>414</v>
      </c>
      <c r="G296" s="206"/>
      <c r="H296" s="210">
        <v>-0.8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151</v>
      </c>
      <c r="AU296" s="216" t="s">
        <v>84</v>
      </c>
      <c r="AV296" s="11" t="s">
        <v>84</v>
      </c>
      <c r="AW296" s="11" t="s">
        <v>38</v>
      </c>
      <c r="AX296" s="11" t="s">
        <v>74</v>
      </c>
      <c r="AY296" s="216" t="s">
        <v>142</v>
      </c>
    </row>
    <row r="297" spans="2:51" s="11" customFormat="1" ht="13.5">
      <c r="B297" s="205"/>
      <c r="C297" s="206"/>
      <c r="D297" s="207" t="s">
        <v>151</v>
      </c>
      <c r="E297" s="208" t="s">
        <v>23</v>
      </c>
      <c r="F297" s="209" t="s">
        <v>415</v>
      </c>
      <c r="G297" s="206"/>
      <c r="H297" s="210">
        <v>-0.8</v>
      </c>
      <c r="I297" s="211"/>
      <c r="J297" s="206"/>
      <c r="K297" s="206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151</v>
      </c>
      <c r="AU297" s="216" t="s">
        <v>84</v>
      </c>
      <c r="AV297" s="11" t="s">
        <v>84</v>
      </c>
      <c r="AW297" s="11" t="s">
        <v>38</v>
      </c>
      <c r="AX297" s="11" t="s">
        <v>74</v>
      </c>
      <c r="AY297" s="216" t="s">
        <v>142</v>
      </c>
    </row>
    <row r="298" spans="2:51" s="11" customFormat="1" ht="13.5">
      <c r="B298" s="205"/>
      <c r="C298" s="206"/>
      <c r="D298" s="207" t="s">
        <v>151</v>
      </c>
      <c r="E298" s="208" t="s">
        <v>23</v>
      </c>
      <c r="F298" s="209" t="s">
        <v>416</v>
      </c>
      <c r="G298" s="206"/>
      <c r="H298" s="210">
        <v>-1.2</v>
      </c>
      <c r="I298" s="211"/>
      <c r="J298" s="206"/>
      <c r="K298" s="206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151</v>
      </c>
      <c r="AU298" s="216" t="s">
        <v>84</v>
      </c>
      <c r="AV298" s="11" t="s">
        <v>84</v>
      </c>
      <c r="AW298" s="11" t="s">
        <v>38</v>
      </c>
      <c r="AX298" s="11" t="s">
        <v>74</v>
      </c>
      <c r="AY298" s="216" t="s">
        <v>142</v>
      </c>
    </row>
    <row r="299" spans="2:51" s="12" customFormat="1" ht="13.5">
      <c r="B299" s="217"/>
      <c r="C299" s="218"/>
      <c r="D299" s="207" t="s">
        <v>151</v>
      </c>
      <c r="E299" s="219" t="s">
        <v>23</v>
      </c>
      <c r="F299" s="220" t="s">
        <v>155</v>
      </c>
      <c r="G299" s="218"/>
      <c r="H299" s="221">
        <v>10.11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151</v>
      </c>
      <c r="AU299" s="227" t="s">
        <v>84</v>
      </c>
      <c r="AV299" s="12" t="s">
        <v>156</v>
      </c>
      <c r="AW299" s="12" t="s">
        <v>38</v>
      </c>
      <c r="AX299" s="12" t="s">
        <v>74</v>
      </c>
      <c r="AY299" s="227" t="s">
        <v>142</v>
      </c>
    </row>
    <row r="300" spans="2:51" s="14" customFormat="1" ht="13.5">
      <c r="B300" s="243"/>
      <c r="C300" s="244"/>
      <c r="D300" s="207" t="s">
        <v>151</v>
      </c>
      <c r="E300" s="245" t="s">
        <v>23</v>
      </c>
      <c r="F300" s="246" t="s">
        <v>417</v>
      </c>
      <c r="G300" s="244"/>
      <c r="H300" s="247" t="s">
        <v>23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151</v>
      </c>
      <c r="AU300" s="253" t="s">
        <v>84</v>
      </c>
      <c r="AV300" s="14" t="s">
        <v>79</v>
      </c>
      <c r="AW300" s="14" t="s">
        <v>38</v>
      </c>
      <c r="AX300" s="14" t="s">
        <v>74</v>
      </c>
      <c r="AY300" s="253" t="s">
        <v>142</v>
      </c>
    </row>
    <row r="301" spans="2:51" s="11" customFormat="1" ht="13.5">
      <c r="B301" s="205"/>
      <c r="C301" s="206"/>
      <c r="D301" s="207" t="s">
        <v>151</v>
      </c>
      <c r="E301" s="208" t="s">
        <v>23</v>
      </c>
      <c r="F301" s="209" t="s">
        <v>418</v>
      </c>
      <c r="G301" s="206"/>
      <c r="H301" s="210">
        <v>29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151</v>
      </c>
      <c r="AU301" s="216" t="s">
        <v>84</v>
      </c>
      <c r="AV301" s="11" t="s">
        <v>84</v>
      </c>
      <c r="AW301" s="11" t="s">
        <v>38</v>
      </c>
      <c r="AX301" s="11" t="s">
        <v>74</v>
      </c>
      <c r="AY301" s="216" t="s">
        <v>142</v>
      </c>
    </row>
    <row r="302" spans="2:51" s="13" customFormat="1" ht="13.5">
      <c r="B302" s="228"/>
      <c r="C302" s="229"/>
      <c r="D302" s="230" t="s">
        <v>151</v>
      </c>
      <c r="E302" s="231" t="s">
        <v>23</v>
      </c>
      <c r="F302" s="232" t="s">
        <v>158</v>
      </c>
      <c r="G302" s="229"/>
      <c r="H302" s="233">
        <v>111.11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151</v>
      </c>
      <c r="AU302" s="239" t="s">
        <v>84</v>
      </c>
      <c r="AV302" s="13" t="s">
        <v>149</v>
      </c>
      <c r="AW302" s="13" t="s">
        <v>38</v>
      </c>
      <c r="AX302" s="13" t="s">
        <v>79</v>
      </c>
      <c r="AY302" s="239" t="s">
        <v>142</v>
      </c>
    </row>
    <row r="303" spans="2:65" s="1" customFormat="1" ht="22.5" customHeight="1">
      <c r="B303" s="42"/>
      <c r="C303" s="193" t="s">
        <v>419</v>
      </c>
      <c r="D303" s="193" t="s">
        <v>144</v>
      </c>
      <c r="E303" s="194" t="s">
        <v>420</v>
      </c>
      <c r="F303" s="195" t="s">
        <v>421</v>
      </c>
      <c r="G303" s="196" t="s">
        <v>182</v>
      </c>
      <c r="H303" s="197">
        <v>269.6</v>
      </c>
      <c r="I303" s="198"/>
      <c r="J303" s="199">
        <f>ROUND(I303*H303,2)</f>
        <v>0</v>
      </c>
      <c r="K303" s="195" t="s">
        <v>148</v>
      </c>
      <c r="L303" s="62"/>
      <c r="M303" s="200" t="s">
        <v>23</v>
      </c>
      <c r="N303" s="201" t="s">
        <v>45</v>
      </c>
      <c r="O303" s="43"/>
      <c r="P303" s="202">
        <f>O303*H303</f>
        <v>0</v>
      </c>
      <c r="Q303" s="202">
        <v>0</v>
      </c>
      <c r="R303" s="202">
        <f>Q303*H303</f>
        <v>0</v>
      </c>
      <c r="S303" s="202">
        <v>0</v>
      </c>
      <c r="T303" s="203">
        <f>S303*H303</f>
        <v>0</v>
      </c>
      <c r="AR303" s="24" t="s">
        <v>149</v>
      </c>
      <c r="AT303" s="24" t="s">
        <v>144</v>
      </c>
      <c r="AU303" s="24" t="s">
        <v>84</v>
      </c>
      <c r="AY303" s="24" t="s">
        <v>142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24" t="s">
        <v>79</v>
      </c>
      <c r="BK303" s="204">
        <f>ROUND(I303*H303,2)</f>
        <v>0</v>
      </c>
      <c r="BL303" s="24" t="s">
        <v>149</v>
      </c>
      <c r="BM303" s="24" t="s">
        <v>422</v>
      </c>
    </row>
    <row r="304" spans="2:51" s="14" customFormat="1" ht="13.5">
      <c r="B304" s="243"/>
      <c r="C304" s="244"/>
      <c r="D304" s="207" t="s">
        <v>151</v>
      </c>
      <c r="E304" s="245" t="s">
        <v>23</v>
      </c>
      <c r="F304" s="246" t="s">
        <v>423</v>
      </c>
      <c r="G304" s="244"/>
      <c r="H304" s="247" t="s">
        <v>23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151</v>
      </c>
      <c r="AU304" s="253" t="s">
        <v>84</v>
      </c>
      <c r="AV304" s="14" t="s">
        <v>79</v>
      </c>
      <c r="AW304" s="14" t="s">
        <v>38</v>
      </c>
      <c r="AX304" s="14" t="s">
        <v>74</v>
      </c>
      <c r="AY304" s="253" t="s">
        <v>142</v>
      </c>
    </row>
    <row r="305" spans="2:51" s="11" customFormat="1" ht="13.5">
      <c r="B305" s="205"/>
      <c r="C305" s="206"/>
      <c r="D305" s="207" t="s">
        <v>151</v>
      </c>
      <c r="E305" s="208" t="s">
        <v>23</v>
      </c>
      <c r="F305" s="209" t="s">
        <v>424</v>
      </c>
      <c r="G305" s="206"/>
      <c r="H305" s="210">
        <v>126.1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151</v>
      </c>
      <c r="AU305" s="216" t="s">
        <v>84</v>
      </c>
      <c r="AV305" s="11" t="s">
        <v>84</v>
      </c>
      <c r="AW305" s="11" t="s">
        <v>38</v>
      </c>
      <c r="AX305" s="11" t="s">
        <v>74</v>
      </c>
      <c r="AY305" s="216" t="s">
        <v>142</v>
      </c>
    </row>
    <row r="306" spans="2:51" s="11" customFormat="1" ht="13.5">
      <c r="B306" s="205"/>
      <c r="C306" s="206"/>
      <c r="D306" s="207" t="s">
        <v>151</v>
      </c>
      <c r="E306" s="208" t="s">
        <v>23</v>
      </c>
      <c r="F306" s="209" t="s">
        <v>425</v>
      </c>
      <c r="G306" s="206"/>
      <c r="H306" s="210">
        <v>117.6</v>
      </c>
      <c r="I306" s="211"/>
      <c r="J306" s="206"/>
      <c r="K306" s="206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151</v>
      </c>
      <c r="AU306" s="216" t="s">
        <v>84</v>
      </c>
      <c r="AV306" s="11" t="s">
        <v>84</v>
      </c>
      <c r="AW306" s="11" t="s">
        <v>38</v>
      </c>
      <c r="AX306" s="11" t="s">
        <v>74</v>
      </c>
      <c r="AY306" s="216" t="s">
        <v>142</v>
      </c>
    </row>
    <row r="307" spans="2:51" s="11" customFormat="1" ht="13.5">
      <c r="B307" s="205"/>
      <c r="C307" s="206"/>
      <c r="D307" s="207" t="s">
        <v>151</v>
      </c>
      <c r="E307" s="208" t="s">
        <v>23</v>
      </c>
      <c r="F307" s="209" t="s">
        <v>426</v>
      </c>
      <c r="G307" s="206"/>
      <c r="H307" s="210">
        <v>8.4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151</v>
      </c>
      <c r="AU307" s="216" t="s">
        <v>84</v>
      </c>
      <c r="AV307" s="11" t="s">
        <v>84</v>
      </c>
      <c r="AW307" s="11" t="s">
        <v>38</v>
      </c>
      <c r="AX307" s="11" t="s">
        <v>74</v>
      </c>
      <c r="AY307" s="216" t="s">
        <v>142</v>
      </c>
    </row>
    <row r="308" spans="2:51" s="11" customFormat="1" ht="13.5">
      <c r="B308" s="205"/>
      <c r="C308" s="206"/>
      <c r="D308" s="207" t="s">
        <v>151</v>
      </c>
      <c r="E308" s="208" t="s">
        <v>23</v>
      </c>
      <c r="F308" s="209" t="s">
        <v>427</v>
      </c>
      <c r="G308" s="206"/>
      <c r="H308" s="210">
        <v>17.5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151</v>
      </c>
      <c r="AU308" s="216" t="s">
        <v>84</v>
      </c>
      <c r="AV308" s="11" t="s">
        <v>84</v>
      </c>
      <c r="AW308" s="11" t="s">
        <v>38</v>
      </c>
      <c r="AX308" s="11" t="s">
        <v>74</v>
      </c>
      <c r="AY308" s="216" t="s">
        <v>142</v>
      </c>
    </row>
    <row r="309" spans="2:51" s="13" customFormat="1" ht="13.5">
      <c r="B309" s="228"/>
      <c r="C309" s="229"/>
      <c r="D309" s="230" t="s">
        <v>151</v>
      </c>
      <c r="E309" s="231" t="s">
        <v>23</v>
      </c>
      <c r="F309" s="232" t="s">
        <v>158</v>
      </c>
      <c r="G309" s="229"/>
      <c r="H309" s="233">
        <v>269.6</v>
      </c>
      <c r="I309" s="234"/>
      <c r="J309" s="229"/>
      <c r="K309" s="229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151</v>
      </c>
      <c r="AU309" s="239" t="s">
        <v>84</v>
      </c>
      <c r="AV309" s="13" t="s">
        <v>149</v>
      </c>
      <c r="AW309" s="13" t="s">
        <v>38</v>
      </c>
      <c r="AX309" s="13" t="s">
        <v>79</v>
      </c>
      <c r="AY309" s="239" t="s">
        <v>142</v>
      </c>
    </row>
    <row r="310" spans="2:65" s="1" customFormat="1" ht="22.5" customHeight="1">
      <c r="B310" s="42"/>
      <c r="C310" s="254" t="s">
        <v>428</v>
      </c>
      <c r="D310" s="254" t="s">
        <v>362</v>
      </c>
      <c r="E310" s="255" t="s">
        <v>429</v>
      </c>
      <c r="F310" s="256" t="s">
        <v>430</v>
      </c>
      <c r="G310" s="257" t="s">
        <v>182</v>
      </c>
      <c r="H310" s="258">
        <v>283.08</v>
      </c>
      <c r="I310" s="259"/>
      <c r="J310" s="260">
        <f>ROUND(I310*H310,2)</f>
        <v>0</v>
      </c>
      <c r="K310" s="256" t="s">
        <v>148</v>
      </c>
      <c r="L310" s="261"/>
      <c r="M310" s="262" t="s">
        <v>23</v>
      </c>
      <c r="N310" s="263" t="s">
        <v>45</v>
      </c>
      <c r="O310" s="43"/>
      <c r="P310" s="202">
        <f>O310*H310</f>
        <v>0</v>
      </c>
      <c r="Q310" s="202">
        <v>4E-05</v>
      </c>
      <c r="R310" s="202">
        <f>Q310*H310</f>
        <v>0.0113232</v>
      </c>
      <c r="S310" s="202">
        <v>0</v>
      </c>
      <c r="T310" s="203">
        <f>S310*H310</f>
        <v>0</v>
      </c>
      <c r="AR310" s="24" t="s">
        <v>192</v>
      </c>
      <c r="AT310" s="24" t="s">
        <v>362</v>
      </c>
      <c r="AU310" s="24" t="s">
        <v>84</v>
      </c>
      <c r="AY310" s="24" t="s">
        <v>142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4" t="s">
        <v>79</v>
      </c>
      <c r="BK310" s="204">
        <f>ROUND(I310*H310,2)</f>
        <v>0</v>
      </c>
      <c r="BL310" s="24" t="s">
        <v>149</v>
      </c>
      <c r="BM310" s="24" t="s">
        <v>431</v>
      </c>
    </row>
    <row r="311" spans="2:47" s="1" customFormat="1" ht="27">
      <c r="B311" s="42"/>
      <c r="C311" s="64"/>
      <c r="D311" s="207" t="s">
        <v>366</v>
      </c>
      <c r="E311" s="64"/>
      <c r="F311" s="264" t="s">
        <v>432</v>
      </c>
      <c r="G311" s="64"/>
      <c r="H311" s="64"/>
      <c r="I311" s="163"/>
      <c r="J311" s="64"/>
      <c r="K311" s="64"/>
      <c r="L311" s="62"/>
      <c r="M311" s="265"/>
      <c r="N311" s="43"/>
      <c r="O311" s="43"/>
      <c r="P311" s="43"/>
      <c r="Q311" s="43"/>
      <c r="R311" s="43"/>
      <c r="S311" s="43"/>
      <c r="T311" s="79"/>
      <c r="AT311" s="24" t="s">
        <v>366</v>
      </c>
      <c r="AU311" s="24" t="s">
        <v>84</v>
      </c>
    </row>
    <row r="312" spans="2:51" s="11" customFormat="1" ht="13.5">
      <c r="B312" s="205"/>
      <c r="C312" s="206"/>
      <c r="D312" s="230" t="s">
        <v>151</v>
      </c>
      <c r="E312" s="206"/>
      <c r="F312" s="241" t="s">
        <v>433</v>
      </c>
      <c r="G312" s="206"/>
      <c r="H312" s="242">
        <v>283.08</v>
      </c>
      <c r="I312" s="211"/>
      <c r="J312" s="206"/>
      <c r="K312" s="206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151</v>
      </c>
      <c r="AU312" s="216" t="s">
        <v>84</v>
      </c>
      <c r="AV312" s="11" t="s">
        <v>84</v>
      </c>
      <c r="AW312" s="11" t="s">
        <v>6</v>
      </c>
      <c r="AX312" s="11" t="s">
        <v>79</v>
      </c>
      <c r="AY312" s="216" t="s">
        <v>142</v>
      </c>
    </row>
    <row r="313" spans="2:65" s="1" customFormat="1" ht="22.5" customHeight="1">
      <c r="B313" s="42"/>
      <c r="C313" s="193" t="s">
        <v>434</v>
      </c>
      <c r="D313" s="193" t="s">
        <v>144</v>
      </c>
      <c r="E313" s="194" t="s">
        <v>435</v>
      </c>
      <c r="F313" s="195" t="s">
        <v>436</v>
      </c>
      <c r="G313" s="196" t="s">
        <v>147</v>
      </c>
      <c r="H313" s="197">
        <v>35.84</v>
      </c>
      <c r="I313" s="198"/>
      <c r="J313" s="199">
        <f>ROUND(I313*H313,2)</f>
        <v>0</v>
      </c>
      <c r="K313" s="195" t="s">
        <v>148</v>
      </c>
      <c r="L313" s="62"/>
      <c r="M313" s="200" t="s">
        <v>23</v>
      </c>
      <c r="N313" s="201" t="s">
        <v>45</v>
      </c>
      <c r="O313" s="43"/>
      <c r="P313" s="202">
        <f>O313*H313</f>
        <v>0</v>
      </c>
      <c r="Q313" s="202">
        <v>0.00825</v>
      </c>
      <c r="R313" s="202">
        <f>Q313*H313</f>
        <v>0.29568000000000005</v>
      </c>
      <c r="S313" s="202">
        <v>0</v>
      </c>
      <c r="T313" s="203">
        <f>S313*H313</f>
        <v>0</v>
      </c>
      <c r="AR313" s="24" t="s">
        <v>149</v>
      </c>
      <c r="AT313" s="24" t="s">
        <v>144</v>
      </c>
      <c r="AU313" s="24" t="s">
        <v>84</v>
      </c>
      <c r="AY313" s="24" t="s">
        <v>142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4" t="s">
        <v>79</v>
      </c>
      <c r="BK313" s="204">
        <f>ROUND(I313*H313,2)</f>
        <v>0</v>
      </c>
      <c r="BL313" s="24" t="s">
        <v>149</v>
      </c>
      <c r="BM313" s="24" t="s">
        <v>437</v>
      </c>
    </row>
    <row r="314" spans="2:51" s="14" customFormat="1" ht="13.5">
      <c r="B314" s="243"/>
      <c r="C314" s="244"/>
      <c r="D314" s="207" t="s">
        <v>151</v>
      </c>
      <c r="E314" s="245" t="s">
        <v>23</v>
      </c>
      <c r="F314" s="246" t="s">
        <v>438</v>
      </c>
      <c r="G314" s="244"/>
      <c r="H314" s="247" t="s">
        <v>23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151</v>
      </c>
      <c r="AU314" s="253" t="s">
        <v>84</v>
      </c>
      <c r="AV314" s="14" t="s">
        <v>79</v>
      </c>
      <c r="AW314" s="14" t="s">
        <v>38</v>
      </c>
      <c r="AX314" s="14" t="s">
        <v>74</v>
      </c>
      <c r="AY314" s="253" t="s">
        <v>142</v>
      </c>
    </row>
    <row r="315" spans="2:51" s="11" customFormat="1" ht="13.5">
      <c r="B315" s="205"/>
      <c r="C315" s="206"/>
      <c r="D315" s="207" t="s">
        <v>151</v>
      </c>
      <c r="E315" s="208" t="s">
        <v>23</v>
      </c>
      <c r="F315" s="209" t="s">
        <v>439</v>
      </c>
      <c r="G315" s="206"/>
      <c r="H315" s="210">
        <v>13.734</v>
      </c>
      <c r="I315" s="211"/>
      <c r="J315" s="206"/>
      <c r="K315" s="206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151</v>
      </c>
      <c r="AU315" s="216" t="s">
        <v>84</v>
      </c>
      <c r="AV315" s="11" t="s">
        <v>84</v>
      </c>
      <c r="AW315" s="11" t="s">
        <v>38</v>
      </c>
      <c r="AX315" s="11" t="s">
        <v>74</v>
      </c>
      <c r="AY315" s="216" t="s">
        <v>142</v>
      </c>
    </row>
    <row r="316" spans="2:51" s="11" customFormat="1" ht="13.5">
      <c r="B316" s="205"/>
      <c r="C316" s="206"/>
      <c r="D316" s="207" t="s">
        <v>151</v>
      </c>
      <c r="E316" s="208" t="s">
        <v>23</v>
      </c>
      <c r="F316" s="209" t="s">
        <v>440</v>
      </c>
      <c r="G316" s="206"/>
      <c r="H316" s="210">
        <v>-0.473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151</v>
      </c>
      <c r="AU316" s="216" t="s">
        <v>84</v>
      </c>
      <c r="AV316" s="11" t="s">
        <v>84</v>
      </c>
      <c r="AW316" s="11" t="s">
        <v>38</v>
      </c>
      <c r="AX316" s="11" t="s">
        <v>74</v>
      </c>
      <c r="AY316" s="216" t="s">
        <v>142</v>
      </c>
    </row>
    <row r="317" spans="2:51" s="12" customFormat="1" ht="13.5">
      <c r="B317" s="217"/>
      <c r="C317" s="218"/>
      <c r="D317" s="207" t="s">
        <v>151</v>
      </c>
      <c r="E317" s="219" t="s">
        <v>23</v>
      </c>
      <c r="F317" s="220" t="s">
        <v>155</v>
      </c>
      <c r="G317" s="218"/>
      <c r="H317" s="221">
        <v>13.261</v>
      </c>
      <c r="I317" s="222"/>
      <c r="J317" s="218"/>
      <c r="K317" s="218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151</v>
      </c>
      <c r="AU317" s="227" t="s">
        <v>84</v>
      </c>
      <c r="AV317" s="12" t="s">
        <v>156</v>
      </c>
      <c r="AW317" s="12" t="s">
        <v>38</v>
      </c>
      <c r="AX317" s="12" t="s">
        <v>74</v>
      </c>
      <c r="AY317" s="227" t="s">
        <v>142</v>
      </c>
    </row>
    <row r="318" spans="2:51" s="11" customFormat="1" ht="13.5">
      <c r="B318" s="205"/>
      <c r="C318" s="206"/>
      <c r="D318" s="207" t="s">
        <v>151</v>
      </c>
      <c r="E318" s="208" t="s">
        <v>23</v>
      </c>
      <c r="F318" s="209" t="s">
        <v>441</v>
      </c>
      <c r="G318" s="206"/>
      <c r="H318" s="210">
        <v>13.734</v>
      </c>
      <c r="I318" s="211"/>
      <c r="J318" s="206"/>
      <c r="K318" s="206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151</v>
      </c>
      <c r="AU318" s="216" t="s">
        <v>84</v>
      </c>
      <c r="AV318" s="11" t="s">
        <v>84</v>
      </c>
      <c r="AW318" s="11" t="s">
        <v>38</v>
      </c>
      <c r="AX318" s="11" t="s">
        <v>74</v>
      </c>
      <c r="AY318" s="216" t="s">
        <v>142</v>
      </c>
    </row>
    <row r="319" spans="2:51" s="11" customFormat="1" ht="13.5">
      <c r="B319" s="205"/>
      <c r="C319" s="206"/>
      <c r="D319" s="207" t="s">
        <v>151</v>
      </c>
      <c r="E319" s="208" t="s">
        <v>23</v>
      </c>
      <c r="F319" s="209" t="s">
        <v>442</v>
      </c>
      <c r="G319" s="206"/>
      <c r="H319" s="210">
        <v>-0.406</v>
      </c>
      <c r="I319" s="211"/>
      <c r="J319" s="206"/>
      <c r="K319" s="206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151</v>
      </c>
      <c r="AU319" s="216" t="s">
        <v>84</v>
      </c>
      <c r="AV319" s="11" t="s">
        <v>84</v>
      </c>
      <c r="AW319" s="11" t="s">
        <v>38</v>
      </c>
      <c r="AX319" s="11" t="s">
        <v>74</v>
      </c>
      <c r="AY319" s="216" t="s">
        <v>142</v>
      </c>
    </row>
    <row r="320" spans="2:51" s="12" customFormat="1" ht="13.5">
      <c r="B320" s="217"/>
      <c r="C320" s="218"/>
      <c r="D320" s="207" t="s">
        <v>151</v>
      </c>
      <c r="E320" s="219" t="s">
        <v>23</v>
      </c>
      <c r="F320" s="220" t="s">
        <v>155</v>
      </c>
      <c r="G320" s="218"/>
      <c r="H320" s="221">
        <v>13.328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151</v>
      </c>
      <c r="AU320" s="227" t="s">
        <v>84</v>
      </c>
      <c r="AV320" s="12" t="s">
        <v>156</v>
      </c>
      <c r="AW320" s="12" t="s">
        <v>38</v>
      </c>
      <c r="AX320" s="12" t="s">
        <v>74</v>
      </c>
      <c r="AY320" s="227" t="s">
        <v>142</v>
      </c>
    </row>
    <row r="321" spans="2:51" s="11" customFormat="1" ht="13.5">
      <c r="B321" s="205"/>
      <c r="C321" s="206"/>
      <c r="D321" s="207" t="s">
        <v>151</v>
      </c>
      <c r="E321" s="208" t="s">
        <v>23</v>
      </c>
      <c r="F321" s="209" t="s">
        <v>443</v>
      </c>
      <c r="G321" s="206"/>
      <c r="H321" s="210">
        <v>4.732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151</v>
      </c>
      <c r="AU321" s="216" t="s">
        <v>84</v>
      </c>
      <c r="AV321" s="11" t="s">
        <v>84</v>
      </c>
      <c r="AW321" s="11" t="s">
        <v>38</v>
      </c>
      <c r="AX321" s="11" t="s">
        <v>74</v>
      </c>
      <c r="AY321" s="216" t="s">
        <v>142</v>
      </c>
    </row>
    <row r="322" spans="2:51" s="12" customFormat="1" ht="13.5">
      <c r="B322" s="217"/>
      <c r="C322" s="218"/>
      <c r="D322" s="207" t="s">
        <v>151</v>
      </c>
      <c r="E322" s="219" t="s">
        <v>23</v>
      </c>
      <c r="F322" s="220" t="s">
        <v>155</v>
      </c>
      <c r="G322" s="218"/>
      <c r="H322" s="221">
        <v>4.732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151</v>
      </c>
      <c r="AU322" s="227" t="s">
        <v>84</v>
      </c>
      <c r="AV322" s="12" t="s">
        <v>156</v>
      </c>
      <c r="AW322" s="12" t="s">
        <v>38</v>
      </c>
      <c r="AX322" s="12" t="s">
        <v>74</v>
      </c>
      <c r="AY322" s="227" t="s">
        <v>142</v>
      </c>
    </row>
    <row r="323" spans="2:51" s="11" customFormat="1" ht="13.5">
      <c r="B323" s="205"/>
      <c r="C323" s="206"/>
      <c r="D323" s="207" t="s">
        <v>151</v>
      </c>
      <c r="E323" s="208" t="s">
        <v>23</v>
      </c>
      <c r="F323" s="209" t="s">
        <v>444</v>
      </c>
      <c r="G323" s="206"/>
      <c r="H323" s="210">
        <v>3.92</v>
      </c>
      <c r="I323" s="211"/>
      <c r="J323" s="206"/>
      <c r="K323" s="206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151</v>
      </c>
      <c r="AU323" s="216" t="s">
        <v>84</v>
      </c>
      <c r="AV323" s="11" t="s">
        <v>84</v>
      </c>
      <c r="AW323" s="11" t="s">
        <v>38</v>
      </c>
      <c r="AX323" s="11" t="s">
        <v>74</v>
      </c>
      <c r="AY323" s="216" t="s">
        <v>142</v>
      </c>
    </row>
    <row r="324" spans="2:51" s="11" customFormat="1" ht="13.5">
      <c r="B324" s="205"/>
      <c r="C324" s="206"/>
      <c r="D324" s="207" t="s">
        <v>151</v>
      </c>
      <c r="E324" s="208" t="s">
        <v>23</v>
      </c>
      <c r="F324" s="209" t="s">
        <v>445</v>
      </c>
      <c r="G324" s="206"/>
      <c r="H324" s="210">
        <v>0.599</v>
      </c>
      <c r="I324" s="211"/>
      <c r="J324" s="206"/>
      <c r="K324" s="206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151</v>
      </c>
      <c r="AU324" s="216" t="s">
        <v>84</v>
      </c>
      <c r="AV324" s="11" t="s">
        <v>84</v>
      </c>
      <c r="AW324" s="11" t="s">
        <v>38</v>
      </c>
      <c r="AX324" s="11" t="s">
        <v>74</v>
      </c>
      <c r="AY324" s="216" t="s">
        <v>142</v>
      </c>
    </row>
    <row r="325" spans="2:51" s="12" customFormat="1" ht="13.5">
      <c r="B325" s="217"/>
      <c r="C325" s="218"/>
      <c r="D325" s="207" t="s">
        <v>151</v>
      </c>
      <c r="E325" s="219" t="s">
        <v>23</v>
      </c>
      <c r="F325" s="220" t="s">
        <v>155</v>
      </c>
      <c r="G325" s="218"/>
      <c r="H325" s="221">
        <v>4.519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151</v>
      </c>
      <c r="AU325" s="227" t="s">
        <v>84</v>
      </c>
      <c r="AV325" s="12" t="s">
        <v>156</v>
      </c>
      <c r="AW325" s="12" t="s">
        <v>38</v>
      </c>
      <c r="AX325" s="12" t="s">
        <v>74</v>
      </c>
      <c r="AY325" s="227" t="s">
        <v>142</v>
      </c>
    </row>
    <row r="326" spans="2:51" s="13" customFormat="1" ht="13.5">
      <c r="B326" s="228"/>
      <c r="C326" s="229"/>
      <c r="D326" s="230" t="s">
        <v>151</v>
      </c>
      <c r="E326" s="231" t="s">
        <v>23</v>
      </c>
      <c r="F326" s="232" t="s">
        <v>158</v>
      </c>
      <c r="G326" s="229"/>
      <c r="H326" s="233">
        <v>35.84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151</v>
      </c>
      <c r="AU326" s="239" t="s">
        <v>84</v>
      </c>
      <c r="AV326" s="13" t="s">
        <v>149</v>
      </c>
      <c r="AW326" s="13" t="s">
        <v>38</v>
      </c>
      <c r="AX326" s="13" t="s">
        <v>79</v>
      </c>
      <c r="AY326" s="239" t="s">
        <v>142</v>
      </c>
    </row>
    <row r="327" spans="2:65" s="1" customFormat="1" ht="22.5" customHeight="1">
      <c r="B327" s="42"/>
      <c r="C327" s="254" t="s">
        <v>446</v>
      </c>
      <c r="D327" s="254" t="s">
        <v>362</v>
      </c>
      <c r="E327" s="255" t="s">
        <v>447</v>
      </c>
      <c r="F327" s="256" t="s">
        <v>448</v>
      </c>
      <c r="G327" s="257" t="s">
        <v>147</v>
      </c>
      <c r="H327" s="258">
        <v>36.557</v>
      </c>
      <c r="I327" s="259"/>
      <c r="J327" s="260">
        <f>ROUND(I327*H327,2)</f>
        <v>0</v>
      </c>
      <c r="K327" s="256" t="s">
        <v>148</v>
      </c>
      <c r="L327" s="261"/>
      <c r="M327" s="262" t="s">
        <v>23</v>
      </c>
      <c r="N327" s="263" t="s">
        <v>45</v>
      </c>
      <c r="O327" s="43"/>
      <c r="P327" s="202">
        <f>O327*H327</f>
        <v>0</v>
      </c>
      <c r="Q327" s="202">
        <v>0.0024</v>
      </c>
      <c r="R327" s="202">
        <f>Q327*H327</f>
        <v>0.0877368</v>
      </c>
      <c r="S327" s="202">
        <v>0</v>
      </c>
      <c r="T327" s="203">
        <f>S327*H327</f>
        <v>0</v>
      </c>
      <c r="AR327" s="24" t="s">
        <v>192</v>
      </c>
      <c r="AT327" s="24" t="s">
        <v>362</v>
      </c>
      <c r="AU327" s="24" t="s">
        <v>84</v>
      </c>
      <c r="AY327" s="24" t="s">
        <v>142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79</v>
      </c>
      <c r="BK327" s="204">
        <f>ROUND(I327*H327,2)</f>
        <v>0</v>
      </c>
      <c r="BL327" s="24" t="s">
        <v>149</v>
      </c>
      <c r="BM327" s="24" t="s">
        <v>449</v>
      </c>
    </row>
    <row r="328" spans="2:47" s="1" customFormat="1" ht="27">
      <c r="B328" s="42"/>
      <c r="C328" s="64"/>
      <c r="D328" s="207" t="s">
        <v>366</v>
      </c>
      <c r="E328" s="64"/>
      <c r="F328" s="264" t="s">
        <v>450</v>
      </c>
      <c r="G328" s="64"/>
      <c r="H328" s="64"/>
      <c r="I328" s="163"/>
      <c r="J328" s="64"/>
      <c r="K328" s="64"/>
      <c r="L328" s="62"/>
      <c r="M328" s="265"/>
      <c r="N328" s="43"/>
      <c r="O328" s="43"/>
      <c r="P328" s="43"/>
      <c r="Q328" s="43"/>
      <c r="R328" s="43"/>
      <c r="S328" s="43"/>
      <c r="T328" s="79"/>
      <c r="AT328" s="24" t="s">
        <v>366</v>
      </c>
      <c r="AU328" s="24" t="s">
        <v>84</v>
      </c>
    </row>
    <row r="329" spans="2:51" s="11" customFormat="1" ht="13.5">
      <c r="B329" s="205"/>
      <c r="C329" s="206"/>
      <c r="D329" s="230" t="s">
        <v>151</v>
      </c>
      <c r="E329" s="206"/>
      <c r="F329" s="241" t="s">
        <v>451</v>
      </c>
      <c r="G329" s="206"/>
      <c r="H329" s="242">
        <v>36.557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151</v>
      </c>
      <c r="AU329" s="216" t="s">
        <v>84</v>
      </c>
      <c r="AV329" s="11" t="s">
        <v>84</v>
      </c>
      <c r="AW329" s="11" t="s">
        <v>6</v>
      </c>
      <c r="AX329" s="11" t="s">
        <v>79</v>
      </c>
      <c r="AY329" s="216" t="s">
        <v>142</v>
      </c>
    </row>
    <row r="330" spans="2:65" s="1" customFormat="1" ht="22.5" customHeight="1">
      <c r="B330" s="42"/>
      <c r="C330" s="193" t="s">
        <v>452</v>
      </c>
      <c r="D330" s="193" t="s">
        <v>144</v>
      </c>
      <c r="E330" s="194" t="s">
        <v>453</v>
      </c>
      <c r="F330" s="195" t="s">
        <v>454</v>
      </c>
      <c r="G330" s="196" t="s">
        <v>147</v>
      </c>
      <c r="H330" s="197">
        <v>447.857</v>
      </c>
      <c r="I330" s="198"/>
      <c r="J330" s="199">
        <f>ROUND(I330*H330,2)</f>
        <v>0</v>
      </c>
      <c r="K330" s="195" t="s">
        <v>148</v>
      </c>
      <c r="L330" s="62"/>
      <c r="M330" s="200" t="s">
        <v>23</v>
      </c>
      <c r="N330" s="201" t="s">
        <v>45</v>
      </c>
      <c r="O330" s="43"/>
      <c r="P330" s="202">
        <f>O330*H330</f>
        <v>0</v>
      </c>
      <c r="Q330" s="202">
        <v>0.0085</v>
      </c>
      <c r="R330" s="202">
        <f>Q330*H330</f>
        <v>3.8067845000000005</v>
      </c>
      <c r="S330" s="202">
        <v>0</v>
      </c>
      <c r="T330" s="203">
        <f>S330*H330</f>
        <v>0</v>
      </c>
      <c r="AR330" s="24" t="s">
        <v>149</v>
      </c>
      <c r="AT330" s="24" t="s">
        <v>144</v>
      </c>
      <c r="AU330" s="24" t="s">
        <v>84</v>
      </c>
      <c r="AY330" s="24" t="s">
        <v>142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4" t="s">
        <v>79</v>
      </c>
      <c r="BK330" s="204">
        <f>ROUND(I330*H330,2)</f>
        <v>0</v>
      </c>
      <c r="BL330" s="24" t="s">
        <v>149</v>
      </c>
      <c r="BM330" s="24" t="s">
        <v>455</v>
      </c>
    </row>
    <row r="331" spans="2:51" s="14" customFormat="1" ht="13.5">
      <c r="B331" s="243"/>
      <c r="C331" s="244"/>
      <c r="D331" s="207" t="s">
        <v>151</v>
      </c>
      <c r="E331" s="245" t="s">
        <v>23</v>
      </c>
      <c r="F331" s="246" t="s">
        <v>456</v>
      </c>
      <c r="G331" s="244"/>
      <c r="H331" s="247" t="s">
        <v>23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AT331" s="253" t="s">
        <v>151</v>
      </c>
      <c r="AU331" s="253" t="s">
        <v>84</v>
      </c>
      <c r="AV331" s="14" t="s">
        <v>79</v>
      </c>
      <c r="AW331" s="14" t="s">
        <v>38</v>
      </c>
      <c r="AX331" s="14" t="s">
        <v>74</v>
      </c>
      <c r="AY331" s="253" t="s">
        <v>142</v>
      </c>
    </row>
    <row r="332" spans="2:51" s="11" customFormat="1" ht="13.5">
      <c r="B332" s="205"/>
      <c r="C332" s="206"/>
      <c r="D332" s="207" t="s">
        <v>151</v>
      </c>
      <c r="E332" s="208" t="s">
        <v>23</v>
      </c>
      <c r="F332" s="209" t="s">
        <v>457</v>
      </c>
      <c r="G332" s="206"/>
      <c r="H332" s="210">
        <v>237.794</v>
      </c>
      <c r="I332" s="211"/>
      <c r="J332" s="206"/>
      <c r="K332" s="206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151</v>
      </c>
      <c r="AU332" s="216" t="s">
        <v>84</v>
      </c>
      <c r="AV332" s="11" t="s">
        <v>84</v>
      </c>
      <c r="AW332" s="11" t="s">
        <v>38</v>
      </c>
      <c r="AX332" s="11" t="s">
        <v>74</v>
      </c>
      <c r="AY332" s="216" t="s">
        <v>142</v>
      </c>
    </row>
    <row r="333" spans="2:51" s="11" customFormat="1" ht="13.5">
      <c r="B333" s="205"/>
      <c r="C333" s="206"/>
      <c r="D333" s="207" t="s">
        <v>151</v>
      </c>
      <c r="E333" s="208" t="s">
        <v>23</v>
      </c>
      <c r="F333" s="209" t="s">
        <v>458</v>
      </c>
      <c r="G333" s="206"/>
      <c r="H333" s="210">
        <v>-42.12</v>
      </c>
      <c r="I333" s="211"/>
      <c r="J333" s="206"/>
      <c r="K333" s="206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151</v>
      </c>
      <c r="AU333" s="216" t="s">
        <v>84</v>
      </c>
      <c r="AV333" s="11" t="s">
        <v>84</v>
      </c>
      <c r="AW333" s="11" t="s">
        <v>38</v>
      </c>
      <c r="AX333" s="11" t="s">
        <v>74</v>
      </c>
      <c r="AY333" s="216" t="s">
        <v>142</v>
      </c>
    </row>
    <row r="334" spans="2:51" s="11" customFormat="1" ht="13.5">
      <c r="B334" s="205"/>
      <c r="C334" s="206"/>
      <c r="D334" s="207" t="s">
        <v>151</v>
      </c>
      <c r="E334" s="208" t="s">
        <v>23</v>
      </c>
      <c r="F334" s="209" t="s">
        <v>459</v>
      </c>
      <c r="G334" s="206"/>
      <c r="H334" s="210">
        <v>-5.25</v>
      </c>
      <c r="I334" s="211"/>
      <c r="J334" s="206"/>
      <c r="K334" s="206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151</v>
      </c>
      <c r="AU334" s="216" t="s">
        <v>84</v>
      </c>
      <c r="AV334" s="11" t="s">
        <v>84</v>
      </c>
      <c r="AW334" s="11" t="s">
        <v>38</v>
      </c>
      <c r="AX334" s="11" t="s">
        <v>74</v>
      </c>
      <c r="AY334" s="216" t="s">
        <v>142</v>
      </c>
    </row>
    <row r="335" spans="2:51" s="11" customFormat="1" ht="13.5">
      <c r="B335" s="205"/>
      <c r="C335" s="206"/>
      <c r="D335" s="207" t="s">
        <v>151</v>
      </c>
      <c r="E335" s="208" t="s">
        <v>23</v>
      </c>
      <c r="F335" s="209" t="s">
        <v>460</v>
      </c>
      <c r="G335" s="206"/>
      <c r="H335" s="210">
        <v>-1.8</v>
      </c>
      <c r="I335" s="211"/>
      <c r="J335" s="206"/>
      <c r="K335" s="206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151</v>
      </c>
      <c r="AU335" s="216" t="s">
        <v>84</v>
      </c>
      <c r="AV335" s="11" t="s">
        <v>84</v>
      </c>
      <c r="AW335" s="11" t="s">
        <v>38</v>
      </c>
      <c r="AX335" s="11" t="s">
        <v>74</v>
      </c>
      <c r="AY335" s="216" t="s">
        <v>142</v>
      </c>
    </row>
    <row r="336" spans="2:51" s="11" customFormat="1" ht="13.5">
      <c r="B336" s="205"/>
      <c r="C336" s="206"/>
      <c r="D336" s="207" t="s">
        <v>151</v>
      </c>
      <c r="E336" s="208" t="s">
        <v>23</v>
      </c>
      <c r="F336" s="209" t="s">
        <v>461</v>
      </c>
      <c r="G336" s="206"/>
      <c r="H336" s="210">
        <v>0.448</v>
      </c>
      <c r="I336" s="211"/>
      <c r="J336" s="206"/>
      <c r="K336" s="206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151</v>
      </c>
      <c r="AU336" s="216" t="s">
        <v>84</v>
      </c>
      <c r="AV336" s="11" t="s">
        <v>84</v>
      </c>
      <c r="AW336" s="11" t="s">
        <v>38</v>
      </c>
      <c r="AX336" s="11" t="s">
        <v>74</v>
      </c>
      <c r="AY336" s="216" t="s">
        <v>142</v>
      </c>
    </row>
    <row r="337" spans="2:51" s="12" customFormat="1" ht="13.5">
      <c r="B337" s="217"/>
      <c r="C337" s="218"/>
      <c r="D337" s="207" t="s">
        <v>151</v>
      </c>
      <c r="E337" s="219" t="s">
        <v>23</v>
      </c>
      <c r="F337" s="220" t="s">
        <v>155</v>
      </c>
      <c r="G337" s="218"/>
      <c r="H337" s="221">
        <v>189.072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151</v>
      </c>
      <c r="AU337" s="227" t="s">
        <v>84</v>
      </c>
      <c r="AV337" s="12" t="s">
        <v>156</v>
      </c>
      <c r="AW337" s="12" t="s">
        <v>38</v>
      </c>
      <c r="AX337" s="12" t="s">
        <v>74</v>
      </c>
      <c r="AY337" s="227" t="s">
        <v>142</v>
      </c>
    </row>
    <row r="338" spans="2:51" s="11" customFormat="1" ht="13.5">
      <c r="B338" s="205"/>
      <c r="C338" s="206"/>
      <c r="D338" s="207" t="s">
        <v>151</v>
      </c>
      <c r="E338" s="208" t="s">
        <v>23</v>
      </c>
      <c r="F338" s="209" t="s">
        <v>462</v>
      </c>
      <c r="G338" s="206"/>
      <c r="H338" s="210">
        <v>237.794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151</v>
      </c>
      <c r="AU338" s="216" t="s">
        <v>84</v>
      </c>
      <c r="AV338" s="11" t="s">
        <v>84</v>
      </c>
      <c r="AW338" s="11" t="s">
        <v>38</v>
      </c>
      <c r="AX338" s="11" t="s">
        <v>74</v>
      </c>
      <c r="AY338" s="216" t="s">
        <v>142</v>
      </c>
    </row>
    <row r="339" spans="2:51" s="11" customFormat="1" ht="13.5">
      <c r="B339" s="205"/>
      <c r="C339" s="206"/>
      <c r="D339" s="207" t="s">
        <v>151</v>
      </c>
      <c r="E339" s="208" t="s">
        <v>23</v>
      </c>
      <c r="F339" s="209" t="s">
        <v>463</v>
      </c>
      <c r="G339" s="206"/>
      <c r="H339" s="210">
        <v>-50.4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151</v>
      </c>
      <c r="AU339" s="216" t="s">
        <v>84</v>
      </c>
      <c r="AV339" s="11" t="s">
        <v>84</v>
      </c>
      <c r="AW339" s="11" t="s">
        <v>38</v>
      </c>
      <c r="AX339" s="11" t="s">
        <v>74</v>
      </c>
      <c r="AY339" s="216" t="s">
        <v>142</v>
      </c>
    </row>
    <row r="340" spans="2:51" s="11" customFormat="1" ht="13.5">
      <c r="B340" s="205"/>
      <c r="C340" s="206"/>
      <c r="D340" s="207" t="s">
        <v>151</v>
      </c>
      <c r="E340" s="208" t="s">
        <v>23</v>
      </c>
      <c r="F340" s="209" t="s">
        <v>464</v>
      </c>
      <c r="G340" s="206"/>
      <c r="H340" s="210">
        <v>-1.74</v>
      </c>
      <c r="I340" s="211"/>
      <c r="J340" s="206"/>
      <c r="K340" s="206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151</v>
      </c>
      <c r="AU340" s="216" t="s">
        <v>84</v>
      </c>
      <c r="AV340" s="11" t="s">
        <v>84</v>
      </c>
      <c r="AW340" s="11" t="s">
        <v>38</v>
      </c>
      <c r="AX340" s="11" t="s">
        <v>74</v>
      </c>
      <c r="AY340" s="216" t="s">
        <v>142</v>
      </c>
    </row>
    <row r="341" spans="2:51" s="11" customFormat="1" ht="13.5">
      <c r="B341" s="205"/>
      <c r="C341" s="206"/>
      <c r="D341" s="207" t="s">
        <v>151</v>
      </c>
      <c r="E341" s="208" t="s">
        <v>23</v>
      </c>
      <c r="F341" s="209" t="s">
        <v>461</v>
      </c>
      <c r="G341" s="206"/>
      <c r="H341" s="210">
        <v>0.448</v>
      </c>
      <c r="I341" s="211"/>
      <c r="J341" s="206"/>
      <c r="K341" s="206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151</v>
      </c>
      <c r="AU341" s="216" t="s">
        <v>84</v>
      </c>
      <c r="AV341" s="11" t="s">
        <v>84</v>
      </c>
      <c r="AW341" s="11" t="s">
        <v>38</v>
      </c>
      <c r="AX341" s="11" t="s">
        <v>74</v>
      </c>
      <c r="AY341" s="216" t="s">
        <v>142</v>
      </c>
    </row>
    <row r="342" spans="2:51" s="12" customFormat="1" ht="13.5">
      <c r="B342" s="217"/>
      <c r="C342" s="218"/>
      <c r="D342" s="207" t="s">
        <v>151</v>
      </c>
      <c r="E342" s="219" t="s">
        <v>23</v>
      </c>
      <c r="F342" s="220" t="s">
        <v>155</v>
      </c>
      <c r="G342" s="218"/>
      <c r="H342" s="221">
        <v>186.102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151</v>
      </c>
      <c r="AU342" s="227" t="s">
        <v>84</v>
      </c>
      <c r="AV342" s="12" t="s">
        <v>156</v>
      </c>
      <c r="AW342" s="12" t="s">
        <v>38</v>
      </c>
      <c r="AX342" s="12" t="s">
        <v>74</v>
      </c>
      <c r="AY342" s="227" t="s">
        <v>142</v>
      </c>
    </row>
    <row r="343" spans="2:51" s="11" customFormat="1" ht="13.5">
      <c r="B343" s="205"/>
      <c r="C343" s="206"/>
      <c r="D343" s="207" t="s">
        <v>151</v>
      </c>
      <c r="E343" s="208" t="s">
        <v>23</v>
      </c>
      <c r="F343" s="209" t="s">
        <v>465</v>
      </c>
      <c r="G343" s="206"/>
      <c r="H343" s="210">
        <v>91.664</v>
      </c>
      <c r="I343" s="211"/>
      <c r="J343" s="206"/>
      <c r="K343" s="206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151</v>
      </c>
      <c r="AU343" s="216" t="s">
        <v>84</v>
      </c>
      <c r="AV343" s="11" t="s">
        <v>84</v>
      </c>
      <c r="AW343" s="11" t="s">
        <v>38</v>
      </c>
      <c r="AX343" s="11" t="s">
        <v>74</v>
      </c>
      <c r="AY343" s="216" t="s">
        <v>142</v>
      </c>
    </row>
    <row r="344" spans="2:51" s="11" customFormat="1" ht="13.5">
      <c r="B344" s="205"/>
      <c r="C344" s="206"/>
      <c r="D344" s="207" t="s">
        <v>151</v>
      </c>
      <c r="E344" s="208" t="s">
        <v>23</v>
      </c>
      <c r="F344" s="209" t="s">
        <v>466</v>
      </c>
      <c r="G344" s="206"/>
      <c r="H344" s="210">
        <v>-3.6</v>
      </c>
      <c r="I344" s="211"/>
      <c r="J344" s="206"/>
      <c r="K344" s="206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151</v>
      </c>
      <c r="AU344" s="216" t="s">
        <v>84</v>
      </c>
      <c r="AV344" s="11" t="s">
        <v>84</v>
      </c>
      <c r="AW344" s="11" t="s">
        <v>38</v>
      </c>
      <c r="AX344" s="11" t="s">
        <v>74</v>
      </c>
      <c r="AY344" s="216" t="s">
        <v>142</v>
      </c>
    </row>
    <row r="345" spans="2:51" s="12" customFormat="1" ht="13.5">
      <c r="B345" s="217"/>
      <c r="C345" s="218"/>
      <c r="D345" s="207" t="s">
        <v>151</v>
      </c>
      <c r="E345" s="219" t="s">
        <v>23</v>
      </c>
      <c r="F345" s="220" t="s">
        <v>155</v>
      </c>
      <c r="G345" s="218"/>
      <c r="H345" s="221">
        <v>88.064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151</v>
      </c>
      <c r="AU345" s="227" t="s">
        <v>84</v>
      </c>
      <c r="AV345" s="12" t="s">
        <v>156</v>
      </c>
      <c r="AW345" s="12" t="s">
        <v>38</v>
      </c>
      <c r="AX345" s="12" t="s">
        <v>74</v>
      </c>
      <c r="AY345" s="227" t="s">
        <v>142</v>
      </c>
    </row>
    <row r="346" spans="2:51" s="11" customFormat="1" ht="13.5">
      <c r="B346" s="205"/>
      <c r="C346" s="206"/>
      <c r="D346" s="207" t="s">
        <v>151</v>
      </c>
      <c r="E346" s="208" t="s">
        <v>23</v>
      </c>
      <c r="F346" s="209" t="s">
        <v>467</v>
      </c>
      <c r="G346" s="206"/>
      <c r="H346" s="210">
        <v>28.56</v>
      </c>
      <c r="I346" s="211"/>
      <c r="J346" s="206"/>
      <c r="K346" s="206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151</v>
      </c>
      <c r="AU346" s="216" t="s">
        <v>84</v>
      </c>
      <c r="AV346" s="11" t="s">
        <v>84</v>
      </c>
      <c r="AW346" s="11" t="s">
        <v>38</v>
      </c>
      <c r="AX346" s="11" t="s">
        <v>74</v>
      </c>
      <c r="AY346" s="216" t="s">
        <v>142</v>
      </c>
    </row>
    <row r="347" spans="2:51" s="11" customFormat="1" ht="13.5">
      <c r="B347" s="205"/>
      <c r="C347" s="206"/>
      <c r="D347" s="207" t="s">
        <v>151</v>
      </c>
      <c r="E347" s="208" t="s">
        <v>23</v>
      </c>
      <c r="F347" s="209" t="s">
        <v>468</v>
      </c>
      <c r="G347" s="206"/>
      <c r="H347" s="210">
        <v>45.584</v>
      </c>
      <c r="I347" s="211"/>
      <c r="J347" s="206"/>
      <c r="K347" s="206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151</v>
      </c>
      <c r="AU347" s="216" t="s">
        <v>84</v>
      </c>
      <c r="AV347" s="11" t="s">
        <v>84</v>
      </c>
      <c r="AW347" s="11" t="s">
        <v>38</v>
      </c>
      <c r="AX347" s="11" t="s">
        <v>74</v>
      </c>
      <c r="AY347" s="216" t="s">
        <v>142</v>
      </c>
    </row>
    <row r="348" spans="2:51" s="11" customFormat="1" ht="13.5">
      <c r="B348" s="205"/>
      <c r="C348" s="206"/>
      <c r="D348" s="207" t="s">
        <v>151</v>
      </c>
      <c r="E348" s="208" t="s">
        <v>23</v>
      </c>
      <c r="F348" s="209" t="s">
        <v>469</v>
      </c>
      <c r="G348" s="206"/>
      <c r="H348" s="210">
        <v>8.904</v>
      </c>
      <c r="I348" s="211"/>
      <c r="J348" s="206"/>
      <c r="K348" s="206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151</v>
      </c>
      <c r="AU348" s="216" t="s">
        <v>84</v>
      </c>
      <c r="AV348" s="11" t="s">
        <v>84</v>
      </c>
      <c r="AW348" s="11" t="s">
        <v>38</v>
      </c>
      <c r="AX348" s="11" t="s">
        <v>74</v>
      </c>
      <c r="AY348" s="216" t="s">
        <v>142</v>
      </c>
    </row>
    <row r="349" spans="2:51" s="11" customFormat="1" ht="13.5">
      <c r="B349" s="205"/>
      <c r="C349" s="206"/>
      <c r="D349" s="207" t="s">
        <v>151</v>
      </c>
      <c r="E349" s="208" t="s">
        <v>23</v>
      </c>
      <c r="F349" s="209" t="s">
        <v>470</v>
      </c>
      <c r="G349" s="206"/>
      <c r="H349" s="210">
        <v>-5.4</v>
      </c>
      <c r="I349" s="211"/>
      <c r="J349" s="206"/>
      <c r="K349" s="206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151</v>
      </c>
      <c r="AU349" s="216" t="s">
        <v>84</v>
      </c>
      <c r="AV349" s="11" t="s">
        <v>84</v>
      </c>
      <c r="AW349" s="11" t="s">
        <v>38</v>
      </c>
      <c r="AX349" s="11" t="s">
        <v>74</v>
      </c>
      <c r="AY349" s="216" t="s">
        <v>142</v>
      </c>
    </row>
    <row r="350" spans="2:51" s="11" customFormat="1" ht="13.5">
      <c r="B350" s="205"/>
      <c r="C350" s="206"/>
      <c r="D350" s="207" t="s">
        <v>151</v>
      </c>
      <c r="E350" s="208" t="s">
        <v>23</v>
      </c>
      <c r="F350" s="209" t="s">
        <v>471</v>
      </c>
      <c r="G350" s="206"/>
      <c r="H350" s="210">
        <v>-1.6</v>
      </c>
      <c r="I350" s="211"/>
      <c r="J350" s="206"/>
      <c r="K350" s="206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151</v>
      </c>
      <c r="AU350" s="216" t="s">
        <v>84</v>
      </c>
      <c r="AV350" s="11" t="s">
        <v>84</v>
      </c>
      <c r="AW350" s="11" t="s">
        <v>38</v>
      </c>
      <c r="AX350" s="11" t="s">
        <v>74</v>
      </c>
      <c r="AY350" s="216" t="s">
        <v>142</v>
      </c>
    </row>
    <row r="351" spans="2:51" s="11" customFormat="1" ht="13.5">
      <c r="B351" s="205"/>
      <c r="C351" s="206"/>
      <c r="D351" s="207" t="s">
        <v>151</v>
      </c>
      <c r="E351" s="208" t="s">
        <v>23</v>
      </c>
      <c r="F351" s="209" t="s">
        <v>472</v>
      </c>
      <c r="G351" s="206"/>
      <c r="H351" s="210">
        <v>-1.84</v>
      </c>
      <c r="I351" s="211"/>
      <c r="J351" s="206"/>
      <c r="K351" s="206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151</v>
      </c>
      <c r="AU351" s="216" t="s">
        <v>84</v>
      </c>
      <c r="AV351" s="11" t="s">
        <v>84</v>
      </c>
      <c r="AW351" s="11" t="s">
        <v>38</v>
      </c>
      <c r="AX351" s="11" t="s">
        <v>74</v>
      </c>
      <c r="AY351" s="216" t="s">
        <v>142</v>
      </c>
    </row>
    <row r="352" spans="2:51" s="12" customFormat="1" ht="13.5">
      <c r="B352" s="217"/>
      <c r="C352" s="218"/>
      <c r="D352" s="207" t="s">
        <v>151</v>
      </c>
      <c r="E352" s="219" t="s">
        <v>23</v>
      </c>
      <c r="F352" s="220" t="s">
        <v>155</v>
      </c>
      <c r="G352" s="218"/>
      <c r="H352" s="221">
        <v>74.208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151</v>
      </c>
      <c r="AU352" s="227" t="s">
        <v>84</v>
      </c>
      <c r="AV352" s="12" t="s">
        <v>156</v>
      </c>
      <c r="AW352" s="12" t="s">
        <v>38</v>
      </c>
      <c r="AX352" s="12" t="s">
        <v>74</v>
      </c>
      <c r="AY352" s="227" t="s">
        <v>142</v>
      </c>
    </row>
    <row r="353" spans="2:51" s="11" customFormat="1" ht="13.5">
      <c r="B353" s="205"/>
      <c r="C353" s="206"/>
      <c r="D353" s="207" t="s">
        <v>151</v>
      </c>
      <c r="E353" s="208" t="s">
        <v>23</v>
      </c>
      <c r="F353" s="209" t="s">
        <v>473</v>
      </c>
      <c r="G353" s="206"/>
      <c r="H353" s="210">
        <v>-89.589</v>
      </c>
      <c r="I353" s="211"/>
      <c r="J353" s="206"/>
      <c r="K353" s="206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151</v>
      </c>
      <c r="AU353" s="216" t="s">
        <v>84</v>
      </c>
      <c r="AV353" s="11" t="s">
        <v>84</v>
      </c>
      <c r="AW353" s="11" t="s">
        <v>38</v>
      </c>
      <c r="AX353" s="11" t="s">
        <v>74</v>
      </c>
      <c r="AY353" s="216" t="s">
        <v>142</v>
      </c>
    </row>
    <row r="354" spans="2:51" s="13" customFormat="1" ht="13.5">
      <c r="B354" s="228"/>
      <c r="C354" s="229"/>
      <c r="D354" s="230" t="s">
        <v>151</v>
      </c>
      <c r="E354" s="231" t="s">
        <v>23</v>
      </c>
      <c r="F354" s="232" t="s">
        <v>158</v>
      </c>
      <c r="G354" s="229"/>
      <c r="H354" s="233">
        <v>447.857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151</v>
      </c>
      <c r="AU354" s="239" t="s">
        <v>84</v>
      </c>
      <c r="AV354" s="13" t="s">
        <v>149</v>
      </c>
      <c r="AW354" s="13" t="s">
        <v>38</v>
      </c>
      <c r="AX354" s="13" t="s">
        <v>79</v>
      </c>
      <c r="AY354" s="239" t="s">
        <v>142</v>
      </c>
    </row>
    <row r="355" spans="2:65" s="1" customFormat="1" ht="22.5" customHeight="1">
      <c r="B355" s="42"/>
      <c r="C355" s="254" t="s">
        <v>474</v>
      </c>
      <c r="D355" s="254" t="s">
        <v>362</v>
      </c>
      <c r="E355" s="255" t="s">
        <v>475</v>
      </c>
      <c r="F355" s="256" t="s">
        <v>476</v>
      </c>
      <c r="G355" s="257" t="s">
        <v>147</v>
      </c>
      <c r="H355" s="258">
        <v>456.814</v>
      </c>
      <c r="I355" s="259"/>
      <c r="J355" s="260">
        <f>ROUND(I355*H355,2)</f>
        <v>0</v>
      </c>
      <c r="K355" s="256" t="s">
        <v>148</v>
      </c>
      <c r="L355" s="261"/>
      <c r="M355" s="262" t="s">
        <v>23</v>
      </c>
      <c r="N355" s="263" t="s">
        <v>45</v>
      </c>
      <c r="O355" s="43"/>
      <c r="P355" s="202">
        <f>O355*H355</f>
        <v>0</v>
      </c>
      <c r="Q355" s="202">
        <v>0.00272</v>
      </c>
      <c r="R355" s="202">
        <f>Q355*H355</f>
        <v>1.2425340800000002</v>
      </c>
      <c r="S355" s="202">
        <v>0</v>
      </c>
      <c r="T355" s="203">
        <f>S355*H355</f>
        <v>0</v>
      </c>
      <c r="AR355" s="24" t="s">
        <v>192</v>
      </c>
      <c r="AT355" s="24" t="s">
        <v>362</v>
      </c>
      <c r="AU355" s="24" t="s">
        <v>84</v>
      </c>
      <c r="AY355" s="24" t="s">
        <v>142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24" t="s">
        <v>79</v>
      </c>
      <c r="BK355" s="204">
        <f>ROUND(I355*H355,2)</f>
        <v>0</v>
      </c>
      <c r="BL355" s="24" t="s">
        <v>149</v>
      </c>
      <c r="BM355" s="24" t="s">
        <v>477</v>
      </c>
    </row>
    <row r="356" spans="2:47" s="1" customFormat="1" ht="27">
      <c r="B356" s="42"/>
      <c r="C356" s="64"/>
      <c r="D356" s="207" t="s">
        <v>366</v>
      </c>
      <c r="E356" s="64"/>
      <c r="F356" s="264" t="s">
        <v>367</v>
      </c>
      <c r="G356" s="64"/>
      <c r="H356" s="64"/>
      <c r="I356" s="163"/>
      <c r="J356" s="64"/>
      <c r="K356" s="64"/>
      <c r="L356" s="62"/>
      <c r="M356" s="265"/>
      <c r="N356" s="43"/>
      <c r="O356" s="43"/>
      <c r="P356" s="43"/>
      <c r="Q356" s="43"/>
      <c r="R356" s="43"/>
      <c r="S356" s="43"/>
      <c r="T356" s="79"/>
      <c r="AT356" s="24" t="s">
        <v>366</v>
      </c>
      <c r="AU356" s="24" t="s">
        <v>84</v>
      </c>
    </row>
    <row r="357" spans="2:51" s="11" customFormat="1" ht="13.5">
      <c r="B357" s="205"/>
      <c r="C357" s="206"/>
      <c r="D357" s="230" t="s">
        <v>151</v>
      </c>
      <c r="E357" s="206"/>
      <c r="F357" s="241" t="s">
        <v>478</v>
      </c>
      <c r="G357" s="206"/>
      <c r="H357" s="242">
        <v>456.814</v>
      </c>
      <c r="I357" s="211"/>
      <c r="J357" s="206"/>
      <c r="K357" s="206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151</v>
      </c>
      <c r="AU357" s="216" t="s">
        <v>84</v>
      </c>
      <c r="AV357" s="11" t="s">
        <v>84</v>
      </c>
      <c r="AW357" s="11" t="s">
        <v>6</v>
      </c>
      <c r="AX357" s="11" t="s">
        <v>79</v>
      </c>
      <c r="AY357" s="216" t="s">
        <v>142</v>
      </c>
    </row>
    <row r="358" spans="2:65" s="1" customFormat="1" ht="31.5" customHeight="1">
      <c r="B358" s="42"/>
      <c r="C358" s="193" t="s">
        <v>479</v>
      </c>
      <c r="D358" s="193" t="s">
        <v>144</v>
      </c>
      <c r="E358" s="194" t="s">
        <v>480</v>
      </c>
      <c r="F358" s="195" t="s">
        <v>481</v>
      </c>
      <c r="G358" s="196" t="s">
        <v>182</v>
      </c>
      <c r="H358" s="197">
        <v>324.3</v>
      </c>
      <c r="I358" s="198"/>
      <c r="J358" s="199">
        <f>ROUND(I358*H358,2)</f>
        <v>0</v>
      </c>
      <c r="K358" s="195" t="s">
        <v>148</v>
      </c>
      <c r="L358" s="62"/>
      <c r="M358" s="200" t="s">
        <v>23</v>
      </c>
      <c r="N358" s="201" t="s">
        <v>45</v>
      </c>
      <c r="O358" s="43"/>
      <c r="P358" s="202">
        <f>O358*H358</f>
        <v>0</v>
      </c>
      <c r="Q358" s="202">
        <v>0.00168</v>
      </c>
      <c r="R358" s="202">
        <f>Q358*H358</f>
        <v>0.5448240000000001</v>
      </c>
      <c r="S358" s="202">
        <v>0</v>
      </c>
      <c r="T358" s="203">
        <f>S358*H358</f>
        <v>0</v>
      </c>
      <c r="AR358" s="24" t="s">
        <v>149</v>
      </c>
      <c r="AT358" s="24" t="s">
        <v>144</v>
      </c>
      <c r="AU358" s="24" t="s">
        <v>84</v>
      </c>
      <c r="AY358" s="24" t="s">
        <v>142</v>
      </c>
      <c r="BE358" s="204">
        <f>IF(N358="základní",J358,0)</f>
        <v>0</v>
      </c>
      <c r="BF358" s="204">
        <f>IF(N358="snížená",J358,0)</f>
        <v>0</v>
      </c>
      <c r="BG358" s="204">
        <f>IF(N358="zákl. přenesená",J358,0)</f>
        <v>0</v>
      </c>
      <c r="BH358" s="204">
        <f>IF(N358="sníž. přenesená",J358,0)</f>
        <v>0</v>
      </c>
      <c r="BI358" s="204">
        <f>IF(N358="nulová",J358,0)</f>
        <v>0</v>
      </c>
      <c r="BJ358" s="24" t="s">
        <v>79</v>
      </c>
      <c r="BK358" s="204">
        <f>ROUND(I358*H358,2)</f>
        <v>0</v>
      </c>
      <c r="BL358" s="24" t="s">
        <v>149</v>
      </c>
      <c r="BM358" s="24" t="s">
        <v>482</v>
      </c>
    </row>
    <row r="359" spans="2:51" s="14" customFormat="1" ht="13.5">
      <c r="B359" s="243"/>
      <c r="C359" s="244"/>
      <c r="D359" s="207" t="s">
        <v>151</v>
      </c>
      <c r="E359" s="245" t="s">
        <v>23</v>
      </c>
      <c r="F359" s="246" t="s">
        <v>483</v>
      </c>
      <c r="G359" s="244"/>
      <c r="H359" s="247" t="s">
        <v>23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AT359" s="253" t="s">
        <v>151</v>
      </c>
      <c r="AU359" s="253" t="s">
        <v>84</v>
      </c>
      <c r="AV359" s="14" t="s">
        <v>79</v>
      </c>
      <c r="AW359" s="14" t="s">
        <v>38</v>
      </c>
      <c r="AX359" s="14" t="s">
        <v>74</v>
      </c>
      <c r="AY359" s="253" t="s">
        <v>142</v>
      </c>
    </row>
    <row r="360" spans="2:51" s="11" customFormat="1" ht="13.5">
      <c r="B360" s="205"/>
      <c r="C360" s="206"/>
      <c r="D360" s="207" t="s">
        <v>151</v>
      </c>
      <c r="E360" s="208" t="s">
        <v>23</v>
      </c>
      <c r="F360" s="209" t="s">
        <v>484</v>
      </c>
      <c r="G360" s="206"/>
      <c r="H360" s="210">
        <v>101.4</v>
      </c>
      <c r="I360" s="211"/>
      <c r="J360" s="206"/>
      <c r="K360" s="206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151</v>
      </c>
      <c r="AU360" s="216" t="s">
        <v>84</v>
      </c>
      <c r="AV360" s="11" t="s">
        <v>84</v>
      </c>
      <c r="AW360" s="11" t="s">
        <v>38</v>
      </c>
      <c r="AX360" s="11" t="s">
        <v>74</v>
      </c>
      <c r="AY360" s="216" t="s">
        <v>142</v>
      </c>
    </row>
    <row r="361" spans="2:51" s="11" customFormat="1" ht="13.5">
      <c r="B361" s="205"/>
      <c r="C361" s="206"/>
      <c r="D361" s="207" t="s">
        <v>151</v>
      </c>
      <c r="E361" s="208" t="s">
        <v>23</v>
      </c>
      <c r="F361" s="209" t="s">
        <v>485</v>
      </c>
      <c r="G361" s="206"/>
      <c r="H361" s="210">
        <v>11.5</v>
      </c>
      <c r="I361" s="211"/>
      <c r="J361" s="206"/>
      <c r="K361" s="206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151</v>
      </c>
      <c r="AU361" s="216" t="s">
        <v>84</v>
      </c>
      <c r="AV361" s="11" t="s">
        <v>84</v>
      </c>
      <c r="AW361" s="11" t="s">
        <v>38</v>
      </c>
      <c r="AX361" s="11" t="s">
        <v>74</v>
      </c>
      <c r="AY361" s="216" t="s">
        <v>142</v>
      </c>
    </row>
    <row r="362" spans="2:51" s="11" customFormat="1" ht="13.5">
      <c r="B362" s="205"/>
      <c r="C362" s="206"/>
      <c r="D362" s="207" t="s">
        <v>151</v>
      </c>
      <c r="E362" s="208" t="s">
        <v>23</v>
      </c>
      <c r="F362" s="209" t="s">
        <v>486</v>
      </c>
      <c r="G362" s="206"/>
      <c r="H362" s="210">
        <v>4.2</v>
      </c>
      <c r="I362" s="211"/>
      <c r="J362" s="206"/>
      <c r="K362" s="206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151</v>
      </c>
      <c r="AU362" s="216" t="s">
        <v>84</v>
      </c>
      <c r="AV362" s="11" t="s">
        <v>84</v>
      </c>
      <c r="AW362" s="11" t="s">
        <v>38</v>
      </c>
      <c r="AX362" s="11" t="s">
        <v>74</v>
      </c>
      <c r="AY362" s="216" t="s">
        <v>142</v>
      </c>
    </row>
    <row r="363" spans="2:51" s="11" customFormat="1" ht="13.5">
      <c r="B363" s="205"/>
      <c r="C363" s="206"/>
      <c r="D363" s="207" t="s">
        <v>151</v>
      </c>
      <c r="E363" s="208" t="s">
        <v>23</v>
      </c>
      <c r="F363" s="209" t="s">
        <v>487</v>
      </c>
      <c r="G363" s="206"/>
      <c r="H363" s="210">
        <v>30</v>
      </c>
      <c r="I363" s="211"/>
      <c r="J363" s="206"/>
      <c r="K363" s="206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151</v>
      </c>
      <c r="AU363" s="216" t="s">
        <v>84</v>
      </c>
      <c r="AV363" s="11" t="s">
        <v>84</v>
      </c>
      <c r="AW363" s="11" t="s">
        <v>38</v>
      </c>
      <c r="AX363" s="11" t="s">
        <v>74</v>
      </c>
      <c r="AY363" s="216" t="s">
        <v>142</v>
      </c>
    </row>
    <row r="364" spans="2:51" s="12" customFormat="1" ht="13.5">
      <c r="B364" s="217"/>
      <c r="C364" s="218"/>
      <c r="D364" s="207" t="s">
        <v>151</v>
      </c>
      <c r="E364" s="219" t="s">
        <v>23</v>
      </c>
      <c r="F364" s="220" t="s">
        <v>155</v>
      </c>
      <c r="G364" s="218"/>
      <c r="H364" s="221">
        <v>147.1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151</v>
      </c>
      <c r="AU364" s="227" t="s">
        <v>84</v>
      </c>
      <c r="AV364" s="12" t="s">
        <v>156</v>
      </c>
      <c r="AW364" s="12" t="s">
        <v>38</v>
      </c>
      <c r="AX364" s="12" t="s">
        <v>74</v>
      </c>
      <c r="AY364" s="227" t="s">
        <v>142</v>
      </c>
    </row>
    <row r="365" spans="2:51" s="14" customFormat="1" ht="13.5">
      <c r="B365" s="243"/>
      <c r="C365" s="244"/>
      <c r="D365" s="207" t="s">
        <v>151</v>
      </c>
      <c r="E365" s="245" t="s">
        <v>23</v>
      </c>
      <c r="F365" s="246" t="s">
        <v>488</v>
      </c>
      <c r="G365" s="244"/>
      <c r="H365" s="247" t="s">
        <v>23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AT365" s="253" t="s">
        <v>151</v>
      </c>
      <c r="AU365" s="253" t="s">
        <v>84</v>
      </c>
      <c r="AV365" s="14" t="s">
        <v>79</v>
      </c>
      <c r="AW365" s="14" t="s">
        <v>38</v>
      </c>
      <c r="AX365" s="14" t="s">
        <v>74</v>
      </c>
      <c r="AY365" s="253" t="s">
        <v>142</v>
      </c>
    </row>
    <row r="366" spans="2:51" s="11" customFormat="1" ht="13.5">
      <c r="B366" s="205"/>
      <c r="C366" s="206"/>
      <c r="D366" s="207" t="s">
        <v>151</v>
      </c>
      <c r="E366" s="208" t="s">
        <v>23</v>
      </c>
      <c r="F366" s="209" t="s">
        <v>489</v>
      </c>
      <c r="G366" s="206"/>
      <c r="H366" s="210">
        <v>117.6</v>
      </c>
      <c r="I366" s="211"/>
      <c r="J366" s="206"/>
      <c r="K366" s="206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151</v>
      </c>
      <c r="AU366" s="216" t="s">
        <v>84</v>
      </c>
      <c r="AV366" s="11" t="s">
        <v>84</v>
      </c>
      <c r="AW366" s="11" t="s">
        <v>38</v>
      </c>
      <c r="AX366" s="11" t="s">
        <v>74</v>
      </c>
      <c r="AY366" s="216" t="s">
        <v>142</v>
      </c>
    </row>
    <row r="367" spans="2:51" s="11" customFormat="1" ht="13.5">
      <c r="B367" s="205"/>
      <c r="C367" s="206"/>
      <c r="D367" s="207" t="s">
        <v>151</v>
      </c>
      <c r="E367" s="208" t="s">
        <v>23</v>
      </c>
      <c r="F367" s="209" t="s">
        <v>490</v>
      </c>
      <c r="G367" s="206"/>
      <c r="H367" s="210">
        <v>33.6</v>
      </c>
      <c r="I367" s="211"/>
      <c r="J367" s="206"/>
      <c r="K367" s="206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151</v>
      </c>
      <c r="AU367" s="216" t="s">
        <v>84</v>
      </c>
      <c r="AV367" s="11" t="s">
        <v>84</v>
      </c>
      <c r="AW367" s="11" t="s">
        <v>38</v>
      </c>
      <c r="AX367" s="11" t="s">
        <v>74</v>
      </c>
      <c r="AY367" s="216" t="s">
        <v>142</v>
      </c>
    </row>
    <row r="368" spans="2:51" s="12" customFormat="1" ht="13.5">
      <c r="B368" s="217"/>
      <c r="C368" s="218"/>
      <c r="D368" s="207" t="s">
        <v>151</v>
      </c>
      <c r="E368" s="219" t="s">
        <v>23</v>
      </c>
      <c r="F368" s="220" t="s">
        <v>155</v>
      </c>
      <c r="G368" s="218"/>
      <c r="H368" s="221">
        <v>151.2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151</v>
      </c>
      <c r="AU368" s="227" t="s">
        <v>84</v>
      </c>
      <c r="AV368" s="12" t="s">
        <v>156</v>
      </c>
      <c r="AW368" s="12" t="s">
        <v>38</v>
      </c>
      <c r="AX368" s="12" t="s">
        <v>74</v>
      </c>
      <c r="AY368" s="227" t="s">
        <v>142</v>
      </c>
    </row>
    <row r="369" spans="2:51" s="14" customFormat="1" ht="13.5">
      <c r="B369" s="243"/>
      <c r="C369" s="244"/>
      <c r="D369" s="207" t="s">
        <v>151</v>
      </c>
      <c r="E369" s="245" t="s">
        <v>23</v>
      </c>
      <c r="F369" s="246" t="s">
        <v>491</v>
      </c>
      <c r="G369" s="244"/>
      <c r="H369" s="247" t="s">
        <v>23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AT369" s="253" t="s">
        <v>151</v>
      </c>
      <c r="AU369" s="253" t="s">
        <v>84</v>
      </c>
      <c r="AV369" s="14" t="s">
        <v>79</v>
      </c>
      <c r="AW369" s="14" t="s">
        <v>38</v>
      </c>
      <c r="AX369" s="14" t="s">
        <v>74</v>
      </c>
      <c r="AY369" s="253" t="s">
        <v>142</v>
      </c>
    </row>
    <row r="370" spans="2:51" s="11" customFormat="1" ht="13.5">
      <c r="B370" s="205"/>
      <c r="C370" s="206"/>
      <c r="D370" s="207" t="s">
        <v>151</v>
      </c>
      <c r="E370" s="208" t="s">
        <v>23</v>
      </c>
      <c r="F370" s="209" t="s">
        <v>492</v>
      </c>
      <c r="G370" s="206"/>
      <c r="H370" s="210">
        <v>8.4</v>
      </c>
      <c r="I370" s="211"/>
      <c r="J370" s="206"/>
      <c r="K370" s="206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151</v>
      </c>
      <c r="AU370" s="216" t="s">
        <v>84</v>
      </c>
      <c r="AV370" s="11" t="s">
        <v>84</v>
      </c>
      <c r="AW370" s="11" t="s">
        <v>38</v>
      </c>
      <c r="AX370" s="11" t="s">
        <v>74</v>
      </c>
      <c r="AY370" s="216" t="s">
        <v>142</v>
      </c>
    </row>
    <row r="371" spans="2:51" s="11" customFormat="1" ht="13.5">
      <c r="B371" s="205"/>
      <c r="C371" s="206"/>
      <c r="D371" s="207" t="s">
        <v>151</v>
      </c>
      <c r="E371" s="208" t="s">
        <v>23</v>
      </c>
      <c r="F371" s="209" t="s">
        <v>493</v>
      </c>
      <c r="G371" s="206"/>
      <c r="H371" s="210">
        <v>2.4</v>
      </c>
      <c r="I371" s="211"/>
      <c r="J371" s="206"/>
      <c r="K371" s="206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151</v>
      </c>
      <c r="AU371" s="216" t="s">
        <v>84</v>
      </c>
      <c r="AV371" s="11" t="s">
        <v>84</v>
      </c>
      <c r="AW371" s="11" t="s">
        <v>38</v>
      </c>
      <c r="AX371" s="11" t="s">
        <v>74</v>
      </c>
      <c r="AY371" s="216" t="s">
        <v>142</v>
      </c>
    </row>
    <row r="372" spans="2:51" s="12" customFormat="1" ht="13.5">
      <c r="B372" s="217"/>
      <c r="C372" s="218"/>
      <c r="D372" s="207" t="s">
        <v>151</v>
      </c>
      <c r="E372" s="219" t="s">
        <v>23</v>
      </c>
      <c r="F372" s="220" t="s">
        <v>155</v>
      </c>
      <c r="G372" s="218"/>
      <c r="H372" s="221">
        <v>10.8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151</v>
      </c>
      <c r="AU372" s="227" t="s">
        <v>84</v>
      </c>
      <c r="AV372" s="12" t="s">
        <v>156</v>
      </c>
      <c r="AW372" s="12" t="s">
        <v>38</v>
      </c>
      <c r="AX372" s="12" t="s">
        <v>74</v>
      </c>
      <c r="AY372" s="227" t="s">
        <v>142</v>
      </c>
    </row>
    <row r="373" spans="2:51" s="14" customFormat="1" ht="13.5">
      <c r="B373" s="243"/>
      <c r="C373" s="244"/>
      <c r="D373" s="207" t="s">
        <v>151</v>
      </c>
      <c r="E373" s="245" t="s">
        <v>23</v>
      </c>
      <c r="F373" s="246" t="s">
        <v>494</v>
      </c>
      <c r="G373" s="244"/>
      <c r="H373" s="247" t="s">
        <v>23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AT373" s="253" t="s">
        <v>151</v>
      </c>
      <c r="AU373" s="253" t="s">
        <v>84</v>
      </c>
      <c r="AV373" s="14" t="s">
        <v>79</v>
      </c>
      <c r="AW373" s="14" t="s">
        <v>38</v>
      </c>
      <c r="AX373" s="14" t="s">
        <v>74</v>
      </c>
      <c r="AY373" s="253" t="s">
        <v>142</v>
      </c>
    </row>
    <row r="374" spans="2:51" s="11" customFormat="1" ht="13.5">
      <c r="B374" s="205"/>
      <c r="C374" s="206"/>
      <c r="D374" s="207" t="s">
        <v>151</v>
      </c>
      <c r="E374" s="208" t="s">
        <v>23</v>
      </c>
      <c r="F374" s="209" t="s">
        <v>495</v>
      </c>
      <c r="G374" s="206"/>
      <c r="H374" s="210">
        <v>12.6</v>
      </c>
      <c r="I374" s="211"/>
      <c r="J374" s="206"/>
      <c r="K374" s="206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151</v>
      </c>
      <c r="AU374" s="216" t="s">
        <v>84</v>
      </c>
      <c r="AV374" s="11" t="s">
        <v>84</v>
      </c>
      <c r="AW374" s="11" t="s">
        <v>38</v>
      </c>
      <c r="AX374" s="11" t="s">
        <v>74</v>
      </c>
      <c r="AY374" s="216" t="s">
        <v>142</v>
      </c>
    </row>
    <row r="375" spans="2:51" s="11" customFormat="1" ht="13.5">
      <c r="B375" s="205"/>
      <c r="C375" s="206"/>
      <c r="D375" s="207" t="s">
        <v>151</v>
      </c>
      <c r="E375" s="208" t="s">
        <v>23</v>
      </c>
      <c r="F375" s="209" t="s">
        <v>496</v>
      </c>
      <c r="G375" s="206"/>
      <c r="H375" s="210">
        <v>4.8</v>
      </c>
      <c r="I375" s="211"/>
      <c r="J375" s="206"/>
      <c r="K375" s="206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151</v>
      </c>
      <c r="AU375" s="216" t="s">
        <v>84</v>
      </c>
      <c r="AV375" s="11" t="s">
        <v>84</v>
      </c>
      <c r="AW375" s="11" t="s">
        <v>38</v>
      </c>
      <c r="AX375" s="11" t="s">
        <v>74</v>
      </c>
      <c r="AY375" s="216" t="s">
        <v>142</v>
      </c>
    </row>
    <row r="376" spans="2:51" s="11" customFormat="1" ht="13.5">
      <c r="B376" s="205"/>
      <c r="C376" s="206"/>
      <c r="D376" s="207" t="s">
        <v>151</v>
      </c>
      <c r="E376" s="208" t="s">
        <v>23</v>
      </c>
      <c r="F376" s="209" t="s">
        <v>497</v>
      </c>
      <c r="G376" s="206"/>
      <c r="H376" s="210">
        <v>3.6</v>
      </c>
      <c r="I376" s="211"/>
      <c r="J376" s="206"/>
      <c r="K376" s="206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151</v>
      </c>
      <c r="AU376" s="216" t="s">
        <v>84</v>
      </c>
      <c r="AV376" s="11" t="s">
        <v>84</v>
      </c>
      <c r="AW376" s="11" t="s">
        <v>38</v>
      </c>
      <c r="AX376" s="11" t="s">
        <v>74</v>
      </c>
      <c r="AY376" s="216" t="s">
        <v>142</v>
      </c>
    </row>
    <row r="377" spans="2:51" s="12" customFormat="1" ht="13.5">
      <c r="B377" s="217"/>
      <c r="C377" s="218"/>
      <c r="D377" s="207" t="s">
        <v>151</v>
      </c>
      <c r="E377" s="219" t="s">
        <v>23</v>
      </c>
      <c r="F377" s="220" t="s">
        <v>155</v>
      </c>
      <c r="G377" s="218"/>
      <c r="H377" s="221">
        <v>21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151</v>
      </c>
      <c r="AU377" s="227" t="s">
        <v>84</v>
      </c>
      <c r="AV377" s="12" t="s">
        <v>156</v>
      </c>
      <c r="AW377" s="12" t="s">
        <v>38</v>
      </c>
      <c r="AX377" s="12" t="s">
        <v>74</v>
      </c>
      <c r="AY377" s="227" t="s">
        <v>142</v>
      </c>
    </row>
    <row r="378" spans="2:51" s="11" customFormat="1" ht="13.5">
      <c r="B378" s="205"/>
      <c r="C378" s="206"/>
      <c r="D378" s="207" t="s">
        <v>151</v>
      </c>
      <c r="E378" s="208" t="s">
        <v>23</v>
      </c>
      <c r="F378" s="209" t="s">
        <v>498</v>
      </c>
      <c r="G378" s="206"/>
      <c r="H378" s="210">
        <v>-5.8</v>
      </c>
      <c r="I378" s="211"/>
      <c r="J378" s="206"/>
      <c r="K378" s="206"/>
      <c r="L378" s="212"/>
      <c r="M378" s="213"/>
      <c r="N378" s="214"/>
      <c r="O378" s="214"/>
      <c r="P378" s="214"/>
      <c r="Q378" s="214"/>
      <c r="R378" s="214"/>
      <c r="S378" s="214"/>
      <c r="T378" s="215"/>
      <c r="AT378" s="216" t="s">
        <v>151</v>
      </c>
      <c r="AU378" s="216" t="s">
        <v>84</v>
      </c>
      <c r="AV378" s="11" t="s">
        <v>84</v>
      </c>
      <c r="AW378" s="11" t="s">
        <v>38</v>
      </c>
      <c r="AX378" s="11" t="s">
        <v>74</v>
      </c>
      <c r="AY378" s="216" t="s">
        <v>142</v>
      </c>
    </row>
    <row r="379" spans="2:51" s="13" customFormat="1" ht="13.5">
      <c r="B379" s="228"/>
      <c r="C379" s="229"/>
      <c r="D379" s="230" t="s">
        <v>151</v>
      </c>
      <c r="E379" s="231" t="s">
        <v>23</v>
      </c>
      <c r="F379" s="232" t="s">
        <v>158</v>
      </c>
      <c r="G379" s="229"/>
      <c r="H379" s="233">
        <v>324.3</v>
      </c>
      <c r="I379" s="234"/>
      <c r="J379" s="229"/>
      <c r="K379" s="229"/>
      <c r="L379" s="235"/>
      <c r="M379" s="236"/>
      <c r="N379" s="237"/>
      <c r="O379" s="237"/>
      <c r="P379" s="237"/>
      <c r="Q379" s="237"/>
      <c r="R379" s="237"/>
      <c r="S379" s="237"/>
      <c r="T379" s="238"/>
      <c r="AT379" s="239" t="s">
        <v>151</v>
      </c>
      <c r="AU379" s="239" t="s">
        <v>84</v>
      </c>
      <c r="AV379" s="13" t="s">
        <v>149</v>
      </c>
      <c r="AW379" s="13" t="s">
        <v>38</v>
      </c>
      <c r="AX379" s="13" t="s">
        <v>79</v>
      </c>
      <c r="AY379" s="239" t="s">
        <v>142</v>
      </c>
    </row>
    <row r="380" spans="2:65" s="1" customFormat="1" ht="22.5" customHeight="1">
      <c r="B380" s="42"/>
      <c r="C380" s="254" t="s">
        <v>499</v>
      </c>
      <c r="D380" s="254" t="s">
        <v>362</v>
      </c>
      <c r="E380" s="255" t="s">
        <v>500</v>
      </c>
      <c r="F380" s="256" t="s">
        <v>501</v>
      </c>
      <c r="G380" s="257" t="s">
        <v>147</v>
      </c>
      <c r="H380" s="258">
        <v>51.959</v>
      </c>
      <c r="I380" s="259"/>
      <c r="J380" s="260">
        <f>ROUND(I380*H380,2)</f>
        <v>0</v>
      </c>
      <c r="K380" s="256" t="s">
        <v>148</v>
      </c>
      <c r="L380" s="261"/>
      <c r="M380" s="262" t="s">
        <v>23</v>
      </c>
      <c r="N380" s="263" t="s">
        <v>45</v>
      </c>
      <c r="O380" s="43"/>
      <c r="P380" s="202">
        <f>O380*H380</f>
        <v>0</v>
      </c>
      <c r="Q380" s="202">
        <v>0.00068</v>
      </c>
      <c r="R380" s="202">
        <f>Q380*H380</f>
        <v>0.03533212</v>
      </c>
      <c r="S380" s="202">
        <v>0</v>
      </c>
      <c r="T380" s="203">
        <f>S380*H380</f>
        <v>0</v>
      </c>
      <c r="AR380" s="24" t="s">
        <v>192</v>
      </c>
      <c r="AT380" s="24" t="s">
        <v>362</v>
      </c>
      <c r="AU380" s="24" t="s">
        <v>84</v>
      </c>
      <c r="AY380" s="24" t="s">
        <v>142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24" t="s">
        <v>79</v>
      </c>
      <c r="BK380" s="204">
        <f>ROUND(I380*H380,2)</f>
        <v>0</v>
      </c>
      <c r="BL380" s="24" t="s">
        <v>149</v>
      </c>
      <c r="BM380" s="24" t="s">
        <v>502</v>
      </c>
    </row>
    <row r="381" spans="2:47" s="1" customFormat="1" ht="27">
      <c r="B381" s="42"/>
      <c r="C381" s="64"/>
      <c r="D381" s="207" t="s">
        <v>366</v>
      </c>
      <c r="E381" s="64"/>
      <c r="F381" s="264" t="s">
        <v>367</v>
      </c>
      <c r="G381" s="64"/>
      <c r="H381" s="64"/>
      <c r="I381" s="163"/>
      <c r="J381" s="64"/>
      <c r="K381" s="64"/>
      <c r="L381" s="62"/>
      <c r="M381" s="265"/>
      <c r="N381" s="43"/>
      <c r="O381" s="43"/>
      <c r="P381" s="43"/>
      <c r="Q381" s="43"/>
      <c r="R381" s="43"/>
      <c r="S381" s="43"/>
      <c r="T381" s="79"/>
      <c r="AT381" s="24" t="s">
        <v>366</v>
      </c>
      <c r="AU381" s="24" t="s">
        <v>84</v>
      </c>
    </row>
    <row r="382" spans="2:51" s="11" customFormat="1" ht="13.5">
      <c r="B382" s="205"/>
      <c r="C382" s="206"/>
      <c r="D382" s="207" t="s">
        <v>151</v>
      </c>
      <c r="E382" s="208" t="s">
        <v>23</v>
      </c>
      <c r="F382" s="209" t="s">
        <v>503</v>
      </c>
      <c r="G382" s="206"/>
      <c r="H382" s="210">
        <v>50.94</v>
      </c>
      <c r="I382" s="211"/>
      <c r="J382" s="206"/>
      <c r="K382" s="206"/>
      <c r="L382" s="212"/>
      <c r="M382" s="213"/>
      <c r="N382" s="214"/>
      <c r="O382" s="214"/>
      <c r="P382" s="214"/>
      <c r="Q382" s="214"/>
      <c r="R382" s="214"/>
      <c r="S382" s="214"/>
      <c r="T382" s="215"/>
      <c r="AT382" s="216" t="s">
        <v>151</v>
      </c>
      <c r="AU382" s="216" t="s">
        <v>84</v>
      </c>
      <c r="AV382" s="11" t="s">
        <v>84</v>
      </c>
      <c r="AW382" s="11" t="s">
        <v>38</v>
      </c>
      <c r="AX382" s="11" t="s">
        <v>79</v>
      </c>
      <c r="AY382" s="216" t="s">
        <v>142</v>
      </c>
    </row>
    <row r="383" spans="2:51" s="11" customFormat="1" ht="13.5">
      <c r="B383" s="205"/>
      <c r="C383" s="206"/>
      <c r="D383" s="230" t="s">
        <v>151</v>
      </c>
      <c r="E383" s="206"/>
      <c r="F383" s="241" t="s">
        <v>504</v>
      </c>
      <c r="G383" s="206"/>
      <c r="H383" s="242">
        <v>51.959</v>
      </c>
      <c r="I383" s="211"/>
      <c r="J383" s="206"/>
      <c r="K383" s="206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151</v>
      </c>
      <c r="AU383" s="216" t="s">
        <v>84</v>
      </c>
      <c r="AV383" s="11" t="s">
        <v>84</v>
      </c>
      <c r="AW383" s="11" t="s">
        <v>6</v>
      </c>
      <c r="AX383" s="11" t="s">
        <v>79</v>
      </c>
      <c r="AY383" s="216" t="s">
        <v>142</v>
      </c>
    </row>
    <row r="384" spans="2:65" s="1" customFormat="1" ht="22.5" customHeight="1">
      <c r="B384" s="42"/>
      <c r="C384" s="254" t="s">
        <v>505</v>
      </c>
      <c r="D384" s="254" t="s">
        <v>362</v>
      </c>
      <c r="E384" s="255" t="s">
        <v>506</v>
      </c>
      <c r="F384" s="256" t="s">
        <v>507</v>
      </c>
      <c r="G384" s="257" t="s">
        <v>147</v>
      </c>
      <c r="H384" s="258">
        <v>14.198</v>
      </c>
      <c r="I384" s="259"/>
      <c r="J384" s="260">
        <f>ROUND(I384*H384,2)</f>
        <v>0</v>
      </c>
      <c r="K384" s="256" t="s">
        <v>148</v>
      </c>
      <c r="L384" s="261"/>
      <c r="M384" s="262" t="s">
        <v>23</v>
      </c>
      <c r="N384" s="263" t="s">
        <v>45</v>
      </c>
      <c r="O384" s="43"/>
      <c r="P384" s="202">
        <f>O384*H384</f>
        <v>0</v>
      </c>
      <c r="Q384" s="202">
        <v>0.0012</v>
      </c>
      <c r="R384" s="202">
        <f>Q384*H384</f>
        <v>0.0170376</v>
      </c>
      <c r="S384" s="202">
        <v>0</v>
      </c>
      <c r="T384" s="203">
        <f>S384*H384</f>
        <v>0</v>
      </c>
      <c r="AR384" s="24" t="s">
        <v>192</v>
      </c>
      <c r="AT384" s="24" t="s">
        <v>362</v>
      </c>
      <c r="AU384" s="24" t="s">
        <v>84</v>
      </c>
      <c r="AY384" s="24" t="s">
        <v>142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24" t="s">
        <v>79</v>
      </c>
      <c r="BK384" s="204">
        <f>ROUND(I384*H384,2)</f>
        <v>0</v>
      </c>
      <c r="BL384" s="24" t="s">
        <v>149</v>
      </c>
      <c r="BM384" s="24" t="s">
        <v>508</v>
      </c>
    </row>
    <row r="385" spans="2:51" s="11" customFormat="1" ht="13.5">
      <c r="B385" s="205"/>
      <c r="C385" s="206"/>
      <c r="D385" s="207" t="s">
        <v>151</v>
      </c>
      <c r="E385" s="208" t="s">
        <v>23</v>
      </c>
      <c r="F385" s="209" t="s">
        <v>509</v>
      </c>
      <c r="G385" s="206"/>
      <c r="H385" s="210">
        <v>13.92</v>
      </c>
      <c r="I385" s="211"/>
      <c r="J385" s="206"/>
      <c r="K385" s="206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151</v>
      </c>
      <c r="AU385" s="216" t="s">
        <v>84</v>
      </c>
      <c r="AV385" s="11" t="s">
        <v>84</v>
      </c>
      <c r="AW385" s="11" t="s">
        <v>38</v>
      </c>
      <c r="AX385" s="11" t="s">
        <v>79</v>
      </c>
      <c r="AY385" s="216" t="s">
        <v>142</v>
      </c>
    </row>
    <row r="386" spans="2:51" s="11" customFormat="1" ht="13.5">
      <c r="B386" s="205"/>
      <c r="C386" s="206"/>
      <c r="D386" s="230" t="s">
        <v>151</v>
      </c>
      <c r="E386" s="206"/>
      <c r="F386" s="241" t="s">
        <v>510</v>
      </c>
      <c r="G386" s="206"/>
      <c r="H386" s="242">
        <v>14.198</v>
      </c>
      <c r="I386" s="211"/>
      <c r="J386" s="206"/>
      <c r="K386" s="206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151</v>
      </c>
      <c r="AU386" s="216" t="s">
        <v>84</v>
      </c>
      <c r="AV386" s="11" t="s">
        <v>84</v>
      </c>
      <c r="AW386" s="11" t="s">
        <v>6</v>
      </c>
      <c r="AX386" s="11" t="s">
        <v>79</v>
      </c>
      <c r="AY386" s="216" t="s">
        <v>142</v>
      </c>
    </row>
    <row r="387" spans="2:65" s="1" customFormat="1" ht="31.5" customHeight="1">
      <c r="B387" s="42"/>
      <c r="C387" s="193" t="s">
        <v>511</v>
      </c>
      <c r="D387" s="193" t="s">
        <v>144</v>
      </c>
      <c r="E387" s="194" t="s">
        <v>512</v>
      </c>
      <c r="F387" s="195" t="s">
        <v>513</v>
      </c>
      <c r="G387" s="196" t="s">
        <v>147</v>
      </c>
      <c r="H387" s="197">
        <v>89.589</v>
      </c>
      <c r="I387" s="198"/>
      <c r="J387" s="199">
        <f>ROUND(I387*H387,2)</f>
        <v>0</v>
      </c>
      <c r="K387" s="195" t="s">
        <v>148</v>
      </c>
      <c r="L387" s="62"/>
      <c r="M387" s="200" t="s">
        <v>23</v>
      </c>
      <c r="N387" s="201" t="s">
        <v>45</v>
      </c>
      <c r="O387" s="43"/>
      <c r="P387" s="202">
        <f>O387*H387</f>
        <v>0</v>
      </c>
      <c r="Q387" s="202">
        <v>0.00944</v>
      </c>
      <c r="R387" s="202">
        <f>Q387*H387</f>
        <v>0.84572016</v>
      </c>
      <c r="S387" s="202">
        <v>0</v>
      </c>
      <c r="T387" s="203">
        <f>S387*H387</f>
        <v>0</v>
      </c>
      <c r="AR387" s="24" t="s">
        <v>149</v>
      </c>
      <c r="AT387" s="24" t="s">
        <v>144</v>
      </c>
      <c r="AU387" s="24" t="s">
        <v>84</v>
      </c>
      <c r="AY387" s="24" t="s">
        <v>142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24" t="s">
        <v>79</v>
      </c>
      <c r="BK387" s="204">
        <f>ROUND(I387*H387,2)</f>
        <v>0</v>
      </c>
      <c r="BL387" s="24" t="s">
        <v>149</v>
      </c>
      <c r="BM387" s="24" t="s">
        <v>514</v>
      </c>
    </row>
    <row r="388" spans="2:51" s="14" customFormat="1" ht="13.5">
      <c r="B388" s="243"/>
      <c r="C388" s="244"/>
      <c r="D388" s="207" t="s">
        <v>151</v>
      </c>
      <c r="E388" s="245" t="s">
        <v>23</v>
      </c>
      <c r="F388" s="246" t="s">
        <v>515</v>
      </c>
      <c r="G388" s="244"/>
      <c r="H388" s="247" t="s">
        <v>23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151</v>
      </c>
      <c r="AU388" s="253" t="s">
        <v>84</v>
      </c>
      <c r="AV388" s="14" t="s">
        <v>79</v>
      </c>
      <c r="AW388" s="14" t="s">
        <v>38</v>
      </c>
      <c r="AX388" s="14" t="s">
        <v>74</v>
      </c>
      <c r="AY388" s="253" t="s">
        <v>142</v>
      </c>
    </row>
    <row r="389" spans="2:51" s="11" customFormat="1" ht="13.5">
      <c r="B389" s="205"/>
      <c r="C389" s="206"/>
      <c r="D389" s="207" t="s">
        <v>151</v>
      </c>
      <c r="E389" s="208" t="s">
        <v>23</v>
      </c>
      <c r="F389" s="209" t="s">
        <v>516</v>
      </c>
      <c r="G389" s="206"/>
      <c r="H389" s="210">
        <v>35.316</v>
      </c>
      <c r="I389" s="211"/>
      <c r="J389" s="206"/>
      <c r="K389" s="206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151</v>
      </c>
      <c r="AU389" s="216" t="s">
        <v>84</v>
      </c>
      <c r="AV389" s="11" t="s">
        <v>84</v>
      </c>
      <c r="AW389" s="11" t="s">
        <v>38</v>
      </c>
      <c r="AX389" s="11" t="s">
        <v>74</v>
      </c>
      <c r="AY389" s="216" t="s">
        <v>142</v>
      </c>
    </row>
    <row r="390" spans="2:51" s="11" customFormat="1" ht="13.5">
      <c r="B390" s="205"/>
      <c r="C390" s="206"/>
      <c r="D390" s="207" t="s">
        <v>151</v>
      </c>
      <c r="E390" s="208" t="s">
        <v>23</v>
      </c>
      <c r="F390" s="209" t="s">
        <v>517</v>
      </c>
      <c r="G390" s="206"/>
      <c r="H390" s="210">
        <v>-2.07</v>
      </c>
      <c r="I390" s="211"/>
      <c r="J390" s="206"/>
      <c r="K390" s="206"/>
      <c r="L390" s="212"/>
      <c r="M390" s="213"/>
      <c r="N390" s="214"/>
      <c r="O390" s="214"/>
      <c r="P390" s="214"/>
      <c r="Q390" s="214"/>
      <c r="R390" s="214"/>
      <c r="S390" s="214"/>
      <c r="T390" s="215"/>
      <c r="AT390" s="216" t="s">
        <v>151</v>
      </c>
      <c r="AU390" s="216" t="s">
        <v>84</v>
      </c>
      <c r="AV390" s="11" t="s">
        <v>84</v>
      </c>
      <c r="AW390" s="11" t="s">
        <v>38</v>
      </c>
      <c r="AX390" s="11" t="s">
        <v>74</v>
      </c>
      <c r="AY390" s="216" t="s">
        <v>142</v>
      </c>
    </row>
    <row r="391" spans="2:51" s="11" customFormat="1" ht="13.5">
      <c r="B391" s="205"/>
      <c r="C391" s="206"/>
      <c r="D391" s="207" t="s">
        <v>151</v>
      </c>
      <c r="E391" s="208" t="s">
        <v>23</v>
      </c>
      <c r="F391" s="209" t="s">
        <v>518</v>
      </c>
      <c r="G391" s="206"/>
      <c r="H391" s="210">
        <v>-0.24</v>
      </c>
      <c r="I391" s="211"/>
      <c r="J391" s="206"/>
      <c r="K391" s="206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151</v>
      </c>
      <c r="AU391" s="216" t="s">
        <v>84</v>
      </c>
      <c r="AV391" s="11" t="s">
        <v>84</v>
      </c>
      <c r="AW391" s="11" t="s">
        <v>38</v>
      </c>
      <c r="AX391" s="11" t="s">
        <v>74</v>
      </c>
      <c r="AY391" s="216" t="s">
        <v>142</v>
      </c>
    </row>
    <row r="392" spans="2:51" s="12" customFormat="1" ht="13.5">
      <c r="B392" s="217"/>
      <c r="C392" s="218"/>
      <c r="D392" s="207" t="s">
        <v>151</v>
      </c>
      <c r="E392" s="219" t="s">
        <v>23</v>
      </c>
      <c r="F392" s="220" t="s">
        <v>155</v>
      </c>
      <c r="G392" s="218"/>
      <c r="H392" s="221">
        <v>33.006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151</v>
      </c>
      <c r="AU392" s="227" t="s">
        <v>84</v>
      </c>
      <c r="AV392" s="12" t="s">
        <v>156</v>
      </c>
      <c r="AW392" s="12" t="s">
        <v>38</v>
      </c>
      <c r="AX392" s="12" t="s">
        <v>74</v>
      </c>
      <c r="AY392" s="227" t="s">
        <v>142</v>
      </c>
    </row>
    <row r="393" spans="2:51" s="11" customFormat="1" ht="13.5">
      <c r="B393" s="205"/>
      <c r="C393" s="206"/>
      <c r="D393" s="207" t="s">
        <v>151</v>
      </c>
      <c r="E393" s="208" t="s">
        <v>23</v>
      </c>
      <c r="F393" s="209" t="s">
        <v>519</v>
      </c>
      <c r="G393" s="206"/>
      <c r="H393" s="210">
        <v>35.316</v>
      </c>
      <c r="I393" s="211"/>
      <c r="J393" s="206"/>
      <c r="K393" s="206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151</v>
      </c>
      <c r="AU393" s="216" t="s">
        <v>84</v>
      </c>
      <c r="AV393" s="11" t="s">
        <v>84</v>
      </c>
      <c r="AW393" s="11" t="s">
        <v>38</v>
      </c>
      <c r="AX393" s="11" t="s">
        <v>74</v>
      </c>
      <c r="AY393" s="216" t="s">
        <v>142</v>
      </c>
    </row>
    <row r="394" spans="2:51" s="11" customFormat="1" ht="13.5">
      <c r="B394" s="205"/>
      <c r="C394" s="206"/>
      <c r="D394" s="207" t="s">
        <v>151</v>
      </c>
      <c r="E394" s="208" t="s">
        <v>23</v>
      </c>
      <c r="F394" s="209" t="s">
        <v>520</v>
      </c>
      <c r="G394" s="206"/>
      <c r="H394" s="210">
        <v>-1.08</v>
      </c>
      <c r="I394" s="211"/>
      <c r="J394" s="206"/>
      <c r="K394" s="206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151</v>
      </c>
      <c r="AU394" s="216" t="s">
        <v>84</v>
      </c>
      <c r="AV394" s="11" t="s">
        <v>84</v>
      </c>
      <c r="AW394" s="11" t="s">
        <v>38</v>
      </c>
      <c r="AX394" s="11" t="s">
        <v>74</v>
      </c>
      <c r="AY394" s="216" t="s">
        <v>142</v>
      </c>
    </row>
    <row r="395" spans="2:51" s="12" customFormat="1" ht="13.5">
      <c r="B395" s="217"/>
      <c r="C395" s="218"/>
      <c r="D395" s="207" t="s">
        <v>151</v>
      </c>
      <c r="E395" s="219" t="s">
        <v>23</v>
      </c>
      <c r="F395" s="220" t="s">
        <v>155</v>
      </c>
      <c r="G395" s="218"/>
      <c r="H395" s="221">
        <v>34.236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151</v>
      </c>
      <c r="AU395" s="227" t="s">
        <v>84</v>
      </c>
      <c r="AV395" s="12" t="s">
        <v>156</v>
      </c>
      <c r="AW395" s="12" t="s">
        <v>38</v>
      </c>
      <c r="AX395" s="12" t="s">
        <v>74</v>
      </c>
      <c r="AY395" s="227" t="s">
        <v>142</v>
      </c>
    </row>
    <row r="396" spans="2:51" s="11" customFormat="1" ht="13.5">
      <c r="B396" s="205"/>
      <c r="C396" s="206"/>
      <c r="D396" s="207" t="s">
        <v>151</v>
      </c>
      <c r="E396" s="208" t="s">
        <v>23</v>
      </c>
      <c r="F396" s="209" t="s">
        <v>521</v>
      </c>
      <c r="G396" s="206"/>
      <c r="H396" s="210">
        <v>12.168</v>
      </c>
      <c r="I396" s="211"/>
      <c r="J396" s="206"/>
      <c r="K396" s="206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151</v>
      </c>
      <c r="AU396" s="216" t="s">
        <v>84</v>
      </c>
      <c r="AV396" s="11" t="s">
        <v>84</v>
      </c>
      <c r="AW396" s="11" t="s">
        <v>38</v>
      </c>
      <c r="AX396" s="11" t="s">
        <v>74</v>
      </c>
      <c r="AY396" s="216" t="s">
        <v>142</v>
      </c>
    </row>
    <row r="397" spans="2:51" s="12" customFormat="1" ht="13.5">
      <c r="B397" s="217"/>
      <c r="C397" s="218"/>
      <c r="D397" s="207" t="s">
        <v>151</v>
      </c>
      <c r="E397" s="219" t="s">
        <v>23</v>
      </c>
      <c r="F397" s="220" t="s">
        <v>155</v>
      </c>
      <c r="G397" s="218"/>
      <c r="H397" s="221">
        <v>12.168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151</v>
      </c>
      <c r="AU397" s="227" t="s">
        <v>84</v>
      </c>
      <c r="AV397" s="12" t="s">
        <v>156</v>
      </c>
      <c r="AW397" s="12" t="s">
        <v>38</v>
      </c>
      <c r="AX397" s="12" t="s">
        <v>74</v>
      </c>
      <c r="AY397" s="227" t="s">
        <v>142</v>
      </c>
    </row>
    <row r="398" spans="2:51" s="11" customFormat="1" ht="13.5">
      <c r="B398" s="205"/>
      <c r="C398" s="206"/>
      <c r="D398" s="207" t="s">
        <v>151</v>
      </c>
      <c r="E398" s="208" t="s">
        <v>23</v>
      </c>
      <c r="F398" s="209" t="s">
        <v>522</v>
      </c>
      <c r="G398" s="206"/>
      <c r="H398" s="210">
        <v>10.08</v>
      </c>
      <c r="I398" s="211"/>
      <c r="J398" s="206"/>
      <c r="K398" s="206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151</v>
      </c>
      <c r="AU398" s="216" t="s">
        <v>84</v>
      </c>
      <c r="AV398" s="11" t="s">
        <v>84</v>
      </c>
      <c r="AW398" s="11" t="s">
        <v>38</v>
      </c>
      <c r="AX398" s="11" t="s">
        <v>74</v>
      </c>
      <c r="AY398" s="216" t="s">
        <v>142</v>
      </c>
    </row>
    <row r="399" spans="2:51" s="11" customFormat="1" ht="13.5">
      <c r="B399" s="205"/>
      <c r="C399" s="206"/>
      <c r="D399" s="207" t="s">
        <v>151</v>
      </c>
      <c r="E399" s="208" t="s">
        <v>23</v>
      </c>
      <c r="F399" s="209" t="s">
        <v>523</v>
      </c>
      <c r="G399" s="206"/>
      <c r="H399" s="210">
        <v>1.539</v>
      </c>
      <c r="I399" s="211"/>
      <c r="J399" s="206"/>
      <c r="K399" s="206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151</v>
      </c>
      <c r="AU399" s="216" t="s">
        <v>84</v>
      </c>
      <c r="AV399" s="11" t="s">
        <v>84</v>
      </c>
      <c r="AW399" s="11" t="s">
        <v>38</v>
      </c>
      <c r="AX399" s="11" t="s">
        <v>74</v>
      </c>
      <c r="AY399" s="216" t="s">
        <v>142</v>
      </c>
    </row>
    <row r="400" spans="2:51" s="11" customFormat="1" ht="13.5">
      <c r="B400" s="205"/>
      <c r="C400" s="206"/>
      <c r="D400" s="207" t="s">
        <v>151</v>
      </c>
      <c r="E400" s="208" t="s">
        <v>23</v>
      </c>
      <c r="F400" s="209" t="s">
        <v>524</v>
      </c>
      <c r="G400" s="206"/>
      <c r="H400" s="210">
        <v>-0.72</v>
      </c>
      <c r="I400" s="211"/>
      <c r="J400" s="206"/>
      <c r="K400" s="206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151</v>
      </c>
      <c r="AU400" s="216" t="s">
        <v>84</v>
      </c>
      <c r="AV400" s="11" t="s">
        <v>84</v>
      </c>
      <c r="AW400" s="11" t="s">
        <v>38</v>
      </c>
      <c r="AX400" s="11" t="s">
        <v>74</v>
      </c>
      <c r="AY400" s="216" t="s">
        <v>142</v>
      </c>
    </row>
    <row r="401" spans="2:51" s="11" customFormat="1" ht="13.5">
      <c r="B401" s="205"/>
      <c r="C401" s="206"/>
      <c r="D401" s="207" t="s">
        <v>151</v>
      </c>
      <c r="E401" s="208" t="s">
        <v>23</v>
      </c>
      <c r="F401" s="209" t="s">
        <v>525</v>
      </c>
      <c r="G401" s="206"/>
      <c r="H401" s="210">
        <v>-0.72</v>
      </c>
      <c r="I401" s="211"/>
      <c r="J401" s="206"/>
      <c r="K401" s="206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151</v>
      </c>
      <c r="AU401" s="216" t="s">
        <v>84</v>
      </c>
      <c r="AV401" s="11" t="s">
        <v>84</v>
      </c>
      <c r="AW401" s="11" t="s">
        <v>38</v>
      </c>
      <c r="AX401" s="11" t="s">
        <v>74</v>
      </c>
      <c r="AY401" s="216" t="s">
        <v>142</v>
      </c>
    </row>
    <row r="402" spans="2:51" s="12" customFormat="1" ht="13.5">
      <c r="B402" s="217"/>
      <c r="C402" s="218"/>
      <c r="D402" s="207" t="s">
        <v>151</v>
      </c>
      <c r="E402" s="219" t="s">
        <v>23</v>
      </c>
      <c r="F402" s="220" t="s">
        <v>155</v>
      </c>
      <c r="G402" s="218"/>
      <c r="H402" s="221">
        <v>10.179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151</v>
      </c>
      <c r="AU402" s="227" t="s">
        <v>84</v>
      </c>
      <c r="AV402" s="12" t="s">
        <v>156</v>
      </c>
      <c r="AW402" s="12" t="s">
        <v>38</v>
      </c>
      <c r="AX402" s="12" t="s">
        <v>74</v>
      </c>
      <c r="AY402" s="227" t="s">
        <v>142</v>
      </c>
    </row>
    <row r="403" spans="2:51" s="13" customFormat="1" ht="13.5">
      <c r="B403" s="228"/>
      <c r="C403" s="229"/>
      <c r="D403" s="230" t="s">
        <v>151</v>
      </c>
      <c r="E403" s="231" t="s">
        <v>23</v>
      </c>
      <c r="F403" s="232" t="s">
        <v>158</v>
      </c>
      <c r="G403" s="229"/>
      <c r="H403" s="233">
        <v>89.589</v>
      </c>
      <c r="I403" s="234"/>
      <c r="J403" s="229"/>
      <c r="K403" s="229"/>
      <c r="L403" s="235"/>
      <c r="M403" s="236"/>
      <c r="N403" s="237"/>
      <c r="O403" s="237"/>
      <c r="P403" s="237"/>
      <c r="Q403" s="237"/>
      <c r="R403" s="237"/>
      <c r="S403" s="237"/>
      <c r="T403" s="238"/>
      <c r="AT403" s="239" t="s">
        <v>151</v>
      </c>
      <c r="AU403" s="239" t="s">
        <v>84</v>
      </c>
      <c r="AV403" s="13" t="s">
        <v>149</v>
      </c>
      <c r="AW403" s="13" t="s">
        <v>38</v>
      </c>
      <c r="AX403" s="13" t="s">
        <v>79</v>
      </c>
      <c r="AY403" s="239" t="s">
        <v>142</v>
      </c>
    </row>
    <row r="404" spans="2:65" s="1" customFormat="1" ht="31.5" customHeight="1">
      <c r="B404" s="42"/>
      <c r="C404" s="254" t="s">
        <v>526</v>
      </c>
      <c r="D404" s="254" t="s">
        <v>362</v>
      </c>
      <c r="E404" s="255" t="s">
        <v>527</v>
      </c>
      <c r="F404" s="256" t="s">
        <v>528</v>
      </c>
      <c r="G404" s="257" t="s">
        <v>147</v>
      </c>
      <c r="H404" s="258">
        <v>91.381</v>
      </c>
      <c r="I404" s="259"/>
      <c r="J404" s="260">
        <f>ROUND(I404*H404,2)</f>
        <v>0</v>
      </c>
      <c r="K404" s="256" t="s">
        <v>148</v>
      </c>
      <c r="L404" s="261"/>
      <c r="M404" s="262" t="s">
        <v>23</v>
      </c>
      <c r="N404" s="263" t="s">
        <v>45</v>
      </c>
      <c r="O404" s="43"/>
      <c r="P404" s="202">
        <f>O404*H404</f>
        <v>0</v>
      </c>
      <c r="Q404" s="202">
        <v>0.018</v>
      </c>
      <c r="R404" s="202">
        <f>Q404*H404</f>
        <v>1.644858</v>
      </c>
      <c r="S404" s="202">
        <v>0</v>
      </c>
      <c r="T404" s="203">
        <f>S404*H404</f>
        <v>0</v>
      </c>
      <c r="AR404" s="24" t="s">
        <v>192</v>
      </c>
      <c r="AT404" s="24" t="s">
        <v>362</v>
      </c>
      <c r="AU404" s="24" t="s">
        <v>84</v>
      </c>
      <c r="AY404" s="24" t="s">
        <v>142</v>
      </c>
      <c r="BE404" s="204">
        <f>IF(N404="základní",J404,0)</f>
        <v>0</v>
      </c>
      <c r="BF404" s="204">
        <f>IF(N404="snížená",J404,0)</f>
        <v>0</v>
      </c>
      <c r="BG404" s="204">
        <f>IF(N404="zákl. přenesená",J404,0)</f>
        <v>0</v>
      </c>
      <c r="BH404" s="204">
        <f>IF(N404="sníž. přenesená",J404,0)</f>
        <v>0</v>
      </c>
      <c r="BI404" s="204">
        <f>IF(N404="nulová",J404,0)</f>
        <v>0</v>
      </c>
      <c r="BJ404" s="24" t="s">
        <v>79</v>
      </c>
      <c r="BK404" s="204">
        <f>ROUND(I404*H404,2)</f>
        <v>0</v>
      </c>
      <c r="BL404" s="24" t="s">
        <v>149</v>
      </c>
      <c r="BM404" s="24" t="s">
        <v>529</v>
      </c>
    </row>
    <row r="405" spans="2:51" s="11" customFormat="1" ht="13.5">
      <c r="B405" s="205"/>
      <c r="C405" s="206"/>
      <c r="D405" s="230" t="s">
        <v>151</v>
      </c>
      <c r="E405" s="206"/>
      <c r="F405" s="241" t="s">
        <v>530</v>
      </c>
      <c r="G405" s="206"/>
      <c r="H405" s="242">
        <v>91.381</v>
      </c>
      <c r="I405" s="211"/>
      <c r="J405" s="206"/>
      <c r="K405" s="206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151</v>
      </c>
      <c r="AU405" s="216" t="s">
        <v>84</v>
      </c>
      <c r="AV405" s="11" t="s">
        <v>84</v>
      </c>
      <c r="AW405" s="11" t="s">
        <v>6</v>
      </c>
      <c r="AX405" s="11" t="s">
        <v>79</v>
      </c>
      <c r="AY405" s="216" t="s">
        <v>142</v>
      </c>
    </row>
    <row r="406" spans="2:65" s="1" customFormat="1" ht="31.5" customHeight="1">
      <c r="B406" s="42"/>
      <c r="C406" s="193" t="s">
        <v>531</v>
      </c>
      <c r="D406" s="193" t="s">
        <v>144</v>
      </c>
      <c r="E406" s="194" t="s">
        <v>532</v>
      </c>
      <c r="F406" s="195" t="s">
        <v>533</v>
      </c>
      <c r="G406" s="196" t="s">
        <v>182</v>
      </c>
      <c r="H406" s="197">
        <v>5.8</v>
      </c>
      <c r="I406" s="198"/>
      <c r="J406" s="199">
        <f>ROUND(I406*H406,2)</f>
        <v>0</v>
      </c>
      <c r="K406" s="195" t="s">
        <v>148</v>
      </c>
      <c r="L406" s="62"/>
      <c r="M406" s="200" t="s">
        <v>23</v>
      </c>
      <c r="N406" s="201" t="s">
        <v>45</v>
      </c>
      <c r="O406" s="43"/>
      <c r="P406" s="202">
        <f>O406*H406</f>
        <v>0</v>
      </c>
      <c r="Q406" s="202">
        <v>0.00168</v>
      </c>
      <c r="R406" s="202">
        <f>Q406*H406</f>
        <v>0.009744000000000001</v>
      </c>
      <c r="S406" s="202">
        <v>0</v>
      </c>
      <c r="T406" s="203">
        <f>S406*H406</f>
        <v>0</v>
      </c>
      <c r="AR406" s="24" t="s">
        <v>149</v>
      </c>
      <c r="AT406" s="24" t="s">
        <v>144</v>
      </c>
      <c r="AU406" s="24" t="s">
        <v>84</v>
      </c>
      <c r="AY406" s="24" t="s">
        <v>142</v>
      </c>
      <c r="BE406" s="204">
        <f>IF(N406="základní",J406,0)</f>
        <v>0</v>
      </c>
      <c r="BF406" s="204">
        <f>IF(N406="snížená",J406,0)</f>
        <v>0</v>
      </c>
      <c r="BG406" s="204">
        <f>IF(N406="zákl. přenesená",J406,0)</f>
        <v>0</v>
      </c>
      <c r="BH406" s="204">
        <f>IF(N406="sníž. přenesená",J406,0)</f>
        <v>0</v>
      </c>
      <c r="BI406" s="204">
        <f>IF(N406="nulová",J406,0)</f>
        <v>0</v>
      </c>
      <c r="BJ406" s="24" t="s">
        <v>79</v>
      </c>
      <c r="BK406" s="204">
        <f>ROUND(I406*H406,2)</f>
        <v>0</v>
      </c>
      <c r="BL406" s="24" t="s">
        <v>149</v>
      </c>
      <c r="BM406" s="24" t="s">
        <v>534</v>
      </c>
    </row>
    <row r="407" spans="2:51" s="14" customFormat="1" ht="13.5">
      <c r="B407" s="243"/>
      <c r="C407" s="244"/>
      <c r="D407" s="207" t="s">
        <v>151</v>
      </c>
      <c r="E407" s="245" t="s">
        <v>23</v>
      </c>
      <c r="F407" s="246" t="s">
        <v>515</v>
      </c>
      <c r="G407" s="244"/>
      <c r="H407" s="247" t="s">
        <v>23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AT407" s="253" t="s">
        <v>151</v>
      </c>
      <c r="AU407" s="253" t="s">
        <v>84</v>
      </c>
      <c r="AV407" s="14" t="s">
        <v>79</v>
      </c>
      <c r="AW407" s="14" t="s">
        <v>38</v>
      </c>
      <c r="AX407" s="14" t="s">
        <v>74</v>
      </c>
      <c r="AY407" s="253" t="s">
        <v>142</v>
      </c>
    </row>
    <row r="408" spans="2:51" s="11" customFormat="1" ht="13.5">
      <c r="B408" s="205"/>
      <c r="C408" s="206"/>
      <c r="D408" s="207" t="s">
        <v>151</v>
      </c>
      <c r="E408" s="208" t="s">
        <v>23</v>
      </c>
      <c r="F408" s="209" t="s">
        <v>535</v>
      </c>
      <c r="G408" s="206"/>
      <c r="H408" s="210">
        <v>5.4</v>
      </c>
      <c r="I408" s="211"/>
      <c r="J408" s="206"/>
      <c r="K408" s="206"/>
      <c r="L408" s="212"/>
      <c r="M408" s="213"/>
      <c r="N408" s="214"/>
      <c r="O408" s="214"/>
      <c r="P408" s="214"/>
      <c r="Q408" s="214"/>
      <c r="R408" s="214"/>
      <c r="S408" s="214"/>
      <c r="T408" s="215"/>
      <c r="AT408" s="216" t="s">
        <v>151</v>
      </c>
      <c r="AU408" s="216" t="s">
        <v>84</v>
      </c>
      <c r="AV408" s="11" t="s">
        <v>84</v>
      </c>
      <c r="AW408" s="11" t="s">
        <v>38</v>
      </c>
      <c r="AX408" s="11" t="s">
        <v>74</v>
      </c>
      <c r="AY408" s="216" t="s">
        <v>142</v>
      </c>
    </row>
    <row r="409" spans="2:51" s="11" customFormat="1" ht="13.5">
      <c r="B409" s="205"/>
      <c r="C409" s="206"/>
      <c r="D409" s="207" t="s">
        <v>151</v>
      </c>
      <c r="E409" s="208" t="s">
        <v>23</v>
      </c>
      <c r="F409" s="209" t="s">
        <v>536</v>
      </c>
      <c r="G409" s="206"/>
      <c r="H409" s="210">
        <v>0.4</v>
      </c>
      <c r="I409" s="211"/>
      <c r="J409" s="206"/>
      <c r="K409" s="206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151</v>
      </c>
      <c r="AU409" s="216" t="s">
        <v>84</v>
      </c>
      <c r="AV409" s="11" t="s">
        <v>84</v>
      </c>
      <c r="AW409" s="11" t="s">
        <v>38</v>
      </c>
      <c r="AX409" s="11" t="s">
        <v>74</v>
      </c>
      <c r="AY409" s="216" t="s">
        <v>142</v>
      </c>
    </row>
    <row r="410" spans="2:51" s="13" customFormat="1" ht="13.5">
      <c r="B410" s="228"/>
      <c r="C410" s="229"/>
      <c r="D410" s="230" t="s">
        <v>151</v>
      </c>
      <c r="E410" s="231" t="s">
        <v>23</v>
      </c>
      <c r="F410" s="232" t="s">
        <v>158</v>
      </c>
      <c r="G410" s="229"/>
      <c r="H410" s="233">
        <v>5.8</v>
      </c>
      <c r="I410" s="234"/>
      <c r="J410" s="229"/>
      <c r="K410" s="229"/>
      <c r="L410" s="235"/>
      <c r="M410" s="236"/>
      <c r="N410" s="237"/>
      <c r="O410" s="237"/>
      <c r="P410" s="237"/>
      <c r="Q410" s="237"/>
      <c r="R410" s="237"/>
      <c r="S410" s="237"/>
      <c r="T410" s="238"/>
      <c r="AT410" s="239" t="s">
        <v>151</v>
      </c>
      <c r="AU410" s="239" t="s">
        <v>84</v>
      </c>
      <c r="AV410" s="13" t="s">
        <v>149</v>
      </c>
      <c r="AW410" s="13" t="s">
        <v>38</v>
      </c>
      <c r="AX410" s="13" t="s">
        <v>79</v>
      </c>
      <c r="AY410" s="239" t="s">
        <v>142</v>
      </c>
    </row>
    <row r="411" spans="2:65" s="1" customFormat="1" ht="31.5" customHeight="1">
      <c r="B411" s="42"/>
      <c r="C411" s="254" t="s">
        <v>537</v>
      </c>
      <c r="D411" s="254" t="s">
        <v>362</v>
      </c>
      <c r="E411" s="255" t="s">
        <v>538</v>
      </c>
      <c r="F411" s="256" t="s">
        <v>539</v>
      </c>
      <c r="G411" s="257" t="s">
        <v>147</v>
      </c>
      <c r="H411" s="258">
        <v>1.183</v>
      </c>
      <c r="I411" s="259"/>
      <c r="J411" s="260">
        <f>ROUND(I411*H411,2)</f>
        <v>0</v>
      </c>
      <c r="K411" s="256" t="s">
        <v>148</v>
      </c>
      <c r="L411" s="261"/>
      <c r="M411" s="262" t="s">
        <v>23</v>
      </c>
      <c r="N411" s="263" t="s">
        <v>45</v>
      </c>
      <c r="O411" s="43"/>
      <c r="P411" s="202">
        <f>O411*H411</f>
        <v>0</v>
      </c>
      <c r="Q411" s="202">
        <v>0.006</v>
      </c>
      <c r="R411" s="202">
        <f>Q411*H411</f>
        <v>0.007098</v>
      </c>
      <c r="S411" s="202">
        <v>0</v>
      </c>
      <c r="T411" s="203">
        <f>S411*H411</f>
        <v>0</v>
      </c>
      <c r="AR411" s="24" t="s">
        <v>192</v>
      </c>
      <c r="AT411" s="24" t="s">
        <v>362</v>
      </c>
      <c r="AU411" s="24" t="s">
        <v>84</v>
      </c>
      <c r="AY411" s="24" t="s">
        <v>142</v>
      </c>
      <c r="BE411" s="204">
        <f>IF(N411="základní",J411,0)</f>
        <v>0</v>
      </c>
      <c r="BF411" s="204">
        <f>IF(N411="snížená",J411,0)</f>
        <v>0</v>
      </c>
      <c r="BG411" s="204">
        <f>IF(N411="zákl. přenesená",J411,0)</f>
        <v>0</v>
      </c>
      <c r="BH411" s="204">
        <f>IF(N411="sníž. přenesená",J411,0)</f>
        <v>0</v>
      </c>
      <c r="BI411" s="204">
        <f>IF(N411="nulová",J411,0)</f>
        <v>0</v>
      </c>
      <c r="BJ411" s="24" t="s">
        <v>79</v>
      </c>
      <c r="BK411" s="204">
        <f>ROUND(I411*H411,2)</f>
        <v>0</v>
      </c>
      <c r="BL411" s="24" t="s">
        <v>149</v>
      </c>
      <c r="BM411" s="24" t="s">
        <v>540</v>
      </c>
    </row>
    <row r="412" spans="2:51" s="11" customFormat="1" ht="13.5">
      <c r="B412" s="205"/>
      <c r="C412" s="206"/>
      <c r="D412" s="207" t="s">
        <v>151</v>
      </c>
      <c r="E412" s="208" t="s">
        <v>23</v>
      </c>
      <c r="F412" s="209" t="s">
        <v>541</v>
      </c>
      <c r="G412" s="206"/>
      <c r="H412" s="210">
        <v>1.16</v>
      </c>
      <c r="I412" s="211"/>
      <c r="J412" s="206"/>
      <c r="K412" s="206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151</v>
      </c>
      <c r="AU412" s="216" t="s">
        <v>84</v>
      </c>
      <c r="AV412" s="11" t="s">
        <v>84</v>
      </c>
      <c r="AW412" s="11" t="s">
        <v>38</v>
      </c>
      <c r="AX412" s="11" t="s">
        <v>79</v>
      </c>
      <c r="AY412" s="216" t="s">
        <v>142</v>
      </c>
    </row>
    <row r="413" spans="2:51" s="11" customFormat="1" ht="13.5">
      <c r="B413" s="205"/>
      <c r="C413" s="206"/>
      <c r="D413" s="230" t="s">
        <v>151</v>
      </c>
      <c r="E413" s="206"/>
      <c r="F413" s="241" t="s">
        <v>542</v>
      </c>
      <c r="G413" s="206"/>
      <c r="H413" s="242">
        <v>1.183</v>
      </c>
      <c r="I413" s="211"/>
      <c r="J413" s="206"/>
      <c r="K413" s="206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151</v>
      </c>
      <c r="AU413" s="216" t="s">
        <v>84</v>
      </c>
      <c r="AV413" s="11" t="s">
        <v>84</v>
      </c>
      <c r="AW413" s="11" t="s">
        <v>6</v>
      </c>
      <c r="AX413" s="11" t="s">
        <v>79</v>
      </c>
      <c r="AY413" s="216" t="s">
        <v>142</v>
      </c>
    </row>
    <row r="414" spans="2:65" s="1" customFormat="1" ht="31.5" customHeight="1">
      <c r="B414" s="42"/>
      <c r="C414" s="193" t="s">
        <v>543</v>
      </c>
      <c r="D414" s="193" t="s">
        <v>144</v>
      </c>
      <c r="E414" s="194" t="s">
        <v>544</v>
      </c>
      <c r="F414" s="195" t="s">
        <v>545</v>
      </c>
      <c r="G414" s="196" t="s">
        <v>147</v>
      </c>
      <c r="H414" s="197">
        <v>447.857</v>
      </c>
      <c r="I414" s="198"/>
      <c r="J414" s="199">
        <f>ROUND(I414*H414,2)</f>
        <v>0</v>
      </c>
      <c r="K414" s="195" t="s">
        <v>148</v>
      </c>
      <c r="L414" s="62"/>
      <c r="M414" s="200" t="s">
        <v>23</v>
      </c>
      <c r="N414" s="201" t="s">
        <v>45</v>
      </c>
      <c r="O414" s="43"/>
      <c r="P414" s="202">
        <f>O414*H414</f>
        <v>0</v>
      </c>
      <c r="Q414" s="202">
        <v>6E-05</v>
      </c>
      <c r="R414" s="202">
        <f>Q414*H414</f>
        <v>0.026871420000000003</v>
      </c>
      <c r="S414" s="202">
        <v>0</v>
      </c>
      <c r="T414" s="203">
        <f>S414*H414</f>
        <v>0</v>
      </c>
      <c r="AR414" s="24" t="s">
        <v>149</v>
      </c>
      <c r="AT414" s="24" t="s">
        <v>144</v>
      </c>
      <c r="AU414" s="24" t="s">
        <v>84</v>
      </c>
      <c r="AY414" s="24" t="s">
        <v>142</v>
      </c>
      <c r="BE414" s="204">
        <f>IF(N414="základní",J414,0)</f>
        <v>0</v>
      </c>
      <c r="BF414" s="204">
        <f>IF(N414="snížená",J414,0)</f>
        <v>0</v>
      </c>
      <c r="BG414" s="204">
        <f>IF(N414="zákl. přenesená",J414,0)</f>
        <v>0</v>
      </c>
      <c r="BH414" s="204">
        <f>IF(N414="sníž. přenesená",J414,0)</f>
        <v>0</v>
      </c>
      <c r="BI414" s="204">
        <f>IF(N414="nulová",J414,0)</f>
        <v>0</v>
      </c>
      <c r="BJ414" s="24" t="s">
        <v>79</v>
      </c>
      <c r="BK414" s="204">
        <f>ROUND(I414*H414,2)</f>
        <v>0</v>
      </c>
      <c r="BL414" s="24" t="s">
        <v>149</v>
      </c>
      <c r="BM414" s="24" t="s">
        <v>546</v>
      </c>
    </row>
    <row r="415" spans="2:51" s="11" customFormat="1" ht="13.5">
      <c r="B415" s="205"/>
      <c r="C415" s="206"/>
      <c r="D415" s="230" t="s">
        <v>151</v>
      </c>
      <c r="E415" s="240" t="s">
        <v>23</v>
      </c>
      <c r="F415" s="241" t="s">
        <v>547</v>
      </c>
      <c r="G415" s="206"/>
      <c r="H415" s="242">
        <v>447.857</v>
      </c>
      <c r="I415" s="211"/>
      <c r="J415" s="206"/>
      <c r="K415" s="206"/>
      <c r="L415" s="212"/>
      <c r="M415" s="213"/>
      <c r="N415" s="214"/>
      <c r="O415" s="214"/>
      <c r="P415" s="214"/>
      <c r="Q415" s="214"/>
      <c r="R415" s="214"/>
      <c r="S415" s="214"/>
      <c r="T415" s="215"/>
      <c r="AT415" s="216" t="s">
        <v>151</v>
      </c>
      <c r="AU415" s="216" t="s">
        <v>84</v>
      </c>
      <c r="AV415" s="11" t="s">
        <v>84</v>
      </c>
      <c r="AW415" s="11" t="s">
        <v>38</v>
      </c>
      <c r="AX415" s="11" t="s">
        <v>79</v>
      </c>
      <c r="AY415" s="216" t="s">
        <v>142</v>
      </c>
    </row>
    <row r="416" spans="2:65" s="1" customFormat="1" ht="31.5" customHeight="1">
      <c r="B416" s="42"/>
      <c r="C416" s="193" t="s">
        <v>548</v>
      </c>
      <c r="D416" s="193" t="s">
        <v>144</v>
      </c>
      <c r="E416" s="194" t="s">
        <v>549</v>
      </c>
      <c r="F416" s="195" t="s">
        <v>550</v>
      </c>
      <c r="G416" s="196" t="s">
        <v>147</v>
      </c>
      <c r="H416" s="197">
        <v>89.589</v>
      </c>
      <c r="I416" s="198"/>
      <c r="J416" s="199">
        <f>ROUND(I416*H416,2)</f>
        <v>0</v>
      </c>
      <c r="K416" s="195" t="s">
        <v>148</v>
      </c>
      <c r="L416" s="62"/>
      <c r="M416" s="200" t="s">
        <v>23</v>
      </c>
      <c r="N416" s="201" t="s">
        <v>45</v>
      </c>
      <c r="O416" s="43"/>
      <c r="P416" s="202">
        <f>O416*H416</f>
        <v>0</v>
      </c>
      <c r="Q416" s="202">
        <v>6E-05</v>
      </c>
      <c r="R416" s="202">
        <f>Q416*H416</f>
        <v>0.00537534</v>
      </c>
      <c r="S416" s="202">
        <v>0</v>
      </c>
      <c r="T416" s="203">
        <f>S416*H416</f>
        <v>0</v>
      </c>
      <c r="AR416" s="24" t="s">
        <v>149</v>
      </c>
      <c r="AT416" s="24" t="s">
        <v>144</v>
      </c>
      <c r="AU416" s="24" t="s">
        <v>84</v>
      </c>
      <c r="AY416" s="24" t="s">
        <v>142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24" t="s">
        <v>79</v>
      </c>
      <c r="BK416" s="204">
        <f>ROUND(I416*H416,2)</f>
        <v>0</v>
      </c>
      <c r="BL416" s="24" t="s">
        <v>149</v>
      </c>
      <c r="BM416" s="24" t="s">
        <v>551</v>
      </c>
    </row>
    <row r="417" spans="2:51" s="11" customFormat="1" ht="13.5">
      <c r="B417" s="205"/>
      <c r="C417" s="206"/>
      <c r="D417" s="230" t="s">
        <v>151</v>
      </c>
      <c r="E417" s="240" t="s">
        <v>23</v>
      </c>
      <c r="F417" s="241" t="s">
        <v>552</v>
      </c>
      <c r="G417" s="206"/>
      <c r="H417" s="242">
        <v>89.589</v>
      </c>
      <c r="I417" s="211"/>
      <c r="J417" s="206"/>
      <c r="K417" s="206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151</v>
      </c>
      <c r="AU417" s="216" t="s">
        <v>84</v>
      </c>
      <c r="AV417" s="11" t="s">
        <v>84</v>
      </c>
      <c r="AW417" s="11" t="s">
        <v>38</v>
      </c>
      <c r="AX417" s="11" t="s">
        <v>79</v>
      </c>
      <c r="AY417" s="216" t="s">
        <v>142</v>
      </c>
    </row>
    <row r="418" spans="2:65" s="1" customFormat="1" ht="22.5" customHeight="1">
      <c r="B418" s="42"/>
      <c r="C418" s="193" t="s">
        <v>553</v>
      </c>
      <c r="D418" s="193" t="s">
        <v>144</v>
      </c>
      <c r="E418" s="194" t="s">
        <v>554</v>
      </c>
      <c r="F418" s="195" t="s">
        <v>555</v>
      </c>
      <c r="G418" s="196" t="s">
        <v>182</v>
      </c>
      <c r="H418" s="197">
        <v>100.65</v>
      </c>
      <c r="I418" s="198"/>
      <c r="J418" s="199">
        <f>ROUND(I418*H418,2)</f>
        <v>0</v>
      </c>
      <c r="K418" s="195" t="s">
        <v>148</v>
      </c>
      <c r="L418" s="62"/>
      <c r="M418" s="200" t="s">
        <v>23</v>
      </c>
      <c r="N418" s="201" t="s">
        <v>45</v>
      </c>
      <c r="O418" s="43"/>
      <c r="P418" s="202">
        <f>O418*H418</f>
        <v>0</v>
      </c>
      <c r="Q418" s="202">
        <v>6E-05</v>
      </c>
      <c r="R418" s="202">
        <f>Q418*H418</f>
        <v>0.006039</v>
      </c>
      <c r="S418" s="202">
        <v>0</v>
      </c>
      <c r="T418" s="203">
        <f>S418*H418</f>
        <v>0</v>
      </c>
      <c r="AR418" s="24" t="s">
        <v>149</v>
      </c>
      <c r="AT418" s="24" t="s">
        <v>144</v>
      </c>
      <c r="AU418" s="24" t="s">
        <v>84</v>
      </c>
      <c r="AY418" s="24" t="s">
        <v>142</v>
      </c>
      <c r="BE418" s="204">
        <f>IF(N418="základní",J418,0)</f>
        <v>0</v>
      </c>
      <c r="BF418" s="204">
        <f>IF(N418="snížená",J418,0)</f>
        <v>0</v>
      </c>
      <c r="BG418" s="204">
        <f>IF(N418="zákl. přenesená",J418,0)</f>
        <v>0</v>
      </c>
      <c r="BH418" s="204">
        <f>IF(N418="sníž. přenesená",J418,0)</f>
        <v>0</v>
      </c>
      <c r="BI418" s="204">
        <f>IF(N418="nulová",J418,0)</f>
        <v>0</v>
      </c>
      <c r="BJ418" s="24" t="s">
        <v>79</v>
      </c>
      <c r="BK418" s="204">
        <f>ROUND(I418*H418,2)</f>
        <v>0</v>
      </c>
      <c r="BL418" s="24" t="s">
        <v>149</v>
      </c>
      <c r="BM418" s="24" t="s">
        <v>556</v>
      </c>
    </row>
    <row r="419" spans="2:51" s="14" customFormat="1" ht="13.5">
      <c r="B419" s="243"/>
      <c r="C419" s="244"/>
      <c r="D419" s="207" t="s">
        <v>151</v>
      </c>
      <c r="E419" s="245" t="s">
        <v>23</v>
      </c>
      <c r="F419" s="246" t="s">
        <v>438</v>
      </c>
      <c r="G419" s="244"/>
      <c r="H419" s="247" t="s">
        <v>23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AT419" s="253" t="s">
        <v>151</v>
      </c>
      <c r="AU419" s="253" t="s">
        <v>84</v>
      </c>
      <c r="AV419" s="14" t="s">
        <v>79</v>
      </c>
      <c r="AW419" s="14" t="s">
        <v>38</v>
      </c>
      <c r="AX419" s="14" t="s">
        <v>74</v>
      </c>
      <c r="AY419" s="253" t="s">
        <v>142</v>
      </c>
    </row>
    <row r="420" spans="2:51" s="11" customFormat="1" ht="13.5">
      <c r="B420" s="205"/>
      <c r="C420" s="206"/>
      <c r="D420" s="207" t="s">
        <v>151</v>
      </c>
      <c r="E420" s="208" t="s">
        <v>23</v>
      </c>
      <c r="F420" s="209" t="s">
        <v>557</v>
      </c>
      <c r="G420" s="206"/>
      <c r="H420" s="210">
        <v>39.24</v>
      </c>
      <c r="I420" s="211"/>
      <c r="J420" s="206"/>
      <c r="K420" s="206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151</v>
      </c>
      <c r="AU420" s="216" t="s">
        <v>84</v>
      </c>
      <c r="AV420" s="11" t="s">
        <v>84</v>
      </c>
      <c r="AW420" s="11" t="s">
        <v>38</v>
      </c>
      <c r="AX420" s="11" t="s">
        <v>74</v>
      </c>
      <c r="AY420" s="216" t="s">
        <v>142</v>
      </c>
    </row>
    <row r="421" spans="2:51" s="11" customFormat="1" ht="13.5">
      <c r="B421" s="205"/>
      <c r="C421" s="206"/>
      <c r="D421" s="207" t="s">
        <v>151</v>
      </c>
      <c r="E421" s="208" t="s">
        <v>23</v>
      </c>
      <c r="F421" s="209" t="s">
        <v>558</v>
      </c>
      <c r="G421" s="206"/>
      <c r="H421" s="210">
        <v>-2.3</v>
      </c>
      <c r="I421" s="211"/>
      <c r="J421" s="206"/>
      <c r="K421" s="206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151</v>
      </c>
      <c r="AU421" s="216" t="s">
        <v>84</v>
      </c>
      <c r="AV421" s="11" t="s">
        <v>84</v>
      </c>
      <c r="AW421" s="11" t="s">
        <v>38</v>
      </c>
      <c r="AX421" s="11" t="s">
        <v>74</v>
      </c>
      <c r="AY421" s="216" t="s">
        <v>142</v>
      </c>
    </row>
    <row r="422" spans="2:51" s="12" customFormat="1" ht="13.5">
      <c r="B422" s="217"/>
      <c r="C422" s="218"/>
      <c r="D422" s="207" t="s">
        <v>151</v>
      </c>
      <c r="E422" s="219" t="s">
        <v>23</v>
      </c>
      <c r="F422" s="220" t="s">
        <v>155</v>
      </c>
      <c r="G422" s="218"/>
      <c r="H422" s="221">
        <v>36.94</v>
      </c>
      <c r="I422" s="222"/>
      <c r="J422" s="218"/>
      <c r="K422" s="218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151</v>
      </c>
      <c r="AU422" s="227" t="s">
        <v>84</v>
      </c>
      <c r="AV422" s="12" t="s">
        <v>156</v>
      </c>
      <c r="AW422" s="12" t="s">
        <v>38</v>
      </c>
      <c r="AX422" s="12" t="s">
        <v>74</v>
      </c>
      <c r="AY422" s="227" t="s">
        <v>142</v>
      </c>
    </row>
    <row r="423" spans="2:51" s="11" customFormat="1" ht="13.5">
      <c r="B423" s="205"/>
      <c r="C423" s="206"/>
      <c r="D423" s="207" t="s">
        <v>151</v>
      </c>
      <c r="E423" s="208" t="s">
        <v>23</v>
      </c>
      <c r="F423" s="209" t="s">
        <v>559</v>
      </c>
      <c r="G423" s="206"/>
      <c r="H423" s="210">
        <v>39.24</v>
      </c>
      <c r="I423" s="211"/>
      <c r="J423" s="206"/>
      <c r="K423" s="206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151</v>
      </c>
      <c r="AU423" s="216" t="s">
        <v>84</v>
      </c>
      <c r="AV423" s="11" t="s">
        <v>84</v>
      </c>
      <c r="AW423" s="11" t="s">
        <v>38</v>
      </c>
      <c r="AX423" s="11" t="s">
        <v>74</v>
      </c>
      <c r="AY423" s="216" t="s">
        <v>142</v>
      </c>
    </row>
    <row r="424" spans="2:51" s="11" customFormat="1" ht="13.5">
      <c r="B424" s="205"/>
      <c r="C424" s="206"/>
      <c r="D424" s="207" t="s">
        <v>151</v>
      </c>
      <c r="E424" s="208" t="s">
        <v>23</v>
      </c>
      <c r="F424" s="209" t="s">
        <v>560</v>
      </c>
      <c r="G424" s="206"/>
      <c r="H424" s="210">
        <v>-1.16</v>
      </c>
      <c r="I424" s="211"/>
      <c r="J424" s="206"/>
      <c r="K424" s="206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151</v>
      </c>
      <c r="AU424" s="216" t="s">
        <v>84</v>
      </c>
      <c r="AV424" s="11" t="s">
        <v>84</v>
      </c>
      <c r="AW424" s="11" t="s">
        <v>38</v>
      </c>
      <c r="AX424" s="11" t="s">
        <v>74</v>
      </c>
      <c r="AY424" s="216" t="s">
        <v>142</v>
      </c>
    </row>
    <row r="425" spans="2:51" s="12" customFormat="1" ht="13.5">
      <c r="B425" s="217"/>
      <c r="C425" s="218"/>
      <c r="D425" s="207" t="s">
        <v>151</v>
      </c>
      <c r="E425" s="219" t="s">
        <v>23</v>
      </c>
      <c r="F425" s="220" t="s">
        <v>155</v>
      </c>
      <c r="G425" s="218"/>
      <c r="H425" s="221">
        <v>38.08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151</v>
      </c>
      <c r="AU425" s="227" t="s">
        <v>84</v>
      </c>
      <c r="AV425" s="12" t="s">
        <v>156</v>
      </c>
      <c r="AW425" s="12" t="s">
        <v>38</v>
      </c>
      <c r="AX425" s="12" t="s">
        <v>74</v>
      </c>
      <c r="AY425" s="227" t="s">
        <v>142</v>
      </c>
    </row>
    <row r="426" spans="2:51" s="11" customFormat="1" ht="13.5">
      <c r="B426" s="205"/>
      <c r="C426" s="206"/>
      <c r="D426" s="207" t="s">
        <v>151</v>
      </c>
      <c r="E426" s="208" t="s">
        <v>23</v>
      </c>
      <c r="F426" s="209" t="s">
        <v>561</v>
      </c>
      <c r="G426" s="206"/>
      <c r="H426" s="210">
        <v>13.52</v>
      </c>
      <c r="I426" s="211"/>
      <c r="J426" s="206"/>
      <c r="K426" s="206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151</v>
      </c>
      <c r="AU426" s="216" t="s">
        <v>84</v>
      </c>
      <c r="AV426" s="11" t="s">
        <v>84</v>
      </c>
      <c r="AW426" s="11" t="s">
        <v>38</v>
      </c>
      <c r="AX426" s="11" t="s">
        <v>74</v>
      </c>
      <c r="AY426" s="216" t="s">
        <v>142</v>
      </c>
    </row>
    <row r="427" spans="2:51" s="12" customFormat="1" ht="13.5">
      <c r="B427" s="217"/>
      <c r="C427" s="218"/>
      <c r="D427" s="207" t="s">
        <v>151</v>
      </c>
      <c r="E427" s="219" t="s">
        <v>23</v>
      </c>
      <c r="F427" s="220" t="s">
        <v>155</v>
      </c>
      <c r="G427" s="218"/>
      <c r="H427" s="221">
        <v>13.52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151</v>
      </c>
      <c r="AU427" s="227" t="s">
        <v>84</v>
      </c>
      <c r="AV427" s="12" t="s">
        <v>156</v>
      </c>
      <c r="AW427" s="12" t="s">
        <v>38</v>
      </c>
      <c r="AX427" s="12" t="s">
        <v>74</v>
      </c>
      <c r="AY427" s="227" t="s">
        <v>142</v>
      </c>
    </row>
    <row r="428" spans="2:51" s="11" customFormat="1" ht="13.5">
      <c r="B428" s="205"/>
      <c r="C428" s="206"/>
      <c r="D428" s="207" t="s">
        <v>151</v>
      </c>
      <c r="E428" s="208" t="s">
        <v>23</v>
      </c>
      <c r="F428" s="209" t="s">
        <v>562</v>
      </c>
      <c r="G428" s="206"/>
      <c r="H428" s="210">
        <v>11.2</v>
      </c>
      <c r="I428" s="211"/>
      <c r="J428" s="206"/>
      <c r="K428" s="206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151</v>
      </c>
      <c r="AU428" s="216" t="s">
        <v>84</v>
      </c>
      <c r="AV428" s="11" t="s">
        <v>84</v>
      </c>
      <c r="AW428" s="11" t="s">
        <v>38</v>
      </c>
      <c r="AX428" s="11" t="s">
        <v>74</v>
      </c>
      <c r="AY428" s="216" t="s">
        <v>142</v>
      </c>
    </row>
    <row r="429" spans="2:51" s="11" customFormat="1" ht="13.5">
      <c r="B429" s="205"/>
      <c r="C429" s="206"/>
      <c r="D429" s="207" t="s">
        <v>151</v>
      </c>
      <c r="E429" s="208" t="s">
        <v>23</v>
      </c>
      <c r="F429" s="209" t="s">
        <v>563</v>
      </c>
      <c r="G429" s="206"/>
      <c r="H429" s="210">
        <v>1.71</v>
      </c>
      <c r="I429" s="211"/>
      <c r="J429" s="206"/>
      <c r="K429" s="206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151</v>
      </c>
      <c r="AU429" s="216" t="s">
        <v>84</v>
      </c>
      <c r="AV429" s="11" t="s">
        <v>84</v>
      </c>
      <c r="AW429" s="11" t="s">
        <v>38</v>
      </c>
      <c r="AX429" s="11" t="s">
        <v>74</v>
      </c>
      <c r="AY429" s="216" t="s">
        <v>142</v>
      </c>
    </row>
    <row r="430" spans="2:51" s="11" customFormat="1" ht="13.5">
      <c r="B430" s="205"/>
      <c r="C430" s="206"/>
      <c r="D430" s="207" t="s">
        <v>151</v>
      </c>
      <c r="E430" s="208" t="s">
        <v>23</v>
      </c>
      <c r="F430" s="209" t="s">
        <v>564</v>
      </c>
      <c r="G430" s="206"/>
      <c r="H430" s="210">
        <v>-0.8</v>
      </c>
      <c r="I430" s="211"/>
      <c r="J430" s="206"/>
      <c r="K430" s="206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151</v>
      </c>
      <c r="AU430" s="216" t="s">
        <v>84</v>
      </c>
      <c r="AV430" s="11" t="s">
        <v>84</v>
      </c>
      <c r="AW430" s="11" t="s">
        <v>38</v>
      </c>
      <c r="AX430" s="11" t="s">
        <v>74</v>
      </c>
      <c r="AY430" s="216" t="s">
        <v>142</v>
      </c>
    </row>
    <row r="431" spans="2:51" s="12" customFormat="1" ht="13.5">
      <c r="B431" s="217"/>
      <c r="C431" s="218"/>
      <c r="D431" s="207" t="s">
        <v>151</v>
      </c>
      <c r="E431" s="219" t="s">
        <v>23</v>
      </c>
      <c r="F431" s="220" t="s">
        <v>155</v>
      </c>
      <c r="G431" s="218"/>
      <c r="H431" s="221">
        <v>12.11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151</v>
      </c>
      <c r="AU431" s="227" t="s">
        <v>84</v>
      </c>
      <c r="AV431" s="12" t="s">
        <v>156</v>
      </c>
      <c r="AW431" s="12" t="s">
        <v>38</v>
      </c>
      <c r="AX431" s="12" t="s">
        <v>74</v>
      </c>
      <c r="AY431" s="227" t="s">
        <v>142</v>
      </c>
    </row>
    <row r="432" spans="2:51" s="13" customFormat="1" ht="13.5">
      <c r="B432" s="228"/>
      <c r="C432" s="229"/>
      <c r="D432" s="230" t="s">
        <v>151</v>
      </c>
      <c r="E432" s="231" t="s">
        <v>23</v>
      </c>
      <c r="F432" s="232" t="s">
        <v>158</v>
      </c>
      <c r="G432" s="229"/>
      <c r="H432" s="233">
        <v>100.65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AT432" s="239" t="s">
        <v>151</v>
      </c>
      <c r="AU432" s="239" t="s">
        <v>84</v>
      </c>
      <c r="AV432" s="13" t="s">
        <v>149</v>
      </c>
      <c r="AW432" s="13" t="s">
        <v>38</v>
      </c>
      <c r="AX432" s="13" t="s">
        <v>79</v>
      </c>
      <c r="AY432" s="239" t="s">
        <v>142</v>
      </c>
    </row>
    <row r="433" spans="2:65" s="1" customFormat="1" ht="22.5" customHeight="1">
      <c r="B433" s="42"/>
      <c r="C433" s="254" t="s">
        <v>565</v>
      </c>
      <c r="D433" s="254" t="s">
        <v>362</v>
      </c>
      <c r="E433" s="255" t="s">
        <v>566</v>
      </c>
      <c r="F433" s="256" t="s">
        <v>567</v>
      </c>
      <c r="G433" s="257" t="s">
        <v>182</v>
      </c>
      <c r="H433" s="258">
        <v>105.683</v>
      </c>
      <c r="I433" s="259"/>
      <c r="J433" s="260">
        <f>ROUND(I433*H433,2)</f>
        <v>0</v>
      </c>
      <c r="K433" s="256" t="s">
        <v>148</v>
      </c>
      <c r="L433" s="261"/>
      <c r="M433" s="262" t="s">
        <v>23</v>
      </c>
      <c r="N433" s="263" t="s">
        <v>45</v>
      </c>
      <c r="O433" s="43"/>
      <c r="P433" s="202">
        <f>O433*H433</f>
        <v>0</v>
      </c>
      <c r="Q433" s="202">
        <v>0.0006</v>
      </c>
      <c r="R433" s="202">
        <f>Q433*H433</f>
        <v>0.0634098</v>
      </c>
      <c r="S433" s="202">
        <v>0</v>
      </c>
      <c r="T433" s="203">
        <f>S433*H433</f>
        <v>0</v>
      </c>
      <c r="AR433" s="24" t="s">
        <v>192</v>
      </c>
      <c r="AT433" s="24" t="s">
        <v>362</v>
      </c>
      <c r="AU433" s="24" t="s">
        <v>84</v>
      </c>
      <c r="AY433" s="24" t="s">
        <v>142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24" t="s">
        <v>79</v>
      </c>
      <c r="BK433" s="204">
        <f>ROUND(I433*H433,2)</f>
        <v>0</v>
      </c>
      <c r="BL433" s="24" t="s">
        <v>149</v>
      </c>
      <c r="BM433" s="24" t="s">
        <v>568</v>
      </c>
    </row>
    <row r="434" spans="2:51" s="11" customFormat="1" ht="13.5">
      <c r="B434" s="205"/>
      <c r="C434" s="206"/>
      <c r="D434" s="230" t="s">
        <v>151</v>
      </c>
      <c r="E434" s="206"/>
      <c r="F434" s="241" t="s">
        <v>569</v>
      </c>
      <c r="G434" s="206"/>
      <c r="H434" s="242">
        <v>105.683</v>
      </c>
      <c r="I434" s="211"/>
      <c r="J434" s="206"/>
      <c r="K434" s="206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151</v>
      </c>
      <c r="AU434" s="216" t="s">
        <v>84</v>
      </c>
      <c r="AV434" s="11" t="s">
        <v>84</v>
      </c>
      <c r="AW434" s="11" t="s">
        <v>6</v>
      </c>
      <c r="AX434" s="11" t="s">
        <v>79</v>
      </c>
      <c r="AY434" s="216" t="s">
        <v>142</v>
      </c>
    </row>
    <row r="435" spans="2:65" s="1" customFormat="1" ht="22.5" customHeight="1">
      <c r="B435" s="42"/>
      <c r="C435" s="193" t="s">
        <v>570</v>
      </c>
      <c r="D435" s="193" t="s">
        <v>144</v>
      </c>
      <c r="E435" s="194" t="s">
        <v>571</v>
      </c>
      <c r="F435" s="195" t="s">
        <v>572</v>
      </c>
      <c r="G435" s="196" t="s">
        <v>182</v>
      </c>
      <c r="H435" s="197">
        <v>477.6</v>
      </c>
      <c r="I435" s="198"/>
      <c r="J435" s="199">
        <f>ROUND(I435*H435,2)</f>
        <v>0</v>
      </c>
      <c r="K435" s="195" t="s">
        <v>148</v>
      </c>
      <c r="L435" s="62"/>
      <c r="M435" s="200" t="s">
        <v>23</v>
      </c>
      <c r="N435" s="201" t="s">
        <v>45</v>
      </c>
      <c r="O435" s="43"/>
      <c r="P435" s="202">
        <f>O435*H435</f>
        <v>0</v>
      </c>
      <c r="Q435" s="202">
        <v>0.00025</v>
      </c>
      <c r="R435" s="202">
        <f>Q435*H435</f>
        <v>0.1194</v>
      </c>
      <c r="S435" s="202">
        <v>0</v>
      </c>
      <c r="T435" s="203">
        <f>S435*H435</f>
        <v>0</v>
      </c>
      <c r="AR435" s="24" t="s">
        <v>149</v>
      </c>
      <c r="AT435" s="24" t="s">
        <v>144</v>
      </c>
      <c r="AU435" s="24" t="s">
        <v>84</v>
      </c>
      <c r="AY435" s="24" t="s">
        <v>142</v>
      </c>
      <c r="BE435" s="204">
        <f>IF(N435="základní",J435,0)</f>
        <v>0</v>
      </c>
      <c r="BF435" s="204">
        <f>IF(N435="snížená",J435,0)</f>
        <v>0</v>
      </c>
      <c r="BG435" s="204">
        <f>IF(N435="zákl. přenesená",J435,0)</f>
        <v>0</v>
      </c>
      <c r="BH435" s="204">
        <f>IF(N435="sníž. přenesená",J435,0)</f>
        <v>0</v>
      </c>
      <c r="BI435" s="204">
        <f>IF(N435="nulová",J435,0)</f>
        <v>0</v>
      </c>
      <c r="BJ435" s="24" t="s">
        <v>79</v>
      </c>
      <c r="BK435" s="204">
        <f>ROUND(I435*H435,2)</f>
        <v>0</v>
      </c>
      <c r="BL435" s="24" t="s">
        <v>149</v>
      </c>
      <c r="BM435" s="24" t="s">
        <v>573</v>
      </c>
    </row>
    <row r="436" spans="2:51" s="11" customFormat="1" ht="13.5">
      <c r="B436" s="205"/>
      <c r="C436" s="206"/>
      <c r="D436" s="207" t="s">
        <v>151</v>
      </c>
      <c r="E436" s="208" t="s">
        <v>23</v>
      </c>
      <c r="F436" s="209" t="s">
        <v>574</v>
      </c>
      <c r="G436" s="206"/>
      <c r="H436" s="210">
        <v>72</v>
      </c>
      <c r="I436" s="211"/>
      <c r="J436" s="206"/>
      <c r="K436" s="206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151</v>
      </c>
      <c r="AU436" s="216" t="s">
        <v>84</v>
      </c>
      <c r="AV436" s="11" t="s">
        <v>84</v>
      </c>
      <c r="AW436" s="11" t="s">
        <v>38</v>
      </c>
      <c r="AX436" s="11" t="s">
        <v>74</v>
      </c>
      <c r="AY436" s="216" t="s">
        <v>142</v>
      </c>
    </row>
    <row r="437" spans="2:51" s="11" customFormat="1" ht="13.5">
      <c r="B437" s="205"/>
      <c r="C437" s="206"/>
      <c r="D437" s="207" t="s">
        <v>151</v>
      </c>
      <c r="E437" s="208" t="s">
        <v>23</v>
      </c>
      <c r="F437" s="209" t="s">
        <v>575</v>
      </c>
      <c r="G437" s="206"/>
      <c r="H437" s="210">
        <v>245.4</v>
      </c>
      <c r="I437" s="211"/>
      <c r="J437" s="206"/>
      <c r="K437" s="206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151</v>
      </c>
      <c r="AU437" s="216" t="s">
        <v>84</v>
      </c>
      <c r="AV437" s="11" t="s">
        <v>84</v>
      </c>
      <c r="AW437" s="11" t="s">
        <v>38</v>
      </c>
      <c r="AX437" s="11" t="s">
        <v>74</v>
      </c>
      <c r="AY437" s="216" t="s">
        <v>142</v>
      </c>
    </row>
    <row r="438" spans="2:51" s="11" customFormat="1" ht="13.5">
      <c r="B438" s="205"/>
      <c r="C438" s="206"/>
      <c r="D438" s="207" t="s">
        <v>151</v>
      </c>
      <c r="E438" s="208" t="s">
        <v>23</v>
      </c>
      <c r="F438" s="209" t="s">
        <v>576</v>
      </c>
      <c r="G438" s="206"/>
      <c r="H438" s="210">
        <v>153.2</v>
      </c>
      <c r="I438" s="211"/>
      <c r="J438" s="206"/>
      <c r="K438" s="206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151</v>
      </c>
      <c r="AU438" s="216" t="s">
        <v>84</v>
      </c>
      <c r="AV438" s="11" t="s">
        <v>84</v>
      </c>
      <c r="AW438" s="11" t="s">
        <v>38</v>
      </c>
      <c r="AX438" s="11" t="s">
        <v>74</v>
      </c>
      <c r="AY438" s="216" t="s">
        <v>142</v>
      </c>
    </row>
    <row r="439" spans="2:51" s="11" customFormat="1" ht="13.5">
      <c r="B439" s="205"/>
      <c r="C439" s="206"/>
      <c r="D439" s="207" t="s">
        <v>151</v>
      </c>
      <c r="E439" s="208" t="s">
        <v>23</v>
      </c>
      <c r="F439" s="209" t="s">
        <v>577</v>
      </c>
      <c r="G439" s="206"/>
      <c r="H439" s="210">
        <v>7</v>
      </c>
      <c r="I439" s="211"/>
      <c r="J439" s="206"/>
      <c r="K439" s="206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151</v>
      </c>
      <c r="AU439" s="216" t="s">
        <v>84</v>
      </c>
      <c r="AV439" s="11" t="s">
        <v>84</v>
      </c>
      <c r="AW439" s="11" t="s">
        <v>38</v>
      </c>
      <c r="AX439" s="11" t="s">
        <v>74</v>
      </c>
      <c r="AY439" s="216" t="s">
        <v>142</v>
      </c>
    </row>
    <row r="440" spans="2:51" s="13" customFormat="1" ht="13.5">
      <c r="B440" s="228"/>
      <c r="C440" s="229"/>
      <c r="D440" s="230" t="s">
        <v>151</v>
      </c>
      <c r="E440" s="231" t="s">
        <v>23</v>
      </c>
      <c r="F440" s="232" t="s">
        <v>158</v>
      </c>
      <c r="G440" s="229"/>
      <c r="H440" s="233">
        <v>477.6</v>
      </c>
      <c r="I440" s="234"/>
      <c r="J440" s="229"/>
      <c r="K440" s="229"/>
      <c r="L440" s="235"/>
      <c r="M440" s="236"/>
      <c r="N440" s="237"/>
      <c r="O440" s="237"/>
      <c r="P440" s="237"/>
      <c r="Q440" s="237"/>
      <c r="R440" s="237"/>
      <c r="S440" s="237"/>
      <c r="T440" s="238"/>
      <c r="AT440" s="239" t="s">
        <v>151</v>
      </c>
      <c r="AU440" s="239" t="s">
        <v>84</v>
      </c>
      <c r="AV440" s="13" t="s">
        <v>149</v>
      </c>
      <c r="AW440" s="13" t="s">
        <v>38</v>
      </c>
      <c r="AX440" s="13" t="s">
        <v>79</v>
      </c>
      <c r="AY440" s="239" t="s">
        <v>142</v>
      </c>
    </row>
    <row r="441" spans="2:65" s="1" customFormat="1" ht="22.5" customHeight="1">
      <c r="B441" s="42"/>
      <c r="C441" s="254" t="s">
        <v>578</v>
      </c>
      <c r="D441" s="254" t="s">
        <v>362</v>
      </c>
      <c r="E441" s="255" t="s">
        <v>579</v>
      </c>
      <c r="F441" s="256" t="s">
        <v>580</v>
      </c>
      <c r="G441" s="257" t="s">
        <v>182</v>
      </c>
      <c r="H441" s="258">
        <v>75.6</v>
      </c>
      <c r="I441" s="259"/>
      <c r="J441" s="260">
        <f>ROUND(I441*H441,2)</f>
        <v>0</v>
      </c>
      <c r="K441" s="256" t="s">
        <v>148</v>
      </c>
      <c r="L441" s="261"/>
      <c r="M441" s="262" t="s">
        <v>23</v>
      </c>
      <c r="N441" s="263" t="s">
        <v>45</v>
      </c>
      <c r="O441" s="43"/>
      <c r="P441" s="202">
        <f>O441*H441</f>
        <v>0</v>
      </c>
      <c r="Q441" s="202">
        <v>0.0002</v>
      </c>
      <c r="R441" s="202">
        <f>Q441*H441</f>
        <v>0.01512</v>
      </c>
      <c r="S441" s="202">
        <v>0</v>
      </c>
      <c r="T441" s="203">
        <f>S441*H441</f>
        <v>0</v>
      </c>
      <c r="AR441" s="24" t="s">
        <v>192</v>
      </c>
      <c r="AT441" s="24" t="s">
        <v>362</v>
      </c>
      <c r="AU441" s="24" t="s">
        <v>84</v>
      </c>
      <c r="AY441" s="24" t="s">
        <v>142</v>
      </c>
      <c r="BE441" s="204">
        <f>IF(N441="základní",J441,0)</f>
        <v>0</v>
      </c>
      <c r="BF441" s="204">
        <f>IF(N441="snížená",J441,0)</f>
        <v>0</v>
      </c>
      <c r="BG441" s="204">
        <f>IF(N441="zákl. přenesená",J441,0)</f>
        <v>0</v>
      </c>
      <c r="BH441" s="204">
        <f>IF(N441="sníž. přenesená",J441,0)</f>
        <v>0</v>
      </c>
      <c r="BI441" s="204">
        <f>IF(N441="nulová",J441,0)</f>
        <v>0</v>
      </c>
      <c r="BJ441" s="24" t="s">
        <v>79</v>
      </c>
      <c r="BK441" s="204">
        <f>ROUND(I441*H441,2)</f>
        <v>0</v>
      </c>
      <c r="BL441" s="24" t="s">
        <v>149</v>
      </c>
      <c r="BM441" s="24" t="s">
        <v>581</v>
      </c>
    </row>
    <row r="442" spans="2:51" s="11" customFormat="1" ht="13.5">
      <c r="B442" s="205"/>
      <c r="C442" s="206"/>
      <c r="D442" s="207" t="s">
        <v>151</v>
      </c>
      <c r="E442" s="208" t="s">
        <v>23</v>
      </c>
      <c r="F442" s="209" t="s">
        <v>582</v>
      </c>
      <c r="G442" s="206"/>
      <c r="H442" s="210">
        <v>32.4</v>
      </c>
      <c r="I442" s="211"/>
      <c r="J442" s="206"/>
      <c r="K442" s="206"/>
      <c r="L442" s="212"/>
      <c r="M442" s="213"/>
      <c r="N442" s="214"/>
      <c r="O442" s="214"/>
      <c r="P442" s="214"/>
      <c r="Q442" s="214"/>
      <c r="R442" s="214"/>
      <c r="S442" s="214"/>
      <c r="T442" s="215"/>
      <c r="AT442" s="216" t="s">
        <v>151</v>
      </c>
      <c r="AU442" s="216" t="s">
        <v>84</v>
      </c>
      <c r="AV442" s="11" t="s">
        <v>84</v>
      </c>
      <c r="AW442" s="11" t="s">
        <v>38</v>
      </c>
      <c r="AX442" s="11" t="s">
        <v>74</v>
      </c>
      <c r="AY442" s="216" t="s">
        <v>142</v>
      </c>
    </row>
    <row r="443" spans="2:51" s="11" customFormat="1" ht="13.5">
      <c r="B443" s="205"/>
      <c r="C443" s="206"/>
      <c r="D443" s="207" t="s">
        <v>151</v>
      </c>
      <c r="E443" s="208" t="s">
        <v>23</v>
      </c>
      <c r="F443" s="209" t="s">
        <v>583</v>
      </c>
      <c r="G443" s="206"/>
      <c r="H443" s="210">
        <v>33.6</v>
      </c>
      <c r="I443" s="211"/>
      <c r="J443" s="206"/>
      <c r="K443" s="206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151</v>
      </c>
      <c r="AU443" s="216" t="s">
        <v>84</v>
      </c>
      <c r="AV443" s="11" t="s">
        <v>84</v>
      </c>
      <c r="AW443" s="11" t="s">
        <v>38</v>
      </c>
      <c r="AX443" s="11" t="s">
        <v>74</v>
      </c>
      <c r="AY443" s="216" t="s">
        <v>142</v>
      </c>
    </row>
    <row r="444" spans="2:51" s="11" customFormat="1" ht="13.5">
      <c r="B444" s="205"/>
      <c r="C444" s="206"/>
      <c r="D444" s="207" t="s">
        <v>151</v>
      </c>
      <c r="E444" s="208" t="s">
        <v>23</v>
      </c>
      <c r="F444" s="209" t="s">
        <v>584</v>
      </c>
      <c r="G444" s="206"/>
      <c r="H444" s="210">
        <v>2.4</v>
      </c>
      <c r="I444" s="211"/>
      <c r="J444" s="206"/>
      <c r="K444" s="206"/>
      <c r="L444" s="212"/>
      <c r="M444" s="213"/>
      <c r="N444" s="214"/>
      <c r="O444" s="214"/>
      <c r="P444" s="214"/>
      <c r="Q444" s="214"/>
      <c r="R444" s="214"/>
      <c r="S444" s="214"/>
      <c r="T444" s="215"/>
      <c r="AT444" s="216" t="s">
        <v>151</v>
      </c>
      <c r="AU444" s="216" t="s">
        <v>84</v>
      </c>
      <c r="AV444" s="11" t="s">
        <v>84</v>
      </c>
      <c r="AW444" s="11" t="s">
        <v>38</v>
      </c>
      <c r="AX444" s="11" t="s">
        <v>74</v>
      </c>
      <c r="AY444" s="216" t="s">
        <v>142</v>
      </c>
    </row>
    <row r="445" spans="2:51" s="11" customFormat="1" ht="13.5">
      <c r="B445" s="205"/>
      <c r="C445" s="206"/>
      <c r="D445" s="207" t="s">
        <v>151</v>
      </c>
      <c r="E445" s="208" t="s">
        <v>23</v>
      </c>
      <c r="F445" s="209" t="s">
        <v>585</v>
      </c>
      <c r="G445" s="206"/>
      <c r="H445" s="210">
        <v>3.6</v>
      </c>
      <c r="I445" s="211"/>
      <c r="J445" s="206"/>
      <c r="K445" s="206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151</v>
      </c>
      <c r="AU445" s="216" t="s">
        <v>84</v>
      </c>
      <c r="AV445" s="11" t="s">
        <v>84</v>
      </c>
      <c r="AW445" s="11" t="s">
        <v>38</v>
      </c>
      <c r="AX445" s="11" t="s">
        <v>74</v>
      </c>
      <c r="AY445" s="216" t="s">
        <v>142</v>
      </c>
    </row>
    <row r="446" spans="2:51" s="13" customFormat="1" ht="13.5">
      <c r="B446" s="228"/>
      <c r="C446" s="229"/>
      <c r="D446" s="207" t="s">
        <v>151</v>
      </c>
      <c r="E446" s="266" t="s">
        <v>23</v>
      </c>
      <c r="F446" s="267" t="s">
        <v>158</v>
      </c>
      <c r="G446" s="229"/>
      <c r="H446" s="268">
        <v>72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AT446" s="239" t="s">
        <v>151</v>
      </c>
      <c r="AU446" s="239" t="s">
        <v>84</v>
      </c>
      <c r="AV446" s="13" t="s">
        <v>149</v>
      </c>
      <c r="AW446" s="13" t="s">
        <v>38</v>
      </c>
      <c r="AX446" s="13" t="s">
        <v>79</v>
      </c>
      <c r="AY446" s="239" t="s">
        <v>142</v>
      </c>
    </row>
    <row r="447" spans="2:51" s="11" customFormat="1" ht="13.5">
      <c r="B447" s="205"/>
      <c r="C447" s="206"/>
      <c r="D447" s="230" t="s">
        <v>151</v>
      </c>
      <c r="E447" s="206"/>
      <c r="F447" s="241" t="s">
        <v>586</v>
      </c>
      <c r="G447" s="206"/>
      <c r="H447" s="242">
        <v>75.6</v>
      </c>
      <c r="I447" s="211"/>
      <c r="J447" s="206"/>
      <c r="K447" s="206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151</v>
      </c>
      <c r="AU447" s="216" t="s">
        <v>84</v>
      </c>
      <c r="AV447" s="11" t="s">
        <v>84</v>
      </c>
      <c r="AW447" s="11" t="s">
        <v>6</v>
      </c>
      <c r="AX447" s="11" t="s">
        <v>79</v>
      </c>
      <c r="AY447" s="216" t="s">
        <v>142</v>
      </c>
    </row>
    <row r="448" spans="2:65" s="1" customFormat="1" ht="22.5" customHeight="1">
      <c r="B448" s="42"/>
      <c r="C448" s="254" t="s">
        <v>587</v>
      </c>
      <c r="D448" s="254" t="s">
        <v>362</v>
      </c>
      <c r="E448" s="255" t="s">
        <v>588</v>
      </c>
      <c r="F448" s="256" t="s">
        <v>589</v>
      </c>
      <c r="G448" s="257" t="s">
        <v>182</v>
      </c>
      <c r="H448" s="258">
        <v>160.86</v>
      </c>
      <c r="I448" s="259"/>
      <c r="J448" s="260">
        <f>ROUND(I448*H448,2)</f>
        <v>0</v>
      </c>
      <c r="K448" s="256" t="s">
        <v>148</v>
      </c>
      <c r="L448" s="261"/>
      <c r="M448" s="262" t="s">
        <v>23</v>
      </c>
      <c r="N448" s="263" t="s">
        <v>45</v>
      </c>
      <c r="O448" s="43"/>
      <c r="P448" s="202">
        <f>O448*H448</f>
        <v>0</v>
      </c>
      <c r="Q448" s="202">
        <v>0.0003</v>
      </c>
      <c r="R448" s="202">
        <f>Q448*H448</f>
        <v>0.048258</v>
      </c>
      <c r="S448" s="202">
        <v>0</v>
      </c>
      <c r="T448" s="203">
        <f>S448*H448</f>
        <v>0</v>
      </c>
      <c r="AR448" s="24" t="s">
        <v>192</v>
      </c>
      <c r="AT448" s="24" t="s">
        <v>362</v>
      </c>
      <c r="AU448" s="24" t="s">
        <v>84</v>
      </c>
      <c r="AY448" s="24" t="s">
        <v>142</v>
      </c>
      <c r="BE448" s="204">
        <f>IF(N448="základní",J448,0)</f>
        <v>0</v>
      </c>
      <c r="BF448" s="204">
        <f>IF(N448="snížená",J448,0)</f>
        <v>0</v>
      </c>
      <c r="BG448" s="204">
        <f>IF(N448="zákl. přenesená",J448,0)</f>
        <v>0</v>
      </c>
      <c r="BH448" s="204">
        <f>IF(N448="sníž. přenesená",J448,0)</f>
        <v>0</v>
      </c>
      <c r="BI448" s="204">
        <f>IF(N448="nulová",J448,0)</f>
        <v>0</v>
      </c>
      <c r="BJ448" s="24" t="s">
        <v>79</v>
      </c>
      <c r="BK448" s="204">
        <f>ROUND(I448*H448,2)</f>
        <v>0</v>
      </c>
      <c r="BL448" s="24" t="s">
        <v>149</v>
      </c>
      <c r="BM448" s="24" t="s">
        <v>590</v>
      </c>
    </row>
    <row r="449" spans="2:51" s="11" customFormat="1" ht="13.5">
      <c r="B449" s="205"/>
      <c r="C449" s="206"/>
      <c r="D449" s="207" t="s">
        <v>151</v>
      </c>
      <c r="E449" s="208" t="s">
        <v>23</v>
      </c>
      <c r="F449" s="209" t="s">
        <v>591</v>
      </c>
      <c r="G449" s="206"/>
      <c r="H449" s="210">
        <v>34.7</v>
      </c>
      <c r="I449" s="211"/>
      <c r="J449" s="206"/>
      <c r="K449" s="206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151</v>
      </c>
      <c r="AU449" s="216" t="s">
        <v>84</v>
      </c>
      <c r="AV449" s="11" t="s">
        <v>84</v>
      </c>
      <c r="AW449" s="11" t="s">
        <v>38</v>
      </c>
      <c r="AX449" s="11" t="s">
        <v>74</v>
      </c>
      <c r="AY449" s="216" t="s">
        <v>142</v>
      </c>
    </row>
    <row r="450" spans="2:51" s="11" customFormat="1" ht="13.5">
      <c r="B450" s="205"/>
      <c r="C450" s="206"/>
      <c r="D450" s="207" t="s">
        <v>151</v>
      </c>
      <c r="E450" s="208" t="s">
        <v>23</v>
      </c>
      <c r="F450" s="209" t="s">
        <v>583</v>
      </c>
      <c r="G450" s="206"/>
      <c r="H450" s="210">
        <v>33.6</v>
      </c>
      <c r="I450" s="211"/>
      <c r="J450" s="206"/>
      <c r="K450" s="206"/>
      <c r="L450" s="212"/>
      <c r="M450" s="213"/>
      <c r="N450" s="214"/>
      <c r="O450" s="214"/>
      <c r="P450" s="214"/>
      <c r="Q450" s="214"/>
      <c r="R450" s="214"/>
      <c r="S450" s="214"/>
      <c r="T450" s="215"/>
      <c r="AT450" s="216" t="s">
        <v>151</v>
      </c>
      <c r="AU450" s="216" t="s">
        <v>84</v>
      </c>
      <c r="AV450" s="11" t="s">
        <v>84</v>
      </c>
      <c r="AW450" s="11" t="s">
        <v>38</v>
      </c>
      <c r="AX450" s="11" t="s">
        <v>74</v>
      </c>
      <c r="AY450" s="216" t="s">
        <v>142</v>
      </c>
    </row>
    <row r="451" spans="2:51" s="11" customFormat="1" ht="13.5">
      <c r="B451" s="205"/>
      <c r="C451" s="206"/>
      <c r="D451" s="207" t="s">
        <v>151</v>
      </c>
      <c r="E451" s="208" t="s">
        <v>23</v>
      </c>
      <c r="F451" s="209" t="s">
        <v>584</v>
      </c>
      <c r="G451" s="206"/>
      <c r="H451" s="210">
        <v>2.4</v>
      </c>
      <c r="I451" s="211"/>
      <c r="J451" s="206"/>
      <c r="K451" s="206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151</v>
      </c>
      <c r="AU451" s="216" t="s">
        <v>84</v>
      </c>
      <c r="AV451" s="11" t="s">
        <v>84</v>
      </c>
      <c r="AW451" s="11" t="s">
        <v>38</v>
      </c>
      <c r="AX451" s="11" t="s">
        <v>74</v>
      </c>
      <c r="AY451" s="216" t="s">
        <v>142</v>
      </c>
    </row>
    <row r="452" spans="2:51" s="11" customFormat="1" ht="13.5">
      <c r="B452" s="205"/>
      <c r="C452" s="206"/>
      <c r="D452" s="207" t="s">
        <v>151</v>
      </c>
      <c r="E452" s="208" t="s">
        <v>23</v>
      </c>
      <c r="F452" s="209" t="s">
        <v>592</v>
      </c>
      <c r="G452" s="206"/>
      <c r="H452" s="210">
        <v>4.5</v>
      </c>
      <c r="I452" s="211"/>
      <c r="J452" s="206"/>
      <c r="K452" s="206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151</v>
      </c>
      <c r="AU452" s="216" t="s">
        <v>84</v>
      </c>
      <c r="AV452" s="11" t="s">
        <v>84</v>
      </c>
      <c r="AW452" s="11" t="s">
        <v>38</v>
      </c>
      <c r="AX452" s="11" t="s">
        <v>74</v>
      </c>
      <c r="AY452" s="216" t="s">
        <v>142</v>
      </c>
    </row>
    <row r="453" spans="2:51" s="11" customFormat="1" ht="13.5">
      <c r="B453" s="205"/>
      <c r="C453" s="206"/>
      <c r="D453" s="207" t="s">
        <v>151</v>
      </c>
      <c r="E453" s="208" t="s">
        <v>23</v>
      </c>
      <c r="F453" s="209" t="s">
        <v>593</v>
      </c>
      <c r="G453" s="206"/>
      <c r="H453" s="210">
        <v>78</v>
      </c>
      <c r="I453" s="211"/>
      <c r="J453" s="206"/>
      <c r="K453" s="206"/>
      <c r="L453" s="212"/>
      <c r="M453" s="213"/>
      <c r="N453" s="214"/>
      <c r="O453" s="214"/>
      <c r="P453" s="214"/>
      <c r="Q453" s="214"/>
      <c r="R453" s="214"/>
      <c r="S453" s="214"/>
      <c r="T453" s="215"/>
      <c r="AT453" s="216" t="s">
        <v>151</v>
      </c>
      <c r="AU453" s="216" t="s">
        <v>84</v>
      </c>
      <c r="AV453" s="11" t="s">
        <v>84</v>
      </c>
      <c r="AW453" s="11" t="s">
        <v>38</v>
      </c>
      <c r="AX453" s="11" t="s">
        <v>74</v>
      </c>
      <c r="AY453" s="216" t="s">
        <v>142</v>
      </c>
    </row>
    <row r="454" spans="2:51" s="13" customFormat="1" ht="13.5">
      <c r="B454" s="228"/>
      <c r="C454" s="229"/>
      <c r="D454" s="207" t="s">
        <v>151</v>
      </c>
      <c r="E454" s="266" t="s">
        <v>23</v>
      </c>
      <c r="F454" s="267" t="s">
        <v>158</v>
      </c>
      <c r="G454" s="229"/>
      <c r="H454" s="268">
        <v>153.2</v>
      </c>
      <c r="I454" s="234"/>
      <c r="J454" s="229"/>
      <c r="K454" s="229"/>
      <c r="L454" s="235"/>
      <c r="M454" s="236"/>
      <c r="N454" s="237"/>
      <c r="O454" s="237"/>
      <c r="P454" s="237"/>
      <c r="Q454" s="237"/>
      <c r="R454" s="237"/>
      <c r="S454" s="237"/>
      <c r="T454" s="238"/>
      <c r="AT454" s="239" t="s">
        <v>151</v>
      </c>
      <c r="AU454" s="239" t="s">
        <v>84</v>
      </c>
      <c r="AV454" s="13" t="s">
        <v>149</v>
      </c>
      <c r="AW454" s="13" t="s">
        <v>38</v>
      </c>
      <c r="AX454" s="13" t="s">
        <v>79</v>
      </c>
      <c r="AY454" s="239" t="s">
        <v>142</v>
      </c>
    </row>
    <row r="455" spans="2:51" s="11" customFormat="1" ht="13.5">
      <c r="B455" s="205"/>
      <c r="C455" s="206"/>
      <c r="D455" s="230" t="s">
        <v>151</v>
      </c>
      <c r="E455" s="206"/>
      <c r="F455" s="241" t="s">
        <v>594</v>
      </c>
      <c r="G455" s="206"/>
      <c r="H455" s="242">
        <v>160.86</v>
      </c>
      <c r="I455" s="211"/>
      <c r="J455" s="206"/>
      <c r="K455" s="206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151</v>
      </c>
      <c r="AU455" s="216" t="s">
        <v>84</v>
      </c>
      <c r="AV455" s="11" t="s">
        <v>84</v>
      </c>
      <c r="AW455" s="11" t="s">
        <v>6</v>
      </c>
      <c r="AX455" s="11" t="s">
        <v>79</v>
      </c>
      <c r="AY455" s="216" t="s">
        <v>142</v>
      </c>
    </row>
    <row r="456" spans="2:65" s="1" customFormat="1" ht="22.5" customHeight="1">
      <c r="B456" s="42"/>
      <c r="C456" s="254" t="s">
        <v>595</v>
      </c>
      <c r="D456" s="254" t="s">
        <v>362</v>
      </c>
      <c r="E456" s="255" t="s">
        <v>596</v>
      </c>
      <c r="F456" s="256" t="s">
        <v>597</v>
      </c>
      <c r="G456" s="257" t="s">
        <v>182</v>
      </c>
      <c r="H456" s="258">
        <v>257.67</v>
      </c>
      <c r="I456" s="259"/>
      <c r="J456" s="260">
        <f>ROUND(I456*H456,2)</f>
        <v>0</v>
      </c>
      <c r="K456" s="256" t="s">
        <v>148</v>
      </c>
      <c r="L456" s="261"/>
      <c r="M456" s="262" t="s">
        <v>23</v>
      </c>
      <c r="N456" s="263" t="s">
        <v>45</v>
      </c>
      <c r="O456" s="43"/>
      <c r="P456" s="202">
        <f>O456*H456</f>
        <v>0</v>
      </c>
      <c r="Q456" s="202">
        <v>3E-05</v>
      </c>
      <c r="R456" s="202">
        <f>Q456*H456</f>
        <v>0.007730100000000001</v>
      </c>
      <c r="S456" s="202">
        <v>0</v>
      </c>
      <c r="T456" s="203">
        <f>S456*H456</f>
        <v>0</v>
      </c>
      <c r="AR456" s="24" t="s">
        <v>192</v>
      </c>
      <c r="AT456" s="24" t="s">
        <v>362</v>
      </c>
      <c r="AU456" s="24" t="s">
        <v>84</v>
      </c>
      <c r="AY456" s="24" t="s">
        <v>142</v>
      </c>
      <c r="BE456" s="204">
        <f>IF(N456="základní",J456,0)</f>
        <v>0</v>
      </c>
      <c r="BF456" s="204">
        <f>IF(N456="snížená",J456,0)</f>
        <v>0</v>
      </c>
      <c r="BG456" s="204">
        <f>IF(N456="zákl. přenesená",J456,0)</f>
        <v>0</v>
      </c>
      <c r="BH456" s="204">
        <f>IF(N456="sníž. přenesená",J456,0)</f>
        <v>0</v>
      </c>
      <c r="BI456" s="204">
        <f>IF(N456="nulová",J456,0)</f>
        <v>0</v>
      </c>
      <c r="BJ456" s="24" t="s">
        <v>79</v>
      </c>
      <c r="BK456" s="204">
        <f>ROUND(I456*H456,2)</f>
        <v>0</v>
      </c>
      <c r="BL456" s="24" t="s">
        <v>149</v>
      </c>
      <c r="BM456" s="24" t="s">
        <v>598</v>
      </c>
    </row>
    <row r="457" spans="2:51" s="14" customFormat="1" ht="13.5">
      <c r="B457" s="243"/>
      <c r="C457" s="244"/>
      <c r="D457" s="207" t="s">
        <v>151</v>
      </c>
      <c r="E457" s="245" t="s">
        <v>23</v>
      </c>
      <c r="F457" s="246" t="s">
        <v>423</v>
      </c>
      <c r="G457" s="244"/>
      <c r="H457" s="247" t="s">
        <v>23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AT457" s="253" t="s">
        <v>151</v>
      </c>
      <c r="AU457" s="253" t="s">
        <v>84</v>
      </c>
      <c r="AV457" s="14" t="s">
        <v>79</v>
      </c>
      <c r="AW457" s="14" t="s">
        <v>38</v>
      </c>
      <c r="AX457" s="14" t="s">
        <v>74</v>
      </c>
      <c r="AY457" s="253" t="s">
        <v>142</v>
      </c>
    </row>
    <row r="458" spans="2:51" s="11" customFormat="1" ht="13.5">
      <c r="B458" s="205"/>
      <c r="C458" s="206"/>
      <c r="D458" s="207" t="s">
        <v>151</v>
      </c>
      <c r="E458" s="208" t="s">
        <v>23</v>
      </c>
      <c r="F458" s="209" t="s">
        <v>599</v>
      </c>
      <c r="G458" s="206"/>
      <c r="H458" s="210">
        <v>91.4</v>
      </c>
      <c r="I458" s="211"/>
      <c r="J458" s="206"/>
      <c r="K458" s="206"/>
      <c r="L458" s="212"/>
      <c r="M458" s="213"/>
      <c r="N458" s="214"/>
      <c r="O458" s="214"/>
      <c r="P458" s="214"/>
      <c r="Q458" s="214"/>
      <c r="R458" s="214"/>
      <c r="S458" s="214"/>
      <c r="T458" s="215"/>
      <c r="AT458" s="216" t="s">
        <v>151</v>
      </c>
      <c r="AU458" s="216" t="s">
        <v>84</v>
      </c>
      <c r="AV458" s="11" t="s">
        <v>84</v>
      </c>
      <c r="AW458" s="11" t="s">
        <v>38</v>
      </c>
      <c r="AX458" s="11" t="s">
        <v>74</v>
      </c>
      <c r="AY458" s="216" t="s">
        <v>142</v>
      </c>
    </row>
    <row r="459" spans="2:51" s="11" customFormat="1" ht="13.5">
      <c r="B459" s="205"/>
      <c r="C459" s="206"/>
      <c r="D459" s="207" t="s">
        <v>151</v>
      </c>
      <c r="E459" s="208" t="s">
        <v>23</v>
      </c>
      <c r="F459" s="209" t="s">
        <v>600</v>
      </c>
      <c r="G459" s="206"/>
      <c r="H459" s="210">
        <v>84</v>
      </c>
      <c r="I459" s="211"/>
      <c r="J459" s="206"/>
      <c r="K459" s="206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151</v>
      </c>
      <c r="AU459" s="216" t="s">
        <v>84</v>
      </c>
      <c r="AV459" s="11" t="s">
        <v>84</v>
      </c>
      <c r="AW459" s="11" t="s">
        <v>38</v>
      </c>
      <c r="AX459" s="11" t="s">
        <v>74</v>
      </c>
      <c r="AY459" s="216" t="s">
        <v>142</v>
      </c>
    </row>
    <row r="460" spans="2:51" s="11" customFormat="1" ht="13.5">
      <c r="B460" s="205"/>
      <c r="C460" s="206"/>
      <c r="D460" s="207" t="s">
        <v>151</v>
      </c>
      <c r="E460" s="208" t="s">
        <v>23</v>
      </c>
      <c r="F460" s="209" t="s">
        <v>601</v>
      </c>
      <c r="G460" s="206"/>
      <c r="H460" s="210">
        <v>6</v>
      </c>
      <c r="I460" s="211"/>
      <c r="J460" s="206"/>
      <c r="K460" s="206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151</v>
      </c>
      <c r="AU460" s="216" t="s">
        <v>84</v>
      </c>
      <c r="AV460" s="11" t="s">
        <v>84</v>
      </c>
      <c r="AW460" s="11" t="s">
        <v>38</v>
      </c>
      <c r="AX460" s="11" t="s">
        <v>74</v>
      </c>
      <c r="AY460" s="216" t="s">
        <v>142</v>
      </c>
    </row>
    <row r="461" spans="2:51" s="11" customFormat="1" ht="13.5">
      <c r="B461" s="205"/>
      <c r="C461" s="206"/>
      <c r="D461" s="207" t="s">
        <v>151</v>
      </c>
      <c r="E461" s="208" t="s">
        <v>23</v>
      </c>
      <c r="F461" s="209" t="s">
        <v>602</v>
      </c>
      <c r="G461" s="206"/>
      <c r="H461" s="210">
        <v>13</v>
      </c>
      <c r="I461" s="211"/>
      <c r="J461" s="206"/>
      <c r="K461" s="206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151</v>
      </c>
      <c r="AU461" s="216" t="s">
        <v>84</v>
      </c>
      <c r="AV461" s="11" t="s">
        <v>84</v>
      </c>
      <c r="AW461" s="11" t="s">
        <v>38</v>
      </c>
      <c r="AX461" s="11" t="s">
        <v>74</v>
      </c>
      <c r="AY461" s="216" t="s">
        <v>142</v>
      </c>
    </row>
    <row r="462" spans="2:51" s="12" customFormat="1" ht="13.5">
      <c r="B462" s="217"/>
      <c r="C462" s="218"/>
      <c r="D462" s="207" t="s">
        <v>151</v>
      </c>
      <c r="E462" s="219" t="s">
        <v>23</v>
      </c>
      <c r="F462" s="220" t="s">
        <v>155</v>
      </c>
      <c r="G462" s="218"/>
      <c r="H462" s="221">
        <v>194.4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151</v>
      </c>
      <c r="AU462" s="227" t="s">
        <v>84</v>
      </c>
      <c r="AV462" s="12" t="s">
        <v>156</v>
      </c>
      <c r="AW462" s="12" t="s">
        <v>38</v>
      </c>
      <c r="AX462" s="12" t="s">
        <v>74</v>
      </c>
      <c r="AY462" s="227" t="s">
        <v>142</v>
      </c>
    </row>
    <row r="463" spans="2:51" s="11" customFormat="1" ht="13.5">
      <c r="B463" s="205"/>
      <c r="C463" s="206"/>
      <c r="D463" s="207" t="s">
        <v>151</v>
      </c>
      <c r="E463" s="208" t="s">
        <v>23</v>
      </c>
      <c r="F463" s="209" t="s">
        <v>603</v>
      </c>
      <c r="G463" s="206"/>
      <c r="H463" s="210">
        <v>51</v>
      </c>
      <c r="I463" s="211"/>
      <c r="J463" s="206"/>
      <c r="K463" s="206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151</v>
      </c>
      <c r="AU463" s="216" t="s">
        <v>84</v>
      </c>
      <c r="AV463" s="11" t="s">
        <v>84</v>
      </c>
      <c r="AW463" s="11" t="s">
        <v>38</v>
      </c>
      <c r="AX463" s="11" t="s">
        <v>74</v>
      </c>
      <c r="AY463" s="216" t="s">
        <v>142</v>
      </c>
    </row>
    <row r="464" spans="2:51" s="13" customFormat="1" ht="13.5">
      <c r="B464" s="228"/>
      <c r="C464" s="229"/>
      <c r="D464" s="207" t="s">
        <v>151</v>
      </c>
      <c r="E464" s="266" t="s">
        <v>23</v>
      </c>
      <c r="F464" s="267" t="s">
        <v>158</v>
      </c>
      <c r="G464" s="229"/>
      <c r="H464" s="268">
        <v>245.4</v>
      </c>
      <c r="I464" s="234"/>
      <c r="J464" s="229"/>
      <c r="K464" s="229"/>
      <c r="L464" s="235"/>
      <c r="M464" s="236"/>
      <c r="N464" s="237"/>
      <c r="O464" s="237"/>
      <c r="P464" s="237"/>
      <c r="Q464" s="237"/>
      <c r="R464" s="237"/>
      <c r="S464" s="237"/>
      <c r="T464" s="238"/>
      <c r="AT464" s="239" t="s">
        <v>151</v>
      </c>
      <c r="AU464" s="239" t="s">
        <v>84</v>
      </c>
      <c r="AV464" s="13" t="s">
        <v>149</v>
      </c>
      <c r="AW464" s="13" t="s">
        <v>38</v>
      </c>
      <c r="AX464" s="13" t="s">
        <v>79</v>
      </c>
      <c r="AY464" s="239" t="s">
        <v>142</v>
      </c>
    </row>
    <row r="465" spans="2:51" s="11" customFormat="1" ht="13.5">
      <c r="B465" s="205"/>
      <c r="C465" s="206"/>
      <c r="D465" s="230" t="s">
        <v>151</v>
      </c>
      <c r="E465" s="206"/>
      <c r="F465" s="241" t="s">
        <v>604</v>
      </c>
      <c r="G465" s="206"/>
      <c r="H465" s="242">
        <v>257.67</v>
      </c>
      <c r="I465" s="211"/>
      <c r="J465" s="206"/>
      <c r="K465" s="206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151</v>
      </c>
      <c r="AU465" s="216" t="s">
        <v>84</v>
      </c>
      <c r="AV465" s="11" t="s">
        <v>84</v>
      </c>
      <c r="AW465" s="11" t="s">
        <v>6</v>
      </c>
      <c r="AX465" s="11" t="s">
        <v>79</v>
      </c>
      <c r="AY465" s="216" t="s">
        <v>142</v>
      </c>
    </row>
    <row r="466" spans="2:65" s="1" customFormat="1" ht="22.5" customHeight="1">
      <c r="B466" s="42"/>
      <c r="C466" s="254" t="s">
        <v>605</v>
      </c>
      <c r="D466" s="254" t="s">
        <v>362</v>
      </c>
      <c r="E466" s="255" t="s">
        <v>606</v>
      </c>
      <c r="F466" s="256" t="s">
        <v>607</v>
      </c>
      <c r="G466" s="257" t="s">
        <v>182</v>
      </c>
      <c r="H466" s="258">
        <v>7.35</v>
      </c>
      <c r="I466" s="259"/>
      <c r="J466" s="260">
        <f>ROUND(I466*H466,2)</f>
        <v>0</v>
      </c>
      <c r="K466" s="256" t="s">
        <v>148</v>
      </c>
      <c r="L466" s="261"/>
      <c r="M466" s="262" t="s">
        <v>23</v>
      </c>
      <c r="N466" s="263" t="s">
        <v>45</v>
      </c>
      <c r="O466" s="43"/>
      <c r="P466" s="202">
        <f>O466*H466</f>
        <v>0</v>
      </c>
      <c r="Q466" s="202">
        <v>0.0005</v>
      </c>
      <c r="R466" s="202">
        <f>Q466*H466</f>
        <v>0.003675</v>
      </c>
      <c r="S466" s="202">
        <v>0</v>
      </c>
      <c r="T466" s="203">
        <f>S466*H466</f>
        <v>0</v>
      </c>
      <c r="AR466" s="24" t="s">
        <v>192</v>
      </c>
      <c r="AT466" s="24" t="s">
        <v>362</v>
      </c>
      <c r="AU466" s="24" t="s">
        <v>84</v>
      </c>
      <c r="AY466" s="24" t="s">
        <v>142</v>
      </c>
      <c r="BE466" s="204">
        <f>IF(N466="základní",J466,0)</f>
        <v>0</v>
      </c>
      <c r="BF466" s="204">
        <f>IF(N466="snížená",J466,0)</f>
        <v>0</v>
      </c>
      <c r="BG466" s="204">
        <f>IF(N466="zákl. přenesená",J466,0)</f>
        <v>0</v>
      </c>
      <c r="BH466" s="204">
        <f>IF(N466="sníž. přenesená",J466,0)</f>
        <v>0</v>
      </c>
      <c r="BI466" s="204">
        <f>IF(N466="nulová",J466,0)</f>
        <v>0</v>
      </c>
      <c r="BJ466" s="24" t="s">
        <v>79</v>
      </c>
      <c r="BK466" s="204">
        <f>ROUND(I466*H466,2)</f>
        <v>0</v>
      </c>
      <c r="BL466" s="24" t="s">
        <v>149</v>
      </c>
      <c r="BM466" s="24" t="s">
        <v>608</v>
      </c>
    </row>
    <row r="467" spans="2:51" s="11" customFormat="1" ht="13.5">
      <c r="B467" s="205"/>
      <c r="C467" s="206"/>
      <c r="D467" s="207" t="s">
        <v>151</v>
      </c>
      <c r="E467" s="208" t="s">
        <v>23</v>
      </c>
      <c r="F467" s="209" t="s">
        <v>609</v>
      </c>
      <c r="G467" s="206"/>
      <c r="H467" s="210">
        <v>7</v>
      </c>
      <c r="I467" s="211"/>
      <c r="J467" s="206"/>
      <c r="K467" s="206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151</v>
      </c>
      <c r="AU467" s="216" t="s">
        <v>84</v>
      </c>
      <c r="AV467" s="11" t="s">
        <v>84</v>
      </c>
      <c r="AW467" s="11" t="s">
        <v>38</v>
      </c>
      <c r="AX467" s="11" t="s">
        <v>79</v>
      </c>
      <c r="AY467" s="216" t="s">
        <v>142</v>
      </c>
    </row>
    <row r="468" spans="2:51" s="11" customFormat="1" ht="13.5">
      <c r="B468" s="205"/>
      <c r="C468" s="206"/>
      <c r="D468" s="230" t="s">
        <v>151</v>
      </c>
      <c r="E468" s="206"/>
      <c r="F468" s="241" t="s">
        <v>610</v>
      </c>
      <c r="G468" s="206"/>
      <c r="H468" s="242">
        <v>7.35</v>
      </c>
      <c r="I468" s="211"/>
      <c r="J468" s="206"/>
      <c r="K468" s="206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151</v>
      </c>
      <c r="AU468" s="216" t="s">
        <v>84</v>
      </c>
      <c r="AV468" s="11" t="s">
        <v>84</v>
      </c>
      <c r="AW468" s="11" t="s">
        <v>6</v>
      </c>
      <c r="AX468" s="11" t="s">
        <v>79</v>
      </c>
      <c r="AY468" s="216" t="s">
        <v>142</v>
      </c>
    </row>
    <row r="469" spans="2:65" s="1" customFormat="1" ht="31.5" customHeight="1">
      <c r="B469" s="42"/>
      <c r="C469" s="193" t="s">
        <v>611</v>
      </c>
      <c r="D469" s="193" t="s">
        <v>144</v>
      </c>
      <c r="E469" s="194" t="s">
        <v>612</v>
      </c>
      <c r="F469" s="195" t="s">
        <v>613</v>
      </c>
      <c r="G469" s="196" t="s">
        <v>147</v>
      </c>
      <c r="H469" s="197">
        <v>36.26</v>
      </c>
      <c r="I469" s="198"/>
      <c r="J469" s="199">
        <f>ROUND(I469*H469,2)</f>
        <v>0</v>
      </c>
      <c r="K469" s="195" t="s">
        <v>148</v>
      </c>
      <c r="L469" s="62"/>
      <c r="M469" s="200" t="s">
        <v>23</v>
      </c>
      <c r="N469" s="201" t="s">
        <v>45</v>
      </c>
      <c r="O469" s="43"/>
      <c r="P469" s="202">
        <f>O469*H469</f>
        <v>0</v>
      </c>
      <c r="Q469" s="202">
        <v>0.00628</v>
      </c>
      <c r="R469" s="202">
        <f>Q469*H469</f>
        <v>0.2277128</v>
      </c>
      <c r="S469" s="202">
        <v>0</v>
      </c>
      <c r="T469" s="203">
        <f>S469*H469</f>
        <v>0</v>
      </c>
      <c r="AR469" s="24" t="s">
        <v>149</v>
      </c>
      <c r="AT469" s="24" t="s">
        <v>144</v>
      </c>
      <c r="AU469" s="24" t="s">
        <v>84</v>
      </c>
      <c r="AY469" s="24" t="s">
        <v>142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24" t="s">
        <v>79</v>
      </c>
      <c r="BK469" s="204">
        <f>ROUND(I469*H469,2)</f>
        <v>0</v>
      </c>
      <c r="BL469" s="24" t="s">
        <v>149</v>
      </c>
      <c r="BM469" s="24" t="s">
        <v>614</v>
      </c>
    </row>
    <row r="470" spans="2:51" s="14" customFormat="1" ht="13.5">
      <c r="B470" s="243"/>
      <c r="C470" s="244"/>
      <c r="D470" s="207" t="s">
        <v>151</v>
      </c>
      <c r="E470" s="245" t="s">
        <v>23</v>
      </c>
      <c r="F470" s="246" t="s">
        <v>438</v>
      </c>
      <c r="G470" s="244"/>
      <c r="H470" s="247" t="s">
        <v>23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AT470" s="253" t="s">
        <v>151</v>
      </c>
      <c r="AU470" s="253" t="s">
        <v>84</v>
      </c>
      <c r="AV470" s="14" t="s">
        <v>79</v>
      </c>
      <c r="AW470" s="14" t="s">
        <v>38</v>
      </c>
      <c r="AX470" s="14" t="s">
        <v>74</v>
      </c>
      <c r="AY470" s="253" t="s">
        <v>142</v>
      </c>
    </row>
    <row r="471" spans="2:51" s="11" customFormat="1" ht="13.5">
      <c r="B471" s="205"/>
      <c r="C471" s="206"/>
      <c r="D471" s="207" t="s">
        <v>151</v>
      </c>
      <c r="E471" s="208" t="s">
        <v>23</v>
      </c>
      <c r="F471" s="209" t="s">
        <v>615</v>
      </c>
      <c r="G471" s="206"/>
      <c r="H471" s="210">
        <v>13.958</v>
      </c>
      <c r="I471" s="211"/>
      <c r="J471" s="206"/>
      <c r="K471" s="206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151</v>
      </c>
      <c r="AU471" s="216" t="s">
        <v>84</v>
      </c>
      <c r="AV471" s="11" t="s">
        <v>84</v>
      </c>
      <c r="AW471" s="11" t="s">
        <v>38</v>
      </c>
      <c r="AX471" s="11" t="s">
        <v>74</v>
      </c>
      <c r="AY471" s="216" t="s">
        <v>142</v>
      </c>
    </row>
    <row r="472" spans="2:51" s="11" customFormat="1" ht="13.5">
      <c r="B472" s="205"/>
      <c r="C472" s="206"/>
      <c r="D472" s="207" t="s">
        <v>151</v>
      </c>
      <c r="E472" s="208" t="s">
        <v>23</v>
      </c>
      <c r="F472" s="209" t="s">
        <v>440</v>
      </c>
      <c r="G472" s="206"/>
      <c r="H472" s="210">
        <v>-0.473</v>
      </c>
      <c r="I472" s="211"/>
      <c r="J472" s="206"/>
      <c r="K472" s="206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151</v>
      </c>
      <c r="AU472" s="216" t="s">
        <v>84</v>
      </c>
      <c r="AV472" s="11" t="s">
        <v>84</v>
      </c>
      <c r="AW472" s="11" t="s">
        <v>38</v>
      </c>
      <c r="AX472" s="11" t="s">
        <v>74</v>
      </c>
      <c r="AY472" s="216" t="s">
        <v>142</v>
      </c>
    </row>
    <row r="473" spans="2:51" s="11" customFormat="1" ht="13.5">
      <c r="B473" s="205"/>
      <c r="C473" s="206"/>
      <c r="D473" s="207" t="s">
        <v>151</v>
      </c>
      <c r="E473" s="208" t="s">
        <v>23</v>
      </c>
      <c r="F473" s="209" t="s">
        <v>616</v>
      </c>
      <c r="G473" s="206"/>
      <c r="H473" s="210">
        <v>0.14</v>
      </c>
      <c r="I473" s="211"/>
      <c r="J473" s="206"/>
      <c r="K473" s="206"/>
      <c r="L473" s="212"/>
      <c r="M473" s="213"/>
      <c r="N473" s="214"/>
      <c r="O473" s="214"/>
      <c r="P473" s="214"/>
      <c r="Q473" s="214"/>
      <c r="R473" s="214"/>
      <c r="S473" s="214"/>
      <c r="T473" s="215"/>
      <c r="AT473" s="216" t="s">
        <v>151</v>
      </c>
      <c r="AU473" s="216" t="s">
        <v>84</v>
      </c>
      <c r="AV473" s="11" t="s">
        <v>84</v>
      </c>
      <c r="AW473" s="11" t="s">
        <v>38</v>
      </c>
      <c r="AX473" s="11" t="s">
        <v>74</v>
      </c>
      <c r="AY473" s="216" t="s">
        <v>142</v>
      </c>
    </row>
    <row r="474" spans="2:51" s="12" customFormat="1" ht="13.5">
      <c r="B474" s="217"/>
      <c r="C474" s="218"/>
      <c r="D474" s="207" t="s">
        <v>151</v>
      </c>
      <c r="E474" s="219" t="s">
        <v>23</v>
      </c>
      <c r="F474" s="220" t="s">
        <v>155</v>
      </c>
      <c r="G474" s="218"/>
      <c r="H474" s="221">
        <v>13.625</v>
      </c>
      <c r="I474" s="222"/>
      <c r="J474" s="218"/>
      <c r="K474" s="218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151</v>
      </c>
      <c r="AU474" s="227" t="s">
        <v>84</v>
      </c>
      <c r="AV474" s="12" t="s">
        <v>156</v>
      </c>
      <c r="AW474" s="12" t="s">
        <v>38</v>
      </c>
      <c r="AX474" s="12" t="s">
        <v>74</v>
      </c>
      <c r="AY474" s="227" t="s">
        <v>142</v>
      </c>
    </row>
    <row r="475" spans="2:51" s="11" customFormat="1" ht="13.5">
      <c r="B475" s="205"/>
      <c r="C475" s="206"/>
      <c r="D475" s="207" t="s">
        <v>151</v>
      </c>
      <c r="E475" s="208" t="s">
        <v>23</v>
      </c>
      <c r="F475" s="209" t="s">
        <v>617</v>
      </c>
      <c r="G475" s="206"/>
      <c r="H475" s="210">
        <v>13.79</v>
      </c>
      <c r="I475" s="211"/>
      <c r="J475" s="206"/>
      <c r="K475" s="206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151</v>
      </c>
      <c r="AU475" s="216" t="s">
        <v>84</v>
      </c>
      <c r="AV475" s="11" t="s">
        <v>84</v>
      </c>
      <c r="AW475" s="11" t="s">
        <v>38</v>
      </c>
      <c r="AX475" s="11" t="s">
        <v>74</v>
      </c>
      <c r="AY475" s="216" t="s">
        <v>142</v>
      </c>
    </row>
    <row r="476" spans="2:51" s="11" customFormat="1" ht="13.5">
      <c r="B476" s="205"/>
      <c r="C476" s="206"/>
      <c r="D476" s="207" t="s">
        <v>151</v>
      </c>
      <c r="E476" s="208" t="s">
        <v>23</v>
      </c>
      <c r="F476" s="209" t="s">
        <v>442</v>
      </c>
      <c r="G476" s="206"/>
      <c r="H476" s="210">
        <v>-0.406</v>
      </c>
      <c r="I476" s="211"/>
      <c r="J476" s="206"/>
      <c r="K476" s="206"/>
      <c r="L476" s="212"/>
      <c r="M476" s="213"/>
      <c r="N476" s="214"/>
      <c r="O476" s="214"/>
      <c r="P476" s="214"/>
      <c r="Q476" s="214"/>
      <c r="R476" s="214"/>
      <c r="S476" s="214"/>
      <c r="T476" s="215"/>
      <c r="AT476" s="216" t="s">
        <v>151</v>
      </c>
      <c r="AU476" s="216" t="s">
        <v>84</v>
      </c>
      <c r="AV476" s="11" t="s">
        <v>84</v>
      </c>
      <c r="AW476" s="11" t="s">
        <v>38</v>
      </c>
      <c r="AX476" s="11" t="s">
        <v>74</v>
      </c>
      <c r="AY476" s="216" t="s">
        <v>142</v>
      </c>
    </row>
    <row r="477" spans="2:51" s="12" customFormat="1" ht="13.5">
      <c r="B477" s="217"/>
      <c r="C477" s="218"/>
      <c r="D477" s="207" t="s">
        <v>151</v>
      </c>
      <c r="E477" s="219" t="s">
        <v>23</v>
      </c>
      <c r="F477" s="220" t="s">
        <v>155</v>
      </c>
      <c r="G477" s="218"/>
      <c r="H477" s="221">
        <v>13.384</v>
      </c>
      <c r="I477" s="222"/>
      <c r="J477" s="218"/>
      <c r="K477" s="218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151</v>
      </c>
      <c r="AU477" s="227" t="s">
        <v>84</v>
      </c>
      <c r="AV477" s="12" t="s">
        <v>156</v>
      </c>
      <c r="AW477" s="12" t="s">
        <v>38</v>
      </c>
      <c r="AX477" s="12" t="s">
        <v>74</v>
      </c>
      <c r="AY477" s="227" t="s">
        <v>142</v>
      </c>
    </row>
    <row r="478" spans="2:51" s="11" customFormat="1" ht="13.5">
      <c r="B478" s="205"/>
      <c r="C478" s="206"/>
      <c r="D478" s="207" t="s">
        <v>151</v>
      </c>
      <c r="E478" s="208" t="s">
        <v>23</v>
      </c>
      <c r="F478" s="209" t="s">
        <v>443</v>
      </c>
      <c r="G478" s="206"/>
      <c r="H478" s="210">
        <v>4.732</v>
      </c>
      <c r="I478" s="211"/>
      <c r="J478" s="206"/>
      <c r="K478" s="206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151</v>
      </c>
      <c r="AU478" s="216" t="s">
        <v>84</v>
      </c>
      <c r="AV478" s="11" t="s">
        <v>84</v>
      </c>
      <c r="AW478" s="11" t="s">
        <v>38</v>
      </c>
      <c r="AX478" s="11" t="s">
        <v>74</v>
      </c>
      <c r="AY478" s="216" t="s">
        <v>142</v>
      </c>
    </row>
    <row r="479" spans="2:51" s="12" customFormat="1" ht="13.5">
      <c r="B479" s="217"/>
      <c r="C479" s="218"/>
      <c r="D479" s="207" t="s">
        <v>151</v>
      </c>
      <c r="E479" s="219" t="s">
        <v>23</v>
      </c>
      <c r="F479" s="220" t="s">
        <v>155</v>
      </c>
      <c r="G479" s="218"/>
      <c r="H479" s="221">
        <v>4.732</v>
      </c>
      <c r="I479" s="222"/>
      <c r="J479" s="218"/>
      <c r="K479" s="218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151</v>
      </c>
      <c r="AU479" s="227" t="s">
        <v>84</v>
      </c>
      <c r="AV479" s="12" t="s">
        <v>156</v>
      </c>
      <c r="AW479" s="12" t="s">
        <v>38</v>
      </c>
      <c r="AX479" s="12" t="s">
        <v>74</v>
      </c>
      <c r="AY479" s="227" t="s">
        <v>142</v>
      </c>
    </row>
    <row r="480" spans="2:51" s="11" customFormat="1" ht="13.5">
      <c r="B480" s="205"/>
      <c r="C480" s="206"/>
      <c r="D480" s="207" t="s">
        <v>151</v>
      </c>
      <c r="E480" s="208" t="s">
        <v>23</v>
      </c>
      <c r="F480" s="209" t="s">
        <v>444</v>
      </c>
      <c r="G480" s="206"/>
      <c r="H480" s="210">
        <v>3.92</v>
      </c>
      <c r="I480" s="211"/>
      <c r="J480" s="206"/>
      <c r="K480" s="206"/>
      <c r="L480" s="212"/>
      <c r="M480" s="213"/>
      <c r="N480" s="214"/>
      <c r="O480" s="214"/>
      <c r="P480" s="214"/>
      <c r="Q480" s="214"/>
      <c r="R480" s="214"/>
      <c r="S480" s="214"/>
      <c r="T480" s="215"/>
      <c r="AT480" s="216" t="s">
        <v>151</v>
      </c>
      <c r="AU480" s="216" t="s">
        <v>84</v>
      </c>
      <c r="AV480" s="11" t="s">
        <v>84</v>
      </c>
      <c r="AW480" s="11" t="s">
        <v>38</v>
      </c>
      <c r="AX480" s="11" t="s">
        <v>74</v>
      </c>
      <c r="AY480" s="216" t="s">
        <v>142</v>
      </c>
    </row>
    <row r="481" spans="2:51" s="11" customFormat="1" ht="13.5">
      <c r="B481" s="205"/>
      <c r="C481" s="206"/>
      <c r="D481" s="207" t="s">
        <v>151</v>
      </c>
      <c r="E481" s="208" t="s">
        <v>23</v>
      </c>
      <c r="F481" s="209" t="s">
        <v>445</v>
      </c>
      <c r="G481" s="206"/>
      <c r="H481" s="210">
        <v>0.599</v>
      </c>
      <c r="I481" s="211"/>
      <c r="J481" s="206"/>
      <c r="K481" s="206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151</v>
      </c>
      <c r="AU481" s="216" t="s">
        <v>84</v>
      </c>
      <c r="AV481" s="11" t="s">
        <v>84</v>
      </c>
      <c r="AW481" s="11" t="s">
        <v>38</v>
      </c>
      <c r="AX481" s="11" t="s">
        <v>74</v>
      </c>
      <c r="AY481" s="216" t="s">
        <v>142</v>
      </c>
    </row>
    <row r="482" spans="2:51" s="12" customFormat="1" ht="13.5">
      <c r="B482" s="217"/>
      <c r="C482" s="218"/>
      <c r="D482" s="207" t="s">
        <v>151</v>
      </c>
      <c r="E482" s="219" t="s">
        <v>23</v>
      </c>
      <c r="F482" s="220" t="s">
        <v>155</v>
      </c>
      <c r="G482" s="218"/>
      <c r="H482" s="221">
        <v>4.519</v>
      </c>
      <c r="I482" s="222"/>
      <c r="J482" s="218"/>
      <c r="K482" s="218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151</v>
      </c>
      <c r="AU482" s="227" t="s">
        <v>84</v>
      </c>
      <c r="AV482" s="12" t="s">
        <v>156</v>
      </c>
      <c r="AW482" s="12" t="s">
        <v>38</v>
      </c>
      <c r="AX482" s="12" t="s">
        <v>74</v>
      </c>
      <c r="AY482" s="227" t="s">
        <v>142</v>
      </c>
    </row>
    <row r="483" spans="2:51" s="13" customFormat="1" ht="13.5">
      <c r="B483" s="228"/>
      <c r="C483" s="229"/>
      <c r="D483" s="230" t="s">
        <v>151</v>
      </c>
      <c r="E483" s="231" t="s">
        <v>23</v>
      </c>
      <c r="F483" s="232" t="s">
        <v>158</v>
      </c>
      <c r="G483" s="229"/>
      <c r="H483" s="233">
        <v>36.26</v>
      </c>
      <c r="I483" s="234"/>
      <c r="J483" s="229"/>
      <c r="K483" s="229"/>
      <c r="L483" s="235"/>
      <c r="M483" s="236"/>
      <c r="N483" s="237"/>
      <c r="O483" s="237"/>
      <c r="P483" s="237"/>
      <c r="Q483" s="237"/>
      <c r="R483" s="237"/>
      <c r="S483" s="237"/>
      <c r="T483" s="238"/>
      <c r="AT483" s="239" t="s">
        <v>151</v>
      </c>
      <c r="AU483" s="239" t="s">
        <v>84</v>
      </c>
      <c r="AV483" s="13" t="s">
        <v>149</v>
      </c>
      <c r="AW483" s="13" t="s">
        <v>38</v>
      </c>
      <c r="AX483" s="13" t="s">
        <v>79</v>
      </c>
      <c r="AY483" s="239" t="s">
        <v>142</v>
      </c>
    </row>
    <row r="484" spans="2:65" s="1" customFormat="1" ht="22.5" customHeight="1">
      <c r="B484" s="42"/>
      <c r="C484" s="193" t="s">
        <v>618</v>
      </c>
      <c r="D484" s="193" t="s">
        <v>144</v>
      </c>
      <c r="E484" s="194" t="s">
        <v>619</v>
      </c>
      <c r="F484" s="195" t="s">
        <v>620</v>
      </c>
      <c r="G484" s="196" t="s">
        <v>147</v>
      </c>
      <c r="H484" s="197">
        <v>636.803</v>
      </c>
      <c r="I484" s="198"/>
      <c r="J484" s="199">
        <f>ROUND(I484*H484,2)</f>
        <v>0</v>
      </c>
      <c r="K484" s="195" t="s">
        <v>148</v>
      </c>
      <c r="L484" s="62"/>
      <c r="M484" s="200" t="s">
        <v>23</v>
      </c>
      <c r="N484" s="201" t="s">
        <v>45</v>
      </c>
      <c r="O484" s="43"/>
      <c r="P484" s="202">
        <f>O484*H484</f>
        <v>0</v>
      </c>
      <c r="Q484" s="202">
        <v>0.00268</v>
      </c>
      <c r="R484" s="202">
        <f>Q484*H484</f>
        <v>1.7066320400000001</v>
      </c>
      <c r="S484" s="202">
        <v>0</v>
      </c>
      <c r="T484" s="203">
        <f>S484*H484</f>
        <v>0</v>
      </c>
      <c r="AR484" s="24" t="s">
        <v>149</v>
      </c>
      <c r="AT484" s="24" t="s">
        <v>144</v>
      </c>
      <c r="AU484" s="24" t="s">
        <v>84</v>
      </c>
      <c r="AY484" s="24" t="s">
        <v>142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4" t="s">
        <v>79</v>
      </c>
      <c r="BK484" s="204">
        <f>ROUND(I484*H484,2)</f>
        <v>0</v>
      </c>
      <c r="BL484" s="24" t="s">
        <v>149</v>
      </c>
      <c r="BM484" s="24" t="s">
        <v>621</v>
      </c>
    </row>
    <row r="485" spans="2:51" s="14" customFormat="1" ht="13.5">
      <c r="B485" s="243"/>
      <c r="C485" s="244"/>
      <c r="D485" s="207" t="s">
        <v>151</v>
      </c>
      <c r="E485" s="245" t="s">
        <v>23</v>
      </c>
      <c r="F485" s="246" t="s">
        <v>622</v>
      </c>
      <c r="G485" s="244"/>
      <c r="H485" s="247" t="s">
        <v>23</v>
      </c>
      <c r="I485" s="248"/>
      <c r="J485" s="244"/>
      <c r="K485" s="244"/>
      <c r="L485" s="249"/>
      <c r="M485" s="250"/>
      <c r="N485" s="251"/>
      <c r="O485" s="251"/>
      <c r="P485" s="251"/>
      <c r="Q485" s="251"/>
      <c r="R485" s="251"/>
      <c r="S485" s="251"/>
      <c r="T485" s="252"/>
      <c r="AT485" s="253" t="s">
        <v>151</v>
      </c>
      <c r="AU485" s="253" t="s">
        <v>84</v>
      </c>
      <c r="AV485" s="14" t="s">
        <v>79</v>
      </c>
      <c r="AW485" s="14" t="s">
        <v>38</v>
      </c>
      <c r="AX485" s="14" t="s">
        <v>74</v>
      </c>
      <c r="AY485" s="253" t="s">
        <v>142</v>
      </c>
    </row>
    <row r="486" spans="2:51" s="11" customFormat="1" ht="13.5">
      <c r="B486" s="205"/>
      <c r="C486" s="206"/>
      <c r="D486" s="207" t="s">
        <v>151</v>
      </c>
      <c r="E486" s="208" t="s">
        <v>23</v>
      </c>
      <c r="F486" s="209" t="s">
        <v>623</v>
      </c>
      <c r="G486" s="206"/>
      <c r="H486" s="210">
        <v>241.673</v>
      </c>
      <c r="I486" s="211"/>
      <c r="J486" s="206"/>
      <c r="K486" s="206"/>
      <c r="L486" s="212"/>
      <c r="M486" s="213"/>
      <c r="N486" s="214"/>
      <c r="O486" s="214"/>
      <c r="P486" s="214"/>
      <c r="Q486" s="214"/>
      <c r="R486" s="214"/>
      <c r="S486" s="214"/>
      <c r="T486" s="215"/>
      <c r="AT486" s="216" t="s">
        <v>151</v>
      </c>
      <c r="AU486" s="216" t="s">
        <v>84</v>
      </c>
      <c r="AV486" s="11" t="s">
        <v>84</v>
      </c>
      <c r="AW486" s="11" t="s">
        <v>38</v>
      </c>
      <c r="AX486" s="11" t="s">
        <v>74</v>
      </c>
      <c r="AY486" s="216" t="s">
        <v>142</v>
      </c>
    </row>
    <row r="487" spans="2:51" s="11" customFormat="1" ht="13.5">
      <c r="B487" s="205"/>
      <c r="C487" s="206"/>
      <c r="D487" s="207" t="s">
        <v>151</v>
      </c>
      <c r="E487" s="208" t="s">
        <v>23</v>
      </c>
      <c r="F487" s="209" t="s">
        <v>458</v>
      </c>
      <c r="G487" s="206"/>
      <c r="H487" s="210">
        <v>-42.12</v>
      </c>
      <c r="I487" s="211"/>
      <c r="J487" s="206"/>
      <c r="K487" s="206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151</v>
      </c>
      <c r="AU487" s="216" t="s">
        <v>84</v>
      </c>
      <c r="AV487" s="11" t="s">
        <v>84</v>
      </c>
      <c r="AW487" s="11" t="s">
        <v>38</v>
      </c>
      <c r="AX487" s="11" t="s">
        <v>74</v>
      </c>
      <c r="AY487" s="216" t="s">
        <v>142</v>
      </c>
    </row>
    <row r="488" spans="2:51" s="11" customFormat="1" ht="13.5">
      <c r="B488" s="205"/>
      <c r="C488" s="206"/>
      <c r="D488" s="207" t="s">
        <v>151</v>
      </c>
      <c r="E488" s="208" t="s">
        <v>23</v>
      </c>
      <c r="F488" s="209" t="s">
        <v>459</v>
      </c>
      <c r="G488" s="206"/>
      <c r="H488" s="210">
        <v>-5.25</v>
      </c>
      <c r="I488" s="211"/>
      <c r="J488" s="206"/>
      <c r="K488" s="206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151</v>
      </c>
      <c r="AU488" s="216" t="s">
        <v>84</v>
      </c>
      <c r="AV488" s="11" t="s">
        <v>84</v>
      </c>
      <c r="AW488" s="11" t="s">
        <v>38</v>
      </c>
      <c r="AX488" s="11" t="s">
        <v>74</v>
      </c>
      <c r="AY488" s="216" t="s">
        <v>142</v>
      </c>
    </row>
    <row r="489" spans="2:51" s="11" customFormat="1" ht="13.5">
      <c r="B489" s="205"/>
      <c r="C489" s="206"/>
      <c r="D489" s="207" t="s">
        <v>151</v>
      </c>
      <c r="E489" s="208" t="s">
        <v>23</v>
      </c>
      <c r="F489" s="209" t="s">
        <v>460</v>
      </c>
      <c r="G489" s="206"/>
      <c r="H489" s="210">
        <v>-1.8</v>
      </c>
      <c r="I489" s="211"/>
      <c r="J489" s="206"/>
      <c r="K489" s="206"/>
      <c r="L489" s="212"/>
      <c r="M489" s="213"/>
      <c r="N489" s="214"/>
      <c r="O489" s="214"/>
      <c r="P489" s="214"/>
      <c r="Q489" s="214"/>
      <c r="R489" s="214"/>
      <c r="S489" s="214"/>
      <c r="T489" s="215"/>
      <c r="AT489" s="216" t="s">
        <v>151</v>
      </c>
      <c r="AU489" s="216" t="s">
        <v>84</v>
      </c>
      <c r="AV489" s="11" t="s">
        <v>84</v>
      </c>
      <c r="AW489" s="11" t="s">
        <v>38</v>
      </c>
      <c r="AX489" s="11" t="s">
        <v>74</v>
      </c>
      <c r="AY489" s="216" t="s">
        <v>142</v>
      </c>
    </row>
    <row r="490" spans="2:51" s="11" customFormat="1" ht="13.5">
      <c r="B490" s="205"/>
      <c r="C490" s="206"/>
      <c r="D490" s="207" t="s">
        <v>151</v>
      </c>
      <c r="E490" s="208" t="s">
        <v>23</v>
      </c>
      <c r="F490" s="209" t="s">
        <v>461</v>
      </c>
      <c r="G490" s="206"/>
      <c r="H490" s="210">
        <v>0.448</v>
      </c>
      <c r="I490" s="211"/>
      <c r="J490" s="206"/>
      <c r="K490" s="206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151</v>
      </c>
      <c r="AU490" s="216" t="s">
        <v>84</v>
      </c>
      <c r="AV490" s="11" t="s">
        <v>84</v>
      </c>
      <c r="AW490" s="11" t="s">
        <v>38</v>
      </c>
      <c r="AX490" s="11" t="s">
        <v>74</v>
      </c>
      <c r="AY490" s="216" t="s">
        <v>142</v>
      </c>
    </row>
    <row r="491" spans="2:51" s="12" customFormat="1" ht="13.5">
      <c r="B491" s="217"/>
      <c r="C491" s="218"/>
      <c r="D491" s="207" t="s">
        <v>151</v>
      </c>
      <c r="E491" s="219" t="s">
        <v>23</v>
      </c>
      <c r="F491" s="220" t="s">
        <v>155</v>
      </c>
      <c r="G491" s="218"/>
      <c r="H491" s="221">
        <v>192.951</v>
      </c>
      <c r="I491" s="222"/>
      <c r="J491" s="218"/>
      <c r="K491" s="218"/>
      <c r="L491" s="223"/>
      <c r="M491" s="224"/>
      <c r="N491" s="225"/>
      <c r="O491" s="225"/>
      <c r="P491" s="225"/>
      <c r="Q491" s="225"/>
      <c r="R491" s="225"/>
      <c r="S491" s="225"/>
      <c r="T491" s="226"/>
      <c r="AT491" s="227" t="s">
        <v>151</v>
      </c>
      <c r="AU491" s="227" t="s">
        <v>84</v>
      </c>
      <c r="AV491" s="12" t="s">
        <v>156</v>
      </c>
      <c r="AW491" s="12" t="s">
        <v>38</v>
      </c>
      <c r="AX491" s="12" t="s">
        <v>74</v>
      </c>
      <c r="AY491" s="227" t="s">
        <v>142</v>
      </c>
    </row>
    <row r="492" spans="2:51" s="11" customFormat="1" ht="13.5">
      <c r="B492" s="205"/>
      <c r="C492" s="206"/>
      <c r="D492" s="207" t="s">
        <v>151</v>
      </c>
      <c r="E492" s="208" t="s">
        <v>23</v>
      </c>
      <c r="F492" s="209" t="s">
        <v>624</v>
      </c>
      <c r="G492" s="206"/>
      <c r="H492" s="210">
        <v>238.764</v>
      </c>
      <c r="I492" s="211"/>
      <c r="J492" s="206"/>
      <c r="K492" s="206"/>
      <c r="L492" s="212"/>
      <c r="M492" s="213"/>
      <c r="N492" s="214"/>
      <c r="O492" s="214"/>
      <c r="P492" s="214"/>
      <c r="Q492" s="214"/>
      <c r="R492" s="214"/>
      <c r="S492" s="214"/>
      <c r="T492" s="215"/>
      <c r="AT492" s="216" t="s">
        <v>151</v>
      </c>
      <c r="AU492" s="216" t="s">
        <v>84</v>
      </c>
      <c r="AV492" s="11" t="s">
        <v>84</v>
      </c>
      <c r="AW492" s="11" t="s">
        <v>38</v>
      </c>
      <c r="AX492" s="11" t="s">
        <v>74</v>
      </c>
      <c r="AY492" s="216" t="s">
        <v>142</v>
      </c>
    </row>
    <row r="493" spans="2:51" s="11" customFormat="1" ht="13.5">
      <c r="B493" s="205"/>
      <c r="C493" s="206"/>
      <c r="D493" s="207" t="s">
        <v>151</v>
      </c>
      <c r="E493" s="208" t="s">
        <v>23</v>
      </c>
      <c r="F493" s="209" t="s">
        <v>463</v>
      </c>
      <c r="G493" s="206"/>
      <c r="H493" s="210">
        <v>-50.4</v>
      </c>
      <c r="I493" s="211"/>
      <c r="J493" s="206"/>
      <c r="K493" s="206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151</v>
      </c>
      <c r="AU493" s="216" t="s">
        <v>84</v>
      </c>
      <c r="AV493" s="11" t="s">
        <v>84</v>
      </c>
      <c r="AW493" s="11" t="s">
        <v>38</v>
      </c>
      <c r="AX493" s="11" t="s">
        <v>74</v>
      </c>
      <c r="AY493" s="216" t="s">
        <v>142</v>
      </c>
    </row>
    <row r="494" spans="2:51" s="11" customFormat="1" ht="13.5">
      <c r="B494" s="205"/>
      <c r="C494" s="206"/>
      <c r="D494" s="207" t="s">
        <v>151</v>
      </c>
      <c r="E494" s="208" t="s">
        <v>23</v>
      </c>
      <c r="F494" s="209" t="s">
        <v>464</v>
      </c>
      <c r="G494" s="206"/>
      <c r="H494" s="210">
        <v>-1.74</v>
      </c>
      <c r="I494" s="211"/>
      <c r="J494" s="206"/>
      <c r="K494" s="206"/>
      <c r="L494" s="212"/>
      <c r="M494" s="213"/>
      <c r="N494" s="214"/>
      <c r="O494" s="214"/>
      <c r="P494" s="214"/>
      <c r="Q494" s="214"/>
      <c r="R494" s="214"/>
      <c r="S494" s="214"/>
      <c r="T494" s="215"/>
      <c r="AT494" s="216" t="s">
        <v>151</v>
      </c>
      <c r="AU494" s="216" t="s">
        <v>84</v>
      </c>
      <c r="AV494" s="11" t="s">
        <v>84</v>
      </c>
      <c r="AW494" s="11" t="s">
        <v>38</v>
      </c>
      <c r="AX494" s="11" t="s">
        <v>74</v>
      </c>
      <c r="AY494" s="216" t="s">
        <v>142</v>
      </c>
    </row>
    <row r="495" spans="2:51" s="11" customFormat="1" ht="13.5">
      <c r="B495" s="205"/>
      <c r="C495" s="206"/>
      <c r="D495" s="207" t="s">
        <v>151</v>
      </c>
      <c r="E495" s="208" t="s">
        <v>23</v>
      </c>
      <c r="F495" s="209" t="s">
        <v>461</v>
      </c>
      <c r="G495" s="206"/>
      <c r="H495" s="210">
        <v>0.448</v>
      </c>
      <c r="I495" s="211"/>
      <c r="J495" s="206"/>
      <c r="K495" s="206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151</v>
      </c>
      <c r="AU495" s="216" t="s">
        <v>84</v>
      </c>
      <c r="AV495" s="11" t="s">
        <v>84</v>
      </c>
      <c r="AW495" s="11" t="s">
        <v>38</v>
      </c>
      <c r="AX495" s="11" t="s">
        <v>74</v>
      </c>
      <c r="AY495" s="216" t="s">
        <v>142</v>
      </c>
    </row>
    <row r="496" spans="2:51" s="12" customFormat="1" ht="13.5">
      <c r="B496" s="217"/>
      <c r="C496" s="218"/>
      <c r="D496" s="207" t="s">
        <v>151</v>
      </c>
      <c r="E496" s="219" t="s">
        <v>23</v>
      </c>
      <c r="F496" s="220" t="s">
        <v>155</v>
      </c>
      <c r="G496" s="218"/>
      <c r="H496" s="221">
        <v>187.072</v>
      </c>
      <c r="I496" s="222"/>
      <c r="J496" s="218"/>
      <c r="K496" s="218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151</v>
      </c>
      <c r="AU496" s="227" t="s">
        <v>84</v>
      </c>
      <c r="AV496" s="12" t="s">
        <v>156</v>
      </c>
      <c r="AW496" s="12" t="s">
        <v>38</v>
      </c>
      <c r="AX496" s="12" t="s">
        <v>74</v>
      </c>
      <c r="AY496" s="227" t="s">
        <v>142</v>
      </c>
    </row>
    <row r="497" spans="2:51" s="11" customFormat="1" ht="13.5">
      <c r="B497" s="205"/>
      <c r="C497" s="206"/>
      <c r="D497" s="207" t="s">
        <v>151</v>
      </c>
      <c r="E497" s="208" t="s">
        <v>23</v>
      </c>
      <c r="F497" s="209" t="s">
        <v>465</v>
      </c>
      <c r="G497" s="206"/>
      <c r="H497" s="210">
        <v>91.664</v>
      </c>
      <c r="I497" s="211"/>
      <c r="J497" s="206"/>
      <c r="K497" s="206"/>
      <c r="L497" s="212"/>
      <c r="M497" s="213"/>
      <c r="N497" s="214"/>
      <c r="O497" s="214"/>
      <c r="P497" s="214"/>
      <c r="Q497" s="214"/>
      <c r="R497" s="214"/>
      <c r="S497" s="214"/>
      <c r="T497" s="215"/>
      <c r="AT497" s="216" t="s">
        <v>151</v>
      </c>
      <c r="AU497" s="216" t="s">
        <v>84</v>
      </c>
      <c r="AV497" s="11" t="s">
        <v>84</v>
      </c>
      <c r="AW497" s="11" t="s">
        <v>38</v>
      </c>
      <c r="AX497" s="11" t="s">
        <v>74</v>
      </c>
      <c r="AY497" s="216" t="s">
        <v>142</v>
      </c>
    </row>
    <row r="498" spans="2:51" s="11" customFormat="1" ht="13.5">
      <c r="B498" s="205"/>
      <c r="C498" s="206"/>
      <c r="D498" s="207" t="s">
        <v>151</v>
      </c>
      <c r="E498" s="208" t="s">
        <v>23</v>
      </c>
      <c r="F498" s="209" t="s">
        <v>466</v>
      </c>
      <c r="G498" s="206"/>
      <c r="H498" s="210">
        <v>-3.6</v>
      </c>
      <c r="I498" s="211"/>
      <c r="J498" s="206"/>
      <c r="K498" s="206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151</v>
      </c>
      <c r="AU498" s="216" t="s">
        <v>84</v>
      </c>
      <c r="AV498" s="11" t="s">
        <v>84</v>
      </c>
      <c r="AW498" s="11" t="s">
        <v>38</v>
      </c>
      <c r="AX498" s="11" t="s">
        <v>74</v>
      </c>
      <c r="AY498" s="216" t="s">
        <v>142</v>
      </c>
    </row>
    <row r="499" spans="2:51" s="12" customFormat="1" ht="13.5">
      <c r="B499" s="217"/>
      <c r="C499" s="218"/>
      <c r="D499" s="207" t="s">
        <v>151</v>
      </c>
      <c r="E499" s="219" t="s">
        <v>23</v>
      </c>
      <c r="F499" s="220" t="s">
        <v>155</v>
      </c>
      <c r="G499" s="218"/>
      <c r="H499" s="221">
        <v>88.064</v>
      </c>
      <c r="I499" s="222"/>
      <c r="J499" s="218"/>
      <c r="K499" s="218"/>
      <c r="L499" s="223"/>
      <c r="M499" s="224"/>
      <c r="N499" s="225"/>
      <c r="O499" s="225"/>
      <c r="P499" s="225"/>
      <c r="Q499" s="225"/>
      <c r="R499" s="225"/>
      <c r="S499" s="225"/>
      <c r="T499" s="226"/>
      <c r="AT499" s="227" t="s">
        <v>151</v>
      </c>
      <c r="AU499" s="227" t="s">
        <v>84</v>
      </c>
      <c r="AV499" s="12" t="s">
        <v>156</v>
      </c>
      <c r="AW499" s="12" t="s">
        <v>38</v>
      </c>
      <c r="AX499" s="12" t="s">
        <v>74</v>
      </c>
      <c r="AY499" s="227" t="s">
        <v>142</v>
      </c>
    </row>
    <row r="500" spans="2:51" s="11" customFormat="1" ht="13.5">
      <c r="B500" s="205"/>
      <c r="C500" s="206"/>
      <c r="D500" s="207" t="s">
        <v>151</v>
      </c>
      <c r="E500" s="208" t="s">
        <v>23</v>
      </c>
      <c r="F500" s="209" t="s">
        <v>467</v>
      </c>
      <c r="G500" s="206"/>
      <c r="H500" s="210">
        <v>28.56</v>
      </c>
      <c r="I500" s="211"/>
      <c r="J500" s="206"/>
      <c r="K500" s="206"/>
      <c r="L500" s="212"/>
      <c r="M500" s="213"/>
      <c r="N500" s="214"/>
      <c r="O500" s="214"/>
      <c r="P500" s="214"/>
      <c r="Q500" s="214"/>
      <c r="R500" s="214"/>
      <c r="S500" s="214"/>
      <c r="T500" s="215"/>
      <c r="AT500" s="216" t="s">
        <v>151</v>
      </c>
      <c r="AU500" s="216" t="s">
        <v>84</v>
      </c>
      <c r="AV500" s="11" t="s">
        <v>84</v>
      </c>
      <c r="AW500" s="11" t="s">
        <v>38</v>
      </c>
      <c r="AX500" s="11" t="s">
        <v>74</v>
      </c>
      <c r="AY500" s="216" t="s">
        <v>142</v>
      </c>
    </row>
    <row r="501" spans="2:51" s="11" customFormat="1" ht="13.5">
      <c r="B501" s="205"/>
      <c r="C501" s="206"/>
      <c r="D501" s="207" t="s">
        <v>151</v>
      </c>
      <c r="E501" s="208" t="s">
        <v>23</v>
      </c>
      <c r="F501" s="209" t="s">
        <v>468</v>
      </c>
      <c r="G501" s="206"/>
      <c r="H501" s="210">
        <v>45.584</v>
      </c>
      <c r="I501" s="211"/>
      <c r="J501" s="206"/>
      <c r="K501" s="206"/>
      <c r="L501" s="212"/>
      <c r="M501" s="213"/>
      <c r="N501" s="214"/>
      <c r="O501" s="214"/>
      <c r="P501" s="214"/>
      <c r="Q501" s="214"/>
      <c r="R501" s="214"/>
      <c r="S501" s="214"/>
      <c r="T501" s="215"/>
      <c r="AT501" s="216" t="s">
        <v>151</v>
      </c>
      <c r="AU501" s="216" t="s">
        <v>84</v>
      </c>
      <c r="AV501" s="11" t="s">
        <v>84</v>
      </c>
      <c r="AW501" s="11" t="s">
        <v>38</v>
      </c>
      <c r="AX501" s="11" t="s">
        <v>74</v>
      </c>
      <c r="AY501" s="216" t="s">
        <v>142</v>
      </c>
    </row>
    <row r="502" spans="2:51" s="11" customFormat="1" ht="13.5">
      <c r="B502" s="205"/>
      <c r="C502" s="206"/>
      <c r="D502" s="207" t="s">
        <v>151</v>
      </c>
      <c r="E502" s="208" t="s">
        <v>23</v>
      </c>
      <c r="F502" s="209" t="s">
        <v>469</v>
      </c>
      <c r="G502" s="206"/>
      <c r="H502" s="210">
        <v>8.904</v>
      </c>
      <c r="I502" s="211"/>
      <c r="J502" s="206"/>
      <c r="K502" s="206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151</v>
      </c>
      <c r="AU502" s="216" t="s">
        <v>84</v>
      </c>
      <c r="AV502" s="11" t="s">
        <v>84</v>
      </c>
      <c r="AW502" s="11" t="s">
        <v>38</v>
      </c>
      <c r="AX502" s="11" t="s">
        <v>74</v>
      </c>
      <c r="AY502" s="216" t="s">
        <v>142</v>
      </c>
    </row>
    <row r="503" spans="2:51" s="11" customFormat="1" ht="13.5">
      <c r="B503" s="205"/>
      <c r="C503" s="206"/>
      <c r="D503" s="207" t="s">
        <v>151</v>
      </c>
      <c r="E503" s="208" t="s">
        <v>23</v>
      </c>
      <c r="F503" s="209" t="s">
        <v>470</v>
      </c>
      <c r="G503" s="206"/>
      <c r="H503" s="210">
        <v>-5.4</v>
      </c>
      <c r="I503" s="211"/>
      <c r="J503" s="206"/>
      <c r="K503" s="206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151</v>
      </c>
      <c r="AU503" s="216" t="s">
        <v>84</v>
      </c>
      <c r="AV503" s="11" t="s">
        <v>84</v>
      </c>
      <c r="AW503" s="11" t="s">
        <v>38</v>
      </c>
      <c r="AX503" s="11" t="s">
        <v>74</v>
      </c>
      <c r="AY503" s="216" t="s">
        <v>142</v>
      </c>
    </row>
    <row r="504" spans="2:51" s="11" customFormat="1" ht="13.5">
      <c r="B504" s="205"/>
      <c r="C504" s="206"/>
      <c r="D504" s="207" t="s">
        <v>151</v>
      </c>
      <c r="E504" s="208" t="s">
        <v>23</v>
      </c>
      <c r="F504" s="209" t="s">
        <v>471</v>
      </c>
      <c r="G504" s="206"/>
      <c r="H504" s="210">
        <v>-1.6</v>
      </c>
      <c r="I504" s="211"/>
      <c r="J504" s="206"/>
      <c r="K504" s="206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151</v>
      </c>
      <c r="AU504" s="216" t="s">
        <v>84</v>
      </c>
      <c r="AV504" s="11" t="s">
        <v>84</v>
      </c>
      <c r="AW504" s="11" t="s">
        <v>38</v>
      </c>
      <c r="AX504" s="11" t="s">
        <v>74</v>
      </c>
      <c r="AY504" s="216" t="s">
        <v>142</v>
      </c>
    </row>
    <row r="505" spans="2:51" s="11" customFormat="1" ht="13.5">
      <c r="B505" s="205"/>
      <c r="C505" s="206"/>
      <c r="D505" s="207" t="s">
        <v>151</v>
      </c>
      <c r="E505" s="208" t="s">
        <v>23</v>
      </c>
      <c r="F505" s="209" t="s">
        <v>472</v>
      </c>
      <c r="G505" s="206"/>
      <c r="H505" s="210">
        <v>-1.84</v>
      </c>
      <c r="I505" s="211"/>
      <c r="J505" s="206"/>
      <c r="K505" s="206"/>
      <c r="L505" s="212"/>
      <c r="M505" s="213"/>
      <c r="N505" s="214"/>
      <c r="O505" s="214"/>
      <c r="P505" s="214"/>
      <c r="Q505" s="214"/>
      <c r="R505" s="214"/>
      <c r="S505" s="214"/>
      <c r="T505" s="215"/>
      <c r="AT505" s="216" t="s">
        <v>151</v>
      </c>
      <c r="AU505" s="216" t="s">
        <v>84</v>
      </c>
      <c r="AV505" s="11" t="s">
        <v>84</v>
      </c>
      <c r="AW505" s="11" t="s">
        <v>38</v>
      </c>
      <c r="AX505" s="11" t="s">
        <v>74</v>
      </c>
      <c r="AY505" s="216" t="s">
        <v>142</v>
      </c>
    </row>
    <row r="506" spans="2:51" s="12" customFormat="1" ht="13.5">
      <c r="B506" s="217"/>
      <c r="C506" s="218"/>
      <c r="D506" s="207" t="s">
        <v>151</v>
      </c>
      <c r="E506" s="219" t="s">
        <v>23</v>
      </c>
      <c r="F506" s="220" t="s">
        <v>155</v>
      </c>
      <c r="G506" s="218"/>
      <c r="H506" s="221">
        <v>74.208</v>
      </c>
      <c r="I506" s="222"/>
      <c r="J506" s="218"/>
      <c r="K506" s="218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151</v>
      </c>
      <c r="AU506" s="227" t="s">
        <v>84</v>
      </c>
      <c r="AV506" s="12" t="s">
        <v>156</v>
      </c>
      <c r="AW506" s="12" t="s">
        <v>38</v>
      </c>
      <c r="AX506" s="12" t="s">
        <v>74</v>
      </c>
      <c r="AY506" s="227" t="s">
        <v>142</v>
      </c>
    </row>
    <row r="507" spans="2:51" s="11" customFormat="1" ht="13.5">
      <c r="B507" s="205"/>
      <c r="C507" s="206"/>
      <c r="D507" s="207" t="s">
        <v>151</v>
      </c>
      <c r="E507" s="208" t="s">
        <v>23</v>
      </c>
      <c r="F507" s="209" t="s">
        <v>625</v>
      </c>
      <c r="G507" s="206"/>
      <c r="H507" s="210">
        <v>66.02</v>
      </c>
      <c r="I507" s="211"/>
      <c r="J507" s="206"/>
      <c r="K507" s="206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151</v>
      </c>
      <c r="AU507" s="216" t="s">
        <v>84</v>
      </c>
      <c r="AV507" s="11" t="s">
        <v>84</v>
      </c>
      <c r="AW507" s="11" t="s">
        <v>38</v>
      </c>
      <c r="AX507" s="11" t="s">
        <v>74</v>
      </c>
      <c r="AY507" s="216" t="s">
        <v>142</v>
      </c>
    </row>
    <row r="508" spans="2:51" s="12" customFormat="1" ht="13.5">
      <c r="B508" s="217"/>
      <c r="C508" s="218"/>
      <c r="D508" s="207" t="s">
        <v>151</v>
      </c>
      <c r="E508" s="219" t="s">
        <v>23</v>
      </c>
      <c r="F508" s="220" t="s">
        <v>155</v>
      </c>
      <c r="G508" s="218"/>
      <c r="H508" s="221">
        <v>66.02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151</v>
      </c>
      <c r="AU508" s="227" t="s">
        <v>84</v>
      </c>
      <c r="AV508" s="12" t="s">
        <v>156</v>
      </c>
      <c r="AW508" s="12" t="s">
        <v>38</v>
      </c>
      <c r="AX508" s="12" t="s">
        <v>74</v>
      </c>
      <c r="AY508" s="227" t="s">
        <v>142</v>
      </c>
    </row>
    <row r="509" spans="2:51" s="14" customFormat="1" ht="13.5">
      <c r="B509" s="243"/>
      <c r="C509" s="244"/>
      <c r="D509" s="207" t="s">
        <v>151</v>
      </c>
      <c r="E509" s="245" t="s">
        <v>23</v>
      </c>
      <c r="F509" s="246" t="s">
        <v>626</v>
      </c>
      <c r="G509" s="244"/>
      <c r="H509" s="247" t="s">
        <v>23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AT509" s="253" t="s">
        <v>151</v>
      </c>
      <c r="AU509" s="253" t="s">
        <v>84</v>
      </c>
      <c r="AV509" s="14" t="s">
        <v>79</v>
      </c>
      <c r="AW509" s="14" t="s">
        <v>38</v>
      </c>
      <c r="AX509" s="14" t="s">
        <v>74</v>
      </c>
      <c r="AY509" s="253" t="s">
        <v>142</v>
      </c>
    </row>
    <row r="510" spans="2:51" s="11" customFormat="1" ht="13.5">
      <c r="B510" s="205"/>
      <c r="C510" s="206"/>
      <c r="D510" s="207" t="s">
        <v>151</v>
      </c>
      <c r="E510" s="208" t="s">
        <v>23</v>
      </c>
      <c r="F510" s="209" t="s">
        <v>627</v>
      </c>
      <c r="G510" s="206"/>
      <c r="H510" s="210">
        <v>14.04</v>
      </c>
      <c r="I510" s="211"/>
      <c r="J510" s="206"/>
      <c r="K510" s="206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151</v>
      </c>
      <c r="AU510" s="216" t="s">
        <v>84</v>
      </c>
      <c r="AV510" s="11" t="s">
        <v>84</v>
      </c>
      <c r="AW510" s="11" t="s">
        <v>38</v>
      </c>
      <c r="AX510" s="11" t="s">
        <v>74</v>
      </c>
      <c r="AY510" s="216" t="s">
        <v>142</v>
      </c>
    </row>
    <row r="511" spans="2:51" s="11" customFormat="1" ht="13.5">
      <c r="B511" s="205"/>
      <c r="C511" s="206"/>
      <c r="D511" s="207" t="s">
        <v>151</v>
      </c>
      <c r="E511" s="208" t="s">
        <v>23</v>
      </c>
      <c r="F511" s="209" t="s">
        <v>628</v>
      </c>
      <c r="G511" s="206"/>
      <c r="H511" s="210">
        <v>14.04</v>
      </c>
      <c r="I511" s="211"/>
      <c r="J511" s="206"/>
      <c r="K511" s="206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151</v>
      </c>
      <c r="AU511" s="216" t="s">
        <v>84</v>
      </c>
      <c r="AV511" s="11" t="s">
        <v>84</v>
      </c>
      <c r="AW511" s="11" t="s">
        <v>38</v>
      </c>
      <c r="AX511" s="11" t="s">
        <v>74</v>
      </c>
      <c r="AY511" s="216" t="s">
        <v>142</v>
      </c>
    </row>
    <row r="512" spans="2:51" s="11" customFormat="1" ht="13.5">
      <c r="B512" s="205"/>
      <c r="C512" s="206"/>
      <c r="D512" s="207" t="s">
        <v>151</v>
      </c>
      <c r="E512" s="208" t="s">
        <v>23</v>
      </c>
      <c r="F512" s="209" t="s">
        <v>629</v>
      </c>
      <c r="G512" s="206"/>
      <c r="H512" s="210">
        <v>0.204</v>
      </c>
      <c r="I512" s="211"/>
      <c r="J512" s="206"/>
      <c r="K512" s="206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151</v>
      </c>
      <c r="AU512" s="216" t="s">
        <v>84</v>
      </c>
      <c r="AV512" s="11" t="s">
        <v>84</v>
      </c>
      <c r="AW512" s="11" t="s">
        <v>38</v>
      </c>
      <c r="AX512" s="11" t="s">
        <v>74</v>
      </c>
      <c r="AY512" s="216" t="s">
        <v>142</v>
      </c>
    </row>
    <row r="513" spans="2:51" s="11" customFormat="1" ht="13.5">
      <c r="B513" s="205"/>
      <c r="C513" s="206"/>
      <c r="D513" s="207" t="s">
        <v>151</v>
      </c>
      <c r="E513" s="208" t="s">
        <v>23</v>
      </c>
      <c r="F513" s="209" t="s">
        <v>630</v>
      </c>
      <c r="G513" s="206"/>
      <c r="H513" s="210">
        <v>0.204</v>
      </c>
      <c r="I513" s="211"/>
      <c r="J513" s="206"/>
      <c r="K513" s="206"/>
      <c r="L513" s="212"/>
      <c r="M513" s="213"/>
      <c r="N513" s="214"/>
      <c r="O513" s="214"/>
      <c r="P513" s="214"/>
      <c r="Q513" s="214"/>
      <c r="R513" s="214"/>
      <c r="S513" s="214"/>
      <c r="T513" s="215"/>
      <c r="AT513" s="216" t="s">
        <v>151</v>
      </c>
      <c r="AU513" s="216" t="s">
        <v>84</v>
      </c>
      <c r="AV513" s="11" t="s">
        <v>84</v>
      </c>
      <c r="AW513" s="11" t="s">
        <v>38</v>
      </c>
      <c r="AX513" s="11" t="s">
        <v>74</v>
      </c>
      <c r="AY513" s="216" t="s">
        <v>142</v>
      </c>
    </row>
    <row r="514" spans="2:51" s="13" customFormat="1" ht="13.5">
      <c r="B514" s="228"/>
      <c r="C514" s="229"/>
      <c r="D514" s="230" t="s">
        <v>151</v>
      </c>
      <c r="E514" s="231" t="s">
        <v>23</v>
      </c>
      <c r="F514" s="232" t="s">
        <v>158</v>
      </c>
      <c r="G514" s="229"/>
      <c r="H514" s="233">
        <v>636.803</v>
      </c>
      <c r="I514" s="234"/>
      <c r="J514" s="229"/>
      <c r="K514" s="229"/>
      <c r="L514" s="235"/>
      <c r="M514" s="236"/>
      <c r="N514" s="237"/>
      <c r="O514" s="237"/>
      <c r="P514" s="237"/>
      <c r="Q514" s="237"/>
      <c r="R514" s="237"/>
      <c r="S514" s="237"/>
      <c r="T514" s="238"/>
      <c r="AT514" s="239" t="s">
        <v>151</v>
      </c>
      <c r="AU514" s="239" t="s">
        <v>84</v>
      </c>
      <c r="AV514" s="13" t="s">
        <v>149</v>
      </c>
      <c r="AW514" s="13" t="s">
        <v>38</v>
      </c>
      <c r="AX514" s="13" t="s">
        <v>79</v>
      </c>
      <c r="AY514" s="239" t="s">
        <v>142</v>
      </c>
    </row>
    <row r="515" spans="2:65" s="1" customFormat="1" ht="22.5" customHeight="1">
      <c r="B515" s="42"/>
      <c r="C515" s="193" t="s">
        <v>631</v>
      </c>
      <c r="D515" s="193" t="s">
        <v>144</v>
      </c>
      <c r="E515" s="194" t="s">
        <v>632</v>
      </c>
      <c r="F515" s="195" t="s">
        <v>633</v>
      </c>
      <c r="G515" s="196" t="s">
        <v>147</v>
      </c>
      <c r="H515" s="197">
        <v>114.375</v>
      </c>
      <c r="I515" s="198"/>
      <c r="J515" s="199">
        <f>ROUND(I515*H515,2)</f>
        <v>0</v>
      </c>
      <c r="K515" s="195" t="s">
        <v>148</v>
      </c>
      <c r="L515" s="62"/>
      <c r="M515" s="200" t="s">
        <v>23</v>
      </c>
      <c r="N515" s="201" t="s">
        <v>45</v>
      </c>
      <c r="O515" s="43"/>
      <c r="P515" s="202">
        <f>O515*H515</f>
        <v>0</v>
      </c>
      <c r="Q515" s="202">
        <v>0.00012</v>
      </c>
      <c r="R515" s="202">
        <f>Q515*H515</f>
        <v>0.013725000000000001</v>
      </c>
      <c r="S515" s="202">
        <v>0</v>
      </c>
      <c r="T515" s="203">
        <f>S515*H515</f>
        <v>0</v>
      </c>
      <c r="AR515" s="24" t="s">
        <v>149</v>
      </c>
      <c r="AT515" s="24" t="s">
        <v>144</v>
      </c>
      <c r="AU515" s="24" t="s">
        <v>84</v>
      </c>
      <c r="AY515" s="24" t="s">
        <v>142</v>
      </c>
      <c r="BE515" s="204">
        <f>IF(N515="základní",J515,0)</f>
        <v>0</v>
      </c>
      <c r="BF515" s="204">
        <f>IF(N515="snížená",J515,0)</f>
        <v>0</v>
      </c>
      <c r="BG515" s="204">
        <f>IF(N515="zákl. přenesená",J515,0)</f>
        <v>0</v>
      </c>
      <c r="BH515" s="204">
        <f>IF(N515="sníž. přenesená",J515,0)</f>
        <v>0</v>
      </c>
      <c r="BI515" s="204">
        <f>IF(N515="nulová",J515,0)</f>
        <v>0</v>
      </c>
      <c r="BJ515" s="24" t="s">
        <v>79</v>
      </c>
      <c r="BK515" s="204">
        <f>ROUND(I515*H515,2)</f>
        <v>0</v>
      </c>
      <c r="BL515" s="24" t="s">
        <v>149</v>
      </c>
      <c r="BM515" s="24" t="s">
        <v>634</v>
      </c>
    </row>
    <row r="516" spans="2:51" s="14" customFormat="1" ht="13.5">
      <c r="B516" s="243"/>
      <c r="C516" s="244"/>
      <c r="D516" s="207" t="s">
        <v>151</v>
      </c>
      <c r="E516" s="245" t="s">
        <v>23</v>
      </c>
      <c r="F516" s="246" t="s">
        <v>423</v>
      </c>
      <c r="G516" s="244"/>
      <c r="H516" s="247" t="s">
        <v>23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AT516" s="253" t="s">
        <v>151</v>
      </c>
      <c r="AU516" s="253" t="s">
        <v>84</v>
      </c>
      <c r="AV516" s="14" t="s">
        <v>79</v>
      </c>
      <c r="AW516" s="14" t="s">
        <v>38</v>
      </c>
      <c r="AX516" s="14" t="s">
        <v>74</v>
      </c>
      <c r="AY516" s="253" t="s">
        <v>142</v>
      </c>
    </row>
    <row r="517" spans="2:51" s="11" customFormat="1" ht="13.5">
      <c r="B517" s="205"/>
      <c r="C517" s="206"/>
      <c r="D517" s="207" t="s">
        <v>151</v>
      </c>
      <c r="E517" s="208" t="s">
        <v>23</v>
      </c>
      <c r="F517" s="209" t="s">
        <v>635</v>
      </c>
      <c r="G517" s="206"/>
      <c r="H517" s="210">
        <v>53.175</v>
      </c>
      <c r="I517" s="211"/>
      <c r="J517" s="206"/>
      <c r="K517" s="206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151</v>
      </c>
      <c r="AU517" s="216" t="s">
        <v>84</v>
      </c>
      <c r="AV517" s="11" t="s">
        <v>84</v>
      </c>
      <c r="AW517" s="11" t="s">
        <v>38</v>
      </c>
      <c r="AX517" s="11" t="s">
        <v>74</v>
      </c>
      <c r="AY517" s="216" t="s">
        <v>142</v>
      </c>
    </row>
    <row r="518" spans="2:51" s="11" customFormat="1" ht="13.5">
      <c r="B518" s="205"/>
      <c r="C518" s="206"/>
      <c r="D518" s="207" t="s">
        <v>151</v>
      </c>
      <c r="E518" s="208" t="s">
        <v>23</v>
      </c>
      <c r="F518" s="209" t="s">
        <v>636</v>
      </c>
      <c r="G518" s="206"/>
      <c r="H518" s="210">
        <v>50.4</v>
      </c>
      <c r="I518" s="211"/>
      <c r="J518" s="206"/>
      <c r="K518" s="206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151</v>
      </c>
      <c r="AU518" s="216" t="s">
        <v>84</v>
      </c>
      <c r="AV518" s="11" t="s">
        <v>84</v>
      </c>
      <c r="AW518" s="11" t="s">
        <v>38</v>
      </c>
      <c r="AX518" s="11" t="s">
        <v>74</v>
      </c>
      <c r="AY518" s="216" t="s">
        <v>142</v>
      </c>
    </row>
    <row r="519" spans="2:51" s="11" customFormat="1" ht="13.5">
      <c r="B519" s="205"/>
      <c r="C519" s="206"/>
      <c r="D519" s="207" t="s">
        <v>151</v>
      </c>
      <c r="E519" s="208" t="s">
        <v>23</v>
      </c>
      <c r="F519" s="209" t="s">
        <v>637</v>
      </c>
      <c r="G519" s="206"/>
      <c r="H519" s="210">
        <v>3.6</v>
      </c>
      <c r="I519" s="211"/>
      <c r="J519" s="206"/>
      <c r="K519" s="206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151</v>
      </c>
      <c r="AU519" s="216" t="s">
        <v>84</v>
      </c>
      <c r="AV519" s="11" t="s">
        <v>84</v>
      </c>
      <c r="AW519" s="11" t="s">
        <v>38</v>
      </c>
      <c r="AX519" s="11" t="s">
        <v>74</v>
      </c>
      <c r="AY519" s="216" t="s">
        <v>142</v>
      </c>
    </row>
    <row r="520" spans="2:51" s="11" customFormat="1" ht="13.5">
      <c r="B520" s="205"/>
      <c r="C520" s="206"/>
      <c r="D520" s="207" t="s">
        <v>151</v>
      </c>
      <c r="E520" s="208" t="s">
        <v>23</v>
      </c>
      <c r="F520" s="209" t="s">
        <v>638</v>
      </c>
      <c r="G520" s="206"/>
      <c r="H520" s="210">
        <v>7.2</v>
      </c>
      <c r="I520" s="211"/>
      <c r="J520" s="206"/>
      <c r="K520" s="206"/>
      <c r="L520" s="212"/>
      <c r="M520" s="213"/>
      <c r="N520" s="214"/>
      <c r="O520" s="214"/>
      <c r="P520" s="214"/>
      <c r="Q520" s="214"/>
      <c r="R520" s="214"/>
      <c r="S520" s="214"/>
      <c r="T520" s="215"/>
      <c r="AT520" s="216" t="s">
        <v>151</v>
      </c>
      <c r="AU520" s="216" t="s">
        <v>84</v>
      </c>
      <c r="AV520" s="11" t="s">
        <v>84</v>
      </c>
      <c r="AW520" s="11" t="s">
        <v>38</v>
      </c>
      <c r="AX520" s="11" t="s">
        <v>74</v>
      </c>
      <c r="AY520" s="216" t="s">
        <v>142</v>
      </c>
    </row>
    <row r="521" spans="2:51" s="13" customFormat="1" ht="13.5">
      <c r="B521" s="228"/>
      <c r="C521" s="229"/>
      <c r="D521" s="230" t="s">
        <v>151</v>
      </c>
      <c r="E521" s="231" t="s">
        <v>23</v>
      </c>
      <c r="F521" s="232" t="s">
        <v>158</v>
      </c>
      <c r="G521" s="229"/>
      <c r="H521" s="233">
        <v>114.375</v>
      </c>
      <c r="I521" s="234"/>
      <c r="J521" s="229"/>
      <c r="K521" s="229"/>
      <c r="L521" s="235"/>
      <c r="M521" s="236"/>
      <c r="N521" s="237"/>
      <c r="O521" s="237"/>
      <c r="P521" s="237"/>
      <c r="Q521" s="237"/>
      <c r="R521" s="237"/>
      <c r="S521" s="237"/>
      <c r="T521" s="238"/>
      <c r="AT521" s="239" t="s">
        <v>151</v>
      </c>
      <c r="AU521" s="239" t="s">
        <v>84</v>
      </c>
      <c r="AV521" s="13" t="s">
        <v>149</v>
      </c>
      <c r="AW521" s="13" t="s">
        <v>38</v>
      </c>
      <c r="AX521" s="13" t="s">
        <v>79</v>
      </c>
      <c r="AY521" s="239" t="s">
        <v>142</v>
      </c>
    </row>
    <row r="522" spans="2:65" s="1" customFormat="1" ht="22.5" customHeight="1">
      <c r="B522" s="42"/>
      <c r="C522" s="193" t="s">
        <v>639</v>
      </c>
      <c r="D522" s="193" t="s">
        <v>144</v>
      </c>
      <c r="E522" s="194" t="s">
        <v>640</v>
      </c>
      <c r="F522" s="195" t="s">
        <v>641</v>
      </c>
      <c r="G522" s="196" t="s">
        <v>147</v>
      </c>
      <c r="H522" s="197">
        <v>83.856</v>
      </c>
      <c r="I522" s="198"/>
      <c r="J522" s="199">
        <f>ROUND(I522*H522,2)</f>
        <v>0</v>
      </c>
      <c r="K522" s="195" t="s">
        <v>148</v>
      </c>
      <c r="L522" s="62"/>
      <c r="M522" s="200" t="s">
        <v>23</v>
      </c>
      <c r="N522" s="201" t="s">
        <v>45</v>
      </c>
      <c r="O522" s="43"/>
      <c r="P522" s="202">
        <f>O522*H522</f>
        <v>0</v>
      </c>
      <c r="Q522" s="202">
        <v>0</v>
      </c>
      <c r="R522" s="202">
        <f>Q522*H522</f>
        <v>0</v>
      </c>
      <c r="S522" s="202">
        <v>0</v>
      </c>
      <c r="T522" s="203">
        <f>S522*H522</f>
        <v>0</v>
      </c>
      <c r="AR522" s="24" t="s">
        <v>149</v>
      </c>
      <c r="AT522" s="24" t="s">
        <v>144</v>
      </c>
      <c r="AU522" s="24" t="s">
        <v>84</v>
      </c>
      <c r="AY522" s="24" t="s">
        <v>142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24" t="s">
        <v>79</v>
      </c>
      <c r="BK522" s="204">
        <f>ROUND(I522*H522,2)</f>
        <v>0</v>
      </c>
      <c r="BL522" s="24" t="s">
        <v>149</v>
      </c>
      <c r="BM522" s="24" t="s">
        <v>642</v>
      </c>
    </row>
    <row r="523" spans="2:51" s="14" customFormat="1" ht="13.5">
      <c r="B523" s="243"/>
      <c r="C523" s="244"/>
      <c r="D523" s="207" t="s">
        <v>151</v>
      </c>
      <c r="E523" s="245" t="s">
        <v>23</v>
      </c>
      <c r="F523" s="246" t="s">
        <v>381</v>
      </c>
      <c r="G523" s="244"/>
      <c r="H523" s="247" t="s">
        <v>23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AT523" s="253" t="s">
        <v>151</v>
      </c>
      <c r="AU523" s="253" t="s">
        <v>84</v>
      </c>
      <c r="AV523" s="14" t="s">
        <v>79</v>
      </c>
      <c r="AW523" s="14" t="s">
        <v>38</v>
      </c>
      <c r="AX523" s="14" t="s">
        <v>74</v>
      </c>
      <c r="AY523" s="253" t="s">
        <v>142</v>
      </c>
    </row>
    <row r="524" spans="2:51" s="11" customFormat="1" ht="13.5">
      <c r="B524" s="205"/>
      <c r="C524" s="206"/>
      <c r="D524" s="207" t="s">
        <v>151</v>
      </c>
      <c r="E524" s="208" t="s">
        <v>23</v>
      </c>
      <c r="F524" s="209" t="s">
        <v>382</v>
      </c>
      <c r="G524" s="206"/>
      <c r="H524" s="210">
        <v>31.488</v>
      </c>
      <c r="I524" s="211"/>
      <c r="J524" s="206"/>
      <c r="K524" s="206"/>
      <c r="L524" s="212"/>
      <c r="M524" s="213"/>
      <c r="N524" s="214"/>
      <c r="O524" s="214"/>
      <c r="P524" s="214"/>
      <c r="Q524" s="214"/>
      <c r="R524" s="214"/>
      <c r="S524" s="214"/>
      <c r="T524" s="215"/>
      <c r="AT524" s="216" t="s">
        <v>151</v>
      </c>
      <c r="AU524" s="216" t="s">
        <v>84</v>
      </c>
      <c r="AV524" s="11" t="s">
        <v>84</v>
      </c>
      <c r="AW524" s="11" t="s">
        <v>38</v>
      </c>
      <c r="AX524" s="11" t="s">
        <v>74</v>
      </c>
      <c r="AY524" s="216" t="s">
        <v>142</v>
      </c>
    </row>
    <row r="525" spans="2:51" s="11" customFormat="1" ht="13.5">
      <c r="B525" s="205"/>
      <c r="C525" s="206"/>
      <c r="D525" s="207" t="s">
        <v>151</v>
      </c>
      <c r="E525" s="208" t="s">
        <v>23</v>
      </c>
      <c r="F525" s="209" t="s">
        <v>383</v>
      </c>
      <c r="G525" s="206"/>
      <c r="H525" s="210">
        <v>31.472</v>
      </c>
      <c r="I525" s="211"/>
      <c r="J525" s="206"/>
      <c r="K525" s="206"/>
      <c r="L525" s="212"/>
      <c r="M525" s="213"/>
      <c r="N525" s="214"/>
      <c r="O525" s="214"/>
      <c r="P525" s="214"/>
      <c r="Q525" s="214"/>
      <c r="R525" s="214"/>
      <c r="S525" s="214"/>
      <c r="T525" s="215"/>
      <c r="AT525" s="216" t="s">
        <v>151</v>
      </c>
      <c r="AU525" s="216" t="s">
        <v>84</v>
      </c>
      <c r="AV525" s="11" t="s">
        <v>84</v>
      </c>
      <c r="AW525" s="11" t="s">
        <v>38</v>
      </c>
      <c r="AX525" s="11" t="s">
        <v>74</v>
      </c>
      <c r="AY525" s="216" t="s">
        <v>142</v>
      </c>
    </row>
    <row r="526" spans="2:51" s="11" customFormat="1" ht="13.5">
      <c r="B526" s="205"/>
      <c r="C526" s="206"/>
      <c r="D526" s="207" t="s">
        <v>151</v>
      </c>
      <c r="E526" s="208" t="s">
        <v>23</v>
      </c>
      <c r="F526" s="209" t="s">
        <v>384</v>
      </c>
      <c r="G526" s="206"/>
      <c r="H526" s="210">
        <v>10.688</v>
      </c>
      <c r="I526" s="211"/>
      <c r="J526" s="206"/>
      <c r="K526" s="206"/>
      <c r="L526" s="212"/>
      <c r="M526" s="213"/>
      <c r="N526" s="214"/>
      <c r="O526" s="214"/>
      <c r="P526" s="214"/>
      <c r="Q526" s="214"/>
      <c r="R526" s="214"/>
      <c r="S526" s="214"/>
      <c r="T526" s="215"/>
      <c r="AT526" s="216" t="s">
        <v>151</v>
      </c>
      <c r="AU526" s="216" t="s">
        <v>84</v>
      </c>
      <c r="AV526" s="11" t="s">
        <v>84</v>
      </c>
      <c r="AW526" s="11" t="s">
        <v>38</v>
      </c>
      <c r="AX526" s="11" t="s">
        <v>74</v>
      </c>
      <c r="AY526" s="216" t="s">
        <v>142</v>
      </c>
    </row>
    <row r="527" spans="2:51" s="11" customFormat="1" ht="13.5">
      <c r="B527" s="205"/>
      <c r="C527" s="206"/>
      <c r="D527" s="207" t="s">
        <v>151</v>
      </c>
      <c r="E527" s="208" t="s">
        <v>23</v>
      </c>
      <c r="F527" s="209" t="s">
        <v>385</v>
      </c>
      <c r="G527" s="206"/>
      <c r="H527" s="210">
        <v>10.208</v>
      </c>
      <c r="I527" s="211"/>
      <c r="J527" s="206"/>
      <c r="K527" s="206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151</v>
      </c>
      <c r="AU527" s="216" t="s">
        <v>84</v>
      </c>
      <c r="AV527" s="11" t="s">
        <v>84</v>
      </c>
      <c r="AW527" s="11" t="s">
        <v>38</v>
      </c>
      <c r="AX527" s="11" t="s">
        <v>74</v>
      </c>
      <c r="AY527" s="216" t="s">
        <v>142</v>
      </c>
    </row>
    <row r="528" spans="2:51" s="13" customFormat="1" ht="13.5">
      <c r="B528" s="228"/>
      <c r="C528" s="229"/>
      <c r="D528" s="230" t="s">
        <v>151</v>
      </c>
      <c r="E528" s="231" t="s">
        <v>23</v>
      </c>
      <c r="F528" s="232" t="s">
        <v>158</v>
      </c>
      <c r="G528" s="229"/>
      <c r="H528" s="233">
        <v>83.856</v>
      </c>
      <c r="I528" s="234"/>
      <c r="J528" s="229"/>
      <c r="K528" s="229"/>
      <c r="L528" s="235"/>
      <c r="M528" s="236"/>
      <c r="N528" s="237"/>
      <c r="O528" s="237"/>
      <c r="P528" s="237"/>
      <c r="Q528" s="237"/>
      <c r="R528" s="237"/>
      <c r="S528" s="237"/>
      <c r="T528" s="238"/>
      <c r="AT528" s="239" t="s">
        <v>151</v>
      </c>
      <c r="AU528" s="239" t="s">
        <v>84</v>
      </c>
      <c r="AV528" s="13" t="s">
        <v>149</v>
      </c>
      <c r="AW528" s="13" t="s">
        <v>38</v>
      </c>
      <c r="AX528" s="13" t="s">
        <v>79</v>
      </c>
      <c r="AY528" s="239" t="s">
        <v>142</v>
      </c>
    </row>
    <row r="529" spans="2:65" s="1" customFormat="1" ht="31.5" customHeight="1">
      <c r="B529" s="42"/>
      <c r="C529" s="193" t="s">
        <v>643</v>
      </c>
      <c r="D529" s="193" t="s">
        <v>144</v>
      </c>
      <c r="E529" s="194" t="s">
        <v>644</v>
      </c>
      <c r="F529" s="195" t="s">
        <v>645</v>
      </c>
      <c r="G529" s="196" t="s">
        <v>147</v>
      </c>
      <c r="H529" s="197">
        <v>600.849</v>
      </c>
      <c r="I529" s="198"/>
      <c r="J529" s="199">
        <f>ROUND(I529*H529,2)</f>
        <v>0</v>
      </c>
      <c r="K529" s="195" t="s">
        <v>148</v>
      </c>
      <c r="L529" s="62"/>
      <c r="M529" s="200" t="s">
        <v>23</v>
      </c>
      <c r="N529" s="201" t="s">
        <v>45</v>
      </c>
      <c r="O529" s="43"/>
      <c r="P529" s="202">
        <f>O529*H529</f>
        <v>0</v>
      </c>
      <c r="Q529" s="202">
        <v>0.00032</v>
      </c>
      <c r="R529" s="202">
        <f>Q529*H529</f>
        <v>0.19227168000000003</v>
      </c>
      <c r="S529" s="202">
        <v>0</v>
      </c>
      <c r="T529" s="203">
        <f>S529*H529</f>
        <v>0</v>
      </c>
      <c r="AR529" s="24" t="s">
        <v>149</v>
      </c>
      <c r="AT529" s="24" t="s">
        <v>144</v>
      </c>
      <c r="AU529" s="24" t="s">
        <v>84</v>
      </c>
      <c r="AY529" s="24" t="s">
        <v>142</v>
      </c>
      <c r="BE529" s="204">
        <f>IF(N529="základní",J529,0)</f>
        <v>0</v>
      </c>
      <c r="BF529" s="204">
        <f>IF(N529="snížená",J529,0)</f>
        <v>0</v>
      </c>
      <c r="BG529" s="204">
        <f>IF(N529="zákl. přenesená",J529,0)</f>
        <v>0</v>
      </c>
      <c r="BH529" s="204">
        <f>IF(N529="sníž. přenesená",J529,0)</f>
        <v>0</v>
      </c>
      <c r="BI529" s="204">
        <f>IF(N529="nulová",J529,0)</f>
        <v>0</v>
      </c>
      <c r="BJ529" s="24" t="s">
        <v>79</v>
      </c>
      <c r="BK529" s="204">
        <f>ROUND(I529*H529,2)</f>
        <v>0</v>
      </c>
      <c r="BL529" s="24" t="s">
        <v>149</v>
      </c>
      <c r="BM529" s="24" t="s">
        <v>646</v>
      </c>
    </row>
    <row r="530" spans="2:51" s="11" customFormat="1" ht="13.5">
      <c r="B530" s="205"/>
      <c r="C530" s="206"/>
      <c r="D530" s="207" t="s">
        <v>151</v>
      </c>
      <c r="E530" s="208" t="s">
        <v>23</v>
      </c>
      <c r="F530" s="209" t="s">
        <v>647</v>
      </c>
      <c r="G530" s="206"/>
      <c r="H530" s="210">
        <v>238.664</v>
      </c>
      <c r="I530" s="211"/>
      <c r="J530" s="206"/>
      <c r="K530" s="206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151</v>
      </c>
      <c r="AU530" s="216" t="s">
        <v>84</v>
      </c>
      <c r="AV530" s="11" t="s">
        <v>84</v>
      </c>
      <c r="AW530" s="11" t="s">
        <v>38</v>
      </c>
      <c r="AX530" s="11" t="s">
        <v>74</v>
      </c>
      <c r="AY530" s="216" t="s">
        <v>142</v>
      </c>
    </row>
    <row r="531" spans="2:51" s="11" customFormat="1" ht="13.5">
      <c r="B531" s="205"/>
      <c r="C531" s="206"/>
      <c r="D531" s="207" t="s">
        <v>151</v>
      </c>
      <c r="E531" s="208" t="s">
        <v>23</v>
      </c>
      <c r="F531" s="209" t="s">
        <v>458</v>
      </c>
      <c r="G531" s="206"/>
      <c r="H531" s="210">
        <v>-42.12</v>
      </c>
      <c r="I531" s="211"/>
      <c r="J531" s="206"/>
      <c r="K531" s="206"/>
      <c r="L531" s="212"/>
      <c r="M531" s="213"/>
      <c r="N531" s="214"/>
      <c r="O531" s="214"/>
      <c r="P531" s="214"/>
      <c r="Q531" s="214"/>
      <c r="R531" s="214"/>
      <c r="S531" s="214"/>
      <c r="T531" s="215"/>
      <c r="AT531" s="216" t="s">
        <v>151</v>
      </c>
      <c r="AU531" s="216" t="s">
        <v>84</v>
      </c>
      <c r="AV531" s="11" t="s">
        <v>84</v>
      </c>
      <c r="AW531" s="11" t="s">
        <v>38</v>
      </c>
      <c r="AX531" s="11" t="s">
        <v>74</v>
      </c>
      <c r="AY531" s="216" t="s">
        <v>142</v>
      </c>
    </row>
    <row r="532" spans="2:51" s="11" customFormat="1" ht="13.5">
      <c r="B532" s="205"/>
      <c r="C532" s="206"/>
      <c r="D532" s="207" t="s">
        <v>151</v>
      </c>
      <c r="E532" s="208" t="s">
        <v>23</v>
      </c>
      <c r="F532" s="209" t="s">
        <v>648</v>
      </c>
      <c r="G532" s="206"/>
      <c r="H532" s="210">
        <v>-5.655</v>
      </c>
      <c r="I532" s="211"/>
      <c r="J532" s="206"/>
      <c r="K532" s="206"/>
      <c r="L532" s="212"/>
      <c r="M532" s="213"/>
      <c r="N532" s="214"/>
      <c r="O532" s="214"/>
      <c r="P532" s="214"/>
      <c r="Q532" s="214"/>
      <c r="R532" s="214"/>
      <c r="S532" s="214"/>
      <c r="T532" s="215"/>
      <c r="AT532" s="216" t="s">
        <v>151</v>
      </c>
      <c r="AU532" s="216" t="s">
        <v>84</v>
      </c>
      <c r="AV532" s="11" t="s">
        <v>84</v>
      </c>
      <c r="AW532" s="11" t="s">
        <v>38</v>
      </c>
      <c r="AX532" s="11" t="s">
        <v>74</v>
      </c>
      <c r="AY532" s="216" t="s">
        <v>142</v>
      </c>
    </row>
    <row r="533" spans="2:51" s="11" customFormat="1" ht="13.5">
      <c r="B533" s="205"/>
      <c r="C533" s="206"/>
      <c r="D533" s="207" t="s">
        <v>151</v>
      </c>
      <c r="E533" s="208" t="s">
        <v>23</v>
      </c>
      <c r="F533" s="209" t="s">
        <v>460</v>
      </c>
      <c r="G533" s="206"/>
      <c r="H533" s="210">
        <v>-1.8</v>
      </c>
      <c r="I533" s="211"/>
      <c r="J533" s="206"/>
      <c r="K533" s="206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151</v>
      </c>
      <c r="AU533" s="216" t="s">
        <v>84</v>
      </c>
      <c r="AV533" s="11" t="s">
        <v>84</v>
      </c>
      <c r="AW533" s="11" t="s">
        <v>38</v>
      </c>
      <c r="AX533" s="11" t="s">
        <v>74</v>
      </c>
      <c r="AY533" s="216" t="s">
        <v>142</v>
      </c>
    </row>
    <row r="534" spans="2:51" s="11" customFormat="1" ht="13.5">
      <c r="B534" s="205"/>
      <c r="C534" s="206"/>
      <c r="D534" s="207" t="s">
        <v>151</v>
      </c>
      <c r="E534" s="208" t="s">
        <v>23</v>
      </c>
      <c r="F534" s="209" t="s">
        <v>649</v>
      </c>
      <c r="G534" s="206"/>
      <c r="H534" s="210">
        <v>1.522</v>
      </c>
      <c r="I534" s="211"/>
      <c r="J534" s="206"/>
      <c r="K534" s="206"/>
      <c r="L534" s="212"/>
      <c r="M534" s="213"/>
      <c r="N534" s="214"/>
      <c r="O534" s="214"/>
      <c r="P534" s="214"/>
      <c r="Q534" s="214"/>
      <c r="R534" s="214"/>
      <c r="S534" s="214"/>
      <c r="T534" s="215"/>
      <c r="AT534" s="216" t="s">
        <v>151</v>
      </c>
      <c r="AU534" s="216" t="s">
        <v>84</v>
      </c>
      <c r="AV534" s="11" t="s">
        <v>84</v>
      </c>
      <c r="AW534" s="11" t="s">
        <v>38</v>
      </c>
      <c r="AX534" s="11" t="s">
        <v>74</v>
      </c>
      <c r="AY534" s="216" t="s">
        <v>142</v>
      </c>
    </row>
    <row r="535" spans="2:51" s="11" customFormat="1" ht="13.5">
      <c r="B535" s="205"/>
      <c r="C535" s="206"/>
      <c r="D535" s="207" t="s">
        <v>151</v>
      </c>
      <c r="E535" s="208" t="s">
        <v>23</v>
      </c>
      <c r="F535" s="209" t="s">
        <v>650</v>
      </c>
      <c r="G535" s="206"/>
      <c r="H535" s="210">
        <v>1.2</v>
      </c>
      <c r="I535" s="211"/>
      <c r="J535" s="206"/>
      <c r="K535" s="206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151</v>
      </c>
      <c r="AU535" s="216" t="s">
        <v>84</v>
      </c>
      <c r="AV535" s="11" t="s">
        <v>84</v>
      </c>
      <c r="AW535" s="11" t="s">
        <v>38</v>
      </c>
      <c r="AX535" s="11" t="s">
        <v>74</v>
      </c>
      <c r="AY535" s="216" t="s">
        <v>142</v>
      </c>
    </row>
    <row r="536" spans="2:51" s="11" customFormat="1" ht="13.5">
      <c r="B536" s="205"/>
      <c r="C536" s="206"/>
      <c r="D536" s="207" t="s">
        <v>151</v>
      </c>
      <c r="E536" s="208" t="s">
        <v>23</v>
      </c>
      <c r="F536" s="209" t="s">
        <v>651</v>
      </c>
      <c r="G536" s="206"/>
      <c r="H536" s="210">
        <v>14.43</v>
      </c>
      <c r="I536" s="211"/>
      <c r="J536" s="206"/>
      <c r="K536" s="206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151</v>
      </c>
      <c r="AU536" s="216" t="s">
        <v>84</v>
      </c>
      <c r="AV536" s="11" t="s">
        <v>84</v>
      </c>
      <c r="AW536" s="11" t="s">
        <v>38</v>
      </c>
      <c r="AX536" s="11" t="s">
        <v>74</v>
      </c>
      <c r="AY536" s="216" t="s">
        <v>142</v>
      </c>
    </row>
    <row r="537" spans="2:51" s="11" customFormat="1" ht="13.5">
      <c r="B537" s="205"/>
      <c r="C537" s="206"/>
      <c r="D537" s="207" t="s">
        <v>151</v>
      </c>
      <c r="E537" s="208" t="s">
        <v>23</v>
      </c>
      <c r="F537" s="209" t="s">
        <v>652</v>
      </c>
      <c r="G537" s="206"/>
      <c r="H537" s="210">
        <v>0.12</v>
      </c>
      <c r="I537" s="211"/>
      <c r="J537" s="206"/>
      <c r="K537" s="206"/>
      <c r="L537" s="212"/>
      <c r="M537" s="213"/>
      <c r="N537" s="214"/>
      <c r="O537" s="214"/>
      <c r="P537" s="214"/>
      <c r="Q537" s="214"/>
      <c r="R537" s="214"/>
      <c r="S537" s="214"/>
      <c r="T537" s="215"/>
      <c r="AT537" s="216" t="s">
        <v>151</v>
      </c>
      <c r="AU537" s="216" t="s">
        <v>84</v>
      </c>
      <c r="AV537" s="11" t="s">
        <v>84</v>
      </c>
      <c r="AW537" s="11" t="s">
        <v>38</v>
      </c>
      <c r="AX537" s="11" t="s">
        <v>74</v>
      </c>
      <c r="AY537" s="216" t="s">
        <v>142</v>
      </c>
    </row>
    <row r="538" spans="2:51" s="11" customFormat="1" ht="13.5">
      <c r="B538" s="205"/>
      <c r="C538" s="206"/>
      <c r="D538" s="207" t="s">
        <v>151</v>
      </c>
      <c r="E538" s="208" t="s">
        <v>23</v>
      </c>
      <c r="F538" s="209" t="s">
        <v>653</v>
      </c>
      <c r="G538" s="206"/>
      <c r="H538" s="210">
        <v>12.726</v>
      </c>
      <c r="I538" s="211"/>
      <c r="J538" s="206"/>
      <c r="K538" s="206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151</v>
      </c>
      <c r="AU538" s="216" t="s">
        <v>84</v>
      </c>
      <c r="AV538" s="11" t="s">
        <v>84</v>
      </c>
      <c r="AW538" s="11" t="s">
        <v>38</v>
      </c>
      <c r="AX538" s="11" t="s">
        <v>74</v>
      </c>
      <c r="AY538" s="216" t="s">
        <v>142</v>
      </c>
    </row>
    <row r="539" spans="2:51" s="12" customFormat="1" ht="13.5">
      <c r="B539" s="217"/>
      <c r="C539" s="218"/>
      <c r="D539" s="207" t="s">
        <v>151</v>
      </c>
      <c r="E539" s="219" t="s">
        <v>23</v>
      </c>
      <c r="F539" s="220" t="s">
        <v>155</v>
      </c>
      <c r="G539" s="218"/>
      <c r="H539" s="221">
        <v>219.087</v>
      </c>
      <c r="I539" s="222"/>
      <c r="J539" s="218"/>
      <c r="K539" s="218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151</v>
      </c>
      <c r="AU539" s="227" t="s">
        <v>84</v>
      </c>
      <c r="AV539" s="12" t="s">
        <v>156</v>
      </c>
      <c r="AW539" s="12" t="s">
        <v>38</v>
      </c>
      <c r="AX539" s="12" t="s">
        <v>74</v>
      </c>
      <c r="AY539" s="227" t="s">
        <v>142</v>
      </c>
    </row>
    <row r="540" spans="2:51" s="11" customFormat="1" ht="13.5">
      <c r="B540" s="205"/>
      <c r="C540" s="206"/>
      <c r="D540" s="207" t="s">
        <v>151</v>
      </c>
      <c r="E540" s="208" t="s">
        <v>23</v>
      </c>
      <c r="F540" s="209" t="s">
        <v>462</v>
      </c>
      <c r="G540" s="206"/>
      <c r="H540" s="210">
        <v>237.794</v>
      </c>
      <c r="I540" s="211"/>
      <c r="J540" s="206"/>
      <c r="K540" s="206"/>
      <c r="L540" s="212"/>
      <c r="M540" s="213"/>
      <c r="N540" s="214"/>
      <c r="O540" s="214"/>
      <c r="P540" s="214"/>
      <c r="Q540" s="214"/>
      <c r="R540" s="214"/>
      <c r="S540" s="214"/>
      <c r="T540" s="215"/>
      <c r="AT540" s="216" t="s">
        <v>151</v>
      </c>
      <c r="AU540" s="216" t="s">
        <v>84</v>
      </c>
      <c r="AV540" s="11" t="s">
        <v>84</v>
      </c>
      <c r="AW540" s="11" t="s">
        <v>38</v>
      </c>
      <c r="AX540" s="11" t="s">
        <v>74</v>
      </c>
      <c r="AY540" s="216" t="s">
        <v>142</v>
      </c>
    </row>
    <row r="541" spans="2:51" s="11" customFormat="1" ht="13.5">
      <c r="B541" s="205"/>
      <c r="C541" s="206"/>
      <c r="D541" s="207" t="s">
        <v>151</v>
      </c>
      <c r="E541" s="208" t="s">
        <v>23</v>
      </c>
      <c r="F541" s="209" t="s">
        <v>463</v>
      </c>
      <c r="G541" s="206"/>
      <c r="H541" s="210">
        <v>-50.4</v>
      </c>
      <c r="I541" s="211"/>
      <c r="J541" s="206"/>
      <c r="K541" s="206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151</v>
      </c>
      <c r="AU541" s="216" t="s">
        <v>84</v>
      </c>
      <c r="AV541" s="11" t="s">
        <v>84</v>
      </c>
      <c r="AW541" s="11" t="s">
        <v>38</v>
      </c>
      <c r="AX541" s="11" t="s">
        <v>74</v>
      </c>
      <c r="AY541" s="216" t="s">
        <v>142</v>
      </c>
    </row>
    <row r="542" spans="2:51" s="11" customFormat="1" ht="13.5">
      <c r="B542" s="205"/>
      <c r="C542" s="206"/>
      <c r="D542" s="207" t="s">
        <v>151</v>
      </c>
      <c r="E542" s="208" t="s">
        <v>23</v>
      </c>
      <c r="F542" s="209" t="s">
        <v>654</v>
      </c>
      <c r="G542" s="206"/>
      <c r="H542" s="210">
        <v>0.54</v>
      </c>
      <c r="I542" s="211"/>
      <c r="J542" s="206"/>
      <c r="K542" s="206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151</v>
      </c>
      <c r="AU542" s="216" t="s">
        <v>84</v>
      </c>
      <c r="AV542" s="11" t="s">
        <v>84</v>
      </c>
      <c r="AW542" s="11" t="s">
        <v>38</v>
      </c>
      <c r="AX542" s="11" t="s">
        <v>74</v>
      </c>
      <c r="AY542" s="216" t="s">
        <v>142</v>
      </c>
    </row>
    <row r="543" spans="2:51" s="11" customFormat="1" ht="13.5">
      <c r="B543" s="205"/>
      <c r="C543" s="206"/>
      <c r="D543" s="207" t="s">
        <v>151</v>
      </c>
      <c r="E543" s="208" t="s">
        <v>23</v>
      </c>
      <c r="F543" s="209" t="s">
        <v>655</v>
      </c>
      <c r="G543" s="206"/>
      <c r="H543" s="210">
        <v>1.764</v>
      </c>
      <c r="I543" s="211"/>
      <c r="J543" s="206"/>
      <c r="K543" s="206"/>
      <c r="L543" s="212"/>
      <c r="M543" s="213"/>
      <c r="N543" s="214"/>
      <c r="O543" s="214"/>
      <c r="P543" s="214"/>
      <c r="Q543" s="214"/>
      <c r="R543" s="214"/>
      <c r="S543" s="214"/>
      <c r="T543" s="215"/>
      <c r="AT543" s="216" t="s">
        <v>151</v>
      </c>
      <c r="AU543" s="216" t="s">
        <v>84</v>
      </c>
      <c r="AV543" s="11" t="s">
        <v>84</v>
      </c>
      <c r="AW543" s="11" t="s">
        <v>38</v>
      </c>
      <c r="AX543" s="11" t="s">
        <v>74</v>
      </c>
      <c r="AY543" s="216" t="s">
        <v>142</v>
      </c>
    </row>
    <row r="544" spans="2:51" s="11" customFormat="1" ht="13.5">
      <c r="B544" s="205"/>
      <c r="C544" s="206"/>
      <c r="D544" s="207" t="s">
        <v>151</v>
      </c>
      <c r="E544" s="208" t="s">
        <v>23</v>
      </c>
      <c r="F544" s="209" t="s">
        <v>656</v>
      </c>
      <c r="G544" s="206"/>
      <c r="H544" s="210">
        <v>14.556</v>
      </c>
      <c r="I544" s="211"/>
      <c r="J544" s="206"/>
      <c r="K544" s="206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151</v>
      </c>
      <c r="AU544" s="216" t="s">
        <v>84</v>
      </c>
      <c r="AV544" s="11" t="s">
        <v>84</v>
      </c>
      <c r="AW544" s="11" t="s">
        <v>38</v>
      </c>
      <c r="AX544" s="11" t="s">
        <v>74</v>
      </c>
      <c r="AY544" s="216" t="s">
        <v>142</v>
      </c>
    </row>
    <row r="545" spans="2:51" s="11" customFormat="1" ht="13.5">
      <c r="B545" s="205"/>
      <c r="C545" s="206"/>
      <c r="D545" s="207" t="s">
        <v>151</v>
      </c>
      <c r="E545" s="208" t="s">
        <v>23</v>
      </c>
      <c r="F545" s="209" t="s">
        <v>652</v>
      </c>
      <c r="G545" s="206"/>
      <c r="H545" s="210">
        <v>0.12</v>
      </c>
      <c r="I545" s="211"/>
      <c r="J545" s="206"/>
      <c r="K545" s="206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151</v>
      </c>
      <c r="AU545" s="216" t="s">
        <v>84</v>
      </c>
      <c r="AV545" s="11" t="s">
        <v>84</v>
      </c>
      <c r="AW545" s="11" t="s">
        <v>38</v>
      </c>
      <c r="AX545" s="11" t="s">
        <v>74</v>
      </c>
      <c r="AY545" s="216" t="s">
        <v>142</v>
      </c>
    </row>
    <row r="546" spans="2:51" s="11" customFormat="1" ht="13.5">
      <c r="B546" s="205"/>
      <c r="C546" s="206"/>
      <c r="D546" s="207" t="s">
        <v>151</v>
      </c>
      <c r="E546" s="208" t="s">
        <v>23</v>
      </c>
      <c r="F546" s="209" t="s">
        <v>657</v>
      </c>
      <c r="G546" s="206"/>
      <c r="H546" s="210">
        <v>13.776</v>
      </c>
      <c r="I546" s="211"/>
      <c r="J546" s="206"/>
      <c r="K546" s="206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151</v>
      </c>
      <c r="AU546" s="216" t="s">
        <v>84</v>
      </c>
      <c r="AV546" s="11" t="s">
        <v>84</v>
      </c>
      <c r="AW546" s="11" t="s">
        <v>38</v>
      </c>
      <c r="AX546" s="11" t="s">
        <v>74</v>
      </c>
      <c r="AY546" s="216" t="s">
        <v>142</v>
      </c>
    </row>
    <row r="547" spans="2:51" s="12" customFormat="1" ht="13.5">
      <c r="B547" s="217"/>
      <c r="C547" s="218"/>
      <c r="D547" s="207" t="s">
        <v>151</v>
      </c>
      <c r="E547" s="219" t="s">
        <v>23</v>
      </c>
      <c r="F547" s="220" t="s">
        <v>155</v>
      </c>
      <c r="G547" s="218"/>
      <c r="H547" s="221">
        <v>218.15</v>
      </c>
      <c r="I547" s="222"/>
      <c r="J547" s="218"/>
      <c r="K547" s="218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151</v>
      </c>
      <c r="AU547" s="227" t="s">
        <v>84</v>
      </c>
      <c r="AV547" s="12" t="s">
        <v>156</v>
      </c>
      <c r="AW547" s="12" t="s">
        <v>38</v>
      </c>
      <c r="AX547" s="12" t="s">
        <v>74</v>
      </c>
      <c r="AY547" s="227" t="s">
        <v>142</v>
      </c>
    </row>
    <row r="548" spans="2:51" s="11" customFormat="1" ht="13.5">
      <c r="B548" s="205"/>
      <c r="C548" s="206"/>
      <c r="D548" s="207" t="s">
        <v>151</v>
      </c>
      <c r="E548" s="208" t="s">
        <v>23</v>
      </c>
      <c r="F548" s="209" t="s">
        <v>658</v>
      </c>
      <c r="G548" s="206"/>
      <c r="H548" s="210">
        <v>86.826</v>
      </c>
      <c r="I548" s="211"/>
      <c r="J548" s="206"/>
      <c r="K548" s="206"/>
      <c r="L548" s="212"/>
      <c r="M548" s="213"/>
      <c r="N548" s="214"/>
      <c r="O548" s="214"/>
      <c r="P548" s="214"/>
      <c r="Q548" s="214"/>
      <c r="R548" s="214"/>
      <c r="S548" s="214"/>
      <c r="T548" s="215"/>
      <c r="AT548" s="216" t="s">
        <v>151</v>
      </c>
      <c r="AU548" s="216" t="s">
        <v>84</v>
      </c>
      <c r="AV548" s="11" t="s">
        <v>84</v>
      </c>
      <c r="AW548" s="11" t="s">
        <v>38</v>
      </c>
      <c r="AX548" s="11" t="s">
        <v>74</v>
      </c>
      <c r="AY548" s="216" t="s">
        <v>142</v>
      </c>
    </row>
    <row r="549" spans="2:51" s="11" customFormat="1" ht="13.5">
      <c r="B549" s="205"/>
      <c r="C549" s="206"/>
      <c r="D549" s="207" t="s">
        <v>151</v>
      </c>
      <c r="E549" s="208" t="s">
        <v>23</v>
      </c>
      <c r="F549" s="209" t="s">
        <v>466</v>
      </c>
      <c r="G549" s="206"/>
      <c r="H549" s="210">
        <v>-3.6</v>
      </c>
      <c r="I549" s="211"/>
      <c r="J549" s="206"/>
      <c r="K549" s="206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151</v>
      </c>
      <c r="AU549" s="216" t="s">
        <v>84</v>
      </c>
      <c r="AV549" s="11" t="s">
        <v>84</v>
      </c>
      <c r="AW549" s="11" t="s">
        <v>38</v>
      </c>
      <c r="AX549" s="11" t="s">
        <v>74</v>
      </c>
      <c r="AY549" s="216" t="s">
        <v>142</v>
      </c>
    </row>
    <row r="550" spans="2:51" s="11" customFormat="1" ht="13.5">
      <c r="B550" s="205"/>
      <c r="C550" s="206"/>
      <c r="D550" s="207" t="s">
        <v>151</v>
      </c>
      <c r="E550" s="208" t="s">
        <v>23</v>
      </c>
      <c r="F550" s="209" t="s">
        <v>659</v>
      </c>
      <c r="G550" s="206"/>
      <c r="H550" s="210">
        <v>0.126</v>
      </c>
      <c r="I550" s="211"/>
      <c r="J550" s="206"/>
      <c r="K550" s="206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151</v>
      </c>
      <c r="AU550" s="216" t="s">
        <v>84</v>
      </c>
      <c r="AV550" s="11" t="s">
        <v>84</v>
      </c>
      <c r="AW550" s="11" t="s">
        <v>38</v>
      </c>
      <c r="AX550" s="11" t="s">
        <v>74</v>
      </c>
      <c r="AY550" s="216" t="s">
        <v>142</v>
      </c>
    </row>
    <row r="551" spans="2:51" s="11" customFormat="1" ht="13.5">
      <c r="B551" s="205"/>
      <c r="C551" s="206"/>
      <c r="D551" s="207" t="s">
        <v>151</v>
      </c>
      <c r="E551" s="208" t="s">
        <v>23</v>
      </c>
      <c r="F551" s="209" t="s">
        <v>660</v>
      </c>
      <c r="G551" s="206"/>
      <c r="H551" s="210">
        <v>0.09</v>
      </c>
      <c r="I551" s="211"/>
      <c r="J551" s="206"/>
      <c r="K551" s="206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151</v>
      </c>
      <c r="AU551" s="216" t="s">
        <v>84</v>
      </c>
      <c r="AV551" s="11" t="s">
        <v>84</v>
      </c>
      <c r="AW551" s="11" t="s">
        <v>38</v>
      </c>
      <c r="AX551" s="11" t="s">
        <v>74</v>
      </c>
      <c r="AY551" s="216" t="s">
        <v>142</v>
      </c>
    </row>
    <row r="552" spans="2:51" s="11" customFormat="1" ht="13.5">
      <c r="B552" s="205"/>
      <c r="C552" s="206"/>
      <c r="D552" s="207" t="s">
        <v>151</v>
      </c>
      <c r="E552" s="208" t="s">
        <v>23</v>
      </c>
      <c r="F552" s="209" t="s">
        <v>661</v>
      </c>
      <c r="G552" s="206"/>
      <c r="H552" s="210">
        <v>4.242</v>
      </c>
      <c r="I552" s="211"/>
      <c r="J552" s="206"/>
      <c r="K552" s="206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151</v>
      </c>
      <c r="AU552" s="216" t="s">
        <v>84</v>
      </c>
      <c r="AV552" s="11" t="s">
        <v>84</v>
      </c>
      <c r="AW552" s="11" t="s">
        <v>38</v>
      </c>
      <c r="AX552" s="11" t="s">
        <v>74</v>
      </c>
      <c r="AY552" s="216" t="s">
        <v>142</v>
      </c>
    </row>
    <row r="553" spans="2:51" s="12" customFormat="1" ht="13.5">
      <c r="B553" s="217"/>
      <c r="C553" s="218"/>
      <c r="D553" s="207" t="s">
        <v>151</v>
      </c>
      <c r="E553" s="219" t="s">
        <v>23</v>
      </c>
      <c r="F553" s="220" t="s">
        <v>155</v>
      </c>
      <c r="G553" s="218"/>
      <c r="H553" s="221">
        <v>87.684</v>
      </c>
      <c r="I553" s="222"/>
      <c r="J553" s="218"/>
      <c r="K553" s="218"/>
      <c r="L553" s="223"/>
      <c r="M553" s="224"/>
      <c r="N553" s="225"/>
      <c r="O553" s="225"/>
      <c r="P553" s="225"/>
      <c r="Q553" s="225"/>
      <c r="R553" s="225"/>
      <c r="S553" s="225"/>
      <c r="T553" s="226"/>
      <c r="AT553" s="227" t="s">
        <v>151</v>
      </c>
      <c r="AU553" s="227" t="s">
        <v>84</v>
      </c>
      <c r="AV553" s="12" t="s">
        <v>156</v>
      </c>
      <c r="AW553" s="12" t="s">
        <v>38</v>
      </c>
      <c r="AX553" s="12" t="s">
        <v>74</v>
      </c>
      <c r="AY553" s="227" t="s">
        <v>142</v>
      </c>
    </row>
    <row r="554" spans="2:51" s="11" customFormat="1" ht="13.5">
      <c r="B554" s="205"/>
      <c r="C554" s="206"/>
      <c r="D554" s="207" t="s">
        <v>151</v>
      </c>
      <c r="E554" s="208" t="s">
        <v>23</v>
      </c>
      <c r="F554" s="209" t="s">
        <v>467</v>
      </c>
      <c r="G554" s="206"/>
      <c r="H554" s="210">
        <v>28.56</v>
      </c>
      <c r="I554" s="211"/>
      <c r="J554" s="206"/>
      <c r="K554" s="206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151</v>
      </c>
      <c r="AU554" s="216" t="s">
        <v>84</v>
      </c>
      <c r="AV554" s="11" t="s">
        <v>84</v>
      </c>
      <c r="AW554" s="11" t="s">
        <v>38</v>
      </c>
      <c r="AX554" s="11" t="s">
        <v>74</v>
      </c>
      <c r="AY554" s="216" t="s">
        <v>142</v>
      </c>
    </row>
    <row r="555" spans="2:51" s="11" customFormat="1" ht="13.5">
      <c r="B555" s="205"/>
      <c r="C555" s="206"/>
      <c r="D555" s="207" t="s">
        <v>151</v>
      </c>
      <c r="E555" s="208" t="s">
        <v>23</v>
      </c>
      <c r="F555" s="209" t="s">
        <v>662</v>
      </c>
      <c r="G555" s="206"/>
      <c r="H555" s="210">
        <v>41.208</v>
      </c>
      <c r="I555" s="211"/>
      <c r="J555" s="206"/>
      <c r="K555" s="206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151</v>
      </c>
      <c r="AU555" s="216" t="s">
        <v>84</v>
      </c>
      <c r="AV555" s="11" t="s">
        <v>84</v>
      </c>
      <c r="AW555" s="11" t="s">
        <v>38</v>
      </c>
      <c r="AX555" s="11" t="s">
        <v>74</v>
      </c>
      <c r="AY555" s="216" t="s">
        <v>142</v>
      </c>
    </row>
    <row r="556" spans="2:51" s="11" customFormat="1" ht="13.5">
      <c r="B556" s="205"/>
      <c r="C556" s="206"/>
      <c r="D556" s="207" t="s">
        <v>151</v>
      </c>
      <c r="E556" s="208" t="s">
        <v>23</v>
      </c>
      <c r="F556" s="209" t="s">
        <v>663</v>
      </c>
      <c r="G556" s="206"/>
      <c r="H556" s="210">
        <v>8.432</v>
      </c>
      <c r="I556" s="211"/>
      <c r="J556" s="206"/>
      <c r="K556" s="206"/>
      <c r="L556" s="212"/>
      <c r="M556" s="213"/>
      <c r="N556" s="214"/>
      <c r="O556" s="214"/>
      <c r="P556" s="214"/>
      <c r="Q556" s="214"/>
      <c r="R556" s="214"/>
      <c r="S556" s="214"/>
      <c r="T556" s="215"/>
      <c r="AT556" s="216" t="s">
        <v>151</v>
      </c>
      <c r="AU556" s="216" t="s">
        <v>84</v>
      </c>
      <c r="AV556" s="11" t="s">
        <v>84</v>
      </c>
      <c r="AW556" s="11" t="s">
        <v>38</v>
      </c>
      <c r="AX556" s="11" t="s">
        <v>74</v>
      </c>
      <c r="AY556" s="216" t="s">
        <v>142</v>
      </c>
    </row>
    <row r="557" spans="2:51" s="11" customFormat="1" ht="13.5">
      <c r="B557" s="205"/>
      <c r="C557" s="206"/>
      <c r="D557" s="207" t="s">
        <v>151</v>
      </c>
      <c r="E557" s="208" t="s">
        <v>23</v>
      </c>
      <c r="F557" s="209" t="s">
        <v>470</v>
      </c>
      <c r="G557" s="206"/>
      <c r="H557" s="210">
        <v>-5.4</v>
      </c>
      <c r="I557" s="211"/>
      <c r="J557" s="206"/>
      <c r="K557" s="206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151</v>
      </c>
      <c r="AU557" s="216" t="s">
        <v>84</v>
      </c>
      <c r="AV557" s="11" t="s">
        <v>84</v>
      </c>
      <c r="AW557" s="11" t="s">
        <v>38</v>
      </c>
      <c r="AX557" s="11" t="s">
        <v>74</v>
      </c>
      <c r="AY557" s="216" t="s">
        <v>142</v>
      </c>
    </row>
    <row r="558" spans="2:51" s="11" customFormat="1" ht="13.5">
      <c r="B558" s="205"/>
      <c r="C558" s="206"/>
      <c r="D558" s="207" t="s">
        <v>151</v>
      </c>
      <c r="E558" s="208" t="s">
        <v>23</v>
      </c>
      <c r="F558" s="209" t="s">
        <v>471</v>
      </c>
      <c r="G558" s="206"/>
      <c r="H558" s="210">
        <v>-1.6</v>
      </c>
      <c r="I558" s="211"/>
      <c r="J558" s="206"/>
      <c r="K558" s="206"/>
      <c r="L558" s="212"/>
      <c r="M558" s="213"/>
      <c r="N558" s="214"/>
      <c r="O558" s="214"/>
      <c r="P558" s="214"/>
      <c r="Q558" s="214"/>
      <c r="R558" s="214"/>
      <c r="S558" s="214"/>
      <c r="T558" s="215"/>
      <c r="AT558" s="216" t="s">
        <v>151</v>
      </c>
      <c r="AU558" s="216" t="s">
        <v>84</v>
      </c>
      <c r="AV558" s="11" t="s">
        <v>84</v>
      </c>
      <c r="AW558" s="11" t="s">
        <v>38</v>
      </c>
      <c r="AX558" s="11" t="s">
        <v>74</v>
      </c>
      <c r="AY558" s="216" t="s">
        <v>142</v>
      </c>
    </row>
    <row r="559" spans="2:51" s="11" customFormat="1" ht="13.5">
      <c r="B559" s="205"/>
      <c r="C559" s="206"/>
      <c r="D559" s="207" t="s">
        <v>151</v>
      </c>
      <c r="E559" s="208" t="s">
        <v>23</v>
      </c>
      <c r="F559" s="209" t="s">
        <v>664</v>
      </c>
      <c r="G559" s="206"/>
      <c r="H559" s="210">
        <v>0.189</v>
      </c>
      <c r="I559" s="211"/>
      <c r="J559" s="206"/>
      <c r="K559" s="206"/>
      <c r="L559" s="212"/>
      <c r="M559" s="213"/>
      <c r="N559" s="214"/>
      <c r="O559" s="214"/>
      <c r="P559" s="214"/>
      <c r="Q559" s="214"/>
      <c r="R559" s="214"/>
      <c r="S559" s="214"/>
      <c r="T559" s="215"/>
      <c r="AT559" s="216" t="s">
        <v>151</v>
      </c>
      <c r="AU559" s="216" t="s">
        <v>84</v>
      </c>
      <c r="AV559" s="11" t="s">
        <v>84</v>
      </c>
      <c r="AW559" s="11" t="s">
        <v>38</v>
      </c>
      <c r="AX559" s="11" t="s">
        <v>74</v>
      </c>
      <c r="AY559" s="216" t="s">
        <v>142</v>
      </c>
    </row>
    <row r="560" spans="2:51" s="11" customFormat="1" ht="13.5">
      <c r="B560" s="205"/>
      <c r="C560" s="206"/>
      <c r="D560" s="207" t="s">
        <v>151</v>
      </c>
      <c r="E560" s="208" t="s">
        <v>23</v>
      </c>
      <c r="F560" s="209" t="s">
        <v>660</v>
      </c>
      <c r="G560" s="206"/>
      <c r="H560" s="210">
        <v>0.09</v>
      </c>
      <c r="I560" s="211"/>
      <c r="J560" s="206"/>
      <c r="K560" s="206"/>
      <c r="L560" s="212"/>
      <c r="M560" s="213"/>
      <c r="N560" s="214"/>
      <c r="O560" s="214"/>
      <c r="P560" s="214"/>
      <c r="Q560" s="214"/>
      <c r="R560" s="214"/>
      <c r="S560" s="214"/>
      <c r="T560" s="215"/>
      <c r="AT560" s="216" t="s">
        <v>151</v>
      </c>
      <c r="AU560" s="216" t="s">
        <v>84</v>
      </c>
      <c r="AV560" s="11" t="s">
        <v>84</v>
      </c>
      <c r="AW560" s="11" t="s">
        <v>38</v>
      </c>
      <c r="AX560" s="11" t="s">
        <v>74</v>
      </c>
      <c r="AY560" s="216" t="s">
        <v>142</v>
      </c>
    </row>
    <row r="561" spans="2:51" s="11" customFormat="1" ht="13.5">
      <c r="B561" s="205"/>
      <c r="C561" s="206"/>
      <c r="D561" s="207" t="s">
        <v>151</v>
      </c>
      <c r="E561" s="208" t="s">
        <v>23</v>
      </c>
      <c r="F561" s="209" t="s">
        <v>665</v>
      </c>
      <c r="G561" s="206"/>
      <c r="H561" s="210">
        <v>4.449</v>
      </c>
      <c r="I561" s="211"/>
      <c r="J561" s="206"/>
      <c r="K561" s="206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151</v>
      </c>
      <c r="AU561" s="216" t="s">
        <v>84</v>
      </c>
      <c r="AV561" s="11" t="s">
        <v>84</v>
      </c>
      <c r="AW561" s="11" t="s">
        <v>38</v>
      </c>
      <c r="AX561" s="11" t="s">
        <v>74</v>
      </c>
      <c r="AY561" s="216" t="s">
        <v>142</v>
      </c>
    </row>
    <row r="562" spans="2:51" s="12" customFormat="1" ht="13.5">
      <c r="B562" s="217"/>
      <c r="C562" s="218"/>
      <c r="D562" s="207" t="s">
        <v>151</v>
      </c>
      <c r="E562" s="219" t="s">
        <v>23</v>
      </c>
      <c r="F562" s="220" t="s">
        <v>155</v>
      </c>
      <c r="G562" s="218"/>
      <c r="H562" s="221">
        <v>75.928</v>
      </c>
      <c r="I562" s="222"/>
      <c r="J562" s="218"/>
      <c r="K562" s="218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151</v>
      </c>
      <c r="AU562" s="227" t="s">
        <v>84</v>
      </c>
      <c r="AV562" s="12" t="s">
        <v>156</v>
      </c>
      <c r="AW562" s="12" t="s">
        <v>38</v>
      </c>
      <c r="AX562" s="12" t="s">
        <v>74</v>
      </c>
      <c r="AY562" s="227" t="s">
        <v>142</v>
      </c>
    </row>
    <row r="563" spans="2:51" s="13" customFormat="1" ht="13.5">
      <c r="B563" s="228"/>
      <c r="C563" s="229"/>
      <c r="D563" s="230" t="s">
        <v>151</v>
      </c>
      <c r="E563" s="231" t="s">
        <v>23</v>
      </c>
      <c r="F563" s="232" t="s">
        <v>158</v>
      </c>
      <c r="G563" s="229"/>
      <c r="H563" s="233">
        <v>600.849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151</v>
      </c>
      <c r="AU563" s="239" t="s">
        <v>84</v>
      </c>
      <c r="AV563" s="13" t="s">
        <v>149</v>
      </c>
      <c r="AW563" s="13" t="s">
        <v>38</v>
      </c>
      <c r="AX563" s="13" t="s">
        <v>79</v>
      </c>
      <c r="AY563" s="239" t="s">
        <v>142</v>
      </c>
    </row>
    <row r="564" spans="2:65" s="1" customFormat="1" ht="22.5" customHeight="1">
      <c r="B564" s="42"/>
      <c r="C564" s="193" t="s">
        <v>666</v>
      </c>
      <c r="D564" s="193" t="s">
        <v>144</v>
      </c>
      <c r="E564" s="194" t="s">
        <v>667</v>
      </c>
      <c r="F564" s="195" t="s">
        <v>668</v>
      </c>
      <c r="G564" s="196" t="s">
        <v>182</v>
      </c>
      <c r="H564" s="197">
        <v>28.8</v>
      </c>
      <c r="I564" s="198"/>
      <c r="J564" s="199">
        <f>ROUND(I564*H564,2)</f>
        <v>0</v>
      </c>
      <c r="K564" s="195" t="s">
        <v>148</v>
      </c>
      <c r="L564" s="62"/>
      <c r="M564" s="200" t="s">
        <v>23</v>
      </c>
      <c r="N564" s="201" t="s">
        <v>45</v>
      </c>
      <c r="O564" s="43"/>
      <c r="P564" s="202">
        <f>O564*H564</f>
        <v>0</v>
      </c>
      <c r="Q564" s="202">
        <v>0</v>
      </c>
      <c r="R564" s="202">
        <f>Q564*H564</f>
        <v>0</v>
      </c>
      <c r="S564" s="202">
        <v>0</v>
      </c>
      <c r="T564" s="203">
        <f>S564*H564</f>
        <v>0</v>
      </c>
      <c r="AR564" s="24" t="s">
        <v>149</v>
      </c>
      <c r="AT564" s="24" t="s">
        <v>144</v>
      </c>
      <c r="AU564" s="24" t="s">
        <v>84</v>
      </c>
      <c r="AY564" s="24" t="s">
        <v>142</v>
      </c>
      <c r="BE564" s="204">
        <f>IF(N564="základní",J564,0)</f>
        <v>0</v>
      </c>
      <c r="BF564" s="204">
        <f>IF(N564="snížená",J564,0)</f>
        <v>0</v>
      </c>
      <c r="BG564" s="204">
        <f>IF(N564="zákl. přenesená",J564,0)</f>
        <v>0</v>
      </c>
      <c r="BH564" s="204">
        <f>IF(N564="sníž. přenesená",J564,0)</f>
        <v>0</v>
      </c>
      <c r="BI564" s="204">
        <f>IF(N564="nulová",J564,0)</f>
        <v>0</v>
      </c>
      <c r="BJ564" s="24" t="s">
        <v>79</v>
      </c>
      <c r="BK564" s="204">
        <f>ROUND(I564*H564,2)</f>
        <v>0</v>
      </c>
      <c r="BL564" s="24" t="s">
        <v>149</v>
      </c>
      <c r="BM564" s="24" t="s">
        <v>669</v>
      </c>
    </row>
    <row r="565" spans="2:51" s="11" customFormat="1" ht="13.5">
      <c r="B565" s="205"/>
      <c r="C565" s="206"/>
      <c r="D565" s="207" t="s">
        <v>151</v>
      </c>
      <c r="E565" s="208" t="s">
        <v>23</v>
      </c>
      <c r="F565" s="209" t="s">
        <v>670</v>
      </c>
      <c r="G565" s="206"/>
      <c r="H565" s="210">
        <v>12.4</v>
      </c>
      <c r="I565" s="211"/>
      <c r="J565" s="206"/>
      <c r="K565" s="206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151</v>
      </c>
      <c r="AU565" s="216" t="s">
        <v>84</v>
      </c>
      <c r="AV565" s="11" t="s">
        <v>84</v>
      </c>
      <c r="AW565" s="11" t="s">
        <v>38</v>
      </c>
      <c r="AX565" s="11" t="s">
        <v>74</v>
      </c>
      <c r="AY565" s="216" t="s">
        <v>142</v>
      </c>
    </row>
    <row r="566" spans="2:51" s="11" customFormat="1" ht="13.5">
      <c r="B566" s="205"/>
      <c r="C566" s="206"/>
      <c r="D566" s="207" t="s">
        <v>151</v>
      </c>
      <c r="E566" s="208" t="s">
        <v>23</v>
      </c>
      <c r="F566" s="209" t="s">
        <v>671</v>
      </c>
      <c r="G566" s="206"/>
      <c r="H566" s="210">
        <v>3.8</v>
      </c>
      <c r="I566" s="211"/>
      <c r="J566" s="206"/>
      <c r="K566" s="206"/>
      <c r="L566" s="212"/>
      <c r="M566" s="213"/>
      <c r="N566" s="214"/>
      <c r="O566" s="214"/>
      <c r="P566" s="214"/>
      <c r="Q566" s="214"/>
      <c r="R566" s="214"/>
      <c r="S566" s="214"/>
      <c r="T566" s="215"/>
      <c r="AT566" s="216" t="s">
        <v>151</v>
      </c>
      <c r="AU566" s="216" t="s">
        <v>84</v>
      </c>
      <c r="AV566" s="11" t="s">
        <v>84</v>
      </c>
      <c r="AW566" s="11" t="s">
        <v>38</v>
      </c>
      <c r="AX566" s="11" t="s">
        <v>74</v>
      </c>
      <c r="AY566" s="216" t="s">
        <v>142</v>
      </c>
    </row>
    <row r="567" spans="2:51" s="11" customFormat="1" ht="13.5">
      <c r="B567" s="205"/>
      <c r="C567" s="206"/>
      <c r="D567" s="207" t="s">
        <v>151</v>
      </c>
      <c r="E567" s="208" t="s">
        <v>23</v>
      </c>
      <c r="F567" s="209" t="s">
        <v>672</v>
      </c>
      <c r="G567" s="206"/>
      <c r="H567" s="210">
        <v>12.6</v>
      </c>
      <c r="I567" s="211"/>
      <c r="J567" s="206"/>
      <c r="K567" s="206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151</v>
      </c>
      <c r="AU567" s="216" t="s">
        <v>84</v>
      </c>
      <c r="AV567" s="11" t="s">
        <v>84</v>
      </c>
      <c r="AW567" s="11" t="s">
        <v>38</v>
      </c>
      <c r="AX567" s="11" t="s">
        <v>74</v>
      </c>
      <c r="AY567" s="216" t="s">
        <v>142</v>
      </c>
    </row>
    <row r="568" spans="2:51" s="13" customFormat="1" ht="13.5">
      <c r="B568" s="228"/>
      <c r="C568" s="229"/>
      <c r="D568" s="230" t="s">
        <v>151</v>
      </c>
      <c r="E568" s="231" t="s">
        <v>23</v>
      </c>
      <c r="F568" s="232" t="s">
        <v>158</v>
      </c>
      <c r="G568" s="229"/>
      <c r="H568" s="233">
        <v>28.8</v>
      </c>
      <c r="I568" s="234"/>
      <c r="J568" s="229"/>
      <c r="K568" s="229"/>
      <c r="L568" s="235"/>
      <c r="M568" s="236"/>
      <c r="N568" s="237"/>
      <c r="O568" s="237"/>
      <c r="P568" s="237"/>
      <c r="Q568" s="237"/>
      <c r="R568" s="237"/>
      <c r="S568" s="237"/>
      <c r="T568" s="238"/>
      <c r="AT568" s="239" t="s">
        <v>151</v>
      </c>
      <c r="AU568" s="239" t="s">
        <v>84</v>
      </c>
      <c r="AV568" s="13" t="s">
        <v>149</v>
      </c>
      <c r="AW568" s="13" t="s">
        <v>38</v>
      </c>
      <c r="AX568" s="13" t="s">
        <v>79</v>
      </c>
      <c r="AY568" s="239" t="s">
        <v>142</v>
      </c>
    </row>
    <row r="569" spans="2:65" s="1" customFormat="1" ht="22.5" customHeight="1">
      <c r="B569" s="42"/>
      <c r="C569" s="193" t="s">
        <v>673</v>
      </c>
      <c r="D569" s="193" t="s">
        <v>144</v>
      </c>
      <c r="E569" s="194" t="s">
        <v>674</v>
      </c>
      <c r="F569" s="195" t="s">
        <v>675</v>
      </c>
      <c r="G569" s="196" t="s">
        <v>216</v>
      </c>
      <c r="H569" s="197">
        <v>8.553</v>
      </c>
      <c r="I569" s="198"/>
      <c r="J569" s="199">
        <f>ROUND(I569*H569,2)</f>
        <v>0</v>
      </c>
      <c r="K569" s="195" t="s">
        <v>148</v>
      </c>
      <c r="L569" s="62"/>
      <c r="M569" s="200" t="s">
        <v>23</v>
      </c>
      <c r="N569" s="201" t="s">
        <v>45</v>
      </c>
      <c r="O569" s="43"/>
      <c r="P569" s="202">
        <f>O569*H569</f>
        <v>0</v>
      </c>
      <c r="Q569" s="202">
        <v>2.16</v>
      </c>
      <c r="R569" s="202">
        <f>Q569*H569</f>
        <v>18.474480000000003</v>
      </c>
      <c r="S569" s="202">
        <v>0</v>
      </c>
      <c r="T569" s="203">
        <f>S569*H569</f>
        <v>0</v>
      </c>
      <c r="AR569" s="24" t="s">
        <v>149</v>
      </c>
      <c r="AT569" s="24" t="s">
        <v>144</v>
      </c>
      <c r="AU569" s="24" t="s">
        <v>84</v>
      </c>
      <c r="AY569" s="24" t="s">
        <v>142</v>
      </c>
      <c r="BE569" s="204">
        <f>IF(N569="základní",J569,0)</f>
        <v>0</v>
      </c>
      <c r="BF569" s="204">
        <f>IF(N569="snížená",J569,0)</f>
        <v>0</v>
      </c>
      <c r="BG569" s="204">
        <f>IF(N569="zákl. přenesená",J569,0)</f>
        <v>0</v>
      </c>
      <c r="BH569" s="204">
        <f>IF(N569="sníž. přenesená",J569,0)</f>
        <v>0</v>
      </c>
      <c r="BI569" s="204">
        <f>IF(N569="nulová",J569,0)</f>
        <v>0</v>
      </c>
      <c r="BJ569" s="24" t="s">
        <v>79</v>
      </c>
      <c r="BK569" s="204">
        <f>ROUND(I569*H569,2)</f>
        <v>0</v>
      </c>
      <c r="BL569" s="24" t="s">
        <v>149</v>
      </c>
      <c r="BM569" s="24" t="s">
        <v>676</v>
      </c>
    </row>
    <row r="570" spans="2:51" s="14" customFormat="1" ht="13.5">
      <c r="B570" s="243"/>
      <c r="C570" s="244"/>
      <c r="D570" s="207" t="s">
        <v>151</v>
      </c>
      <c r="E570" s="245" t="s">
        <v>23</v>
      </c>
      <c r="F570" s="246" t="s">
        <v>677</v>
      </c>
      <c r="G570" s="244"/>
      <c r="H570" s="247" t="s">
        <v>23</v>
      </c>
      <c r="I570" s="248"/>
      <c r="J570" s="244"/>
      <c r="K570" s="244"/>
      <c r="L570" s="249"/>
      <c r="M570" s="250"/>
      <c r="N570" s="251"/>
      <c r="O570" s="251"/>
      <c r="P570" s="251"/>
      <c r="Q570" s="251"/>
      <c r="R570" s="251"/>
      <c r="S570" s="251"/>
      <c r="T570" s="252"/>
      <c r="AT570" s="253" t="s">
        <v>151</v>
      </c>
      <c r="AU570" s="253" t="s">
        <v>84</v>
      </c>
      <c r="AV570" s="14" t="s">
        <v>79</v>
      </c>
      <c r="AW570" s="14" t="s">
        <v>38</v>
      </c>
      <c r="AX570" s="14" t="s">
        <v>74</v>
      </c>
      <c r="AY570" s="253" t="s">
        <v>142</v>
      </c>
    </row>
    <row r="571" spans="2:51" s="11" customFormat="1" ht="13.5">
      <c r="B571" s="205"/>
      <c r="C571" s="206"/>
      <c r="D571" s="207" t="s">
        <v>151</v>
      </c>
      <c r="E571" s="208" t="s">
        <v>23</v>
      </c>
      <c r="F571" s="209" t="s">
        <v>678</v>
      </c>
      <c r="G571" s="206"/>
      <c r="H571" s="210">
        <v>8.607</v>
      </c>
      <c r="I571" s="211"/>
      <c r="J571" s="206"/>
      <c r="K571" s="206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151</v>
      </c>
      <c r="AU571" s="216" t="s">
        <v>84</v>
      </c>
      <c r="AV571" s="11" t="s">
        <v>84</v>
      </c>
      <c r="AW571" s="11" t="s">
        <v>38</v>
      </c>
      <c r="AX571" s="11" t="s">
        <v>74</v>
      </c>
      <c r="AY571" s="216" t="s">
        <v>142</v>
      </c>
    </row>
    <row r="572" spans="2:51" s="11" customFormat="1" ht="13.5">
      <c r="B572" s="205"/>
      <c r="C572" s="206"/>
      <c r="D572" s="207" t="s">
        <v>151</v>
      </c>
      <c r="E572" s="208" t="s">
        <v>23</v>
      </c>
      <c r="F572" s="209" t="s">
        <v>679</v>
      </c>
      <c r="G572" s="206"/>
      <c r="H572" s="210">
        <v>-0.054</v>
      </c>
      <c r="I572" s="211"/>
      <c r="J572" s="206"/>
      <c r="K572" s="206"/>
      <c r="L572" s="212"/>
      <c r="M572" s="213"/>
      <c r="N572" s="214"/>
      <c r="O572" s="214"/>
      <c r="P572" s="214"/>
      <c r="Q572" s="214"/>
      <c r="R572" s="214"/>
      <c r="S572" s="214"/>
      <c r="T572" s="215"/>
      <c r="AT572" s="216" t="s">
        <v>151</v>
      </c>
      <c r="AU572" s="216" t="s">
        <v>84</v>
      </c>
      <c r="AV572" s="11" t="s">
        <v>84</v>
      </c>
      <c r="AW572" s="11" t="s">
        <v>38</v>
      </c>
      <c r="AX572" s="11" t="s">
        <v>74</v>
      </c>
      <c r="AY572" s="216" t="s">
        <v>142</v>
      </c>
    </row>
    <row r="573" spans="2:51" s="13" customFormat="1" ht="13.5">
      <c r="B573" s="228"/>
      <c r="C573" s="229"/>
      <c r="D573" s="230" t="s">
        <v>151</v>
      </c>
      <c r="E573" s="231" t="s">
        <v>23</v>
      </c>
      <c r="F573" s="232" t="s">
        <v>158</v>
      </c>
      <c r="G573" s="229"/>
      <c r="H573" s="233">
        <v>8.553</v>
      </c>
      <c r="I573" s="234"/>
      <c r="J573" s="229"/>
      <c r="K573" s="229"/>
      <c r="L573" s="235"/>
      <c r="M573" s="236"/>
      <c r="N573" s="237"/>
      <c r="O573" s="237"/>
      <c r="P573" s="237"/>
      <c r="Q573" s="237"/>
      <c r="R573" s="237"/>
      <c r="S573" s="237"/>
      <c r="T573" s="238"/>
      <c r="AT573" s="239" t="s">
        <v>151</v>
      </c>
      <c r="AU573" s="239" t="s">
        <v>84</v>
      </c>
      <c r="AV573" s="13" t="s">
        <v>149</v>
      </c>
      <c r="AW573" s="13" t="s">
        <v>38</v>
      </c>
      <c r="AX573" s="13" t="s">
        <v>79</v>
      </c>
      <c r="AY573" s="239" t="s">
        <v>142</v>
      </c>
    </row>
    <row r="574" spans="2:65" s="1" customFormat="1" ht="22.5" customHeight="1">
      <c r="B574" s="42"/>
      <c r="C574" s="193" t="s">
        <v>680</v>
      </c>
      <c r="D574" s="193" t="s">
        <v>144</v>
      </c>
      <c r="E574" s="194" t="s">
        <v>681</v>
      </c>
      <c r="F574" s="195" t="s">
        <v>682</v>
      </c>
      <c r="G574" s="196" t="s">
        <v>216</v>
      </c>
      <c r="H574" s="197">
        <v>17.105</v>
      </c>
      <c r="I574" s="198"/>
      <c r="J574" s="199">
        <f>ROUND(I574*H574,2)</f>
        <v>0</v>
      </c>
      <c r="K574" s="195" t="s">
        <v>148</v>
      </c>
      <c r="L574" s="62"/>
      <c r="M574" s="200" t="s">
        <v>23</v>
      </c>
      <c r="N574" s="201" t="s">
        <v>45</v>
      </c>
      <c r="O574" s="43"/>
      <c r="P574" s="202">
        <f>O574*H574</f>
        <v>0</v>
      </c>
      <c r="Q574" s="202">
        <v>2.16</v>
      </c>
      <c r="R574" s="202">
        <f>Q574*H574</f>
        <v>36.9468</v>
      </c>
      <c r="S574" s="202">
        <v>0</v>
      </c>
      <c r="T574" s="203">
        <f>S574*H574</f>
        <v>0</v>
      </c>
      <c r="AR574" s="24" t="s">
        <v>149</v>
      </c>
      <c r="AT574" s="24" t="s">
        <v>144</v>
      </c>
      <c r="AU574" s="24" t="s">
        <v>84</v>
      </c>
      <c r="AY574" s="24" t="s">
        <v>142</v>
      </c>
      <c r="BE574" s="204">
        <f>IF(N574="základní",J574,0)</f>
        <v>0</v>
      </c>
      <c r="BF574" s="204">
        <f>IF(N574="snížená",J574,0)</f>
        <v>0</v>
      </c>
      <c r="BG574" s="204">
        <f>IF(N574="zákl. přenesená",J574,0)</f>
        <v>0</v>
      </c>
      <c r="BH574" s="204">
        <f>IF(N574="sníž. přenesená",J574,0)</f>
        <v>0</v>
      </c>
      <c r="BI574" s="204">
        <f>IF(N574="nulová",J574,0)</f>
        <v>0</v>
      </c>
      <c r="BJ574" s="24" t="s">
        <v>79</v>
      </c>
      <c r="BK574" s="204">
        <f>ROUND(I574*H574,2)</f>
        <v>0</v>
      </c>
      <c r="BL574" s="24" t="s">
        <v>149</v>
      </c>
      <c r="BM574" s="24" t="s">
        <v>683</v>
      </c>
    </row>
    <row r="575" spans="2:51" s="14" customFormat="1" ht="13.5">
      <c r="B575" s="243"/>
      <c r="C575" s="244"/>
      <c r="D575" s="207" t="s">
        <v>151</v>
      </c>
      <c r="E575" s="245" t="s">
        <v>23</v>
      </c>
      <c r="F575" s="246" t="s">
        <v>677</v>
      </c>
      <c r="G575" s="244"/>
      <c r="H575" s="247" t="s">
        <v>23</v>
      </c>
      <c r="I575" s="248"/>
      <c r="J575" s="244"/>
      <c r="K575" s="244"/>
      <c r="L575" s="249"/>
      <c r="M575" s="250"/>
      <c r="N575" s="251"/>
      <c r="O575" s="251"/>
      <c r="P575" s="251"/>
      <c r="Q575" s="251"/>
      <c r="R575" s="251"/>
      <c r="S575" s="251"/>
      <c r="T575" s="252"/>
      <c r="AT575" s="253" t="s">
        <v>151</v>
      </c>
      <c r="AU575" s="253" t="s">
        <v>84</v>
      </c>
      <c r="AV575" s="14" t="s">
        <v>79</v>
      </c>
      <c r="AW575" s="14" t="s">
        <v>38</v>
      </c>
      <c r="AX575" s="14" t="s">
        <v>74</v>
      </c>
      <c r="AY575" s="253" t="s">
        <v>142</v>
      </c>
    </row>
    <row r="576" spans="2:51" s="11" customFormat="1" ht="13.5">
      <c r="B576" s="205"/>
      <c r="C576" s="206"/>
      <c r="D576" s="207" t="s">
        <v>151</v>
      </c>
      <c r="E576" s="208" t="s">
        <v>23</v>
      </c>
      <c r="F576" s="209" t="s">
        <v>684</v>
      </c>
      <c r="G576" s="206"/>
      <c r="H576" s="210">
        <v>17.213</v>
      </c>
      <c r="I576" s="211"/>
      <c r="J576" s="206"/>
      <c r="K576" s="206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151</v>
      </c>
      <c r="AU576" s="216" t="s">
        <v>84</v>
      </c>
      <c r="AV576" s="11" t="s">
        <v>84</v>
      </c>
      <c r="AW576" s="11" t="s">
        <v>38</v>
      </c>
      <c r="AX576" s="11" t="s">
        <v>74</v>
      </c>
      <c r="AY576" s="216" t="s">
        <v>142</v>
      </c>
    </row>
    <row r="577" spans="2:51" s="11" customFormat="1" ht="13.5">
      <c r="B577" s="205"/>
      <c r="C577" s="206"/>
      <c r="D577" s="207" t="s">
        <v>151</v>
      </c>
      <c r="E577" s="208" t="s">
        <v>23</v>
      </c>
      <c r="F577" s="209" t="s">
        <v>685</v>
      </c>
      <c r="G577" s="206"/>
      <c r="H577" s="210">
        <v>-0.108</v>
      </c>
      <c r="I577" s="211"/>
      <c r="J577" s="206"/>
      <c r="K577" s="206"/>
      <c r="L577" s="212"/>
      <c r="M577" s="213"/>
      <c r="N577" s="214"/>
      <c r="O577" s="214"/>
      <c r="P577" s="214"/>
      <c r="Q577" s="214"/>
      <c r="R577" s="214"/>
      <c r="S577" s="214"/>
      <c r="T577" s="215"/>
      <c r="AT577" s="216" t="s">
        <v>151</v>
      </c>
      <c r="AU577" s="216" t="s">
        <v>84</v>
      </c>
      <c r="AV577" s="11" t="s">
        <v>84</v>
      </c>
      <c r="AW577" s="11" t="s">
        <v>38</v>
      </c>
      <c r="AX577" s="11" t="s">
        <v>74</v>
      </c>
      <c r="AY577" s="216" t="s">
        <v>142</v>
      </c>
    </row>
    <row r="578" spans="2:51" s="13" customFormat="1" ht="13.5">
      <c r="B578" s="228"/>
      <c r="C578" s="229"/>
      <c r="D578" s="230" t="s">
        <v>151</v>
      </c>
      <c r="E578" s="231" t="s">
        <v>23</v>
      </c>
      <c r="F578" s="232" t="s">
        <v>158</v>
      </c>
      <c r="G578" s="229"/>
      <c r="H578" s="233">
        <v>17.105</v>
      </c>
      <c r="I578" s="234"/>
      <c r="J578" s="229"/>
      <c r="K578" s="229"/>
      <c r="L578" s="235"/>
      <c r="M578" s="236"/>
      <c r="N578" s="237"/>
      <c r="O578" s="237"/>
      <c r="P578" s="237"/>
      <c r="Q578" s="237"/>
      <c r="R578" s="237"/>
      <c r="S578" s="237"/>
      <c r="T578" s="238"/>
      <c r="AT578" s="239" t="s">
        <v>151</v>
      </c>
      <c r="AU578" s="239" t="s">
        <v>84</v>
      </c>
      <c r="AV578" s="13" t="s">
        <v>149</v>
      </c>
      <c r="AW578" s="13" t="s">
        <v>38</v>
      </c>
      <c r="AX578" s="13" t="s">
        <v>79</v>
      </c>
      <c r="AY578" s="239" t="s">
        <v>142</v>
      </c>
    </row>
    <row r="579" spans="2:65" s="1" customFormat="1" ht="22.5" customHeight="1">
      <c r="B579" s="42"/>
      <c r="C579" s="193" t="s">
        <v>686</v>
      </c>
      <c r="D579" s="193" t="s">
        <v>144</v>
      </c>
      <c r="E579" s="194" t="s">
        <v>687</v>
      </c>
      <c r="F579" s="195" t="s">
        <v>688</v>
      </c>
      <c r="G579" s="196" t="s">
        <v>147</v>
      </c>
      <c r="H579" s="197">
        <v>85.527</v>
      </c>
      <c r="I579" s="198"/>
      <c r="J579" s="199">
        <f>ROUND(I579*H579,2)</f>
        <v>0</v>
      </c>
      <c r="K579" s="195" t="s">
        <v>23</v>
      </c>
      <c r="L579" s="62"/>
      <c r="M579" s="200" t="s">
        <v>23</v>
      </c>
      <c r="N579" s="201" t="s">
        <v>45</v>
      </c>
      <c r="O579" s="43"/>
      <c r="P579" s="202">
        <f>O579*H579</f>
        <v>0</v>
      </c>
      <c r="Q579" s="202">
        <v>0.28362</v>
      </c>
      <c r="R579" s="202">
        <f>Q579*H579</f>
        <v>24.25716774</v>
      </c>
      <c r="S579" s="202">
        <v>0</v>
      </c>
      <c r="T579" s="203">
        <f>S579*H579</f>
        <v>0</v>
      </c>
      <c r="AR579" s="24" t="s">
        <v>149</v>
      </c>
      <c r="AT579" s="24" t="s">
        <v>144</v>
      </c>
      <c r="AU579" s="24" t="s">
        <v>84</v>
      </c>
      <c r="AY579" s="24" t="s">
        <v>142</v>
      </c>
      <c r="BE579" s="204">
        <f>IF(N579="základní",J579,0)</f>
        <v>0</v>
      </c>
      <c r="BF579" s="204">
        <f>IF(N579="snížená",J579,0)</f>
        <v>0</v>
      </c>
      <c r="BG579" s="204">
        <f>IF(N579="zákl. přenesená",J579,0)</f>
        <v>0</v>
      </c>
      <c r="BH579" s="204">
        <f>IF(N579="sníž. přenesená",J579,0)</f>
        <v>0</v>
      </c>
      <c r="BI579" s="204">
        <f>IF(N579="nulová",J579,0)</f>
        <v>0</v>
      </c>
      <c r="BJ579" s="24" t="s">
        <v>79</v>
      </c>
      <c r="BK579" s="204">
        <f>ROUND(I579*H579,2)</f>
        <v>0</v>
      </c>
      <c r="BL579" s="24" t="s">
        <v>149</v>
      </c>
      <c r="BM579" s="24" t="s">
        <v>689</v>
      </c>
    </row>
    <row r="580" spans="2:51" s="14" customFormat="1" ht="13.5">
      <c r="B580" s="243"/>
      <c r="C580" s="244"/>
      <c r="D580" s="207" t="s">
        <v>151</v>
      </c>
      <c r="E580" s="245" t="s">
        <v>23</v>
      </c>
      <c r="F580" s="246" t="s">
        <v>677</v>
      </c>
      <c r="G580" s="244"/>
      <c r="H580" s="247" t="s">
        <v>23</v>
      </c>
      <c r="I580" s="248"/>
      <c r="J580" s="244"/>
      <c r="K580" s="244"/>
      <c r="L580" s="249"/>
      <c r="M580" s="250"/>
      <c r="N580" s="251"/>
      <c r="O580" s="251"/>
      <c r="P580" s="251"/>
      <c r="Q580" s="251"/>
      <c r="R580" s="251"/>
      <c r="S580" s="251"/>
      <c r="T580" s="252"/>
      <c r="AT580" s="253" t="s">
        <v>151</v>
      </c>
      <c r="AU580" s="253" t="s">
        <v>84</v>
      </c>
      <c r="AV580" s="14" t="s">
        <v>79</v>
      </c>
      <c r="AW580" s="14" t="s">
        <v>38</v>
      </c>
      <c r="AX580" s="14" t="s">
        <v>74</v>
      </c>
      <c r="AY580" s="253" t="s">
        <v>142</v>
      </c>
    </row>
    <row r="581" spans="2:51" s="11" customFormat="1" ht="13.5">
      <c r="B581" s="205"/>
      <c r="C581" s="206"/>
      <c r="D581" s="207" t="s">
        <v>151</v>
      </c>
      <c r="E581" s="208" t="s">
        <v>23</v>
      </c>
      <c r="F581" s="209" t="s">
        <v>690</v>
      </c>
      <c r="G581" s="206"/>
      <c r="H581" s="210">
        <v>86.067</v>
      </c>
      <c r="I581" s="211"/>
      <c r="J581" s="206"/>
      <c r="K581" s="206"/>
      <c r="L581" s="212"/>
      <c r="M581" s="213"/>
      <c r="N581" s="214"/>
      <c r="O581" s="214"/>
      <c r="P581" s="214"/>
      <c r="Q581" s="214"/>
      <c r="R581" s="214"/>
      <c r="S581" s="214"/>
      <c r="T581" s="215"/>
      <c r="AT581" s="216" t="s">
        <v>151</v>
      </c>
      <c r="AU581" s="216" t="s">
        <v>84</v>
      </c>
      <c r="AV581" s="11" t="s">
        <v>84</v>
      </c>
      <c r="AW581" s="11" t="s">
        <v>38</v>
      </c>
      <c r="AX581" s="11" t="s">
        <v>74</v>
      </c>
      <c r="AY581" s="216" t="s">
        <v>142</v>
      </c>
    </row>
    <row r="582" spans="2:51" s="11" customFormat="1" ht="13.5">
      <c r="B582" s="205"/>
      <c r="C582" s="206"/>
      <c r="D582" s="207" t="s">
        <v>151</v>
      </c>
      <c r="E582" s="208" t="s">
        <v>23</v>
      </c>
      <c r="F582" s="209" t="s">
        <v>691</v>
      </c>
      <c r="G582" s="206"/>
      <c r="H582" s="210">
        <v>-0.54</v>
      </c>
      <c r="I582" s="211"/>
      <c r="J582" s="206"/>
      <c r="K582" s="206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151</v>
      </c>
      <c r="AU582" s="216" t="s">
        <v>84</v>
      </c>
      <c r="AV582" s="11" t="s">
        <v>84</v>
      </c>
      <c r="AW582" s="11" t="s">
        <v>38</v>
      </c>
      <c r="AX582" s="11" t="s">
        <v>74</v>
      </c>
      <c r="AY582" s="216" t="s">
        <v>142</v>
      </c>
    </row>
    <row r="583" spans="2:51" s="13" customFormat="1" ht="13.5">
      <c r="B583" s="228"/>
      <c r="C583" s="229"/>
      <c r="D583" s="230" t="s">
        <v>151</v>
      </c>
      <c r="E583" s="231" t="s">
        <v>23</v>
      </c>
      <c r="F583" s="232" t="s">
        <v>158</v>
      </c>
      <c r="G583" s="229"/>
      <c r="H583" s="233">
        <v>85.527</v>
      </c>
      <c r="I583" s="234"/>
      <c r="J583" s="229"/>
      <c r="K583" s="229"/>
      <c r="L583" s="235"/>
      <c r="M583" s="236"/>
      <c r="N583" s="237"/>
      <c r="O583" s="237"/>
      <c r="P583" s="237"/>
      <c r="Q583" s="237"/>
      <c r="R583" s="237"/>
      <c r="S583" s="237"/>
      <c r="T583" s="238"/>
      <c r="AT583" s="239" t="s">
        <v>151</v>
      </c>
      <c r="AU583" s="239" t="s">
        <v>84</v>
      </c>
      <c r="AV583" s="13" t="s">
        <v>149</v>
      </c>
      <c r="AW583" s="13" t="s">
        <v>38</v>
      </c>
      <c r="AX583" s="13" t="s">
        <v>79</v>
      </c>
      <c r="AY583" s="239" t="s">
        <v>142</v>
      </c>
    </row>
    <row r="584" spans="2:65" s="1" customFormat="1" ht="22.5" customHeight="1">
      <c r="B584" s="42"/>
      <c r="C584" s="193" t="s">
        <v>692</v>
      </c>
      <c r="D584" s="193" t="s">
        <v>144</v>
      </c>
      <c r="E584" s="194" t="s">
        <v>693</v>
      </c>
      <c r="F584" s="195" t="s">
        <v>694</v>
      </c>
      <c r="G584" s="196" t="s">
        <v>182</v>
      </c>
      <c r="H584" s="197">
        <v>72.2</v>
      </c>
      <c r="I584" s="198"/>
      <c r="J584" s="199">
        <f>ROUND(I584*H584,2)</f>
        <v>0</v>
      </c>
      <c r="K584" s="195" t="s">
        <v>23</v>
      </c>
      <c r="L584" s="62"/>
      <c r="M584" s="200" t="s">
        <v>23</v>
      </c>
      <c r="N584" s="201" t="s">
        <v>45</v>
      </c>
      <c r="O584" s="43"/>
      <c r="P584" s="202">
        <f>O584*H584</f>
        <v>0</v>
      </c>
      <c r="Q584" s="202">
        <v>0.12068</v>
      </c>
      <c r="R584" s="202">
        <f>Q584*H584</f>
        <v>8.713096</v>
      </c>
      <c r="S584" s="202">
        <v>0</v>
      </c>
      <c r="T584" s="203">
        <f>S584*H584</f>
        <v>0</v>
      </c>
      <c r="AR584" s="24" t="s">
        <v>149</v>
      </c>
      <c r="AT584" s="24" t="s">
        <v>144</v>
      </c>
      <c r="AU584" s="24" t="s">
        <v>84</v>
      </c>
      <c r="AY584" s="24" t="s">
        <v>142</v>
      </c>
      <c r="BE584" s="204">
        <f>IF(N584="základní",J584,0)</f>
        <v>0</v>
      </c>
      <c r="BF584" s="204">
        <f>IF(N584="snížená",J584,0)</f>
        <v>0</v>
      </c>
      <c r="BG584" s="204">
        <f>IF(N584="zákl. přenesená",J584,0)</f>
        <v>0</v>
      </c>
      <c r="BH584" s="204">
        <f>IF(N584="sníž. přenesená",J584,0)</f>
        <v>0</v>
      </c>
      <c r="BI584" s="204">
        <f>IF(N584="nulová",J584,0)</f>
        <v>0</v>
      </c>
      <c r="BJ584" s="24" t="s">
        <v>79</v>
      </c>
      <c r="BK584" s="204">
        <f>ROUND(I584*H584,2)</f>
        <v>0</v>
      </c>
      <c r="BL584" s="24" t="s">
        <v>149</v>
      </c>
      <c r="BM584" s="24" t="s">
        <v>695</v>
      </c>
    </row>
    <row r="585" spans="2:51" s="11" customFormat="1" ht="13.5">
      <c r="B585" s="205"/>
      <c r="C585" s="206"/>
      <c r="D585" s="207" t="s">
        <v>151</v>
      </c>
      <c r="E585" s="208" t="s">
        <v>23</v>
      </c>
      <c r="F585" s="209" t="s">
        <v>190</v>
      </c>
      <c r="G585" s="206"/>
      <c r="H585" s="210">
        <v>40</v>
      </c>
      <c r="I585" s="211"/>
      <c r="J585" s="206"/>
      <c r="K585" s="206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151</v>
      </c>
      <c r="AU585" s="216" t="s">
        <v>84</v>
      </c>
      <c r="AV585" s="11" t="s">
        <v>84</v>
      </c>
      <c r="AW585" s="11" t="s">
        <v>38</v>
      </c>
      <c r="AX585" s="11" t="s">
        <v>74</v>
      </c>
      <c r="AY585" s="216" t="s">
        <v>142</v>
      </c>
    </row>
    <row r="586" spans="2:51" s="11" customFormat="1" ht="13.5">
      <c r="B586" s="205"/>
      <c r="C586" s="206"/>
      <c r="D586" s="207" t="s">
        <v>151</v>
      </c>
      <c r="E586" s="208" t="s">
        <v>23</v>
      </c>
      <c r="F586" s="209" t="s">
        <v>191</v>
      </c>
      <c r="G586" s="206"/>
      <c r="H586" s="210">
        <v>18</v>
      </c>
      <c r="I586" s="211"/>
      <c r="J586" s="206"/>
      <c r="K586" s="206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151</v>
      </c>
      <c r="AU586" s="216" t="s">
        <v>84</v>
      </c>
      <c r="AV586" s="11" t="s">
        <v>84</v>
      </c>
      <c r="AW586" s="11" t="s">
        <v>38</v>
      </c>
      <c r="AX586" s="11" t="s">
        <v>74</v>
      </c>
      <c r="AY586" s="216" t="s">
        <v>142</v>
      </c>
    </row>
    <row r="587" spans="2:51" s="11" customFormat="1" ht="13.5">
      <c r="B587" s="205"/>
      <c r="C587" s="206"/>
      <c r="D587" s="207" t="s">
        <v>151</v>
      </c>
      <c r="E587" s="208" t="s">
        <v>23</v>
      </c>
      <c r="F587" s="209" t="s">
        <v>154</v>
      </c>
      <c r="G587" s="206"/>
      <c r="H587" s="210">
        <v>14.2</v>
      </c>
      <c r="I587" s="211"/>
      <c r="J587" s="206"/>
      <c r="K587" s="206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151</v>
      </c>
      <c r="AU587" s="216" t="s">
        <v>84</v>
      </c>
      <c r="AV587" s="11" t="s">
        <v>84</v>
      </c>
      <c r="AW587" s="11" t="s">
        <v>38</v>
      </c>
      <c r="AX587" s="11" t="s">
        <v>74</v>
      </c>
      <c r="AY587" s="216" t="s">
        <v>142</v>
      </c>
    </row>
    <row r="588" spans="2:51" s="13" customFormat="1" ht="13.5">
      <c r="B588" s="228"/>
      <c r="C588" s="229"/>
      <c r="D588" s="230" t="s">
        <v>151</v>
      </c>
      <c r="E588" s="231" t="s">
        <v>23</v>
      </c>
      <c r="F588" s="232" t="s">
        <v>158</v>
      </c>
      <c r="G588" s="229"/>
      <c r="H588" s="233">
        <v>72.2</v>
      </c>
      <c r="I588" s="234"/>
      <c r="J588" s="229"/>
      <c r="K588" s="229"/>
      <c r="L588" s="235"/>
      <c r="M588" s="236"/>
      <c r="N588" s="237"/>
      <c r="O588" s="237"/>
      <c r="P588" s="237"/>
      <c r="Q588" s="237"/>
      <c r="R588" s="237"/>
      <c r="S588" s="237"/>
      <c r="T588" s="238"/>
      <c r="AT588" s="239" t="s">
        <v>151</v>
      </c>
      <c r="AU588" s="239" t="s">
        <v>84</v>
      </c>
      <c r="AV588" s="13" t="s">
        <v>149</v>
      </c>
      <c r="AW588" s="13" t="s">
        <v>38</v>
      </c>
      <c r="AX588" s="13" t="s">
        <v>79</v>
      </c>
      <c r="AY588" s="239" t="s">
        <v>142</v>
      </c>
    </row>
    <row r="589" spans="2:65" s="1" customFormat="1" ht="22.5" customHeight="1">
      <c r="B589" s="42"/>
      <c r="C589" s="193" t="s">
        <v>696</v>
      </c>
      <c r="D589" s="193" t="s">
        <v>144</v>
      </c>
      <c r="E589" s="194" t="s">
        <v>697</v>
      </c>
      <c r="F589" s="195" t="s">
        <v>698</v>
      </c>
      <c r="G589" s="196" t="s">
        <v>195</v>
      </c>
      <c r="H589" s="197">
        <v>2</v>
      </c>
      <c r="I589" s="198"/>
      <c r="J589" s="199">
        <f>ROUND(I589*H589,2)</f>
        <v>0</v>
      </c>
      <c r="K589" s="195" t="s">
        <v>148</v>
      </c>
      <c r="L589" s="62"/>
      <c r="M589" s="200" t="s">
        <v>23</v>
      </c>
      <c r="N589" s="201" t="s">
        <v>45</v>
      </c>
      <c r="O589" s="43"/>
      <c r="P589" s="202">
        <f>O589*H589</f>
        <v>0</v>
      </c>
      <c r="Q589" s="202">
        <v>0</v>
      </c>
      <c r="R589" s="202">
        <f>Q589*H589</f>
        <v>0</v>
      </c>
      <c r="S589" s="202">
        <v>0</v>
      </c>
      <c r="T589" s="203">
        <f>S589*H589</f>
        <v>0</v>
      </c>
      <c r="AR589" s="24" t="s">
        <v>149</v>
      </c>
      <c r="AT589" s="24" t="s">
        <v>144</v>
      </c>
      <c r="AU589" s="24" t="s">
        <v>84</v>
      </c>
      <c r="AY589" s="24" t="s">
        <v>142</v>
      </c>
      <c r="BE589" s="204">
        <f>IF(N589="základní",J589,0)</f>
        <v>0</v>
      </c>
      <c r="BF589" s="204">
        <f>IF(N589="snížená",J589,0)</f>
        <v>0</v>
      </c>
      <c r="BG589" s="204">
        <f>IF(N589="zákl. přenesená",J589,0)</f>
        <v>0</v>
      </c>
      <c r="BH589" s="204">
        <f>IF(N589="sníž. přenesená",J589,0)</f>
        <v>0</v>
      </c>
      <c r="BI589" s="204">
        <f>IF(N589="nulová",J589,0)</f>
        <v>0</v>
      </c>
      <c r="BJ589" s="24" t="s">
        <v>79</v>
      </c>
      <c r="BK589" s="204">
        <f>ROUND(I589*H589,2)</f>
        <v>0</v>
      </c>
      <c r="BL589" s="24" t="s">
        <v>149</v>
      </c>
      <c r="BM589" s="24" t="s">
        <v>699</v>
      </c>
    </row>
    <row r="590" spans="2:65" s="1" customFormat="1" ht="22.5" customHeight="1">
      <c r="B590" s="42"/>
      <c r="C590" s="254" t="s">
        <v>700</v>
      </c>
      <c r="D590" s="254" t="s">
        <v>362</v>
      </c>
      <c r="E590" s="255" t="s">
        <v>701</v>
      </c>
      <c r="F590" s="256" t="s">
        <v>702</v>
      </c>
      <c r="G590" s="257" t="s">
        <v>195</v>
      </c>
      <c r="H590" s="258">
        <v>2</v>
      </c>
      <c r="I590" s="259"/>
      <c r="J590" s="260">
        <f>ROUND(I590*H590,2)</f>
        <v>0</v>
      </c>
      <c r="K590" s="256" t="s">
        <v>148</v>
      </c>
      <c r="L590" s="261"/>
      <c r="M590" s="262" t="s">
        <v>23</v>
      </c>
      <c r="N590" s="263" t="s">
        <v>45</v>
      </c>
      <c r="O590" s="43"/>
      <c r="P590" s="202">
        <f>O590*H590</f>
        <v>0</v>
      </c>
      <c r="Q590" s="202">
        <v>0.0002</v>
      </c>
      <c r="R590" s="202">
        <f>Q590*H590</f>
        <v>0.0004</v>
      </c>
      <c r="S590" s="202">
        <v>0</v>
      </c>
      <c r="T590" s="203">
        <f>S590*H590</f>
        <v>0</v>
      </c>
      <c r="AR590" s="24" t="s">
        <v>192</v>
      </c>
      <c r="AT590" s="24" t="s">
        <v>362</v>
      </c>
      <c r="AU590" s="24" t="s">
        <v>84</v>
      </c>
      <c r="AY590" s="24" t="s">
        <v>142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24" t="s">
        <v>79</v>
      </c>
      <c r="BK590" s="204">
        <f>ROUND(I590*H590,2)</f>
        <v>0</v>
      </c>
      <c r="BL590" s="24" t="s">
        <v>149</v>
      </c>
      <c r="BM590" s="24" t="s">
        <v>703</v>
      </c>
    </row>
    <row r="591" spans="2:63" s="10" customFormat="1" ht="29.85" customHeight="1">
      <c r="B591" s="176"/>
      <c r="C591" s="177"/>
      <c r="D591" s="190" t="s">
        <v>73</v>
      </c>
      <c r="E591" s="191" t="s">
        <v>198</v>
      </c>
      <c r="F591" s="191" t="s">
        <v>704</v>
      </c>
      <c r="G591" s="177"/>
      <c r="H591" s="177"/>
      <c r="I591" s="180"/>
      <c r="J591" s="192">
        <f>BK591</f>
        <v>0</v>
      </c>
      <c r="K591" s="177"/>
      <c r="L591" s="182"/>
      <c r="M591" s="183"/>
      <c r="N591" s="184"/>
      <c r="O591" s="184"/>
      <c r="P591" s="185">
        <f>SUM(P592:P675)</f>
        <v>0</v>
      </c>
      <c r="Q591" s="184"/>
      <c r="R591" s="185">
        <f>SUM(R592:R675)</f>
        <v>0.4915493</v>
      </c>
      <c r="S591" s="184"/>
      <c r="T591" s="186">
        <f>SUM(T592:T675)</f>
        <v>9.496645000000001</v>
      </c>
      <c r="AR591" s="187" t="s">
        <v>79</v>
      </c>
      <c r="AT591" s="188" t="s">
        <v>73</v>
      </c>
      <c r="AU591" s="188" t="s">
        <v>79</v>
      </c>
      <c r="AY591" s="187" t="s">
        <v>142</v>
      </c>
      <c r="BK591" s="189">
        <f>SUM(BK592:BK675)</f>
        <v>0</v>
      </c>
    </row>
    <row r="592" spans="2:65" s="1" customFormat="1" ht="31.5" customHeight="1">
      <c r="B592" s="42"/>
      <c r="C592" s="193" t="s">
        <v>705</v>
      </c>
      <c r="D592" s="193" t="s">
        <v>144</v>
      </c>
      <c r="E592" s="194" t="s">
        <v>706</v>
      </c>
      <c r="F592" s="195" t="s">
        <v>707</v>
      </c>
      <c r="G592" s="196" t="s">
        <v>182</v>
      </c>
      <c r="H592" s="197">
        <v>2</v>
      </c>
      <c r="I592" s="198"/>
      <c r="J592" s="199">
        <f>ROUND(I592*H592,2)</f>
        <v>0</v>
      </c>
      <c r="K592" s="195" t="s">
        <v>148</v>
      </c>
      <c r="L592" s="62"/>
      <c r="M592" s="200" t="s">
        <v>23</v>
      </c>
      <c r="N592" s="201" t="s">
        <v>45</v>
      </c>
      <c r="O592" s="43"/>
      <c r="P592" s="202">
        <f>O592*H592</f>
        <v>0</v>
      </c>
      <c r="Q592" s="202">
        <v>0.1295</v>
      </c>
      <c r="R592" s="202">
        <f>Q592*H592</f>
        <v>0.259</v>
      </c>
      <c r="S592" s="202">
        <v>0</v>
      </c>
      <c r="T592" s="203">
        <f>S592*H592</f>
        <v>0</v>
      </c>
      <c r="AR592" s="24" t="s">
        <v>149</v>
      </c>
      <c r="AT592" s="24" t="s">
        <v>144</v>
      </c>
      <c r="AU592" s="24" t="s">
        <v>84</v>
      </c>
      <c r="AY592" s="24" t="s">
        <v>142</v>
      </c>
      <c r="BE592" s="204">
        <f>IF(N592="základní",J592,0)</f>
        <v>0</v>
      </c>
      <c r="BF592" s="204">
        <f>IF(N592="snížená",J592,0)</f>
        <v>0</v>
      </c>
      <c r="BG592" s="204">
        <f>IF(N592="zákl. přenesená",J592,0)</f>
        <v>0</v>
      </c>
      <c r="BH592" s="204">
        <f>IF(N592="sníž. přenesená",J592,0)</f>
        <v>0</v>
      </c>
      <c r="BI592" s="204">
        <f>IF(N592="nulová",J592,0)</f>
        <v>0</v>
      </c>
      <c r="BJ592" s="24" t="s">
        <v>79</v>
      </c>
      <c r="BK592" s="204">
        <f>ROUND(I592*H592,2)</f>
        <v>0</v>
      </c>
      <c r="BL592" s="24" t="s">
        <v>149</v>
      </c>
      <c r="BM592" s="24" t="s">
        <v>708</v>
      </c>
    </row>
    <row r="593" spans="2:51" s="11" customFormat="1" ht="13.5">
      <c r="B593" s="205"/>
      <c r="C593" s="206"/>
      <c r="D593" s="230" t="s">
        <v>151</v>
      </c>
      <c r="E593" s="240" t="s">
        <v>23</v>
      </c>
      <c r="F593" s="241" t="s">
        <v>709</v>
      </c>
      <c r="G593" s="206"/>
      <c r="H593" s="242">
        <v>2</v>
      </c>
      <c r="I593" s="211"/>
      <c r="J593" s="206"/>
      <c r="K593" s="206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151</v>
      </c>
      <c r="AU593" s="216" t="s">
        <v>84</v>
      </c>
      <c r="AV593" s="11" t="s">
        <v>84</v>
      </c>
      <c r="AW593" s="11" t="s">
        <v>38</v>
      </c>
      <c r="AX593" s="11" t="s">
        <v>79</v>
      </c>
      <c r="AY593" s="216" t="s">
        <v>142</v>
      </c>
    </row>
    <row r="594" spans="2:65" s="1" customFormat="1" ht="22.5" customHeight="1">
      <c r="B594" s="42"/>
      <c r="C594" s="193" t="s">
        <v>710</v>
      </c>
      <c r="D594" s="193" t="s">
        <v>144</v>
      </c>
      <c r="E594" s="194" t="s">
        <v>711</v>
      </c>
      <c r="F594" s="195" t="s">
        <v>712</v>
      </c>
      <c r="G594" s="196" t="s">
        <v>182</v>
      </c>
      <c r="H594" s="197">
        <v>1.2</v>
      </c>
      <c r="I594" s="198"/>
      <c r="J594" s="199">
        <f>ROUND(I594*H594,2)</f>
        <v>0</v>
      </c>
      <c r="K594" s="195" t="s">
        <v>148</v>
      </c>
      <c r="L594" s="62"/>
      <c r="M594" s="200" t="s">
        <v>23</v>
      </c>
      <c r="N594" s="201" t="s">
        <v>45</v>
      </c>
      <c r="O594" s="43"/>
      <c r="P594" s="202">
        <f>O594*H594</f>
        <v>0</v>
      </c>
      <c r="Q594" s="202">
        <v>0</v>
      </c>
      <c r="R594" s="202">
        <f>Q594*H594</f>
        <v>0</v>
      </c>
      <c r="S594" s="202">
        <v>0</v>
      </c>
      <c r="T594" s="203">
        <f>S594*H594</f>
        <v>0</v>
      </c>
      <c r="AR594" s="24" t="s">
        <v>149</v>
      </c>
      <c r="AT594" s="24" t="s">
        <v>144</v>
      </c>
      <c r="AU594" s="24" t="s">
        <v>84</v>
      </c>
      <c r="AY594" s="24" t="s">
        <v>142</v>
      </c>
      <c r="BE594" s="204">
        <f>IF(N594="základní",J594,0)</f>
        <v>0</v>
      </c>
      <c r="BF594" s="204">
        <f>IF(N594="snížená",J594,0)</f>
        <v>0</v>
      </c>
      <c r="BG594" s="204">
        <f>IF(N594="zákl. přenesená",J594,0)</f>
        <v>0</v>
      </c>
      <c r="BH594" s="204">
        <f>IF(N594="sníž. přenesená",J594,0)</f>
        <v>0</v>
      </c>
      <c r="BI594" s="204">
        <f>IF(N594="nulová",J594,0)</f>
        <v>0</v>
      </c>
      <c r="BJ594" s="24" t="s">
        <v>79</v>
      </c>
      <c r="BK594" s="204">
        <f>ROUND(I594*H594,2)</f>
        <v>0</v>
      </c>
      <c r="BL594" s="24" t="s">
        <v>149</v>
      </c>
      <c r="BM594" s="24" t="s">
        <v>713</v>
      </c>
    </row>
    <row r="595" spans="2:51" s="11" customFormat="1" ht="13.5">
      <c r="B595" s="205"/>
      <c r="C595" s="206"/>
      <c r="D595" s="230" t="s">
        <v>151</v>
      </c>
      <c r="E595" s="240" t="s">
        <v>23</v>
      </c>
      <c r="F595" s="241" t="s">
        <v>714</v>
      </c>
      <c r="G595" s="206"/>
      <c r="H595" s="242">
        <v>1.2</v>
      </c>
      <c r="I595" s="211"/>
      <c r="J595" s="206"/>
      <c r="K595" s="206"/>
      <c r="L595" s="212"/>
      <c r="M595" s="213"/>
      <c r="N595" s="214"/>
      <c r="O595" s="214"/>
      <c r="P595" s="214"/>
      <c r="Q595" s="214"/>
      <c r="R595" s="214"/>
      <c r="S595" s="214"/>
      <c r="T595" s="215"/>
      <c r="AT595" s="216" t="s">
        <v>151</v>
      </c>
      <c r="AU595" s="216" t="s">
        <v>84</v>
      </c>
      <c r="AV595" s="11" t="s">
        <v>84</v>
      </c>
      <c r="AW595" s="11" t="s">
        <v>38</v>
      </c>
      <c r="AX595" s="11" t="s">
        <v>79</v>
      </c>
      <c r="AY595" s="216" t="s">
        <v>142</v>
      </c>
    </row>
    <row r="596" spans="2:65" s="1" customFormat="1" ht="22.5" customHeight="1">
      <c r="B596" s="42"/>
      <c r="C596" s="193" t="s">
        <v>715</v>
      </c>
      <c r="D596" s="193" t="s">
        <v>144</v>
      </c>
      <c r="E596" s="194" t="s">
        <v>716</v>
      </c>
      <c r="F596" s="195" t="s">
        <v>717</v>
      </c>
      <c r="G596" s="196" t="s">
        <v>182</v>
      </c>
      <c r="H596" s="197">
        <v>5.2</v>
      </c>
      <c r="I596" s="198"/>
      <c r="J596" s="199">
        <f>ROUND(I596*H596,2)</f>
        <v>0</v>
      </c>
      <c r="K596" s="195" t="s">
        <v>148</v>
      </c>
      <c r="L596" s="62"/>
      <c r="M596" s="200" t="s">
        <v>23</v>
      </c>
      <c r="N596" s="201" t="s">
        <v>45</v>
      </c>
      <c r="O596" s="43"/>
      <c r="P596" s="202">
        <f>O596*H596</f>
        <v>0</v>
      </c>
      <c r="Q596" s="202">
        <v>0</v>
      </c>
      <c r="R596" s="202">
        <f>Q596*H596</f>
        <v>0</v>
      </c>
      <c r="S596" s="202">
        <v>0</v>
      </c>
      <c r="T596" s="203">
        <f>S596*H596</f>
        <v>0</v>
      </c>
      <c r="AR596" s="24" t="s">
        <v>149</v>
      </c>
      <c r="AT596" s="24" t="s">
        <v>144</v>
      </c>
      <c r="AU596" s="24" t="s">
        <v>84</v>
      </c>
      <c r="AY596" s="24" t="s">
        <v>142</v>
      </c>
      <c r="BE596" s="204">
        <f>IF(N596="základní",J596,0)</f>
        <v>0</v>
      </c>
      <c r="BF596" s="204">
        <f>IF(N596="snížená",J596,0)</f>
        <v>0</v>
      </c>
      <c r="BG596" s="204">
        <f>IF(N596="zákl. přenesená",J596,0)</f>
        <v>0</v>
      </c>
      <c r="BH596" s="204">
        <f>IF(N596="sníž. přenesená",J596,0)</f>
        <v>0</v>
      </c>
      <c r="BI596" s="204">
        <f>IF(N596="nulová",J596,0)</f>
        <v>0</v>
      </c>
      <c r="BJ596" s="24" t="s">
        <v>79</v>
      </c>
      <c r="BK596" s="204">
        <f>ROUND(I596*H596,2)</f>
        <v>0</v>
      </c>
      <c r="BL596" s="24" t="s">
        <v>149</v>
      </c>
      <c r="BM596" s="24" t="s">
        <v>718</v>
      </c>
    </row>
    <row r="597" spans="2:51" s="11" customFormat="1" ht="13.5">
      <c r="B597" s="205"/>
      <c r="C597" s="206"/>
      <c r="D597" s="230" t="s">
        <v>151</v>
      </c>
      <c r="E597" s="240" t="s">
        <v>23</v>
      </c>
      <c r="F597" s="241" t="s">
        <v>719</v>
      </c>
      <c r="G597" s="206"/>
      <c r="H597" s="242">
        <v>5.2</v>
      </c>
      <c r="I597" s="211"/>
      <c r="J597" s="206"/>
      <c r="K597" s="206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151</v>
      </c>
      <c r="AU597" s="216" t="s">
        <v>84</v>
      </c>
      <c r="AV597" s="11" t="s">
        <v>84</v>
      </c>
      <c r="AW597" s="11" t="s">
        <v>38</v>
      </c>
      <c r="AX597" s="11" t="s">
        <v>79</v>
      </c>
      <c r="AY597" s="216" t="s">
        <v>142</v>
      </c>
    </row>
    <row r="598" spans="2:65" s="1" customFormat="1" ht="22.5" customHeight="1">
      <c r="B598" s="42"/>
      <c r="C598" s="193" t="s">
        <v>720</v>
      </c>
      <c r="D598" s="193" t="s">
        <v>144</v>
      </c>
      <c r="E598" s="194" t="s">
        <v>721</v>
      </c>
      <c r="F598" s="195" t="s">
        <v>722</v>
      </c>
      <c r="G598" s="196" t="s">
        <v>182</v>
      </c>
      <c r="H598" s="197">
        <v>5.2</v>
      </c>
      <c r="I598" s="198"/>
      <c r="J598" s="199">
        <f>ROUND(I598*H598,2)</f>
        <v>0</v>
      </c>
      <c r="K598" s="195" t="s">
        <v>148</v>
      </c>
      <c r="L598" s="62"/>
      <c r="M598" s="200" t="s">
        <v>23</v>
      </c>
      <c r="N598" s="201" t="s">
        <v>45</v>
      </c>
      <c r="O598" s="43"/>
      <c r="P598" s="202">
        <f>O598*H598</f>
        <v>0</v>
      </c>
      <c r="Q598" s="202">
        <v>0</v>
      </c>
      <c r="R598" s="202">
        <f>Q598*H598</f>
        <v>0</v>
      </c>
      <c r="S598" s="202">
        <v>0</v>
      </c>
      <c r="T598" s="203">
        <f>S598*H598</f>
        <v>0</v>
      </c>
      <c r="AR598" s="24" t="s">
        <v>149</v>
      </c>
      <c r="AT598" s="24" t="s">
        <v>144</v>
      </c>
      <c r="AU598" s="24" t="s">
        <v>84</v>
      </c>
      <c r="AY598" s="24" t="s">
        <v>142</v>
      </c>
      <c r="BE598" s="204">
        <f>IF(N598="základní",J598,0)</f>
        <v>0</v>
      </c>
      <c r="BF598" s="204">
        <f>IF(N598="snížená",J598,0)</f>
        <v>0</v>
      </c>
      <c r="BG598" s="204">
        <f>IF(N598="zákl. přenesená",J598,0)</f>
        <v>0</v>
      </c>
      <c r="BH598" s="204">
        <f>IF(N598="sníž. přenesená",J598,0)</f>
        <v>0</v>
      </c>
      <c r="BI598" s="204">
        <f>IF(N598="nulová",J598,0)</f>
        <v>0</v>
      </c>
      <c r="BJ598" s="24" t="s">
        <v>79</v>
      </c>
      <c r="BK598" s="204">
        <f>ROUND(I598*H598,2)</f>
        <v>0</v>
      </c>
      <c r="BL598" s="24" t="s">
        <v>149</v>
      </c>
      <c r="BM598" s="24" t="s">
        <v>723</v>
      </c>
    </row>
    <row r="599" spans="2:51" s="11" customFormat="1" ht="13.5">
      <c r="B599" s="205"/>
      <c r="C599" s="206"/>
      <c r="D599" s="207" t="s">
        <v>151</v>
      </c>
      <c r="E599" s="208" t="s">
        <v>23</v>
      </c>
      <c r="F599" s="209" t="s">
        <v>724</v>
      </c>
      <c r="G599" s="206"/>
      <c r="H599" s="210">
        <v>2.4</v>
      </c>
      <c r="I599" s="211"/>
      <c r="J599" s="206"/>
      <c r="K599" s="206"/>
      <c r="L599" s="212"/>
      <c r="M599" s="213"/>
      <c r="N599" s="214"/>
      <c r="O599" s="214"/>
      <c r="P599" s="214"/>
      <c r="Q599" s="214"/>
      <c r="R599" s="214"/>
      <c r="S599" s="214"/>
      <c r="T599" s="215"/>
      <c r="AT599" s="216" t="s">
        <v>151</v>
      </c>
      <c r="AU599" s="216" t="s">
        <v>84</v>
      </c>
      <c r="AV599" s="11" t="s">
        <v>84</v>
      </c>
      <c r="AW599" s="11" t="s">
        <v>38</v>
      </c>
      <c r="AX599" s="11" t="s">
        <v>74</v>
      </c>
      <c r="AY599" s="216" t="s">
        <v>142</v>
      </c>
    </row>
    <row r="600" spans="2:51" s="11" customFormat="1" ht="13.5">
      <c r="B600" s="205"/>
      <c r="C600" s="206"/>
      <c r="D600" s="207" t="s">
        <v>151</v>
      </c>
      <c r="E600" s="208" t="s">
        <v>23</v>
      </c>
      <c r="F600" s="209" t="s">
        <v>725</v>
      </c>
      <c r="G600" s="206"/>
      <c r="H600" s="210">
        <v>2.8</v>
      </c>
      <c r="I600" s="211"/>
      <c r="J600" s="206"/>
      <c r="K600" s="206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151</v>
      </c>
      <c r="AU600" s="216" t="s">
        <v>84</v>
      </c>
      <c r="AV600" s="11" t="s">
        <v>84</v>
      </c>
      <c r="AW600" s="11" t="s">
        <v>38</v>
      </c>
      <c r="AX600" s="11" t="s">
        <v>74</v>
      </c>
      <c r="AY600" s="216" t="s">
        <v>142</v>
      </c>
    </row>
    <row r="601" spans="2:51" s="13" customFormat="1" ht="13.5">
      <c r="B601" s="228"/>
      <c r="C601" s="229"/>
      <c r="D601" s="230" t="s">
        <v>151</v>
      </c>
      <c r="E601" s="231" t="s">
        <v>23</v>
      </c>
      <c r="F601" s="232" t="s">
        <v>158</v>
      </c>
      <c r="G601" s="229"/>
      <c r="H601" s="233">
        <v>5.2</v>
      </c>
      <c r="I601" s="234"/>
      <c r="J601" s="229"/>
      <c r="K601" s="229"/>
      <c r="L601" s="235"/>
      <c r="M601" s="236"/>
      <c r="N601" s="237"/>
      <c r="O601" s="237"/>
      <c r="P601" s="237"/>
      <c r="Q601" s="237"/>
      <c r="R601" s="237"/>
      <c r="S601" s="237"/>
      <c r="T601" s="238"/>
      <c r="AT601" s="239" t="s">
        <v>151</v>
      </c>
      <c r="AU601" s="239" t="s">
        <v>84</v>
      </c>
      <c r="AV601" s="13" t="s">
        <v>149</v>
      </c>
      <c r="AW601" s="13" t="s">
        <v>38</v>
      </c>
      <c r="AX601" s="13" t="s">
        <v>79</v>
      </c>
      <c r="AY601" s="239" t="s">
        <v>142</v>
      </c>
    </row>
    <row r="602" spans="2:65" s="1" customFormat="1" ht="22.5" customHeight="1">
      <c r="B602" s="42"/>
      <c r="C602" s="193" t="s">
        <v>726</v>
      </c>
      <c r="D602" s="193" t="s">
        <v>144</v>
      </c>
      <c r="E602" s="194" t="s">
        <v>727</v>
      </c>
      <c r="F602" s="195" t="s">
        <v>728</v>
      </c>
      <c r="G602" s="196" t="s">
        <v>182</v>
      </c>
      <c r="H602" s="197">
        <v>1.2</v>
      </c>
      <c r="I602" s="198"/>
      <c r="J602" s="199">
        <f>ROUND(I602*H602,2)</f>
        <v>0</v>
      </c>
      <c r="K602" s="195" t="s">
        <v>148</v>
      </c>
      <c r="L602" s="62"/>
      <c r="M602" s="200" t="s">
        <v>23</v>
      </c>
      <c r="N602" s="201" t="s">
        <v>45</v>
      </c>
      <c r="O602" s="43"/>
      <c r="P602" s="202">
        <f>O602*H602</f>
        <v>0</v>
      </c>
      <c r="Q602" s="202">
        <v>3E-05</v>
      </c>
      <c r="R602" s="202">
        <f>Q602*H602</f>
        <v>3.6E-05</v>
      </c>
      <c r="S602" s="202">
        <v>0</v>
      </c>
      <c r="T602" s="203">
        <f>S602*H602</f>
        <v>0</v>
      </c>
      <c r="AR602" s="24" t="s">
        <v>149</v>
      </c>
      <c r="AT602" s="24" t="s">
        <v>144</v>
      </c>
      <c r="AU602" s="24" t="s">
        <v>84</v>
      </c>
      <c r="AY602" s="24" t="s">
        <v>142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24" t="s">
        <v>79</v>
      </c>
      <c r="BK602" s="204">
        <f>ROUND(I602*H602,2)</f>
        <v>0</v>
      </c>
      <c r="BL602" s="24" t="s">
        <v>149</v>
      </c>
      <c r="BM602" s="24" t="s">
        <v>729</v>
      </c>
    </row>
    <row r="603" spans="2:51" s="11" customFormat="1" ht="13.5">
      <c r="B603" s="205"/>
      <c r="C603" s="206"/>
      <c r="D603" s="230" t="s">
        <v>151</v>
      </c>
      <c r="E603" s="240" t="s">
        <v>23</v>
      </c>
      <c r="F603" s="241" t="s">
        <v>730</v>
      </c>
      <c r="G603" s="206"/>
      <c r="H603" s="242">
        <v>1.2</v>
      </c>
      <c r="I603" s="211"/>
      <c r="J603" s="206"/>
      <c r="K603" s="206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151</v>
      </c>
      <c r="AU603" s="216" t="s">
        <v>84</v>
      </c>
      <c r="AV603" s="11" t="s">
        <v>84</v>
      </c>
      <c r="AW603" s="11" t="s">
        <v>38</v>
      </c>
      <c r="AX603" s="11" t="s">
        <v>79</v>
      </c>
      <c r="AY603" s="216" t="s">
        <v>142</v>
      </c>
    </row>
    <row r="604" spans="2:65" s="1" customFormat="1" ht="31.5" customHeight="1">
      <c r="B604" s="42"/>
      <c r="C604" s="193" t="s">
        <v>731</v>
      </c>
      <c r="D604" s="193" t="s">
        <v>144</v>
      </c>
      <c r="E604" s="194" t="s">
        <v>732</v>
      </c>
      <c r="F604" s="195" t="s">
        <v>733</v>
      </c>
      <c r="G604" s="196" t="s">
        <v>147</v>
      </c>
      <c r="H604" s="197">
        <v>760.984</v>
      </c>
      <c r="I604" s="198"/>
      <c r="J604" s="199">
        <f>ROUND(I604*H604,2)</f>
        <v>0</v>
      </c>
      <c r="K604" s="195" t="s">
        <v>148</v>
      </c>
      <c r="L604" s="62"/>
      <c r="M604" s="200" t="s">
        <v>23</v>
      </c>
      <c r="N604" s="201" t="s">
        <v>45</v>
      </c>
      <c r="O604" s="43"/>
      <c r="P604" s="202">
        <f>O604*H604</f>
        <v>0</v>
      </c>
      <c r="Q604" s="202">
        <v>0</v>
      </c>
      <c r="R604" s="202">
        <f>Q604*H604</f>
        <v>0</v>
      </c>
      <c r="S604" s="202">
        <v>0</v>
      </c>
      <c r="T604" s="203">
        <f>S604*H604</f>
        <v>0</v>
      </c>
      <c r="AR604" s="24" t="s">
        <v>149</v>
      </c>
      <c r="AT604" s="24" t="s">
        <v>144</v>
      </c>
      <c r="AU604" s="24" t="s">
        <v>84</v>
      </c>
      <c r="AY604" s="24" t="s">
        <v>142</v>
      </c>
      <c r="BE604" s="204">
        <f>IF(N604="základní",J604,0)</f>
        <v>0</v>
      </c>
      <c r="BF604" s="204">
        <f>IF(N604="snížená",J604,0)</f>
        <v>0</v>
      </c>
      <c r="BG604" s="204">
        <f>IF(N604="zákl. přenesená",J604,0)</f>
        <v>0</v>
      </c>
      <c r="BH604" s="204">
        <f>IF(N604="sníž. přenesená",J604,0)</f>
        <v>0</v>
      </c>
      <c r="BI604" s="204">
        <f>IF(N604="nulová",J604,0)</f>
        <v>0</v>
      </c>
      <c r="BJ604" s="24" t="s">
        <v>79</v>
      </c>
      <c r="BK604" s="204">
        <f>ROUND(I604*H604,2)</f>
        <v>0</v>
      </c>
      <c r="BL604" s="24" t="s">
        <v>149</v>
      </c>
      <c r="BM604" s="24" t="s">
        <v>734</v>
      </c>
    </row>
    <row r="605" spans="2:51" s="11" customFormat="1" ht="13.5">
      <c r="B605" s="205"/>
      <c r="C605" s="206"/>
      <c r="D605" s="207" t="s">
        <v>151</v>
      </c>
      <c r="E605" s="208" t="s">
        <v>23</v>
      </c>
      <c r="F605" s="209" t="s">
        <v>735</v>
      </c>
      <c r="G605" s="206"/>
      <c r="H605" s="210">
        <v>285.12</v>
      </c>
      <c r="I605" s="211"/>
      <c r="J605" s="206"/>
      <c r="K605" s="206"/>
      <c r="L605" s="212"/>
      <c r="M605" s="213"/>
      <c r="N605" s="214"/>
      <c r="O605" s="214"/>
      <c r="P605" s="214"/>
      <c r="Q605" s="214"/>
      <c r="R605" s="214"/>
      <c r="S605" s="214"/>
      <c r="T605" s="215"/>
      <c r="AT605" s="216" t="s">
        <v>151</v>
      </c>
      <c r="AU605" s="216" t="s">
        <v>84</v>
      </c>
      <c r="AV605" s="11" t="s">
        <v>84</v>
      </c>
      <c r="AW605" s="11" t="s">
        <v>38</v>
      </c>
      <c r="AX605" s="11" t="s">
        <v>74</v>
      </c>
      <c r="AY605" s="216" t="s">
        <v>142</v>
      </c>
    </row>
    <row r="606" spans="2:51" s="11" customFormat="1" ht="13.5">
      <c r="B606" s="205"/>
      <c r="C606" s="206"/>
      <c r="D606" s="207" t="s">
        <v>151</v>
      </c>
      <c r="E606" s="208" t="s">
        <v>23</v>
      </c>
      <c r="F606" s="209" t="s">
        <v>736</v>
      </c>
      <c r="G606" s="206"/>
      <c r="H606" s="210">
        <v>90.144</v>
      </c>
      <c r="I606" s="211"/>
      <c r="J606" s="206"/>
      <c r="K606" s="206"/>
      <c r="L606" s="212"/>
      <c r="M606" s="213"/>
      <c r="N606" s="214"/>
      <c r="O606" s="214"/>
      <c r="P606" s="214"/>
      <c r="Q606" s="214"/>
      <c r="R606" s="214"/>
      <c r="S606" s="214"/>
      <c r="T606" s="215"/>
      <c r="AT606" s="216" t="s">
        <v>151</v>
      </c>
      <c r="AU606" s="216" t="s">
        <v>84</v>
      </c>
      <c r="AV606" s="11" t="s">
        <v>84</v>
      </c>
      <c r="AW606" s="11" t="s">
        <v>38</v>
      </c>
      <c r="AX606" s="11" t="s">
        <v>74</v>
      </c>
      <c r="AY606" s="216" t="s">
        <v>142</v>
      </c>
    </row>
    <row r="607" spans="2:51" s="11" customFormat="1" ht="13.5">
      <c r="B607" s="205"/>
      <c r="C607" s="206"/>
      <c r="D607" s="207" t="s">
        <v>151</v>
      </c>
      <c r="E607" s="208" t="s">
        <v>23</v>
      </c>
      <c r="F607" s="209" t="s">
        <v>737</v>
      </c>
      <c r="G607" s="206"/>
      <c r="H607" s="210">
        <v>302.4</v>
      </c>
      <c r="I607" s="211"/>
      <c r="J607" s="206"/>
      <c r="K607" s="206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151</v>
      </c>
      <c r="AU607" s="216" t="s">
        <v>84</v>
      </c>
      <c r="AV607" s="11" t="s">
        <v>84</v>
      </c>
      <c r="AW607" s="11" t="s">
        <v>38</v>
      </c>
      <c r="AX607" s="11" t="s">
        <v>74</v>
      </c>
      <c r="AY607" s="216" t="s">
        <v>142</v>
      </c>
    </row>
    <row r="608" spans="2:51" s="11" customFormat="1" ht="13.5">
      <c r="B608" s="205"/>
      <c r="C608" s="206"/>
      <c r="D608" s="207" t="s">
        <v>151</v>
      </c>
      <c r="E608" s="208" t="s">
        <v>23</v>
      </c>
      <c r="F608" s="209" t="s">
        <v>738</v>
      </c>
      <c r="G608" s="206"/>
      <c r="H608" s="210">
        <v>43.2</v>
      </c>
      <c r="I608" s="211"/>
      <c r="J608" s="206"/>
      <c r="K608" s="206"/>
      <c r="L608" s="212"/>
      <c r="M608" s="213"/>
      <c r="N608" s="214"/>
      <c r="O608" s="214"/>
      <c r="P608" s="214"/>
      <c r="Q608" s="214"/>
      <c r="R608" s="214"/>
      <c r="S608" s="214"/>
      <c r="T608" s="215"/>
      <c r="AT608" s="216" t="s">
        <v>151</v>
      </c>
      <c r="AU608" s="216" t="s">
        <v>84</v>
      </c>
      <c r="AV608" s="11" t="s">
        <v>84</v>
      </c>
      <c r="AW608" s="11" t="s">
        <v>38</v>
      </c>
      <c r="AX608" s="11" t="s">
        <v>74</v>
      </c>
      <c r="AY608" s="216" t="s">
        <v>142</v>
      </c>
    </row>
    <row r="609" spans="2:51" s="11" customFormat="1" ht="13.5">
      <c r="B609" s="205"/>
      <c r="C609" s="206"/>
      <c r="D609" s="207" t="s">
        <v>151</v>
      </c>
      <c r="E609" s="208" t="s">
        <v>23</v>
      </c>
      <c r="F609" s="209" t="s">
        <v>739</v>
      </c>
      <c r="G609" s="206"/>
      <c r="H609" s="210">
        <v>40.12</v>
      </c>
      <c r="I609" s="211"/>
      <c r="J609" s="206"/>
      <c r="K609" s="206"/>
      <c r="L609" s="212"/>
      <c r="M609" s="213"/>
      <c r="N609" s="214"/>
      <c r="O609" s="214"/>
      <c r="P609" s="214"/>
      <c r="Q609" s="214"/>
      <c r="R609" s="214"/>
      <c r="S609" s="214"/>
      <c r="T609" s="215"/>
      <c r="AT609" s="216" t="s">
        <v>151</v>
      </c>
      <c r="AU609" s="216" t="s">
        <v>84</v>
      </c>
      <c r="AV609" s="11" t="s">
        <v>84</v>
      </c>
      <c r="AW609" s="11" t="s">
        <v>38</v>
      </c>
      <c r="AX609" s="11" t="s">
        <v>74</v>
      </c>
      <c r="AY609" s="216" t="s">
        <v>142</v>
      </c>
    </row>
    <row r="610" spans="2:51" s="13" customFormat="1" ht="13.5">
      <c r="B610" s="228"/>
      <c r="C610" s="229"/>
      <c r="D610" s="230" t="s">
        <v>151</v>
      </c>
      <c r="E610" s="231" t="s">
        <v>23</v>
      </c>
      <c r="F610" s="232" t="s">
        <v>158</v>
      </c>
      <c r="G610" s="229"/>
      <c r="H610" s="233">
        <v>760.984</v>
      </c>
      <c r="I610" s="234"/>
      <c r="J610" s="229"/>
      <c r="K610" s="229"/>
      <c r="L610" s="235"/>
      <c r="M610" s="236"/>
      <c r="N610" s="237"/>
      <c r="O610" s="237"/>
      <c r="P610" s="237"/>
      <c r="Q610" s="237"/>
      <c r="R610" s="237"/>
      <c r="S610" s="237"/>
      <c r="T610" s="238"/>
      <c r="AT610" s="239" t="s">
        <v>151</v>
      </c>
      <c r="AU610" s="239" t="s">
        <v>84</v>
      </c>
      <c r="AV610" s="13" t="s">
        <v>149</v>
      </c>
      <c r="AW610" s="13" t="s">
        <v>38</v>
      </c>
      <c r="AX610" s="13" t="s">
        <v>79</v>
      </c>
      <c r="AY610" s="239" t="s">
        <v>142</v>
      </c>
    </row>
    <row r="611" spans="2:65" s="1" customFormat="1" ht="31.5" customHeight="1">
      <c r="B611" s="42"/>
      <c r="C611" s="193" t="s">
        <v>740</v>
      </c>
      <c r="D611" s="193" t="s">
        <v>144</v>
      </c>
      <c r="E611" s="194" t="s">
        <v>741</v>
      </c>
      <c r="F611" s="195" t="s">
        <v>742</v>
      </c>
      <c r="G611" s="196" t="s">
        <v>147</v>
      </c>
      <c r="H611" s="197">
        <v>68488.56</v>
      </c>
      <c r="I611" s="198"/>
      <c r="J611" s="199">
        <f>ROUND(I611*H611,2)</f>
        <v>0</v>
      </c>
      <c r="K611" s="195" t="s">
        <v>148</v>
      </c>
      <c r="L611" s="62"/>
      <c r="M611" s="200" t="s">
        <v>23</v>
      </c>
      <c r="N611" s="201" t="s">
        <v>45</v>
      </c>
      <c r="O611" s="43"/>
      <c r="P611" s="202">
        <f>O611*H611</f>
        <v>0</v>
      </c>
      <c r="Q611" s="202">
        <v>0</v>
      </c>
      <c r="R611" s="202">
        <f>Q611*H611</f>
        <v>0</v>
      </c>
      <c r="S611" s="202">
        <v>0</v>
      </c>
      <c r="T611" s="203">
        <f>S611*H611</f>
        <v>0</v>
      </c>
      <c r="AR611" s="24" t="s">
        <v>149</v>
      </c>
      <c r="AT611" s="24" t="s">
        <v>144</v>
      </c>
      <c r="AU611" s="24" t="s">
        <v>84</v>
      </c>
      <c r="AY611" s="24" t="s">
        <v>142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24" t="s">
        <v>79</v>
      </c>
      <c r="BK611" s="204">
        <f>ROUND(I611*H611,2)</f>
        <v>0</v>
      </c>
      <c r="BL611" s="24" t="s">
        <v>149</v>
      </c>
      <c r="BM611" s="24" t="s">
        <v>743</v>
      </c>
    </row>
    <row r="612" spans="2:51" s="11" customFormat="1" ht="13.5">
      <c r="B612" s="205"/>
      <c r="C612" s="206"/>
      <c r="D612" s="230" t="s">
        <v>151</v>
      </c>
      <c r="E612" s="206"/>
      <c r="F612" s="241" t="s">
        <v>744</v>
      </c>
      <c r="G612" s="206"/>
      <c r="H612" s="242">
        <v>68488.56</v>
      </c>
      <c r="I612" s="211"/>
      <c r="J612" s="206"/>
      <c r="K612" s="206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151</v>
      </c>
      <c r="AU612" s="216" t="s">
        <v>84</v>
      </c>
      <c r="AV612" s="11" t="s">
        <v>84</v>
      </c>
      <c r="AW612" s="11" t="s">
        <v>6</v>
      </c>
      <c r="AX612" s="11" t="s">
        <v>79</v>
      </c>
      <c r="AY612" s="216" t="s">
        <v>142</v>
      </c>
    </row>
    <row r="613" spans="2:65" s="1" customFormat="1" ht="31.5" customHeight="1">
      <c r="B613" s="42"/>
      <c r="C613" s="193" t="s">
        <v>745</v>
      </c>
      <c r="D613" s="193" t="s">
        <v>144</v>
      </c>
      <c r="E613" s="194" t="s">
        <v>746</v>
      </c>
      <c r="F613" s="195" t="s">
        <v>747</v>
      </c>
      <c r="G613" s="196" t="s">
        <v>147</v>
      </c>
      <c r="H613" s="197">
        <v>760.984</v>
      </c>
      <c r="I613" s="198"/>
      <c r="J613" s="199">
        <f>ROUND(I613*H613,2)</f>
        <v>0</v>
      </c>
      <c r="K613" s="195" t="s">
        <v>148</v>
      </c>
      <c r="L613" s="62"/>
      <c r="M613" s="200" t="s">
        <v>23</v>
      </c>
      <c r="N613" s="201" t="s">
        <v>45</v>
      </c>
      <c r="O613" s="43"/>
      <c r="P613" s="202">
        <f>O613*H613</f>
        <v>0</v>
      </c>
      <c r="Q613" s="202">
        <v>0</v>
      </c>
      <c r="R613" s="202">
        <f>Q613*H613</f>
        <v>0</v>
      </c>
      <c r="S613" s="202">
        <v>0</v>
      </c>
      <c r="T613" s="203">
        <f>S613*H613</f>
        <v>0</v>
      </c>
      <c r="AR613" s="24" t="s">
        <v>149</v>
      </c>
      <c r="AT613" s="24" t="s">
        <v>144</v>
      </c>
      <c r="AU613" s="24" t="s">
        <v>84</v>
      </c>
      <c r="AY613" s="24" t="s">
        <v>142</v>
      </c>
      <c r="BE613" s="204">
        <f>IF(N613="základní",J613,0)</f>
        <v>0</v>
      </c>
      <c r="BF613" s="204">
        <f>IF(N613="snížená",J613,0)</f>
        <v>0</v>
      </c>
      <c r="BG613" s="204">
        <f>IF(N613="zákl. přenesená",J613,0)</f>
        <v>0</v>
      </c>
      <c r="BH613" s="204">
        <f>IF(N613="sníž. přenesená",J613,0)</f>
        <v>0</v>
      </c>
      <c r="BI613" s="204">
        <f>IF(N613="nulová",J613,0)</f>
        <v>0</v>
      </c>
      <c r="BJ613" s="24" t="s">
        <v>79</v>
      </c>
      <c r="BK613" s="204">
        <f>ROUND(I613*H613,2)</f>
        <v>0</v>
      </c>
      <c r="BL613" s="24" t="s">
        <v>149</v>
      </c>
      <c r="BM613" s="24" t="s">
        <v>748</v>
      </c>
    </row>
    <row r="614" spans="2:65" s="1" customFormat="1" ht="22.5" customHeight="1">
      <c r="B614" s="42"/>
      <c r="C614" s="193" t="s">
        <v>749</v>
      </c>
      <c r="D614" s="193" t="s">
        <v>144</v>
      </c>
      <c r="E614" s="194" t="s">
        <v>750</v>
      </c>
      <c r="F614" s="195" t="s">
        <v>751</v>
      </c>
      <c r="G614" s="196" t="s">
        <v>147</v>
      </c>
      <c r="H614" s="197">
        <v>760.984</v>
      </c>
      <c r="I614" s="198"/>
      <c r="J614" s="199">
        <f>ROUND(I614*H614,2)</f>
        <v>0</v>
      </c>
      <c r="K614" s="195" t="s">
        <v>148</v>
      </c>
      <c r="L614" s="62"/>
      <c r="M614" s="200" t="s">
        <v>23</v>
      </c>
      <c r="N614" s="201" t="s">
        <v>45</v>
      </c>
      <c r="O614" s="43"/>
      <c r="P614" s="202">
        <f>O614*H614</f>
        <v>0</v>
      </c>
      <c r="Q614" s="202">
        <v>0</v>
      </c>
      <c r="R614" s="202">
        <f>Q614*H614</f>
        <v>0</v>
      </c>
      <c r="S614" s="202">
        <v>0</v>
      </c>
      <c r="T614" s="203">
        <f>S614*H614</f>
        <v>0</v>
      </c>
      <c r="AR614" s="24" t="s">
        <v>149</v>
      </c>
      <c r="AT614" s="24" t="s">
        <v>144</v>
      </c>
      <c r="AU614" s="24" t="s">
        <v>84</v>
      </c>
      <c r="AY614" s="24" t="s">
        <v>142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24" t="s">
        <v>79</v>
      </c>
      <c r="BK614" s="204">
        <f>ROUND(I614*H614,2)</f>
        <v>0</v>
      </c>
      <c r="BL614" s="24" t="s">
        <v>149</v>
      </c>
      <c r="BM614" s="24" t="s">
        <v>752</v>
      </c>
    </row>
    <row r="615" spans="2:65" s="1" customFormat="1" ht="22.5" customHeight="1">
      <c r="B615" s="42"/>
      <c r="C615" s="193" t="s">
        <v>753</v>
      </c>
      <c r="D615" s="193" t="s">
        <v>144</v>
      </c>
      <c r="E615" s="194" t="s">
        <v>754</v>
      </c>
      <c r="F615" s="195" t="s">
        <v>755</v>
      </c>
      <c r="G615" s="196" t="s">
        <v>147</v>
      </c>
      <c r="H615" s="197">
        <v>68488.56</v>
      </c>
      <c r="I615" s="198"/>
      <c r="J615" s="199">
        <f>ROUND(I615*H615,2)</f>
        <v>0</v>
      </c>
      <c r="K615" s="195" t="s">
        <v>148</v>
      </c>
      <c r="L615" s="62"/>
      <c r="M615" s="200" t="s">
        <v>23</v>
      </c>
      <c r="N615" s="201" t="s">
        <v>45</v>
      </c>
      <c r="O615" s="43"/>
      <c r="P615" s="202">
        <f>O615*H615</f>
        <v>0</v>
      </c>
      <c r="Q615" s="202">
        <v>0</v>
      </c>
      <c r="R615" s="202">
        <f>Q615*H615</f>
        <v>0</v>
      </c>
      <c r="S615" s="202">
        <v>0</v>
      </c>
      <c r="T615" s="203">
        <f>S615*H615</f>
        <v>0</v>
      </c>
      <c r="AR615" s="24" t="s">
        <v>149</v>
      </c>
      <c r="AT615" s="24" t="s">
        <v>144</v>
      </c>
      <c r="AU615" s="24" t="s">
        <v>84</v>
      </c>
      <c r="AY615" s="24" t="s">
        <v>142</v>
      </c>
      <c r="BE615" s="204">
        <f>IF(N615="základní",J615,0)</f>
        <v>0</v>
      </c>
      <c r="BF615" s="204">
        <f>IF(N615="snížená",J615,0)</f>
        <v>0</v>
      </c>
      <c r="BG615" s="204">
        <f>IF(N615="zákl. přenesená",J615,0)</f>
        <v>0</v>
      </c>
      <c r="BH615" s="204">
        <f>IF(N615="sníž. přenesená",J615,0)</f>
        <v>0</v>
      </c>
      <c r="BI615" s="204">
        <f>IF(N615="nulová",J615,0)</f>
        <v>0</v>
      </c>
      <c r="BJ615" s="24" t="s">
        <v>79</v>
      </c>
      <c r="BK615" s="204">
        <f>ROUND(I615*H615,2)</f>
        <v>0</v>
      </c>
      <c r="BL615" s="24" t="s">
        <v>149</v>
      </c>
      <c r="BM615" s="24" t="s">
        <v>756</v>
      </c>
    </row>
    <row r="616" spans="2:51" s="11" customFormat="1" ht="13.5">
      <c r="B616" s="205"/>
      <c r="C616" s="206"/>
      <c r="D616" s="230" t="s">
        <v>151</v>
      </c>
      <c r="E616" s="206"/>
      <c r="F616" s="241" t="s">
        <v>744</v>
      </c>
      <c r="G616" s="206"/>
      <c r="H616" s="242">
        <v>68488.56</v>
      </c>
      <c r="I616" s="211"/>
      <c r="J616" s="206"/>
      <c r="K616" s="206"/>
      <c r="L616" s="212"/>
      <c r="M616" s="213"/>
      <c r="N616" s="214"/>
      <c r="O616" s="214"/>
      <c r="P616" s="214"/>
      <c r="Q616" s="214"/>
      <c r="R616" s="214"/>
      <c r="S616" s="214"/>
      <c r="T616" s="215"/>
      <c r="AT616" s="216" t="s">
        <v>151</v>
      </c>
      <c r="AU616" s="216" t="s">
        <v>84</v>
      </c>
      <c r="AV616" s="11" t="s">
        <v>84</v>
      </c>
      <c r="AW616" s="11" t="s">
        <v>6</v>
      </c>
      <c r="AX616" s="11" t="s">
        <v>79</v>
      </c>
      <c r="AY616" s="216" t="s">
        <v>142</v>
      </c>
    </row>
    <row r="617" spans="2:65" s="1" customFormat="1" ht="22.5" customHeight="1">
      <c r="B617" s="42"/>
      <c r="C617" s="193" t="s">
        <v>757</v>
      </c>
      <c r="D617" s="193" t="s">
        <v>144</v>
      </c>
      <c r="E617" s="194" t="s">
        <v>758</v>
      </c>
      <c r="F617" s="195" t="s">
        <v>759</v>
      </c>
      <c r="G617" s="196" t="s">
        <v>147</v>
      </c>
      <c r="H617" s="197">
        <v>760.984</v>
      </c>
      <c r="I617" s="198"/>
      <c r="J617" s="199">
        <f>ROUND(I617*H617,2)</f>
        <v>0</v>
      </c>
      <c r="K617" s="195" t="s">
        <v>148</v>
      </c>
      <c r="L617" s="62"/>
      <c r="M617" s="200" t="s">
        <v>23</v>
      </c>
      <c r="N617" s="201" t="s">
        <v>45</v>
      </c>
      <c r="O617" s="43"/>
      <c r="P617" s="202">
        <f>O617*H617</f>
        <v>0</v>
      </c>
      <c r="Q617" s="202">
        <v>0</v>
      </c>
      <c r="R617" s="202">
        <f>Q617*H617</f>
        <v>0</v>
      </c>
      <c r="S617" s="202">
        <v>0</v>
      </c>
      <c r="T617" s="203">
        <f>S617*H617</f>
        <v>0</v>
      </c>
      <c r="AR617" s="24" t="s">
        <v>149</v>
      </c>
      <c r="AT617" s="24" t="s">
        <v>144</v>
      </c>
      <c r="AU617" s="24" t="s">
        <v>84</v>
      </c>
      <c r="AY617" s="24" t="s">
        <v>142</v>
      </c>
      <c r="BE617" s="204">
        <f>IF(N617="základní",J617,0)</f>
        <v>0</v>
      </c>
      <c r="BF617" s="204">
        <f>IF(N617="snížená",J617,0)</f>
        <v>0</v>
      </c>
      <c r="BG617" s="204">
        <f>IF(N617="zákl. přenesená",J617,0)</f>
        <v>0</v>
      </c>
      <c r="BH617" s="204">
        <f>IF(N617="sníž. přenesená",J617,0)</f>
        <v>0</v>
      </c>
      <c r="BI617" s="204">
        <f>IF(N617="nulová",J617,0)</f>
        <v>0</v>
      </c>
      <c r="BJ617" s="24" t="s">
        <v>79</v>
      </c>
      <c r="BK617" s="204">
        <f>ROUND(I617*H617,2)</f>
        <v>0</v>
      </c>
      <c r="BL617" s="24" t="s">
        <v>149</v>
      </c>
      <c r="BM617" s="24" t="s">
        <v>760</v>
      </c>
    </row>
    <row r="618" spans="2:65" s="1" customFormat="1" ht="22.5" customHeight="1">
      <c r="B618" s="42"/>
      <c r="C618" s="193" t="s">
        <v>761</v>
      </c>
      <c r="D618" s="193" t="s">
        <v>144</v>
      </c>
      <c r="E618" s="194" t="s">
        <v>762</v>
      </c>
      <c r="F618" s="195" t="s">
        <v>763</v>
      </c>
      <c r="G618" s="196" t="s">
        <v>182</v>
      </c>
      <c r="H618" s="197">
        <v>2</v>
      </c>
      <c r="I618" s="198"/>
      <c r="J618" s="199">
        <f>ROUND(I618*H618,2)</f>
        <v>0</v>
      </c>
      <c r="K618" s="195" t="s">
        <v>148</v>
      </c>
      <c r="L618" s="62"/>
      <c r="M618" s="200" t="s">
        <v>23</v>
      </c>
      <c r="N618" s="201" t="s">
        <v>45</v>
      </c>
      <c r="O618" s="43"/>
      <c r="P618" s="202">
        <f>O618*H618</f>
        <v>0</v>
      </c>
      <c r="Q618" s="202">
        <v>0</v>
      </c>
      <c r="R618" s="202">
        <f>Q618*H618</f>
        <v>0</v>
      </c>
      <c r="S618" s="202">
        <v>0</v>
      </c>
      <c r="T618" s="203">
        <f>S618*H618</f>
        <v>0</v>
      </c>
      <c r="AR618" s="24" t="s">
        <v>149</v>
      </c>
      <c r="AT618" s="24" t="s">
        <v>144</v>
      </c>
      <c r="AU618" s="24" t="s">
        <v>84</v>
      </c>
      <c r="AY618" s="24" t="s">
        <v>142</v>
      </c>
      <c r="BE618" s="204">
        <f>IF(N618="základní",J618,0)</f>
        <v>0</v>
      </c>
      <c r="BF618" s="204">
        <f>IF(N618="snížená",J618,0)</f>
        <v>0</v>
      </c>
      <c r="BG618" s="204">
        <f>IF(N618="zákl. přenesená",J618,0)</f>
        <v>0</v>
      </c>
      <c r="BH618" s="204">
        <f>IF(N618="sníž. přenesená",J618,0)</f>
        <v>0</v>
      </c>
      <c r="BI618" s="204">
        <f>IF(N618="nulová",J618,0)</f>
        <v>0</v>
      </c>
      <c r="BJ618" s="24" t="s">
        <v>79</v>
      </c>
      <c r="BK618" s="204">
        <f>ROUND(I618*H618,2)</f>
        <v>0</v>
      </c>
      <c r="BL618" s="24" t="s">
        <v>149</v>
      </c>
      <c r="BM618" s="24" t="s">
        <v>764</v>
      </c>
    </row>
    <row r="619" spans="2:65" s="1" customFormat="1" ht="22.5" customHeight="1">
      <c r="B619" s="42"/>
      <c r="C619" s="193" t="s">
        <v>765</v>
      </c>
      <c r="D619" s="193" t="s">
        <v>144</v>
      </c>
      <c r="E619" s="194" t="s">
        <v>766</v>
      </c>
      <c r="F619" s="195" t="s">
        <v>767</v>
      </c>
      <c r="G619" s="196" t="s">
        <v>182</v>
      </c>
      <c r="H619" s="197">
        <v>180</v>
      </c>
      <c r="I619" s="198"/>
      <c r="J619" s="199">
        <f>ROUND(I619*H619,2)</f>
        <v>0</v>
      </c>
      <c r="K619" s="195" t="s">
        <v>148</v>
      </c>
      <c r="L619" s="62"/>
      <c r="M619" s="200" t="s">
        <v>23</v>
      </c>
      <c r="N619" s="201" t="s">
        <v>45</v>
      </c>
      <c r="O619" s="43"/>
      <c r="P619" s="202">
        <f>O619*H619</f>
        <v>0</v>
      </c>
      <c r="Q619" s="202">
        <v>0</v>
      </c>
      <c r="R619" s="202">
        <f>Q619*H619</f>
        <v>0</v>
      </c>
      <c r="S619" s="202">
        <v>0</v>
      </c>
      <c r="T619" s="203">
        <f>S619*H619</f>
        <v>0</v>
      </c>
      <c r="AR619" s="24" t="s">
        <v>149</v>
      </c>
      <c r="AT619" s="24" t="s">
        <v>144</v>
      </c>
      <c r="AU619" s="24" t="s">
        <v>84</v>
      </c>
      <c r="AY619" s="24" t="s">
        <v>142</v>
      </c>
      <c r="BE619" s="204">
        <f>IF(N619="základní",J619,0)</f>
        <v>0</v>
      </c>
      <c r="BF619" s="204">
        <f>IF(N619="snížená",J619,0)</f>
        <v>0</v>
      </c>
      <c r="BG619" s="204">
        <f>IF(N619="zákl. přenesená",J619,0)</f>
        <v>0</v>
      </c>
      <c r="BH619" s="204">
        <f>IF(N619="sníž. přenesená",J619,0)</f>
        <v>0</v>
      </c>
      <c r="BI619" s="204">
        <f>IF(N619="nulová",J619,0)</f>
        <v>0</v>
      </c>
      <c r="BJ619" s="24" t="s">
        <v>79</v>
      </c>
      <c r="BK619" s="204">
        <f>ROUND(I619*H619,2)</f>
        <v>0</v>
      </c>
      <c r="BL619" s="24" t="s">
        <v>149</v>
      </c>
      <c r="BM619" s="24" t="s">
        <v>768</v>
      </c>
    </row>
    <row r="620" spans="2:51" s="11" customFormat="1" ht="13.5">
      <c r="B620" s="205"/>
      <c r="C620" s="206"/>
      <c r="D620" s="230" t="s">
        <v>151</v>
      </c>
      <c r="E620" s="206"/>
      <c r="F620" s="241" t="s">
        <v>769</v>
      </c>
      <c r="G620" s="206"/>
      <c r="H620" s="242">
        <v>180</v>
      </c>
      <c r="I620" s="211"/>
      <c r="J620" s="206"/>
      <c r="K620" s="206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151</v>
      </c>
      <c r="AU620" s="216" t="s">
        <v>84</v>
      </c>
      <c r="AV620" s="11" t="s">
        <v>84</v>
      </c>
      <c r="AW620" s="11" t="s">
        <v>6</v>
      </c>
      <c r="AX620" s="11" t="s">
        <v>79</v>
      </c>
      <c r="AY620" s="216" t="s">
        <v>142</v>
      </c>
    </row>
    <row r="621" spans="2:65" s="1" customFormat="1" ht="22.5" customHeight="1">
      <c r="B621" s="42"/>
      <c r="C621" s="193" t="s">
        <v>770</v>
      </c>
      <c r="D621" s="193" t="s">
        <v>144</v>
      </c>
      <c r="E621" s="194" t="s">
        <v>771</v>
      </c>
      <c r="F621" s="195" t="s">
        <v>772</v>
      </c>
      <c r="G621" s="196" t="s">
        <v>182</v>
      </c>
      <c r="H621" s="197">
        <v>2</v>
      </c>
      <c r="I621" s="198"/>
      <c r="J621" s="199">
        <f>ROUND(I621*H621,2)</f>
        <v>0</v>
      </c>
      <c r="K621" s="195" t="s">
        <v>148</v>
      </c>
      <c r="L621" s="62"/>
      <c r="M621" s="200" t="s">
        <v>23</v>
      </c>
      <c r="N621" s="201" t="s">
        <v>45</v>
      </c>
      <c r="O621" s="43"/>
      <c r="P621" s="202">
        <f>O621*H621</f>
        <v>0</v>
      </c>
      <c r="Q621" s="202">
        <v>0</v>
      </c>
      <c r="R621" s="202">
        <f>Q621*H621</f>
        <v>0</v>
      </c>
      <c r="S621" s="202">
        <v>0</v>
      </c>
      <c r="T621" s="203">
        <f>S621*H621</f>
        <v>0</v>
      </c>
      <c r="AR621" s="24" t="s">
        <v>149</v>
      </c>
      <c r="AT621" s="24" t="s">
        <v>144</v>
      </c>
      <c r="AU621" s="24" t="s">
        <v>84</v>
      </c>
      <c r="AY621" s="24" t="s">
        <v>142</v>
      </c>
      <c r="BE621" s="204">
        <f>IF(N621="základní",J621,0)</f>
        <v>0</v>
      </c>
      <c r="BF621" s="204">
        <f>IF(N621="snížená",J621,0)</f>
        <v>0</v>
      </c>
      <c r="BG621" s="204">
        <f>IF(N621="zákl. přenesená",J621,0)</f>
        <v>0</v>
      </c>
      <c r="BH621" s="204">
        <f>IF(N621="sníž. přenesená",J621,0)</f>
        <v>0</v>
      </c>
      <c r="BI621" s="204">
        <f>IF(N621="nulová",J621,0)</f>
        <v>0</v>
      </c>
      <c r="BJ621" s="24" t="s">
        <v>79</v>
      </c>
      <c r="BK621" s="204">
        <f>ROUND(I621*H621,2)</f>
        <v>0</v>
      </c>
      <c r="BL621" s="24" t="s">
        <v>149</v>
      </c>
      <c r="BM621" s="24" t="s">
        <v>773</v>
      </c>
    </row>
    <row r="622" spans="2:65" s="1" customFormat="1" ht="31.5" customHeight="1">
      <c r="B622" s="42"/>
      <c r="C622" s="193" t="s">
        <v>774</v>
      </c>
      <c r="D622" s="193" t="s">
        <v>144</v>
      </c>
      <c r="E622" s="194" t="s">
        <v>775</v>
      </c>
      <c r="F622" s="195" t="s">
        <v>776</v>
      </c>
      <c r="G622" s="196" t="s">
        <v>147</v>
      </c>
      <c r="H622" s="197">
        <v>835.47</v>
      </c>
      <c r="I622" s="198"/>
      <c r="J622" s="199">
        <f>ROUND(I622*H622,2)</f>
        <v>0</v>
      </c>
      <c r="K622" s="195" t="s">
        <v>148</v>
      </c>
      <c r="L622" s="62"/>
      <c r="M622" s="200" t="s">
        <v>23</v>
      </c>
      <c r="N622" s="201" t="s">
        <v>45</v>
      </c>
      <c r="O622" s="43"/>
      <c r="P622" s="202">
        <f>O622*H622</f>
        <v>0</v>
      </c>
      <c r="Q622" s="202">
        <v>0.00013</v>
      </c>
      <c r="R622" s="202">
        <f>Q622*H622</f>
        <v>0.10861109999999999</v>
      </c>
      <c r="S622" s="202">
        <v>0</v>
      </c>
      <c r="T622" s="203">
        <f>S622*H622</f>
        <v>0</v>
      </c>
      <c r="AR622" s="24" t="s">
        <v>149</v>
      </c>
      <c r="AT622" s="24" t="s">
        <v>144</v>
      </c>
      <c r="AU622" s="24" t="s">
        <v>84</v>
      </c>
      <c r="AY622" s="24" t="s">
        <v>142</v>
      </c>
      <c r="BE622" s="204">
        <f>IF(N622="základní",J622,0)</f>
        <v>0</v>
      </c>
      <c r="BF622" s="204">
        <f>IF(N622="snížená",J622,0)</f>
        <v>0</v>
      </c>
      <c r="BG622" s="204">
        <f>IF(N622="zákl. přenesená",J622,0)</f>
        <v>0</v>
      </c>
      <c r="BH622" s="204">
        <f>IF(N622="sníž. přenesená",J622,0)</f>
        <v>0</v>
      </c>
      <c r="BI622" s="204">
        <f>IF(N622="nulová",J622,0)</f>
        <v>0</v>
      </c>
      <c r="BJ622" s="24" t="s">
        <v>79</v>
      </c>
      <c r="BK622" s="204">
        <f>ROUND(I622*H622,2)</f>
        <v>0</v>
      </c>
      <c r="BL622" s="24" t="s">
        <v>149</v>
      </c>
      <c r="BM622" s="24" t="s">
        <v>777</v>
      </c>
    </row>
    <row r="623" spans="2:51" s="11" customFormat="1" ht="13.5">
      <c r="B623" s="205"/>
      <c r="C623" s="206"/>
      <c r="D623" s="207" t="s">
        <v>151</v>
      </c>
      <c r="E623" s="208" t="s">
        <v>23</v>
      </c>
      <c r="F623" s="209" t="s">
        <v>778</v>
      </c>
      <c r="G623" s="206"/>
      <c r="H623" s="210">
        <v>11.8</v>
      </c>
      <c r="I623" s="211"/>
      <c r="J623" s="206"/>
      <c r="K623" s="206"/>
      <c r="L623" s="212"/>
      <c r="M623" s="213"/>
      <c r="N623" s="214"/>
      <c r="O623" s="214"/>
      <c r="P623" s="214"/>
      <c r="Q623" s="214"/>
      <c r="R623" s="214"/>
      <c r="S623" s="214"/>
      <c r="T623" s="215"/>
      <c r="AT623" s="216" t="s">
        <v>151</v>
      </c>
      <c r="AU623" s="216" t="s">
        <v>84</v>
      </c>
      <c r="AV623" s="11" t="s">
        <v>84</v>
      </c>
      <c r="AW623" s="11" t="s">
        <v>38</v>
      </c>
      <c r="AX623" s="11" t="s">
        <v>74</v>
      </c>
      <c r="AY623" s="216" t="s">
        <v>142</v>
      </c>
    </row>
    <row r="624" spans="2:51" s="11" customFormat="1" ht="13.5">
      <c r="B624" s="205"/>
      <c r="C624" s="206"/>
      <c r="D624" s="207" t="s">
        <v>151</v>
      </c>
      <c r="E624" s="208" t="s">
        <v>23</v>
      </c>
      <c r="F624" s="209" t="s">
        <v>779</v>
      </c>
      <c r="G624" s="206"/>
      <c r="H624" s="210">
        <v>413.03</v>
      </c>
      <c r="I624" s="211"/>
      <c r="J624" s="206"/>
      <c r="K624" s="206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151</v>
      </c>
      <c r="AU624" s="216" t="s">
        <v>84</v>
      </c>
      <c r="AV624" s="11" t="s">
        <v>84</v>
      </c>
      <c r="AW624" s="11" t="s">
        <v>38</v>
      </c>
      <c r="AX624" s="11" t="s">
        <v>74</v>
      </c>
      <c r="AY624" s="216" t="s">
        <v>142</v>
      </c>
    </row>
    <row r="625" spans="2:51" s="11" customFormat="1" ht="13.5">
      <c r="B625" s="205"/>
      <c r="C625" s="206"/>
      <c r="D625" s="207" t="s">
        <v>151</v>
      </c>
      <c r="E625" s="208" t="s">
        <v>23</v>
      </c>
      <c r="F625" s="209" t="s">
        <v>780</v>
      </c>
      <c r="G625" s="206"/>
      <c r="H625" s="210">
        <v>410.64</v>
      </c>
      <c r="I625" s="211"/>
      <c r="J625" s="206"/>
      <c r="K625" s="206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151</v>
      </c>
      <c r="AU625" s="216" t="s">
        <v>84</v>
      </c>
      <c r="AV625" s="11" t="s">
        <v>84</v>
      </c>
      <c r="AW625" s="11" t="s">
        <v>38</v>
      </c>
      <c r="AX625" s="11" t="s">
        <v>74</v>
      </c>
      <c r="AY625" s="216" t="s">
        <v>142</v>
      </c>
    </row>
    <row r="626" spans="2:51" s="13" customFormat="1" ht="13.5">
      <c r="B626" s="228"/>
      <c r="C626" s="229"/>
      <c r="D626" s="230" t="s">
        <v>151</v>
      </c>
      <c r="E626" s="231" t="s">
        <v>23</v>
      </c>
      <c r="F626" s="232" t="s">
        <v>158</v>
      </c>
      <c r="G626" s="229"/>
      <c r="H626" s="233">
        <v>835.47</v>
      </c>
      <c r="I626" s="234"/>
      <c r="J626" s="229"/>
      <c r="K626" s="229"/>
      <c r="L626" s="235"/>
      <c r="M626" s="236"/>
      <c r="N626" s="237"/>
      <c r="O626" s="237"/>
      <c r="P626" s="237"/>
      <c r="Q626" s="237"/>
      <c r="R626" s="237"/>
      <c r="S626" s="237"/>
      <c r="T626" s="238"/>
      <c r="AT626" s="239" t="s">
        <v>151</v>
      </c>
      <c r="AU626" s="239" t="s">
        <v>84</v>
      </c>
      <c r="AV626" s="13" t="s">
        <v>149</v>
      </c>
      <c r="AW626" s="13" t="s">
        <v>38</v>
      </c>
      <c r="AX626" s="13" t="s">
        <v>79</v>
      </c>
      <c r="AY626" s="239" t="s">
        <v>142</v>
      </c>
    </row>
    <row r="627" spans="2:65" s="1" customFormat="1" ht="31.5" customHeight="1">
      <c r="B627" s="42"/>
      <c r="C627" s="193" t="s">
        <v>781</v>
      </c>
      <c r="D627" s="193" t="s">
        <v>144</v>
      </c>
      <c r="E627" s="194" t="s">
        <v>782</v>
      </c>
      <c r="F627" s="195" t="s">
        <v>783</v>
      </c>
      <c r="G627" s="196" t="s">
        <v>147</v>
      </c>
      <c r="H627" s="197">
        <v>16.48</v>
      </c>
      <c r="I627" s="198"/>
      <c r="J627" s="199">
        <f>ROUND(I627*H627,2)</f>
        <v>0</v>
      </c>
      <c r="K627" s="195" t="s">
        <v>148</v>
      </c>
      <c r="L627" s="62"/>
      <c r="M627" s="200" t="s">
        <v>23</v>
      </c>
      <c r="N627" s="201" t="s">
        <v>45</v>
      </c>
      <c r="O627" s="43"/>
      <c r="P627" s="202">
        <f>O627*H627</f>
        <v>0</v>
      </c>
      <c r="Q627" s="202">
        <v>0.00021</v>
      </c>
      <c r="R627" s="202">
        <f>Q627*H627</f>
        <v>0.0034608000000000004</v>
      </c>
      <c r="S627" s="202">
        <v>0</v>
      </c>
      <c r="T627" s="203">
        <f>S627*H627</f>
        <v>0</v>
      </c>
      <c r="AR627" s="24" t="s">
        <v>149</v>
      </c>
      <c r="AT627" s="24" t="s">
        <v>144</v>
      </c>
      <c r="AU627" s="24" t="s">
        <v>84</v>
      </c>
      <c r="AY627" s="24" t="s">
        <v>142</v>
      </c>
      <c r="BE627" s="204">
        <f>IF(N627="základní",J627,0)</f>
        <v>0</v>
      </c>
      <c r="BF627" s="204">
        <f>IF(N627="snížená",J627,0)</f>
        <v>0</v>
      </c>
      <c r="BG627" s="204">
        <f>IF(N627="zákl. přenesená",J627,0)</f>
        <v>0</v>
      </c>
      <c r="BH627" s="204">
        <f>IF(N627="sníž. přenesená",J627,0)</f>
        <v>0</v>
      </c>
      <c r="BI627" s="204">
        <f>IF(N627="nulová",J627,0)</f>
        <v>0</v>
      </c>
      <c r="BJ627" s="24" t="s">
        <v>79</v>
      </c>
      <c r="BK627" s="204">
        <f>ROUND(I627*H627,2)</f>
        <v>0</v>
      </c>
      <c r="BL627" s="24" t="s">
        <v>149</v>
      </c>
      <c r="BM627" s="24" t="s">
        <v>784</v>
      </c>
    </row>
    <row r="628" spans="2:51" s="11" customFormat="1" ht="13.5">
      <c r="B628" s="205"/>
      <c r="C628" s="206"/>
      <c r="D628" s="230" t="s">
        <v>151</v>
      </c>
      <c r="E628" s="240" t="s">
        <v>23</v>
      </c>
      <c r="F628" s="241" t="s">
        <v>785</v>
      </c>
      <c r="G628" s="206"/>
      <c r="H628" s="242">
        <v>16.48</v>
      </c>
      <c r="I628" s="211"/>
      <c r="J628" s="206"/>
      <c r="K628" s="206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151</v>
      </c>
      <c r="AU628" s="216" t="s">
        <v>84</v>
      </c>
      <c r="AV628" s="11" t="s">
        <v>84</v>
      </c>
      <c r="AW628" s="11" t="s">
        <v>38</v>
      </c>
      <c r="AX628" s="11" t="s">
        <v>79</v>
      </c>
      <c r="AY628" s="216" t="s">
        <v>142</v>
      </c>
    </row>
    <row r="629" spans="2:65" s="1" customFormat="1" ht="22.5" customHeight="1">
      <c r="B629" s="42"/>
      <c r="C629" s="193" t="s">
        <v>786</v>
      </c>
      <c r="D629" s="193" t="s">
        <v>144</v>
      </c>
      <c r="E629" s="194" t="s">
        <v>787</v>
      </c>
      <c r="F629" s="195" t="s">
        <v>788</v>
      </c>
      <c r="G629" s="196" t="s">
        <v>147</v>
      </c>
      <c r="H629" s="197">
        <v>16.89</v>
      </c>
      <c r="I629" s="198"/>
      <c r="J629" s="199">
        <f>ROUND(I629*H629,2)</f>
        <v>0</v>
      </c>
      <c r="K629" s="195" t="s">
        <v>23</v>
      </c>
      <c r="L629" s="62"/>
      <c r="M629" s="200" t="s">
        <v>23</v>
      </c>
      <c r="N629" s="201" t="s">
        <v>45</v>
      </c>
      <c r="O629" s="43"/>
      <c r="P629" s="202">
        <f>O629*H629</f>
        <v>0</v>
      </c>
      <c r="Q629" s="202">
        <v>0.00586</v>
      </c>
      <c r="R629" s="202">
        <f>Q629*H629</f>
        <v>0.0989754</v>
      </c>
      <c r="S629" s="202">
        <v>0</v>
      </c>
      <c r="T629" s="203">
        <f>S629*H629</f>
        <v>0</v>
      </c>
      <c r="AR629" s="24" t="s">
        <v>149</v>
      </c>
      <c r="AT629" s="24" t="s">
        <v>144</v>
      </c>
      <c r="AU629" s="24" t="s">
        <v>84</v>
      </c>
      <c r="AY629" s="24" t="s">
        <v>142</v>
      </c>
      <c r="BE629" s="204">
        <f>IF(N629="základní",J629,0)</f>
        <v>0</v>
      </c>
      <c r="BF629" s="204">
        <f>IF(N629="snížená",J629,0)</f>
        <v>0</v>
      </c>
      <c r="BG629" s="204">
        <f>IF(N629="zákl. přenesená",J629,0)</f>
        <v>0</v>
      </c>
      <c r="BH629" s="204">
        <f>IF(N629="sníž. přenesená",J629,0)</f>
        <v>0</v>
      </c>
      <c r="BI629" s="204">
        <f>IF(N629="nulová",J629,0)</f>
        <v>0</v>
      </c>
      <c r="BJ629" s="24" t="s">
        <v>79</v>
      </c>
      <c r="BK629" s="204">
        <f>ROUND(I629*H629,2)</f>
        <v>0</v>
      </c>
      <c r="BL629" s="24" t="s">
        <v>149</v>
      </c>
      <c r="BM629" s="24" t="s">
        <v>789</v>
      </c>
    </row>
    <row r="630" spans="2:51" s="11" customFormat="1" ht="13.5">
      <c r="B630" s="205"/>
      <c r="C630" s="206"/>
      <c r="D630" s="230" t="s">
        <v>151</v>
      </c>
      <c r="E630" s="240" t="s">
        <v>23</v>
      </c>
      <c r="F630" s="241" t="s">
        <v>790</v>
      </c>
      <c r="G630" s="206"/>
      <c r="H630" s="242">
        <v>16.89</v>
      </c>
      <c r="I630" s="211"/>
      <c r="J630" s="206"/>
      <c r="K630" s="206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151</v>
      </c>
      <c r="AU630" s="216" t="s">
        <v>84</v>
      </c>
      <c r="AV630" s="11" t="s">
        <v>84</v>
      </c>
      <c r="AW630" s="11" t="s">
        <v>38</v>
      </c>
      <c r="AX630" s="11" t="s">
        <v>79</v>
      </c>
      <c r="AY630" s="216" t="s">
        <v>142</v>
      </c>
    </row>
    <row r="631" spans="2:65" s="1" customFormat="1" ht="31.5" customHeight="1">
      <c r="B631" s="42"/>
      <c r="C631" s="193" t="s">
        <v>791</v>
      </c>
      <c r="D631" s="193" t="s">
        <v>144</v>
      </c>
      <c r="E631" s="194" t="s">
        <v>792</v>
      </c>
      <c r="F631" s="195" t="s">
        <v>793</v>
      </c>
      <c r="G631" s="196" t="s">
        <v>296</v>
      </c>
      <c r="H631" s="197">
        <v>1</v>
      </c>
      <c r="I631" s="198"/>
      <c r="J631" s="199">
        <f aca="true" t="shared" si="0" ref="J631:J637">ROUND(I631*H631,2)</f>
        <v>0</v>
      </c>
      <c r="K631" s="195" t="s">
        <v>23</v>
      </c>
      <c r="L631" s="62"/>
      <c r="M631" s="200" t="s">
        <v>23</v>
      </c>
      <c r="N631" s="201" t="s">
        <v>45</v>
      </c>
      <c r="O631" s="43"/>
      <c r="P631" s="202">
        <f aca="true" t="shared" si="1" ref="P631:P637">O631*H631</f>
        <v>0</v>
      </c>
      <c r="Q631" s="202">
        <v>1E-05</v>
      </c>
      <c r="R631" s="202">
        <f aca="true" t="shared" si="2" ref="R631:R637">Q631*H631</f>
        <v>1E-05</v>
      </c>
      <c r="S631" s="202">
        <v>0</v>
      </c>
      <c r="T631" s="203">
        <f aca="true" t="shared" si="3" ref="T631:T637">S631*H631</f>
        <v>0</v>
      </c>
      <c r="AR631" s="24" t="s">
        <v>149</v>
      </c>
      <c r="AT631" s="24" t="s">
        <v>144</v>
      </c>
      <c r="AU631" s="24" t="s">
        <v>84</v>
      </c>
      <c r="AY631" s="24" t="s">
        <v>142</v>
      </c>
      <c r="BE631" s="204">
        <f aca="true" t="shared" si="4" ref="BE631:BE637">IF(N631="základní",J631,0)</f>
        <v>0</v>
      </c>
      <c r="BF631" s="204">
        <f aca="true" t="shared" si="5" ref="BF631:BF637">IF(N631="snížená",J631,0)</f>
        <v>0</v>
      </c>
      <c r="BG631" s="204">
        <f aca="true" t="shared" si="6" ref="BG631:BG637">IF(N631="zákl. přenesená",J631,0)</f>
        <v>0</v>
      </c>
      <c r="BH631" s="204">
        <f aca="true" t="shared" si="7" ref="BH631:BH637">IF(N631="sníž. přenesená",J631,0)</f>
        <v>0</v>
      </c>
      <c r="BI631" s="204">
        <f aca="true" t="shared" si="8" ref="BI631:BI637">IF(N631="nulová",J631,0)</f>
        <v>0</v>
      </c>
      <c r="BJ631" s="24" t="s">
        <v>79</v>
      </c>
      <c r="BK631" s="204">
        <f aca="true" t="shared" si="9" ref="BK631:BK637">ROUND(I631*H631,2)</f>
        <v>0</v>
      </c>
      <c r="BL631" s="24" t="s">
        <v>149</v>
      </c>
      <c r="BM631" s="24" t="s">
        <v>794</v>
      </c>
    </row>
    <row r="632" spans="2:65" s="1" customFormat="1" ht="22.5" customHeight="1">
      <c r="B632" s="42"/>
      <c r="C632" s="193" t="s">
        <v>795</v>
      </c>
      <c r="D632" s="193" t="s">
        <v>144</v>
      </c>
      <c r="E632" s="194" t="s">
        <v>796</v>
      </c>
      <c r="F632" s="195" t="s">
        <v>797</v>
      </c>
      <c r="G632" s="196" t="s">
        <v>296</v>
      </c>
      <c r="H632" s="197">
        <v>1</v>
      </c>
      <c r="I632" s="198"/>
      <c r="J632" s="199">
        <f t="shared" si="0"/>
        <v>0</v>
      </c>
      <c r="K632" s="195" t="s">
        <v>23</v>
      </c>
      <c r="L632" s="62"/>
      <c r="M632" s="200" t="s">
        <v>23</v>
      </c>
      <c r="N632" s="201" t="s">
        <v>45</v>
      </c>
      <c r="O632" s="43"/>
      <c r="P632" s="202">
        <f t="shared" si="1"/>
        <v>0</v>
      </c>
      <c r="Q632" s="202">
        <v>0</v>
      </c>
      <c r="R632" s="202">
        <f t="shared" si="2"/>
        <v>0</v>
      </c>
      <c r="S632" s="202">
        <v>0</v>
      </c>
      <c r="T632" s="203">
        <f t="shared" si="3"/>
        <v>0</v>
      </c>
      <c r="AR632" s="24" t="s">
        <v>149</v>
      </c>
      <c r="AT632" s="24" t="s">
        <v>144</v>
      </c>
      <c r="AU632" s="24" t="s">
        <v>84</v>
      </c>
      <c r="AY632" s="24" t="s">
        <v>142</v>
      </c>
      <c r="BE632" s="204">
        <f t="shared" si="4"/>
        <v>0</v>
      </c>
      <c r="BF632" s="204">
        <f t="shared" si="5"/>
        <v>0</v>
      </c>
      <c r="BG632" s="204">
        <f t="shared" si="6"/>
        <v>0</v>
      </c>
      <c r="BH632" s="204">
        <f t="shared" si="7"/>
        <v>0</v>
      </c>
      <c r="BI632" s="204">
        <f t="shared" si="8"/>
        <v>0</v>
      </c>
      <c r="BJ632" s="24" t="s">
        <v>79</v>
      </c>
      <c r="BK632" s="204">
        <f t="shared" si="9"/>
        <v>0</v>
      </c>
      <c r="BL632" s="24" t="s">
        <v>149</v>
      </c>
      <c r="BM632" s="24" t="s">
        <v>798</v>
      </c>
    </row>
    <row r="633" spans="2:65" s="1" customFormat="1" ht="22.5" customHeight="1">
      <c r="B633" s="42"/>
      <c r="C633" s="193" t="s">
        <v>799</v>
      </c>
      <c r="D633" s="193" t="s">
        <v>144</v>
      </c>
      <c r="E633" s="194" t="s">
        <v>800</v>
      </c>
      <c r="F633" s="195" t="s">
        <v>801</v>
      </c>
      <c r="G633" s="196" t="s">
        <v>296</v>
      </c>
      <c r="H633" s="197">
        <v>1</v>
      </c>
      <c r="I633" s="198"/>
      <c r="J633" s="199">
        <f t="shared" si="0"/>
        <v>0</v>
      </c>
      <c r="K633" s="195" t="s">
        <v>23</v>
      </c>
      <c r="L633" s="62"/>
      <c r="M633" s="200" t="s">
        <v>23</v>
      </c>
      <c r="N633" s="201" t="s">
        <v>45</v>
      </c>
      <c r="O633" s="43"/>
      <c r="P633" s="202">
        <f t="shared" si="1"/>
        <v>0</v>
      </c>
      <c r="Q633" s="202">
        <v>0</v>
      </c>
      <c r="R633" s="202">
        <f t="shared" si="2"/>
        <v>0</v>
      </c>
      <c r="S633" s="202">
        <v>0</v>
      </c>
      <c r="T633" s="203">
        <f t="shared" si="3"/>
        <v>0</v>
      </c>
      <c r="AR633" s="24" t="s">
        <v>149</v>
      </c>
      <c r="AT633" s="24" t="s">
        <v>144</v>
      </c>
      <c r="AU633" s="24" t="s">
        <v>84</v>
      </c>
      <c r="AY633" s="24" t="s">
        <v>142</v>
      </c>
      <c r="BE633" s="204">
        <f t="shared" si="4"/>
        <v>0</v>
      </c>
      <c r="BF633" s="204">
        <f t="shared" si="5"/>
        <v>0</v>
      </c>
      <c r="BG633" s="204">
        <f t="shared" si="6"/>
        <v>0</v>
      </c>
      <c r="BH633" s="204">
        <f t="shared" si="7"/>
        <v>0</v>
      </c>
      <c r="BI633" s="204">
        <f t="shared" si="8"/>
        <v>0</v>
      </c>
      <c r="BJ633" s="24" t="s">
        <v>79</v>
      </c>
      <c r="BK633" s="204">
        <f t="shared" si="9"/>
        <v>0</v>
      </c>
      <c r="BL633" s="24" t="s">
        <v>149</v>
      </c>
      <c r="BM633" s="24" t="s">
        <v>802</v>
      </c>
    </row>
    <row r="634" spans="2:65" s="1" customFormat="1" ht="31.5" customHeight="1">
      <c r="B634" s="42"/>
      <c r="C634" s="193" t="s">
        <v>803</v>
      </c>
      <c r="D634" s="193" t="s">
        <v>144</v>
      </c>
      <c r="E634" s="194" t="s">
        <v>804</v>
      </c>
      <c r="F634" s="195" t="s">
        <v>805</v>
      </c>
      <c r="G634" s="196" t="s">
        <v>195</v>
      </c>
      <c r="H634" s="197">
        <v>1</v>
      </c>
      <c r="I634" s="198"/>
      <c r="J634" s="199">
        <f t="shared" si="0"/>
        <v>0</v>
      </c>
      <c r="K634" s="195" t="s">
        <v>23</v>
      </c>
      <c r="L634" s="62"/>
      <c r="M634" s="200" t="s">
        <v>23</v>
      </c>
      <c r="N634" s="201" t="s">
        <v>45</v>
      </c>
      <c r="O634" s="43"/>
      <c r="P634" s="202">
        <f t="shared" si="1"/>
        <v>0</v>
      </c>
      <c r="Q634" s="202">
        <v>0</v>
      </c>
      <c r="R634" s="202">
        <f t="shared" si="2"/>
        <v>0</v>
      </c>
      <c r="S634" s="202">
        <v>0</v>
      </c>
      <c r="T634" s="203">
        <f t="shared" si="3"/>
        <v>0</v>
      </c>
      <c r="AR634" s="24" t="s">
        <v>149</v>
      </c>
      <c r="AT634" s="24" t="s">
        <v>144</v>
      </c>
      <c r="AU634" s="24" t="s">
        <v>84</v>
      </c>
      <c r="AY634" s="24" t="s">
        <v>142</v>
      </c>
      <c r="BE634" s="204">
        <f t="shared" si="4"/>
        <v>0</v>
      </c>
      <c r="BF634" s="204">
        <f t="shared" si="5"/>
        <v>0</v>
      </c>
      <c r="BG634" s="204">
        <f t="shared" si="6"/>
        <v>0</v>
      </c>
      <c r="BH634" s="204">
        <f t="shared" si="7"/>
        <v>0</v>
      </c>
      <c r="BI634" s="204">
        <f t="shared" si="8"/>
        <v>0</v>
      </c>
      <c r="BJ634" s="24" t="s">
        <v>79</v>
      </c>
      <c r="BK634" s="204">
        <f t="shared" si="9"/>
        <v>0</v>
      </c>
      <c r="BL634" s="24" t="s">
        <v>149</v>
      </c>
      <c r="BM634" s="24" t="s">
        <v>806</v>
      </c>
    </row>
    <row r="635" spans="2:65" s="1" customFormat="1" ht="31.5" customHeight="1">
      <c r="B635" s="42"/>
      <c r="C635" s="193" t="s">
        <v>807</v>
      </c>
      <c r="D635" s="193" t="s">
        <v>144</v>
      </c>
      <c r="E635" s="194" t="s">
        <v>808</v>
      </c>
      <c r="F635" s="195" t="s">
        <v>809</v>
      </c>
      <c r="G635" s="196" t="s">
        <v>195</v>
      </c>
      <c r="H635" s="197">
        <v>1</v>
      </c>
      <c r="I635" s="198"/>
      <c r="J635" s="199">
        <f t="shared" si="0"/>
        <v>0</v>
      </c>
      <c r="K635" s="195" t="s">
        <v>148</v>
      </c>
      <c r="L635" s="62"/>
      <c r="M635" s="200" t="s">
        <v>23</v>
      </c>
      <c r="N635" s="201" t="s">
        <v>45</v>
      </c>
      <c r="O635" s="43"/>
      <c r="P635" s="202">
        <f t="shared" si="1"/>
        <v>0</v>
      </c>
      <c r="Q635" s="202">
        <v>0</v>
      </c>
      <c r="R635" s="202">
        <f t="shared" si="2"/>
        <v>0</v>
      </c>
      <c r="S635" s="202">
        <v>0.0657</v>
      </c>
      <c r="T635" s="203">
        <f t="shared" si="3"/>
        <v>0.0657</v>
      </c>
      <c r="AR635" s="24" t="s">
        <v>149</v>
      </c>
      <c r="AT635" s="24" t="s">
        <v>144</v>
      </c>
      <c r="AU635" s="24" t="s">
        <v>84</v>
      </c>
      <c r="AY635" s="24" t="s">
        <v>142</v>
      </c>
      <c r="BE635" s="204">
        <f t="shared" si="4"/>
        <v>0</v>
      </c>
      <c r="BF635" s="204">
        <f t="shared" si="5"/>
        <v>0</v>
      </c>
      <c r="BG635" s="204">
        <f t="shared" si="6"/>
        <v>0</v>
      </c>
      <c r="BH635" s="204">
        <f t="shared" si="7"/>
        <v>0</v>
      </c>
      <c r="BI635" s="204">
        <f t="shared" si="8"/>
        <v>0</v>
      </c>
      <c r="BJ635" s="24" t="s">
        <v>79</v>
      </c>
      <c r="BK635" s="204">
        <f t="shared" si="9"/>
        <v>0</v>
      </c>
      <c r="BL635" s="24" t="s">
        <v>149</v>
      </c>
      <c r="BM635" s="24" t="s">
        <v>810</v>
      </c>
    </row>
    <row r="636" spans="2:65" s="1" customFormat="1" ht="31.5" customHeight="1">
      <c r="B636" s="42"/>
      <c r="C636" s="193" t="s">
        <v>811</v>
      </c>
      <c r="D636" s="193" t="s">
        <v>144</v>
      </c>
      <c r="E636" s="194" t="s">
        <v>812</v>
      </c>
      <c r="F636" s="195" t="s">
        <v>813</v>
      </c>
      <c r="G636" s="196" t="s">
        <v>182</v>
      </c>
      <c r="H636" s="197">
        <v>1.2</v>
      </c>
      <c r="I636" s="198"/>
      <c r="J636" s="199">
        <f t="shared" si="0"/>
        <v>0</v>
      </c>
      <c r="K636" s="195" t="s">
        <v>23</v>
      </c>
      <c r="L636" s="62"/>
      <c r="M636" s="200" t="s">
        <v>23</v>
      </c>
      <c r="N636" s="201" t="s">
        <v>45</v>
      </c>
      <c r="O636" s="43"/>
      <c r="P636" s="202">
        <f t="shared" si="1"/>
        <v>0</v>
      </c>
      <c r="Q636" s="202">
        <v>0</v>
      </c>
      <c r="R636" s="202">
        <f t="shared" si="2"/>
        <v>0</v>
      </c>
      <c r="S636" s="202">
        <v>0.00348</v>
      </c>
      <c r="T636" s="203">
        <f t="shared" si="3"/>
        <v>0.004176</v>
      </c>
      <c r="AR636" s="24" t="s">
        <v>149</v>
      </c>
      <c r="AT636" s="24" t="s">
        <v>144</v>
      </c>
      <c r="AU636" s="24" t="s">
        <v>84</v>
      </c>
      <c r="AY636" s="24" t="s">
        <v>142</v>
      </c>
      <c r="BE636" s="204">
        <f t="shared" si="4"/>
        <v>0</v>
      </c>
      <c r="BF636" s="204">
        <f t="shared" si="5"/>
        <v>0</v>
      </c>
      <c r="BG636" s="204">
        <f t="shared" si="6"/>
        <v>0</v>
      </c>
      <c r="BH636" s="204">
        <f t="shared" si="7"/>
        <v>0</v>
      </c>
      <c r="BI636" s="204">
        <f t="shared" si="8"/>
        <v>0</v>
      </c>
      <c r="BJ636" s="24" t="s">
        <v>79</v>
      </c>
      <c r="BK636" s="204">
        <f t="shared" si="9"/>
        <v>0</v>
      </c>
      <c r="BL636" s="24" t="s">
        <v>149</v>
      </c>
      <c r="BM636" s="24" t="s">
        <v>814</v>
      </c>
    </row>
    <row r="637" spans="2:65" s="1" customFormat="1" ht="22.5" customHeight="1">
      <c r="B637" s="42"/>
      <c r="C637" s="193" t="s">
        <v>815</v>
      </c>
      <c r="D637" s="193" t="s">
        <v>144</v>
      </c>
      <c r="E637" s="194" t="s">
        <v>816</v>
      </c>
      <c r="F637" s="195" t="s">
        <v>817</v>
      </c>
      <c r="G637" s="196" t="s">
        <v>147</v>
      </c>
      <c r="H637" s="197">
        <v>541.913</v>
      </c>
      <c r="I637" s="198"/>
      <c r="J637" s="199">
        <f t="shared" si="0"/>
        <v>0</v>
      </c>
      <c r="K637" s="195" t="s">
        <v>148</v>
      </c>
      <c r="L637" s="62"/>
      <c r="M637" s="200" t="s">
        <v>23</v>
      </c>
      <c r="N637" s="201" t="s">
        <v>45</v>
      </c>
      <c r="O637" s="43"/>
      <c r="P637" s="202">
        <f t="shared" si="1"/>
        <v>0</v>
      </c>
      <c r="Q637" s="202">
        <v>0</v>
      </c>
      <c r="R637" s="202">
        <f t="shared" si="2"/>
        <v>0</v>
      </c>
      <c r="S637" s="202">
        <v>0.013</v>
      </c>
      <c r="T637" s="203">
        <f t="shared" si="3"/>
        <v>7.044868999999999</v>
      </c>
      <c r="AR637" s="24" t="s">
        <v>149</v>
      </c>
      <c r="AT637" s="24" t="s">
        <v>144</v>
      </c>
      <c r="AU637" s="24" t="s">
        <v>84</v>
      </c>
      <c r="AY637" s="24" t="s">
        <v>142</v>
      </c>
      <c r="BE637" s="204">
        <f t="shared" si="4"/>
        <v>0</v>
      </c>
      <c r="BF637" s="204">
        <f t="shared" si="5"/>
        <v>0</v>
      </c>
      <c r="BG637" s="204">
        <f t="shared" si="6"/>
        <v>0</v>
      </c>
      <c r="BH637" s="204">
        <f t="shared" si="7"/>
        <v>0</v>
      </c>
      <c r="BI637" s="204">
        <f t="shared" si="8"/>
        <v>0</v>
      </c>
      <c r="BJ637" s="24" t="s">
        <v>79</v>
      </c>
      <c r="BK637" s="204">
        <f t="shared" si="9"/>
        <v>0</v>
      </c>
      <c r="BL637" s="24" t="s">
        <v>149</v>
      </c>
      <c r="BM637" s="24" t="s">
        <v>818</v>
      </c>
    </row>
    <row r="638" spans="2:51" s="11" customFormat="1" ht="13.5">
      <c r="B638" s="205"/>
      <c r="C638" s="206"/>
      <c r="D638" s="207" t="s">
        <v>151</v>
      </c>
      <c r="E638" s="208" t="s">
        <v>23</v>
      </c>
      <c r="F638" s="209" t="s">
        <v>647</v>
      </c>
      <c r="G638" s="206"/>
      <c r="H638" s="210">
        <v>238.664</v>
      </c>
      <c r="I638" s="211"/>
      <c r="J638" s="206"/>
      <c r="K638" s="206"/>
      <c r="L638" s="212"/>
      <c r="M638" s="213"/>
      <c r="N638" s="214"/>
      <c r="O638" s="214"/>
      <c r="P638" s="214"/>
      <c r="Q638" s="214"/>
      <c r="R638" s="214"/>
      <c r="S638" s="214"/>
      <c r="T638" s="215"/>
      <c r="AT638" s="216" t="s">
        <v>151</v>
      </c>
      <c r="AU638" s="216" t="s">
        <v>84</v>
      </c>
      <c r="AV638" s="11" t="s">
        <v>84</v>
      </c>
      <c r="AW638" s="11" t="s">
        <v>38</v>
      </c>
      <c r="AX638" s="11" t="s">
        <v>74</v>
      </c>
      <c r="AY638" s="216" t="s">
        <v>142</v>
      </c>
    </row>
    <row r="639" spans="2:51" s="11" customFormat="1" ht="13.5">
      <c r="B639" s="205"/>
      <c r="C639" s="206"/>
      <c r="D639" s="207" t="s">
        <v>151</v>
      </c>
      <c r="E639" s="208" t="s">
        <v>23</v>
      </c>
      <c r="F639" s="209" t="s">
        <v>458</v>
      </c>
      <c r="G639" s="206"/>
      <c r="H639" s="210">
        <v>-42.12</v>
      </c>
      <c r="I639" s="211"/>
      <c r="J639" s="206"/>
      <c r="K639" s="206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151</v>
      </c>
      <c r="AU639" s="216" t="s">
        <v>84</v>
      </c>
      <c r="AV639" s="11" t="s">
        <v>84</v>
      </c>
      <c r="AW639" s="11" t="s">
        <v>38</v>
      </c>
      <c r="AX639" s="11" t="s">
        <v>74</v>
      </c>
      <c r="AY639" s="216" t="s">
        <v>142</v>
      </c>
    </row>
    <row r="640" spans="2:51" s="11" customFormat="1" ht="13.5">
      <c r="B640" s="205"/>
      <c r="C640" s="206"/>
      <c r="D640" s="207" t="s">
        <v>151</v>
      </c>
      <c r="E640" s="208" t="s">
        <v>23</v>
      </c>
      <c r="F640" s="209" t="s">
        <v>648</v>
      </c>
      <c r="G640" s="206"/>
      <c r="H640" s="210">
        <v>-5.655</v>
      </c>
      <c r="I640" s="211"/>
      <c r="J640" s="206"/>
      <c r="K640" s="206"/>
      <c r="L640" s="212"/>
      <c r="M640" s="213"/>
      <c r="N640" s="214"/>
      <c r="O640" s="214"/>
      <c r="P640" s="214"/>
      <c r="Q640" s="214"/>
      <c r="R640" s="214"/>
      <c r="S640" s="214"/>
      <c r="T640" s="215"/>
      <c r="AT640" s="216" t="s">
        <v>151</v>
      </c>
      <c r="AU640" s="216" t="s">
        <v>84</v>
      </c>
      <c r="AV640" s="11" t="s">
        <v>84</v>
      </c>
      <c r="AW640" s="11" t="s">
        <v>38</v>
      </c>
      <c r="AX640" s="11" t="s">
        <v>74</v>
      </c>
      <c r="AY640" s="216" t="s">
        <v>142</v>
      </c>
    </row>
    <row r="641" spans="2:51" s="11" customFormat="1" ht="13.5">
      <c r="B641" s="205"/>
      <c r="C641" s="206"/>
      <c r="D641" s="207" t="s">
        <v>151</v>
      </c>
      <c r="E641" s="208" t="s">
        <v>23</v>
      </c>
      <c r="F641" s="209" t="s">
        <v>460</v>
      </c>
      <c r="G641" s="206"/>
      <c r="H641" s="210">
        <v>-1.8</v>
      </c>
      <c r="I641" s="211"/>
      <c r="J641" s="206"/>
      <c r="K641" s="206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151</v>
      </c>
      <c r="AU641" s="216" t="s">
        <v>84</v>
      </c>
      <c r="AV641" s="11" t="s">
        <v>84</v>
      </c>
      <c r="AW641" s="11" t="s">
        <v>38</v>
      </c>
      <c r="AX641" s="11" t="s">
        <v>74</v>
      </c>
      <c r="AY641" s="216" t="s">
        <v>142</v>
      </c>
    </row>
    <row r="642" spans="2:51" s="11" customFormat="1" ht="13.5">
      <c r="B642" s="205"/>
      <c r="C642" s="206"/>
      <c r="D642" s="207" t="s">
        <v>151</v>
      </c>
      <c r="E642" s="208" t="s">
        <v>23</v>
      </c>
      <c r="F642" s="209" t="s">
        <v>819</v>
      </c>
      <c r="G642" s="206"/>
      <c r="H642" s="210">
        <v>8.623</v>
      </c>
      <c r="I642" s="211"/>
      <c r="J642" s="206"/>
      <c r="K642" s="206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151</v>
      </c>
      <c r="AU642" s="216" t="s">
        <v>84</v>
      </c>
      <c r="AV642" s="11" t="s">
        <v>84</v>
      </c>
      <c r="AW642" s="11" t="s">
        <v>38</v>
      </c>
      <c r="AX642" s="11" t="s">
        <v>74</v>
      </c>
      <c r="AY642" s="216" t="s">
        <v>142</v>
      </c>
    </row>
    <row r="643" spans="2:51" s="11" customFormat="1" ht="13.5">
      <c r="B643" s="205"/>
      <c r="C643" s="206"/>
      <c r="D643" s="207" t="s">
        <v>151</v>
      </c>
      <c r="E643" s="208" t="s">
        <v>23</v>
      </c>
      <c r="F643" s="209" t="s">
        <v>820</v>
      </c>
      <c r="G643" s="206"/>
      <c r="H643" s="210">
        <v>-2.5</v>
      </c>
      <c r="I643" s="211"/>
      <c r="J643" s="206"/>
      <c r="K643" s="206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151</v>
      </c>
      <c r="AU643" s="216" t="s">
        <v>84</v>
      </c>
      <c r="AV643" s="11" t="s">
        <v>84</v>
      </c>
      <c r="AW643" s="11" t="s">
        <v>38</v>
      </c>
      <c r="AX643" s="11" t="s">
        <v>74</v>
      </c>
      <c r="AY643" s="216" t="s">
        <v>142</v>
      </c>
    </row>
    <row r="644" spans="2:51" s="12" customFormat="1" ht="13.5">
      <c r="B644" s="217"/>
      <c r="C644" s="218"/>
      <c r="D644" s="207" t="s">
        <v>151</v>
      </c>
      <c r="E644" s="219" t="s">
        <v>23</v>
      </c>
      <c r="F644" s="220" t="s">
        <v>155</v>
      </c>
      <c r="G644" s="218"/>
      <c r="H644" s="221">
        <v>195.212</v>
      </c>
      <c r="I644" s="222"/>
      <c r="J644" s="218"/>
      <c r="K644" s="218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151</v>
      </c>
      <c r="AU644" s="227" t="s">
        <v>84</v>
      </c>
      <c r="AV644" s="12" t="s">
        <v>156</v>
      </c>
      <c r="AW644" s="12" t="s">
        <v>38</v>
      </c>
      <c r="AX644" s="12" t="s">
        <v>74</v>
      </c>
      <c r="AY644" s="227" t="s">
        <v>142</v>
      </c>
    </row>
    <row r="645" spans="2:51" s="11" customFormat="1" ht="13.5">
      <c r="B645" s="205"/>
      <c r="C645" s="206"/>
      <c r="D645" s="207" t="s">
        <v>151</v>
      </c>
      <c r="E645" s="208" t="s">
        <v>23</v>
      </c>
      <c r="F645" s="209" t="s">
        <v>462</v>
      </c>
      <c r="G645" s="206"/>
      <c r="H645" s="210">
        <v>237.794</v>
      </c>
      <c r="I645" s="211"/>
      <c r="J645" s="206"/>
      <c r="K645" s="206"/>
      <c r="L645" s="212"/>
      <c r="M645" s="213"/>
      <c r="N645" s="214"/>
      <c r="O645" s="214"/>
      <c r="P645" s="214"/>
      <c r="Q645" s="214"/>
      <c r="R645" s="214"/>
      <c r="S645" s="214"/>
      <c r="T645" s="215"/>
      <c r="AT645" s="216" t="s">
        <v>151</v>
      </c>
      <c r="AU645" s="216" t="s">
        <v>84</v>
      </c>
      <c r="AV645" s="11" t="s">
        <v>84</v>
      </c>
      <c r="AW645" s="11" t="s">
        <v>38</v>
      </c>
      <c r="AX645" s="11" t="s">
        <v>74</v>
      </c>
      <c r="AY645" s="216" t="s">
        <v>142</v>
      </c>
    </row>
    <row r="646" spans="2:51" s="11" customFormat="1" ht="13.5">
      <c r="B646" s="205"/>
      <c r="C646" s="206"/>
      <c r="D646" s="207" t="s">
        <v>151</v>
      </c>
      <c r="E646" s="208" t="s">
        <v>23</v>
      </c>
      <c r="F646" s="209" t="s">
        <v>463</v>
      </c>
      <c r="G646" s="206"/>
      <c r="H646" s="210">
        <v>-50.4</v>
      </c>
      <c r="I646" s="211"/>
      <c r="J646" s="206"/>
      <c r="K646" s="206"/>
      <c r="L646" s="212"/>
      <c r="M646" s="213"/>
      <c r="N646" s="214"/>
      <c r="O646" s="214"/>
      <c r="P646" s="214"/>
      <c r="Q646" s="214"/>
      <c r="R646" s="214"/>
      <c r="S646" s="214"/>
      <c r="T646" s="215"/>
      <c r="AT646" s="216" t="s">
        <v>151</v>
      </c>
      <c r="AU646" s="216" t="s">
        <v>84</v>
      </c>
      <c r="AV646" s="11" t="s">
        <v>84</v>
      </c>
      <c r="AW646" s="11" t="s">
        <v>38</v>
      </c>
      <c r="AX646" s="11" t="s">
        <v>74</v>
      </c>
      <c r="AY646" s="216" t="s">
        <v>142</v>
      </c>
    </row>
    <row r="647" spans="2:51" s="11" customFormat="1" ht="13.5">
      <c r="B647" s="205"/>
      <c r="C647" s="206"/>
      <c r="D647" s="207" t="s">
        <v>151</v>
      </c>
      <c r="E647" s="208" t="s">
        <v>23</v>
      </c>
      <c r="F647" s="209" t="s">
        <v>654</v>
      </c>
      <c r="G647" s="206"/>
      <c r="H647" s="210">
        <v>0.54</v>
      </c>
      <c r="I647" s="211"/>
      <c r="J647" s="206"/>
      <c r="K647" s="206"/>
      <c r="L647" s="212"/>
      <c r="M647" s="213"/>
      <c r="N647" s="214"/>
      <c r="O647" s="214"/>
      <c r="P647" s="214"/>
      <c r="Q647" s="214"/>
      <c r="R647" s="214"/>
      <c r="S647" s="214"/>
      <c r="T647" s="215"/>
      <c r="AT647" s="216" t="s">
        <v>151</v>
      </c>
      <c r="AU647" s="216" t="s">
        <v>84</v>
      </c>
      <c r="AV647" s="11" t="s">
        <v>84</v>
      </c>
      <c r="AW647" s="11" t="s">
        <v>38</v>
      </c>
      <c r="AX647" s="11" t="s">
        <v>74</v>
      </c>
      <c r="AY647" s="216" t="s">
        <v>142</v>
      </c>
    </row>
    <row r="648" spans="2:51" s="11" customFormat="1" ht="13.5">
      <c r="B648" s="205"/>
      <c r="C648" s="206"/>
      <c r="D648" s="207" t="s">
        <v>151</v>
      </c>
      <c r="E648" s="208" t="s">
        <v>23</v>
      </c>
      <c r="F648" s="209" t="s">
        <v>821</v>
      </c>
      <c r="G648" s="206"/>
      <c r="H648" s="210">
        <v>9.996</v>
      </c>
      <c r="I648" s="211"/>
      <c r="J648" s="206"/>
      <c r="K648" s="206"/>
      <c r="L648" s="212"/>
      <c r="M648" s="213"/>
      <c r="N648" s="214"/>
      <c r="O648" s="214"/>
      <c r="P648" s="214"/>
      <c r="Q648" s="214"/>
      <c r="R648" s="214"/>
      <c r="S648" s="214"/>
      <c r="T648" s="215"/>
      <c r="AT648" s="216" t="s">
        <v>151</v>
      </c>
      <c r="AU648" s="216" t="s">
        <v>84</v>
      </c>
      <c r="AV648" s="11" t="s">
        <v>84</v>
      </c>
      <c r="AW648" s="11" t="s">
        <v>38</v>
      </c>
      <c r="AX648" s="11" t="s">
        <v>74</v>
      </c>
      <c r="AY648" s="216" t="s">
        <v>142</v>
      </c>
    </row>
    <row r="649" spans="2:51" s="12" customFormat="1" ht="13.5">
      <c r="B649" s="217"/>
      <c r="C649" s="218"/>
      <c r="D649" s="207" t="s">
        <v>151</v>
      </c>
      <c r="E649" s="219" t="s">
        <v>23</v>
      </c>
      <c r="F649" s="220" t="s">
        <v>155</v>
      </c>
      <c r="G649" s="218"/>
      <c r="H649" s="221">
        <v>197.93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151</v>
      </c>
      <c r="AU649" s="227" t="s">
        <v>84</v>
      </c>
      <c r="AV649" s="12" t="s">
        <v>156</v>
      </c>
      <c r="AW649" s="12" t="s">
        <v>38</v>
      </c>
      <c r="AX649" s="12" t="s">
        <v>74</v>
      </c>
      <c r="AY649" s="227" t="s">
        <v>142</v>
      </c>
    </row>
    <row r="650" spans="2:51" s="11" customFormat="1" ht="13.5">
      <c r="B650" s="205"/>
      <c r="C650" s="206"/>
      <c r="D650" s="207" t="s">
        <v>151</v>
      </c>
      <c r="E650" s="208" t="s">
        <v>23</v>
      </c>
      <c r="F650" s="209" t="s">
        <v>658</v>
      </c>
      <c r="G650" s="206"/>
      <c r="H650" s="210">
        <v>86.826</v>
      </c>
      <c r="I650" s="211"/>
      <c r="J650" s="206"/>
      <c r="K650" s="206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151</v>
      </c>
      <c r="AU650" s="216" t="s">
        <v>84</v>
      </c>
      <c r="AV650" s="11" t="s">
        <v>84</v>
      </c>
      <c r="AW650" s="11" t="s">
        <v>38</v>
      </c>
      <c r="AX650" s="11" t="s">
        <v>74</v>
      </c>
      <c r="AY650" s="216" t="s">
        <v>142</v>
      </c>
    </row>
    <row r="651" spans="2:51" s="11" customFormat="1" ht="13.5">
      <c r="B651" s="205"/>
      <c r="C651" s="206"/>
      <c r="D651" s="207" t="s">
        <v>151</v>
      </c>
      <c r="E651" s="208" t="s">
        <v>23</v>
      </c>
      <c r="F651" s="209" t="s">
        <v>466</v>
      </c>
      <c r="G651" s="206"/>
      <c r="H651" s="210">
        <v>-3.6</v>
      </c>
      <c r="I651" s="211"/>
      <c r="J651" s="206"/>
      <c r="K651" s="206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151</v>
      </c>
      <c r="AU651" s="216" t="s">
        <v>84</v>
      </c>
      <c r="AV651" s="11" t="s">
        <v>84</v>
      </c>
      <c r="AW651" s="11" t="s">
        <v>38</v>
      </c>
      <c r="AX651" s="11" t="s">
        <v>74</v>
      </c>
      <c r="AY651" s="216" t="s">
        <v>142</v>
      </c>
    </row>
    <row r="652" spans="2:51" s="11" customFormat="1" ht="13.5">
      <c r="B652" s="205"/>
      <c r="C652" s="206"/>
      <c r="D652" s="207" t="s">
        <v>151</v>
      </c>
      <c r="E652" s="208" t="s">
        <v>23</v>
      </c>
      <c r="F652" s="209" t="s">
        <v>822</v>
      </c>
      <c r="G652" s="206"/>
      <c r="H652" s="210">
        <v>0.714</v>
      </c>
      <c r="I652" s="211"/>
      <c r="J652" s="206"/>
      <c r="K652" s="206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151</v>
      </c>
      <c r="AU652" s="216" t="s">
        <v>84</v>
      </c>
      <c r="AV652" s="11" t="s">
        <v>84</v>
      </c>
      <c r="AW652" s="11" t="s">
        <v>38</v>
      </c>
      <c r="AX652" s="11" t="s">
        <v>74</v>
      </c>
      <c r="AY652" s="216" t="s">
        <v>142</v>
      </c>
    </row>
    <row r="653" spans="2:51" s="12" customFormat="1" ht="13.5">
      <c r="B653" s="217"/>
      <c r="C653" s="218"/>
      <c r="D653" s="207" t="s">
        <v>151</v>
      </c>
      <c r="E653" s="219" t="s">
        <v>23</v>
      </c>
      <c r="F653" s="220" t="s">
        <v>155</v>
      </c>
      <c r="G653" s="218"/>
      <c r="H653" s="221">
        <v>83.94</v>
      </c>
      <c r="I653" s="222"/>
      <c r="J653" s="218"/>
      <c r="K653" s="218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151</v>
      </c>
      <c r="AU653" s="227" t="s">
        <v>84</v>
      </c>
      <c r="AV653" s="12" t="s">
        <v>156</v>
      </c>
      <c r="AW653" s="12" t="s">
        <v>38</v>
      </c>
      <c r="AX653" s="12" t="s">
        <v>74</v>
      </c>
      <c r="AY653" s="227" t="s">
        <v>142</v>
      </c>
    </row>
    <row r="654" spans="2:51" s="11" customFormat="1" ht="13.5">
      <c r="B654" s="205"/>
      <c r="C654" s="206"/>
      <c r="D654" s="207" t="s">
        <v>151</v>
      </c>
      <c r="E654" s="208" t="s">
        <v>23</v>
      </c>
      <c r="F654" s="209" t="s">
        <v>467</v>
      </c>
      <c r="G654" s="206"/>
      <c r="H654" s="210">
        <v>28.56</v>
      </c>
      <c r="I654" s="211"/>
      <c r="J654" s="206"/>
      <c r="K654" s="206"/>
      <c r="L654" s="212"/>
      <c r="M654" s="213"/>
      <c r="N654" s="214"/>
      <c r="O654" s="214"/>
      <c r="P654" s="214"/>
      <c r="Q654" s="214"/>
      <c r="R654" s="214"/>
      <c r="S654" s="214"/>
      <c r="T654" s="215"/>
      <c r="AT654" s="216" t="s">
        <v>151</v>
      </c>
      <c r="AU654" s="216" t="s">
        <v>84</v>
      </c>
      <c r="AV654" s="11" t="s">
        <v>84</v>
      </c>
      <c r="AW654" s="11" t="s">
        <v>38</v>
      </c>
      <c r="AX654" s="11" t="s">
        <v>74</v>
      </c>
      <c r="AY654" s="216" t="s">
        <v>142</v>
      </c>
    </row>
    <row r="655" spans="2:51" s="11" customFormat="1" ht="13.5">
      <c r="B655" s="205"/>
      <c r="C655" s="206"/>
      <c r="D655" s="207" t="s">
        <v>151</v>
      </c>
      <c r="E655" s="208" t="s">
        <v>23</v>
      </c>
      <c r="F655" s="209" t="s">
        <v>662</v>
      </c>
      <c r="G655" s="206"/>
      <c r="H655" s="210">
        <v>41.208</v>
      </c>
      <c r="I655" s="211"/>
      <c r="J655" s="206"/>
      <c r="K655" s="206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151</v>
      </c>
      <c r="AU655" s="216" t="s">
        <v>84</v>
      </c>
      <c r="AV655" s="11" t="s">
        <v>84</v>
      </c>
      <c r="AW655" s="11" t="s">
        <v>38</v>
      </c>
      <c r="AX655" s="11" t="s">
        <v>74</v>
      </c>
      <c r="AY655" s="216" t="s">
        <v>142</v>
      </c>
    </row>
    <row r="656" spans="2:51" s="11" customFormat="1" ht="13.5">
      <c r="B656" s="205"/>
      <c r="C656" s="206"/>
      <c r="D656" s="207" t="s">
        <v>151</v>
      </c>
      <c r="E656" s="208" t="s">
        <v>23</v>
      </c>
      <c r="F656" s="209" t="s">
        <v>823</v>
      </c>
      <c r="G656" s="206"/>
      <c r="H656" s="210">
        <v>0.992</v>
      </c>
      <c r="I656" s="211"/>
      <c r="J656" s="206"/>
      <c r="K656" s="206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151</v>
      </c>
      <c r="AU656" s="216" t="s">
        <v>84</v>
      </c>
      <c r="AV656" s="11" t="s">
        <v>84</v>
      </c>
      <c r="AW656" s="11" t="s">
        <v>38</v>
      </c>
      <c r="AX656" s="11" t="s">
        <v>74</v>
      </c>
      <c r="AY656" s="216" t="s">
        <v>142</v>
      </c>
    </row>
    <row r="657" spans="2:51" s="11" customFormat="1" ht="13.5">
      <c r="B657" s="205"/>
      <c r="C657" s="206"/>
      <c r="D657" s="207" t="s">
        <v>151</v>
      </c>
      <c r="E657" s="208" t="s">
        <v>23</v>
      </c>
      <c r="F657" s="209" t="s">
        <v>470</v>
      </c>
      <c r="G657" s="206"/>
      <c r="H657" s="210">
        <v>-5.4</v>
      </c>
      <c r="I657" s="211"/>
      <c r="J657" s="206"/>
      <c r="K657" s="206"/>
      <c r="L657" s="212"/>
      <c r="M657" s="213"/>
      <c r="N657" s="214"/>
      <c r="O657" s="214"/>
      <c r="P657" s="214"/>
      <c r="Q657" s="214"/>
      <c r="R657" s="214"/>
      <c r="S657" s="214"/>
      <c r="T657" s="215"/>
      <c r="AT657" s="216" t="s">
        <v>151</v>
      </c>
      <c r="AU657" s="216" t="s">
        <v>84</v>
      </c>
      <c r="AV657" s="11" t="s">
        <v>84</v>
      </c>
      <c r="AW657" s="11" t="s">
        <v>38</v>
      </c>
      <c r="AX657" s="11" t="s">
        <v>74</v>
      </c>
      <c r="AY657" s="216" t="s">
        <v>142</v>
      </c>
    </row>
    <row r="658" spans="2:51" s="11" customFormat="1" ht="13.5">
      <c r="B658" s="205"/>
      <c r="C658" s="206"/>
      <c r="D658" s="207" t="s">
        <v>151</v>
      </c>
      <c r="E658" s="208" t="s">
        <v>23</v>
      </c>
      <c r="F658" s="209" t="s">
        <v>471</v>
      </c>
      <c r="G658" s="206"/>
      <c r="H658" s="210">
        <v>-1.6</v>
      </c>
      <c r="I658" s="211"/>
      <c r="J658" s="206"/>
      <c r="K658" s="206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151</v>
      </c>
      <c r="AU658" s="216" t="s">
        <v>84</v>
      </c>
      <c r="AV658" s="11" t="s">
        <v>84</v>
      </c>
      <c r="AW658" s="11" t="s">
        <v>38</v>
      </c>
      <c r="AX658" s="11" t="s">
        <v>74</v>
      </c>
      <c r="AY658" s="216" t="s">
        <v>142</v>
      </c>
    </row>
    <row r="659" spans="2:51" s="11" customFormat="1" ht="13.5">
      <c r="B659" s="205"/>
      <c r="C659" s="206"/>
      <c r="D659" s="207" t="s">
        <v>151</v>
      </c>
      <c r="E659" s="208" t="s">
        <v>23</v>
      </c>
      <c r="F659" s="209" t="s">
        <v>824</v>
      </c>
      <c r="G659" s="206"/>
      <c r="H659" s="210">
        <v>1.071</v>
      </c>
      <c r="I659" s="211"/>
      <c r="J659" s="206"/>
      <c r="K659" s="206"/>
      <c r="L659" s="212"/>
      <c r="M659" s="213"/>
      <c r="N659" s="214"/>
      <c r="O659" s="214"/>
      <c r="P659" s="214"/>
      <c r="Q659" s="214"/>
      <c r="R659" s="214"/>
      <c r="S659" s="214"/>
      <c r="T659" s="215"/>
      <c r="AT659" s="216" t="s">
        <v>151</v>
      </c>
      <c r="AU659" s="216" t="s">
        <v>84</v>
      </c>
      <c r="AV659" s="11" t="s">
        <v>84</v>
      </c>
      <c r="AW659" s="11" t="s">
        <v>38</v>
      </c>
      <c r="AX659" s="11" t="s">
        <v>74</v>
      </c>
      <c r="AY659" s="216" t="s">
        <v>142</v>
      </c>
    </row>
    <row r="660" spans="2:51" s="12" customFormat="1" ht="13.5">
      <c r="B660" s="217"/>
      <c r="C660" s="218"/>
      <c r="D660" s="207" t="s">
        <v>151</v>
      </c>
      <c r="E660" s="219" t="s">
        <v>23</v>
      </c>
      <c r="F660" s="220" t="s">
        <v>155</v>
      </c>
      <c r="G660" s="218"/>
      <c r="H660" s="221">
        <v>64.831</v>
      </c>
      <c r="I660" s="222"/>
      <c r="J660" s="218"/>
      <c r="K660" s="218"/>
      <c r="L660" s="223"/>
      <c r="M660" s="224"/>
      <c r="N660" s="225"/>
      <c r="O660" s="225"/>
      <c r="P660" s="225"/>
      <c r="Q660" s="225"/>
      <c r="R660" s="225"/>
      <c r="S660" s="225"/>
      <c r="T660" s="226"/>
      <c r="AT660" s="227" t="s">
        <v>151</v>
      </c>
      <c r="AU660" s="227" t="s">
        <v>84</v>
      </c>
      <c r="AV660" s="12" t="s">
        <v>156</v>
      </c>
      <c r="AW660" s="12" t="s">
        <v>38</v>
      </c>
      <c r="AX660" s="12" t="s">
        <v>74</v>
      </c>
      <c r="AY660" s="227" t="s">
        <v>142</v>
      </c>
    </row>
    <row r="661" spans="2:51" s="13" customFormat="1" ht="13.5">
      <c r="B661" s="228"/>
      <c r="C661" s="229"/>
      <c r="D661" s="230" t="s">
        <v>151</v>
      </c>
      <c r="E661" s="231" t="s">
        <v>23</v>
      </c>
      <c r="F661" s="232" t="s">
        <v>158</v>
      </c>
      <c r="G661" s="229"/>
      <c r="H661" s="233">
        <v>541.913</v>
      </c>
      <c r="I661" s="234"/>
      <c r="J661" s="229"/>
      <c r="K661" s="229"/>
      <c r="L661" s="235"/>
      <c r="M661" s="236"/>
      <c r="N661" s="237"/>
      <c r="O661" s="237"/>
      <c r="P661" s="237"/>
      <c r="Q661" s="237"/>
      <c r="R661" s="237"/>
      <c r="S661" s="237"/>
      <c r="T661" s="238"/>
      <c r="AT661" s="239" t="s">
        <v>151</v>
      </c>
      <c r="AU661" s="239" t="s">
        <v>84</v>
      </c>
      <c r="AV661" s="13" t="s">
        <v>149</v>
      </c>
      <c r="AW661" s="13" t="s">
        <v>38</v>
      </c>
      <c r="AX661" s="13" t="s">
        <v>79</v>
      </c>
      <c r="AY661" s="239" t="s">
        <v>142</v>
      </c>
    </row>
    <row r="662" spans="2:65" s="1" customFormat="1" ht="22.5" customHeight="1">
      <c r="B662" s="42"/>
      <c r="C662" s="193" t="s">
        <v>825</v>
      </c>
      <c r="D662" s="193" t="s">
        <v>144</v>
      </c>
      <c r="E662" s="194" t="s">
        <v>826</v>
      </c>
      <c r="F662" s="195" t="s">
        <v>827</v>
      </c>
      <c r="G662" s="196" t="s">
        <v>147</v>
      </c>
      <c r="H662" s="197">
        <v>32.4</v>
      </c>
      <c r="I662" s="198"/>
      <c r="J662" s="199">
        <f>ROUND(I662*H662,2)</f>
        <v>0</v>
      </c>
      <c r="K662" s="195" t="s">
        <v>148</v>
      </c>
      <c r="L662" s="62"/>
      <c r="M662" s="200" t="s">
        <v>23</v>
      </c>
      <c r="N662" s="201" t="s">
        <v>45</v>
      </c>
      <c r="O662" s="43"/>
      <c r="P662" s="202">
        <f>O662*H662</f>
        <v>0</v>
      </c>
      <c r="Q662" s="202">
        <v>0</v>
      </c>
      <c r="R662" s="202">
        <f>Q662*H662</f>
        <v>0</v>
      </c>
      <c r="S662" s="202">
        <v>0.062</v>
      </c>
      <c r="T662" s="203">
        <f>S662*H662</f>
        <v>2.0088</v>
      </c>
      <c r="AR662" s="24" t="s">
        <v>149</v>
      </c>
      <c r="AT662" s="24" t="s">
        <v>144</v>
      </c>
      <c r="AU662" s="24" t="s">
        <v>84</v>
      </c>
      <c r="AY662" s="24" t="s">
        <v>142</v>
      </c>
      <c r="BE662" s="204">
        <f>IF(N662="základní",J662,0)</f>
        <v>0</v>
      </c>
      <c r="BF662" s="204">
        <f>IF(N662="snížená",J662,0)</f>
        <v>0</v>
      </c>
      <c r="BG662" s="204">
        <f>IF(N662="zákl. přenesená",J662,0)</f>
        <v>0</v>
      </c>
      <c r="BH662" s="204">
        <f>IF(N662="sníž. přenesená",J662,0)</f>
        <v>0</v>
      </c>
      <c r="BI662" s="204">
        <f>IF(N662="nulová",J662,0)</f>
        <v>0</v>
      </c>
      <c r="BJ662" s="24" t="s">
        <v>79</v>
      </c>
      <c r="BK662" s="204">
        <f>ROUND(I662*H662,2)</f>
        <v>0</v>
      </c>
      <c r="BL662" s="24" t="s">
        <v>149</v>
      </c>
      <c r="BM662" s="24" t="s">
        <v>828</v>
      </c>
    </row>
    <row r="663" spans="2:51" s="11" customFormat="1" ht="13.5">
      <c r="B663" s="205"/>
      <c r="C663" s="206"/>
      <c r="D663" s="230" t="s">
        <v>151</v>
      </c>
      <c r="E663" s="240" t="s">
        <v>23</v>
      </c>
      <c r="F663" s="241" t="s">
        <v>829</v>
      </c>
      <c r="G663" s="206"/>
      <c r="H663" s="242">
        <v>32.4</v>
      </c>
      <c r="I663" s="211"/>
      <c r="J663" s="206"/>
      <c r="K663" s="206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151</v>
      </c>
      <c r="AU663" s="216" t="s">
        <v>84</v>
      </c>
      <c r="AV663" s="11" t="s">
        <v>84</v>
      </c>
      <c r="AW663" s="11" t="s">
        <v>38</v>
      </c>
      <c r="AX663" s="11" t="s">
        <v>79</v>
      </c>
      <c r="AY663" s="216" t="s">
        <v>142</v>
      </c>
    </row>
    <row r="664" spans="2:65" s="1" customFormat="1" ht="22.5" customHeight="1">
      <c r="B664" s="42"/>
      <c r="C664" s="193" t="s">
        <v>830</v>
      </c>
      <c r="D664" s="193" t="s">
        <v>144</v>
      </c>
      <c r="E664" s="194" t="s">
        <v>831</v>
      </c>
      <c r="F664" s="195" t="s">
        <v>832</v>
      </c>
      <c r="G664" s="196" t="s">
        <v>147</v>
      </c>
      <c r="H664" s="197">
        <v>1.6</v>
      </c>
      <c r="I664" s="198"/>
      <c r="J664" s="199">
        <f>ROUND(I664*H664,2)</f>
        <v>0</v>
      </c>
      <c r="K664" s="195" t="s">
        <v>148</v>
      </c>
      <c r="L664" s="62"/>
      <c r="M664" s="200" t="s">
        <v>23</v>
      </c>
      <c r="N664" s="201" t="s">
        <v>45</v>
      </c>
      <c r="O664" s="43"/>
      <c r="P664" s="202">
        <f>O664*H664</f>
        <v>0</v>
      </c>
      <c r="Q664" s="202">
        <v>0</v>
      </c>
      <c r="R664" s="202">
        <f>Q664*H664</f>
        <v>0</v>
      </c>
      <c r="S664" s="202">
        <v>0.076</v>
      </c>
      <c r="T664" s="203">
        <f>S664*H664</f>
        <v>0.1216</v>
      </c>
      <c r="AR664" s="24" t="s">
        <v>149</v>
      </c>
      <c r="AT664" s="24" t="s">
        <v>144</v>
      </c>
      <c r="AU664" s="24" t="s">
        <v>84</v>
      </c>
      <c r="AY664" s="24" t="s">
        <v>142</v>
      </c>
      <c r="BE664" s="204">
        <f>IF(N664="základní",J664,0)</f>
        <v>0</v>
      </c>
      <c r="BF664" s="204">
        <f>IF(N664="snížená",J664,0)</f>
        <v>0</v>
      </c>
      <c r="BG664" s="204">
        <f>IF(N664="zákl. přenesená",J664,0)</f>
        <v>0</v>
      </c>
      <c r="BH664" s="204">
        <f>IF(N664="sníž. přenesená",J664,0)</f>
        <v>0</v>
      </c>
      <c r="BI664" s="204">
        <f>IF(N664="nulová",J664,0)</f>
        <v>0</v>
      </c>
      <c r="BJ664" s="24" t="s">
        <v>79</v>
      </c>
      <c r="BK664" s="204">
        <f>ROUND(I664*H664,2)</f>
        <v>0</v>
      </c>
      <c r="BL664" s="24" t="s">
        <v>149</v>
      </c>
      <c r="BM664" s="24" t="s">
        <v>833</v>
      </c>
    </row>
    <row r="665" spans="2:51" s="11" customFormat="1" ht="13.5">
      <c r="B665" s="205"/>
      <c r="C665" s="206"/>
      <c r="D665" s="230" t="s">
        <v>151</v>
      </c>
      <c r="E665" s="240" t="s">
        <v>23</v>
      </c>
      <c r="F665" s="241" t="s">
        <v>834</v>
      </c>
      <c r="G665" s="206"/>
      <c r="H665" s="242">
        <v>1.6</v>
      </c>
      <c r="I665" s="211"/>
      <c r="J665" s="206"/>
      <c r="K665" s="206"/>
      <c r="L665" s="212"/>
      <c r="M665" s="213"/>
      <c r="N665" s="214"/>
      <c r="O665" s="214"/>
      <c r="P665" s="214"/>
      <c r="Q665" s="214"/>
      <c r="R665" s="214"/>
      <c r="S665" s="214"/>
      <c r="T665" s="215"/>
      <c r="AT665" s="216" t="s">
        <v>151</v>
      </c>
      <c r="AU665" s="216" t="s">
        <v>84</v>
      </c>
      <c r="AV665" s="11" t="s">
        <v>84</v>
      </c>
      <c r="AW665" s="11" t="s">
        <v>38</v>
      </c>
      <c r="AX665" s="11" t="s">
        <v>79</v>
      </c>
      <c r="AY665" s="216" t="s">
        <v>142</v>
      </c>
    </row>
    <row r="666" spans="2:65" s="1" customFormat="1" ht="22.5" customHeight="1">
      <c r="B666" s="42"/>
      <c r="C666" s="193" t="s">
        <v>835</v>
      </c>
      <c r="D666" s="193" t="s">
        <v>144</v>
      </c>
      <c r="E666" s="194" t="s">
        <v>836</v>
      </c>
      <c r="F666" s="195" t="s">
        <v>837</v>
      </c>
      <c r="G666" s="196" t="s">
        <v>182</v>
      </c>
      <c r="H666" s="197">
        <v>2.5</v>
      </c>
      <c r="I666" s="198"/>
      <c r="J666" s="199">
        <f>ROUND(I666*H666,2)</f>
        <v>0</v>
      </c>
      <c r="K666" s="195" t="s">
        <v>23</v>
      </c>
      <c r="L666" s="62"/>
      <c r="M666" s="200" t="s">
        <v>23</v>
      </c>
      <c r="N666" s="201" t="s">
        <v>45</v>
      </c>
      <c r="O666" s="43"/>
      <c r="P666" s="202">
        <f>O666*H666</f>
        <v>0</v>
      </c>
      <c r="Q666" s="202">
        <v>0</v>
      </c>
      <c r="R666" s="202">
        <f>Q666*H666</f>
        <v>0</v>
      </c>
      <c r="S666" s="202">
        <v>0.099</v>
      </c>
      <c r="T666" s="203">
        <f>S666*H666</f>
        <v>0.2475</v>
      </c>
      <c r="AR666" s="24" t="s">
        <v>149</v>
      </c>
      <c r="AT666" s="24" t="s">
        <v>144</v>
      </c>
      <c r="AU666" s="24" t="s">
        <v>84</v>
      </c>
      <c r="AY666" s="24" t="s">
        <v>142</v>
      </c>
      <c r="BE666" s="204">
        <f>IF(N666="základní",J666,0)</f>
        <v>0</v>
      </c>
      <c r="BF666" s="204">
        <f>IF(N666="snížená",J666,0)</f>
        <v>0</v>
      </c>
      <c r="BG666" s="204">
        <f>IF(N666="zákl. přenesená",J666,0)</f>
        <v>0</v>
      </c>
      <c r="BH666" s="204">
        <f>IF(N666="sníž. přenesená",J666,0)</f>
        <v>0</v>
      </c>
      <c r="BI666" s="204">
        <f>IF(N666="nulová",J666,0)</f>
        <v>0</v>
      </c>
      <c r="BJ666" s="24" t="s">
        <v>79</v>
      </c>
      <c r="BK666" s="204">
        <f>ROUND(I666*H666,2)</f>
        <v>0</v>
      </c>
      <c r="BL666" s="24" t="s">
        <v>149</v>
      </c>
      <c r="BM666" s="24" t="s">
        <v>838</v>
      </c>
    </row>
    <row r="667" spans="2:65" s="1" customFormat="1" ht="22.5" customHeight="1">
      <c r="B667" s="42"/>
      <c r="C667" s="193" t="s">
        <v>839</v>
      </c>
      <c r="D667" s="193" t="s">
        <v>144</v>
      </c>
      <c r="E667" s="194" t="s">
        <v>840</v>
      </c>
      <c r="F667" s="195" t="s">
        <v>841</v>
      </c>
      <c r="G667" s="196" t="s">
        <v>195</v>
      </c>
      <c r="H667" s="197">
        <v>2</v>
      </c>
      <c r="I667" s="198"/>
      <c r="J667" s="199">
        <f>ROUND(I667*H667,2)</f>
        <v>0</v>
      </c>
      <c r="K667" s="195" t="s">
        <v>23</v>
      </c>
      <c r="L667" s="62"/>
      <c r="M667" s="200" t="s">
        <v>23</v>
      </c>
      <c r="N667" s="201" t="s">
        <v>45</v>
      </c>
      <c r="O667" s="43"/>
      <c r="P667" s="202">
        <f>O667*H667</f>
        <v>0</v>
      </c>
      <c r="Q667" s="202">
        <v>0</v>
      </c>
      <c r="R667" s="202">
        <f>Q667*H667</f>
        <v>0</v>
      </c>
      <c r="S667" s="202">
        <v>0.002</v>
      </c>
      <c r="T667" s="203">
        <f>S667*H667</f>
        <v>0.004</v>
      </c>
      <c r="AR667" s="24" t="s">
        <v>149</v>
      </c>
      <c r="AT667" s="24" t="s">
        <v>144</v>
      </c>
      <c r="AU667" s="24" t="s">
        <v>84</v>
      </c>
      <c r="AY667" s="24" t="s">
        <v>142</v>
      </c>
      <c r="BE667" s="204">
        <f>IF(N667="základní",J667,0)</f>
        <v>0</v>
      </c>
      <c r="BF667" s="204">
        <f>IF(N667="snížená",J667,0)</f>
        <v>0</v>
      </c>
      <c r="BG667" s="204">
        <f>IF(N667="zákl. přenesená",J667,0)</f>
        <v>0</v>
      </c>
      <c r="BH667" s="204">
        <f>IF(N667="sníž. přenesená",J667,0)</f>
        <v>0</v>
      </c>
      <c r="BI667" s="204">
        <f>IF(N667="nulová",J667,0)</f>
        <v>0</v>
      </c>
      <c r="BJ667" s="24" t="s">
        <v>79</v>
      </c>
      <c r="BK667" s="204">
        <f>ROUND(I667*H667,2)</f>
        <v>0</v>
      </c>
      <c r="BL667" s="24" t="s">
        <v>149</v>
      </c>
      <c r="BM667" s="24" t="s">
        <v>842</v>
      </c>
    </row>
    <row r="668" spans="2:65" s="1" customFormat="1" ht="22.5" customHeight="1">
      <c r="B668" s="42"/>
      <c r="C668" s="193" t="s">
        <v>843</v>
      </c>
      <c r="D668" s="193" t="s">
        <v>144</v>
      </c>
      <c r="E668" s="194" t="s">
        <v>844</v>
      </c>
      <c r="F668" s="195" t="s">
        <v>845</v>
      </c>
      <c r="G668" s="196" t="s">
        <v>182</v>
      </c>
      <c r="H668" s="197">
        <v>11.8</v>
      </c>
      <c r="I668" s="198"/>
      <c r="J668" s="199">
        <f>ROUND(I668*H668,2)</f>
        <v>0</v>
      </c>
      <c r="K668" s="195" t="s">
        <v>148</v>
      </c>
      <c r="L668" s="62"/>
      <c r="M668" s="200" t="s">
        <v>23</v>
      </c>
      <c r="N668" s="201" t="s">
        <v>45</v>
      </c>
      <c r="O668" s="43"/>
      <c r="P668" s="202">
        <f>O668*H668</f>
        <v>0</v>
      </c>
      <c r="Q668" s="202">
        <v>0</v>
      </c>
      <c r="R668" s="202">
        <f>Q668*H668</f>
        <v>0</v>
      </c>
      <c r="S668" s="202">
        <v>0</v>
      </c>
      <c r="T668" s="203">
        <f>S668*H668</f>
        <v>0</v>
      </c>
      <c r="AR668" s="24" t="s">
        <v>149</v>
      </c>
      <c r="AT668" s="24" t="s">
        <v>144</v>
      </c>
      <c r="AU668" s="24" t="s">
        <v>84</v>
      </c>
      <c r="AY668" s="24" t="s">
        <v>142</v>
      </c>
      <c r="BE668" s="204">
        <f>IF(N668="základní",J668,0)</f>
        <v>0</v>
      </c>
      <c r="BF668" s="204">
        <f>IF(N668="snížená",J668,0)</f>
        <v>0</v>
      </c>
      <c r="BG668" s="204">
        <f>IF(N668="zákl. přenesená",J668,0)</f>
        <v>0</v>
      </c>
      <c r="BH668" s="204">
        <f>IF(N668="sníž. přenesená",J668,0)</f>
        <v>0</v>
      </c>
      <c r="BI668" s="204">
        <f>IF(N668="nulová",J668,0)</f>
        <v>0</v>
      </c>
      <c r="BJ668" s="24" t="s">
        <v>79</v>
      </c>
      <c r="BK668" s="204">
        <f>ROUND(I668*H668,2)</f>
        <v>0</v>
      </c>
      <c r="BL668" s="24" t="s">
        <v>149</v>
      </c>
      <c r="BM668" s="24" t="s">
        <v>846</v>
      </c>
    </row>
    <row r="669" spans="2:51" s="11" customFormat="1" ht="13.5">
      <c r="B669" s="205"/>
      <c r="C669" s="206"/>
      <c r="D669" s="230" t="s">
        <v>151</v>
      </c>
      <c r="E669" s="240" t="s">
        <v>23</v>
      </c>
      <c r="F669" s="241" t="s">
        <v>847</v>
      </c>
      <c r="G669" s="206"/>
      <c r="H669" s="242">
        <v>11.8</v>
      </c>
      <c r="I669" s="211"/>
      <c r="J669" s="206"/>
      <c r="K669" s="206"/>
      <c r="L669" s="212"/>
      <c r="M669" s="213"/>
      <c r="N669" s="214"/>
      <c r="O669" s="214"/>
      <c r="P669" s="214"/>
      <c r="Q669" s="214"/>
      <c r="R669" s="214"/>
      <c r="S669" s="214"/>
      <c r="T669" s="215"/>
      <c r="AT669" s="216" t="s">
        <v>151</v>
      </c>
      <c r="AU669" s="216" t="s">
        <v>84</v>
      </c>
      <c r="AV669" s="11" t="s">
        <v>84</v>
      </c>
      <c r="AW669" s="11" t="s">
        <v>38</v>
      </c>
      <c r="AX669" s="11" t="s">
        <v>79</v>
      </c>
      <c r="AY669" s="216" t="s">
        <v>142</v>
      </c>
    </row>
    <row r="670" spans="2:65" s="1" customFormat="1" ht="22.5" customHeight="1">
      <c r="B670" s="42"/>
      <c r="C670" s="193" t="s">
        <v>848</v>
      </c>
      <c r="D670" s="193" t="s">
        <v>144</v>
      </c>
      <c r="E670" s="194" t="s">
        <v>849</v>
      </c>
      <c r="F670" s="195" t="s">
        <v>850</v>
      </c>
      <c r="G670" s="196" t="s">
        <v>182</v>
      </c>
      <c r="H670" s="197">
        <v>2</v>
      </c>
      <c r="I670" s="198"/>
      <c r="J670" s="199">
        <f>ROUND(I670*H670,2)</f>
        <v>0</v>
      </c>
      <c r="K670" s="195" t="s">
        <v>148</v>
      </c>
      <c r="L670" s="62"/>
      <c r="M670" s="200" t="s">
        <v>23</v>
      </c>
      <c r="N670" s="201" t="s">
        <v>45</v>
      </c>
      <c r="O670" s="43"/>
      <c r="P670" s="202">
        <f>O670*H670</f>
        <v>0</v>
      </c>
      <c r="Q670" s="202">
        <v>0</v>
      </c>
      <c r="R670" s="202">
        <f>Q670*H670</f>
        <v>0</v>
      </c>
      <c r="S670" s="202">
        <v>0</v>
      </c>
      <c r="T670" s="203">
        <f>S670*H670</f>
        <v>0</v>
      </c>
      <c r="AR670" s="24" t="s">
        <v>149</v>
      </c>
      <c r="AT670" s="24" t="s">
        <v>144</v>
      </c>
      <c r="AU670" s="24" t="s">
        <v>84</v>
      </c>
      <c r="AY670" s="24" t="s">
        <v>142</v>
      </c>
      <c r="BE670" s="204">
        <f>IF(N670="základní",J670,0)</f>
        <v>0</v>
      </c>
      <c r="BF670" s="204">
        <f>IF(N670="snížená",J670,0)</f>
        <v>0</v>
      </c>
      <c r="BG670" s="204">
        <f>IF(N670="zákl. přenesená",J670,0)</f>
        <v>0</v>
      </c>
      <c r="BH670" s="204">
        <f>IF(N670="sníž. přenesená",J670,0)</f>
        <v>0</v>
      </c>
      <c r="BI670" s="204">
        <f>IF(N670="nulová",J670,0)</f>
        <v>0</v>
      </c>
      <c r="BJ670" s="24" t="s">
        <v>79</v>
      </c>
      <c r="BK670" s="204">
        <f>ROUND(I670*H670,2)</f>
        <v>0</v>
      </c>
      <c r="BL670" s="24" t="s">
        <v>149</v>
      </c>
      <c r="BM670" s="24" t="s">
        <v>851</v>
      </c>
    </row>
    <row r="671" spans="2:65" s="1" customFormat="1" ht="31.5" customHeight="1">
      <c r="B671" s="42"/>
      <c r="C671" s="193" t="s">
        <v>852</v>
      </c>
      <c r="D671" s="193" t="s">
        <v>144</v>
      </c>
      <c r="E671" s="194" t="s">
        <v>853</v>
      </c>
      <c r="F671" s="195" t="s">
        <v>854</v>
      </c>
      <c r="G671" s="196" t="s">
        <v>182</v>
      </c>
      <c r="H671" s="197">
        <v>14.4</v>
      </c>
      <c r="I671" s="198"/>
      <c r="J671" s="199">
        <f>ROUND(I671*H671,2)</f>
        <v>0</v>
      </c>
      <c r="K671" s="195" t="s">
        <v>148</v>
      </c>
      <c r="L671" s="62"/>
      <c r="M671" s="200" t="s">
        <v>23</v>
      </c>
      <c r="N671" s="201" t="s">
        <v>45</v>
      </c>
      <c r="O671" s="43"/>
      <c r="P671" s="202">
        <f>O671*H671</f>
        <v>0</v>
      </c>
      <c r="Q671" s="202">
        <v>0.00024</v>
      </c>
      <c r="R671" s="202">
        <f>Q671*H671</f>
        <v>0.0034560000000000003</v>
      </c>
      <c r="S671" s="202">
        <v>0</v>
      </c>
      <c r="T671" s="203">
        <f>S671*H671</f>
        <v>0</v>
      </c>
      <c r="AR671" s="24" t="s">
        <v>149</v>
      </c>
      <c r="AT671" s="24" t="s">
        <v>144</v>
      </c>
      <c r="AU671" s="24" t="s">
        <v>84</v>
      </c>
      <c r="AY671" s="24" t="s">
        <v>142</v>
      </c>
      <c r="BE671" s="204">
        <f>IF(N671="základní",J671,0)</f>
        <v>0</v>
      </c>
      <c r="BF671" s="204">
        <f>IF(N671="snížená",J671,0)</f>
        <v>0</v>
      </c>
      <c r="BG671" s="204">
        <f>IF(N671="zákl. přenesená",J671,0)</f>
        <v>0</v>
      </c>
      <c r="BH671" s="204">
        <f>IF(N671="sníž. přenesená",J671,0)</f>
        <v>0</v>
      </c>
      <c r="BI671" s="204">
        <f>IF(N671="nulová",J671,0)</f>
        <v>0</v>
      </c>
      <c r="BJ671" s="24" t="s">
        <v>79</v>
      </c>
      <c r="BK671" s="204">
        <f>ROUND(I671*H671,2)</f>
        <v>0</v>
      </c>
      <c r="BL671" s="24" t="s">
        <v>149</v>
      </c>
      <c r="BM671" s="24" t="s">
        <v>855</v>
      </c>
    </row>
    <row r="672" spans="2:51" s="11" customFormat="1" ht="13.5">
      <c r="B672" s="205"/>
      <c r="C672" s="206"/>
      <c r="D672" s="230" t="s">
        <v>151</v>
      </c>
      <c r="E672" s="240" t="s">
        <v>23</v>
      </c>
      <c r="F672" s="241" t="s">
        <v>856</v>
      </c>
      <c r="G672" s="206"/>
      <c r="H672" s="242">
        <v>14.4</v>
      </c>
      <c r="I672" s="211"/>
      <c r="J672" s="206"/>
      <c r="K672" s="206"/>
      <c r="L672" s="212"/>
      <c r="M672" s="213"/>
      <c r="N672" s="214"/>
      <c r="O672" s="214"/>
      <c r="P672" s="214"/>
      <c r="Q672" s="214"/>
      <c r="R672" s="214"/>
      <c r="S672" s="214"/>
      <c r="T672" s="215"/>
      <c r="AT672" s="216" t="s">
        <v>151</v>
      </c>
      <c r="AU672" s="216" t="s">
        <v>84</v>
      </c>
      <c r="AV672" s="11" t="s">
        <v>84</v>
      </c>
      <c r="AW672" s="11" t="s">
        <v>38</v>
      </c>
      <c r="AX672" s="11" t="s">
        <v>79</v>
      </c>
      <c r="AY672" s="216" t="s">
        <v>142</v>
      </c>
    </row>
    <row r="673" spans="2:65" s="1" customFormat="1" ht="22.5" customHeight="1">
      <c r="B673" s="42"/>
      <c r="C673" s="254" t="s">
        <v>857</v>
      </c>
      <c r="D673" s="254" t="s">
        <v>362</v>
      </c>
      <c r="E673" s="255" t="s">
        <v>858</v>
      </c>
      <c r="F673" s="256" t="s">
        <v>859</v>
      </c>
      <c r="G673" s="257" t="s">
        <v>258</v>
      </c>
      <c r="H673" s="258">
        <v>0.018</v>
      </c>
      <c r="I673" s="259"/>
      <c r="J673" s="260">
        <f>ROUND(I673*H673,2)</f>
        <v>0</v>
      </c>
      <c r="K673" s="256" t="s">
        <v>148</v>
      </c>
      <c r="L673" s="261"/>
      <c r="M673" s="262" t="s">
        <v>23</v>
      </c>
      <c r="N673" s="263" t="s">
        <v>45</v>
      </c>
      <c r="O673" s="43"/>
      <c r="P673" s="202">
        <f>O673*H673</f>
        <v>0</v>
      </c>
      <c r="Q673" s="202">
        <v>1</v>
      </c>
      <c r="R673" s="202">
        <f>Q673*H673</f>
        <v>0.018</v>
      </c>
      <c r="S673" s="202">
        <v>0</v>
      </c>
      <c r="T673" s="203">
        <f>S673*H673</f>
        <v>0</v>
      </c>
      <c r="AR673" s="24" t="s">
        <v>192</v>
      </c>
      <c r="AT673" s="24" t="s">
        <v>362</v>
      </c>
      <c r="AU673" s="24" t="s">
        <v>84</v>
      </c>
      <c r="AY673" s="24" t="s">
        <v>142</v>
      </c>
      <c r="BE673" s="204">
        <f>IF(N673="základní",J673,0)</f>
        <v>0</v>
      </c>
      <c r="BF673" s="204">
        <f>IF(N673="snížená",J673,0)</f>
        <v>0</v>
      </c>
      <c r="BG673" s="204">
        <f>IF(N673="zákl. přenesená",J673,0)</f>
        <v>0</v>
      </c>
      <c r="BH673" s="204">
        <f>IF(N673="sníž. přenesená",J673,0)</f>
        <v>0</v>
      </c>
      <c r="BI673" s="204">
        <f>IF(N673="nulová",J673,0)</f>
        <v>0</v>
      </c>
      <c r="BJ673" s="24" t="s">
        <v>79</v>
      </c>
      <c r="BK673" s="204">
        <f>ROUND(I673*H673,2)</f>
        <v>0</v>
      </c>
      <c r="BL673" s="24" t="s">
        <v>149</v>
      </c>
      <c r="BM673" s="24" t="s">
        <v>860</v>
      </c>
    </row>
    <row r="674" spans="2:47" s="1" customFormat="1" ht="27">
      <c r="B674" s="42"/>
      <c r="C674" s="64"/>
      <c r="D674" s="207" t="s">
        <v>366</v>
      </c>
      <c r="E674" s="64"/>
      <c r="F674" s="264" t="s">
        <v>861</v>
      </c>
      <c r="G674" s="64"/>
      <c r="H674" s="64"/>
      <c r="I674" s="163"/>
      <c r="J674" s="64"/>
      <c r="K674" s="64"/>
      <c r="L674" s="62"/>
      <c r="M674" s="265"/>
      <c r="N674" s="43"/>
      <c r="O674" s="43"/>
      <c r="P674" s="43"/>
      <c r="Q674" s="43"/>
      <c r="R674" s="43"/>
      <c r="S674" s="43"/>
      <c r="T674" s="79"/>
      <c r="AT674" s="24" t="s">
        <v>366</v>
      </c>
      <c r="AU674" s="24" t="s">
        <v>84</v>
      </c>
    </row>
    <row r="675" spans="2:51" s="11" customFormat="1" ht="13.5">
      <c r="B675" s="205"/>
      <c r="C675" s="206"/>
      <c r="D675" s="207" t="s">
        <v>151</v>
      </c>
      <c r="E675" s="208" t="s">
        <v>23</v>
      </c>
      <c r="F675" s="209" t="s">
        <v>862</v>
      </c>
      <c r="G675" s="206"/>
      <c r="H675" s="210">
        <v>0.018</v>
      </c>
      <c r="I675" s="211"/>
      <c r="J675" s="206"/>
      <c r="K675" s="206"/>
      <c r="L675" s="212"/>
      <c r="M675" s="213"/>
      <c r="N675" s="214"/>
      <c r="O675" s="214"/>
      <c r="P675" s="214"/>
      <c r="Q675" s="214"/>
      <c r="R675" s="214"/>
      <c r="S675" s="214"/>
      <c r="T675" s="215"/>
      <c r="AT675" s="216" t="s">
        <v>151</v>
      </c>
      <c r="AU675" s="216" t="s">
        <v>84</v>
      </c>
      <c r="AV675" s="11" t="s">
        <v>84</v>
      </c>
      <c r="AW675" s="11" t="s">
        <v>38</v>
      </c>
      <c r="AX675" s="11" t="s">
        <v>79</v>
      </c>
      <c r="AY675" s="216" t="s">
        <v>142</v>
      </c>
    </row>
    <row r="676" spans="2:63" s="10" customFormat="1" ht="29.85" customHeight="1">
      <c r="B676" s="176"/>
      <c r="C676" s="177"/>
      <c r="D676" s="190" t="s">
        <v>73</v>
      </c>
      <c r="E676" s="191" t="s">
        <v>863</v>
      </c>
      <c r="F676" s="191" t="s">
        <v>864</v>
      </c>
      <c r="G676" s="177"/>
      <c r="H676" s="177"/>
      <c r="I676" s="180"/>
      <c r="J676" s="192">
        <f>BK676</f>
        <v>0</v>
      </c>
      <c r="K676" s="177"/>
      <c r="L676" s="182"/>
      <c r="M676" s="183"/>
      <c r="N676" s="184"/>
      <c r="O676" s="184"/>
      <c r="P676" s="185">
        <f>SUM(P677:P692)</f>
        <v>0</v>
      </c>
      <c r="Q676" s="184"/>
      <c r="R676" s="185">
        <f>SUM(R677:R692)</f>
        <v>0</v>
      </c>
      <c r="S676" s="184"/>
      <c r="T676" s="186">
        <f>SUM(T677:T692)</f>
        <v>0</v>
      </c>
      <c r="AR676" s="187" t="s">
        <v>79</v>
      </c>
      <c r="AT676" s="188" t="s">
        <v>73</v>
      </c>
      <c r="AU676" s="188" t="s">
        <v>79</v>
      </c>
      <c r="AY676" s="187" t="s">
        <v>142</v>
      </c>
      <c r="BK676" s="189">
        <f>SUM(BK677:BK692)</f>
        <v>0</v>
      </c>
    </row>
    <row r="677" spans="2:65" s="1" customFormat="1" ht="31.5" customHeight="1">
      <c r="B677" s="42"/>
      <c r="C677" s="193" t="s">
        <v>865</v>
      </c>
      <c r="D677" s="193" t="s">
        <v>144</v>
      </c>
      <c r="E677" s="194" t="s">
        <v>866</v>
      </c>
      <c r="F677" s="195" t="s">
        <v>867</v>
      </c>
      <c r="G677" s="196" t="s">
        <v>258</v>
      </c>
      <c r="H677" s="197">
        <v>45.191</v>
      </c>
      <c r="I677" s="198"/>
      <c r="J677" s="199">
        <f>ROUND(I677*H677,2)</f>
        <v>0</v>
      </c>
      <c r="K677" s="195" t="s">
        <v>148</v>
      </c>
      <c r="L677" s="62"/>
      <c r="M677" s="200" t="s">
        <v>23</v>
      </c>
      <c r="N677" s="201" t="s">
        <v>45</v>
      </c>
      <c r="O677" s="43"/>
      <c r="P677" s="202">
        <f>O677*H677</f>
        <v>0</v>
      </c>
      <c r="Q677" s="202">
        <v>0</v>
      </c>
      <c r="R677" s="202">
        <f>Q677*H677</f>
        <v>0</v>
      </c>
      <c r="S677" s="202">
        <v>0</v>
      </c>
      <c r="T677" s="203">
        <f>S677*H677</f>
        <v>0</v>
      </c>
      <c r="AR677" s="24" t="s">
        <v>149</v>
      </c>
      <c r="AT677" s="24" t="s">
        <v>144</v>
      </c>
      <c r="AU677" s="24" t="s">
        <v>84</v>
      </c>
      <c r="AY677" s="24" t="s">
        <v>142</v>
      </c>
      <c r="BE677" s="204">
        <f>IF(N677="základní",J677,0)</f>
        <v>0</v>
      </c>
      <c r="BF677" s="204">
        <f>IF(N677="snížená",J677,0)</f>
        <v>0</v>
      </c>
      <c r="BG677" s="204">
        <f>IF(N677="zákl. přenesená",J677,0)</f>
        <v>0</v>
      </c>
      <c r="BH677" s="204">
        <f>IF(N677="sníž. přenesená",J677,0)</f>
        <v>0</v>
      </c>
      <c r="BI677" s="204">
        <f>IF(N677="nulová",J677,0)</f>
        <v>0</v>
      </c>
      <c r="BJ677" s="24" t="s">
        <v>79</v>
      </c>
      <c r="BK677" s="204">
        <f>ROUND(I677*H677,2)</f>
        <v>0</v>
      </c>
      <c r="BL677" s="24" t="s">
        <v>149</v>
      </c>
      <c r="BM677" s="24" t="s">
        <v>868</v>
      </c>
    </row>
    <row r="678" spans="2:51" s="11" customFormat="1" ht="13.5">
      <c r="B678" s="205"/>
      <c r="C678" s="206"/>
      <c r="D678" s="230" t="s">
        <v>151</v>
      </c>
      <c r="E678" s="206"/>
      <c r="F678" s="241" t="s">
        <v>869</v>
      </c>
      <c r="G678" s="206"/>
      <c r="H678" s="242">
        <v>45.191</v>
      </c>
      <c r="I678" s="211"/>
      <c r="J678" s="206"/>
      <c r="K678" s="206"/>
      <c r="L678" s="212"/>
      <c r="M678" s="213"/>
      <c r="N678" s="214"/>
      <c r="O678" s="214"/>
      <c r="P678" s="214"/>
      <c r="Q678" s="214"/>
      <c r="R678" s="214"/>
      <c r="S678" s="214"/>
      <c r="T678" s="215"/>
      <c r="AT678" s="216" t="s">
        <v>151</v>
      </c>
      <c r="AU678" s="216" t="s">
        <v>84</v>
      </c>
      <c r="AV678" s="11" t="s">
        <v>84</v>
      </c>
      <c r="AW678" s="11" t="s">
        <v>6</v>
      </c>
      <c r="AX678" s="11" t="s">
        <v>79</v>
      </c>
      <c r="AY678" s="216" t="s">
        <v>142</v>
      </c>
    </row>
    <row r="679" spans="2:65" s="1" customFormat="1" ht="22.5" customHeight="1">
      <c r="B679" s="42"/>
      <c r="C679" s="193" t="s">
        <v>870</v>
      </c>
      <c r="D679" s="193" t="s">
        <v>144</v>
      </c>
      <c r="E679" s="194" t="s">
        <v>871</v>
      </c>
      <c r="F679" s="195" t="s">
        <v>872</v>
      </c>
      <c r="G679" s="196" t="s">
        <v>258</v>
      </c>
      <c r="H679" s="197">
        <v>19.367</v>
      </c>
      <c r="I679" s="198"/>
      <c r="J679" s="199">
        <f>ROUND(I679*H679,2)</f>
        <v>0</v>
      </c>
      <c r="K679" s="195" t="s">
        <v>148</v>
      </c>
      <c r="L679" s="62"/>
      <c r="M679" s="200" t="s">
        <v>23</v>
      </c>
      <c r="N679" s="201" t="s">
        <v>45</v>
      </c>
      <c r="O679" s="43"/>
      <c r="P679" s="202">
        <f>O679*H679</f>
        <v>0</v>
      </c>
      <c r="Q679" s="202">
        <v>0</v>
      </c>
      <c r="R679" s="202">
        <f>Q679*H679</f>
        <v>0</v>
      </c>
      <c r="S679" s="202">
        <v>0</v>
      </c>
      <c r="T679" s="203">
        <f>S679*H679</f>
        <v>0</v>
      </c>
      <c r="AR679" s="24" t="s">
        <v>149</v>
      </c>
      <c r="AT679" s="24" t="s">
        <v>144</v>
      </c>
      <c r="AU679" s="24" t="s">
        <v>84</v>
      </c>
      <c r="AY679" s="24" t="s">
        <v>142</v>
      </c>
      <c r="BE679" s="204">
        <f>IF(N679="základní",J679,0)</f>
        <v>0</v>
      </c>
      <c r="BF679" s="204">
        <f>IF(N679="snížená",J679,0)</f>
        <v>0</v>
      </c>
      <c r="BG679" s="204">
        <f>IF(N679="zákl. přenesená",J679,0)</f>
        <v>0</v>
      </c>
      <c r="BH679" s="204">
        <f>IF(N679="sníž. přenesená",J679,0)</f>
        <v>0</v>
      </c>
      <c r="BI679" s="204">
        <f>IF(N679="nulová",J679,0)</f>
        <v>0</v>
      </c>
      <c r="BJ679" s="24" t="s">
        <v>79</v>
      </c>
      <c r="BK679" s="204">
        <f>ROUND(I679*H679,2)</f>
        <v>0</v>
      </c>
      <c r="BL679" s="24" t="s">
        <v>149</v>
      </c>
      <c r="BM679" s="24" t="s">
        <v>873</v>
      </c>
    </row>
    <row r="680" spans="2:51" s="11" customFormat="1" ht="13.5">
      <c r="B680" s="205"/>
      <c r="C680" s="206"/>
      <c r="D680" s="230" t="s">
        <v>151</v>
      </c>
      <c r="E680" s="206"/>
      <c r="F680" s="241" t="s">
        <v>874</v>
      </c>
      <c r="G680" s="206"/>
      <c r="H680" s="242">
        <v>19.367</v>
      </c>
      <c r="I680" s="211"/>
      <c r="J680" s="206"/>
      <c r="K680" s="206"/>
      <c r="L680" s="212"/>
      <c r="M680" s="213"/>
      <c r="N680" s="214"/>
      <c r="O680" s="214"/>
      <c r="P680" s="214"/>
      <c r="Q680" s="214"/>
      <c r="R680" s="214"/>
      <c r="S680" s="214"/>
      <c r="T680" s="215"/>
      <c r="AT680" s="216" t="s">
        <v>151</v>
      </c>
      <c r="AU680" s="216" t="s">
        <v>84</v>
      </c>
      <c r="AV680" s="11" t="s">
        <v>84</v>
      </c>
      <c r="AW680" s="11" t="s">
        <v>6</v>
      </c>
      <c r="AX680" s="11" t="s">
        <v>79</v>
      </c>
      <c r="AY680" s="216" t="s">
        <v>142</v>
      </c>
    </row>
    <row r="681" spans="2:65" s="1" customFormat="1" ht="22.5" customHeight="1">
      <c r="B681" s="42"/>
      <c r="C681" s="193" t="s">
        <v>875</v>
      </c>
      <c r="D681" s="193" t="s">
        <v>144</v>
      </c>
      <c r="E681" s="194" t="s">
        <v>876</v>
      </c>
      <c r="F681" s="195" t="s">
        <v>877</v>
      </c>
      <c r="G681" s="196" t="s">
        <v>258</v>
      </c>
      <c r="H681" s="197">
        <v>64.558</v>
      </c>
      <c r="I681" s="198"/>
      <c r="J681" s="199">
        <f>ROUND(I681*H681,2)</f>
        <v>0</v>
      </c>
      <c r="K681" s="195" t="s">
        <v>148</v>
      </c>
      <c r="L681" s="62"/>
      <c r="M681" s="200" t="s">
        <v>23</v>
      </c>
      <c r="N681" s="201" t="s">
        <v>45</v>
      </c>
      <c r="O681" s="43"/>
      <c r="P681" s="202">
        <f>O681*H681</f>
        <v>0</v>
      </c>
      <c r="Q681" s="202">
        <v>0</v>
      </c>
      <c r="R681" s="202">
        <f>Q681*H681</f>
        <v>0</v>
      </c>
      <c r="S681" s="202">
        <v>0</v>
      </c>
      <c r="T681" s="203">
        <f>S681*H681</f>
        <v>0</v>
      </c>
      <c r="AR681" s="24" t="s">
        <v>149</v>
      </c>
      <c r="AT681" s="24" t="s">
        <v>144</v>
      </c>
      <c r="AU681" s="24" t="s">
        <v>84</v>
      </c>
      <c r="AY681" s="24" t="s">
        <v>142</v>
      </c>
      <c r="BE681" s="204">
        <f>IF(N681="základní",J681,0)</f>
        <v>0</v>
      </c>
      <c r="BF681" s="204">
        <f>IF(N681="snížená",J681,0)</f>
        <v>0</v>
      </c>
      <c r="BG681" s="204">
        <f>IF(N681="zákl. přenesená",J681,0)</f>
        <v>0</v>
      </c>
      <c r="BH681" s="204">
        <f>IF(N681="sníž. přenesená",J681,0)</f>
        <v>0</v>
      </c>
      <c r="BI681" s="204">
        <f>IF(N681="nulová",J681,0)</f>
        <v>0</v>
      </c>
      <c r="BJ681" s="24" t="s">
        <v>79</v>
      </c>
      <c r="BK681" s="204">
        <f>ROUND(I681*H681,2)</f>
        <v>0</v>
      </c>
      <c r="BL681" s="24" t="s">
        <v>149</v>
      </c>
      <c r="BM681" s="24" t="s">
        <v>878</v>
      </c>
    </row>
    <row r="682" spans="2:65" s="1" customFormat="1" ht="22.5" customHeight="1">
      <c r="B682" s="42"/>
      <c r="C682" s="193" t="s">
        <v>879</v>
      </c>
      <c r="D682" s="193" t="s">
        <v>144</v>
      </c>
      <c r="E682" s="194" t="s">
        <v>880</v>
      </c>
      <c r="F682" s="195" t="s">
        <v>881</v>
      </c>
      <c r="G682" s="196" t="s">
        <v>258</v>
      </c>
      <c r="H682" s="197">
        <v>1226.602</v>
      </c>
      <c r="I682" s="198"/>
      <c r="J682" s="199">
        <f>ROUND(I682*H682,2)</f>
        <v>0</v>
      </c>
      <c r="K682" s="195" t="s">
        <v>148</v>
      </c>
      <c r="L682" s="62"/>
      <c r="M682" s="200" t="s">
        <v>23</v>
      </c>
      <c r="N682" s="201" t="s">
        <v>45</v>
      </c>
      <c r="O682" s="43"/>
      <c r="P682" s="202">
        <f>O682*H682</f>
        <v>0</v>
      </c>
      <c r="Q682" s="202">
        <v>0</v>
      </c>
      <c r="R682" s="202">
        <f>Q682*H682</f>
        <v>0</v>
      </c>
      <c r="S682" s="202">
        <v>0</v>
      </c>
      <c r="T682" s="203">
        <f>S682*H682</f>
        <v>0</v>
      </c>
      <c r="AR682" s="24" t="s">
        <v>149</v>
      </c>
      <c r="AT682" s="24" t="s">
        <v>144</v>
      </c>
      <c r="AU682" s="24" t="s">
        <v>84</v>
      </c>
      <c r="AY682" s="24" t="s">
        <v>142</v>
      </c>
      <c r="BE682" s="204">
        <f>IF(N682="základní",J682,0)</f>
        <v>0</v>
      </c>
      <c r="BF682" s="204">
        <f>IF(N682="snížená",J682,0)</f>
        <v>0</v>
      </c>
      <c r="BG682" s="204">
        <f>IF(N682="zákl. přenesená",J682,0)</f>
        <v>0</v>
      </c>
      <c r="BH682" s="204">
        <f>IF(N682="sníž. přenesená",J682,0)</f>
        <v>0</v>
      </c>
      <c r="BI682" s="204">
        <f>IF(N682="nulová",J682,0)</f>
        <v>0</v>
      </c>
      <c r="BJ682" s="24" t="s">
        <v>79</v>
      </c>
      <c r="BK682" s="204">
        <f>ROUND(I682*H682,2)</f>
        <v>0</v>
      </c>
      <c r="BL682" s="24" t="s">
        <v>149</v>
      </c>
      <c r="BM682" s="24" t="s">
        <v>882</v>
      </c>
    </row>
    <row r="683" spans="2:51" s="11" customFormat="1" ht="13.5">
      <c r="B683" s="205"/>
      <c r="C683" s="206"/>
      <c r="D683" s="230" t="s">
        <v>151</v>
      </c>
      <c r="E683" s="206"/>
      <c r="F683" s="241" t="s">
        <v>883</v>
      </c>
      <c r="G683" s="206"/>
      <c r="H683" s="242">
        <v>1226.602</v>
      </c>
      <c r="I683" s="211"/>
      <c r="J683" s="206"/>
      <c r="K683" s="206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151</v>
      </c>
      <c r="AU683" s="216" t="s">
        <v>84</v>
      </c>
      <c r="AV683" s="11" t="s">
        <v>84</v>
      </c>
      <c r="AW683" s="11" t="s">
        <v>6</v>
      </c>
      <c r="AX683" s="11" t="s">
        <v>79</v>
      </c>
      <c r="AY683" s="216" t="s">
        <v>142</v>
      </c>
    </row>
    <row r="684" spans="2:65" s="1" customFormat="1" ht="22.5" customHeight="1">
      <c r="B684" s="42"/>
      <c r="C684" s="193" t="s">
        <v>884</v>
      </c>
      <c r="D684" s="193" t="s">
        <v>144</v>
      </c>
      <c r="E684" s="194" t="s">
        <v>885</v>
      </c>
      <c r="F684" s="195" t="s">
        <v>886</v>
      </c>
      <c r="G684" s="196" t="s">
        <v>258</v>
      </c>
      <c r="H684" s="197">
        <v>31</v>
      </c>
      <c r="I684" s="198"/>
      <c r="J684" s="199">
        <f>ROUND(I684*H684,2)</f>
        <v>0</v>
      </c>
      <c r="K684" s="195" t="s">
        <v>148</v>
      </c>
      <c r="L684" s="62"/>
      <c r="M684" s="200" t="s">
        <v>23</v>
      </c>
      <c r="N684" s="201" t="s">
        <v>45</v>
      </c>
      <c r="O684" s="43"/>
      <c r="P684" s="202">
        <f>O684*H684</f>
        <v>0</v>
      </c>
      <c r="Q684" s="202">
        <v>0</v>
      </c>
      <c r="R684" s="202">
        <f>Q684*H684</f>
        <v>0</v>
      </c>
      <c r="S684" s="202">
        <v>0</v>
      </c>
      <c r="T684" s="203">
        <f>S684*H684</f>
        <v>0</v>
      </c>
      <c r="AR684" s="24" t="s">
        <v>149</v>
      </c>
      <c r="AT684" s="24" t="s">
        <v>144</v>
      </c>
      <c r="AU684" s="24" t="s">
        <v>84</v>
      </c>
      <c r="AY684" s="24" t="s">
        <v>142</v>
      </c>
      <c r="BE684" s="204">
        <f>IF(N684="základní",J684,0)</f>
        <v>0</v>
      </c>
      <c r="BF684" s="204">
        <f>IF(N684="snížená",J684,0)</f>
        <v>0</v>
      </c>
      <c r="BG684" s="204">
        <f>IF(N684="zákl. přenesená",J684,0)</f>
        <v>0</v>
      </c>
      <c r="BH684" s="204">
        <f>IF(N684="sníž. přenesená",J684,0)</f>
        <v>0</v>
      </c>
      <c r="BI684" s="204">
        <f>IF(N684="nulová",J684,0)</f>
        <v>0</v>
      </c>
      <c r="BJ684" s="24" t="s">
        <v>79</v>
      </c>
      <c r="BK684" s="204">
        <f>ROUND(I684*H684,2)</f>
        <v>0</v>
      </c>
      <c r="BL684" s="24" t="s">
        <v>149</v>
      </c>
      <c r="BM684" s="24" t="s">
        <v>887</v>
      </c>
    </row>
    <row r="685" spans="2:65" s="1" customFormat="1" ht="22.5" customHeight="1">
      <c r="B685" s="42"/>
      <c r="C685" s="193" t="s">
        <v>888</v>
      </c>
      <c r="D685" s="193" t="s">
        <v>144</v>
      </c>
      <c r="E685" s="194" t="s">
        <v>889</v>
      </c>
      <c r="F685" s="195" t="s">
        <v>890</v>
      </c>
      <c r="G685" s="196" t="s">
        <v>258</v>
      </c>
      <c r="H685" s="197">
        <v>27.758</v>
      </c>
      <c r="I685" s="198"/>
      <c r="J685" s="199">
        <f>ROUND(I685*H685,2)</f>
        <v>0</v>
      </c>
      <c r="K685" s="195" t="s">
        <v>148</v>
      </c>
      <c r="L685" s="62"/>
      <c r="M685" s="200" t="s">
        <v>23</v>
      </c>
      <c r="N685" s="201" t="s">
        <v>45</v>
      </c>
      <c r="O685" s="43"/>
      <c r="P685" s="202">
        <f>O685*H685</f>
        <v>0</v>
      </c>
      <c r="Q685" s="202">
        <v>0</v>
      </c>
      <c r="R685" s="202">
        <f>Q685*H685</f>
        <v>0</v>
      </c>
      <c r="S685" s="202">
        <v>0</v>
      </c>
      <c r="T685" s="203">
        <f>S685*H685</f>
        <v>0</v>
      </c>
      <c r="AR685" s="24" t="s">
        <v>149</v>
      </c>
      <c r="AT685" s="24" t="s">
        <v>144</v>
      </c>
      <c r="AU685" s="24" t="s">
        <v>84</v>
      </c>
      <c r="AY685" s="24" t="s">
        <v>142</v>
      </c>
      <c r="BE685" s="204">
        <f>IF(N685="základní",J685,0)</f>
        <v>0</v>
      </c>
      <c r="BF685" s="204">
        <f>IF(N685="snížená",J685,0)</f>
        <v>0</v>
      </c>
      <c r="BG685" s="204">
        <f>IF(N685="zákl. přenesená",J685,0)</f>
        <v>0</v>
      </c>
      <c r="BH685" s="204">
        <f>IF(N685="sníž. přenesená",J685,0)</f>
        <v>0</v>
      </c>
      <c r="BI685" s="204">
        <f>IF(N685="nulová",J685,0)</f>
        <v>0</v>
      </c>
      <c r="BJ685" s="24" t="s">
        <v>79</v>
      </c>
      <c r="BK685" s="204">
        <f>ROUND(I685*H685,2)</f>
        <v>0</v>
      </c>
      <c r="BL685" s="24" t="s">
        <v>149</v>
      </c>
      <c r="BM685" s="24" t="s">
        <v>891</v>
      </c>
    </row>
    <row r="686" spans="2:51" s="11" customFormat="1" ht="13.5">
      <c r="B686" s="205"/>
      <c r="C686" s="206"/>
      <c r="D686" s="207" t="s">
        <v>151</v>
      </c>
      <c r="E686" s="208" t="s">
        <v>23</v>
      </c>
      <c r="F686" s="209" t="s">
        <v>892</v>
      </c>
      <c r="G686" s="206"/>
      <c r="H686" s="210">
        <v>64.558</v>
      </c>
      <c r="I686" s="211"/>
      <c r="J686" s="206"/>
      <c r="K686" s="206"/>
      <c r="L686" s="212"/>
      <c r="M686" s="213"/>
      <c r="N686" s="214"/>
      <c r="O686" s="214"/>
      <c r="P686" s="214"/>
      <c r="Q686" s="214"/>
      <c r="R686" s="214"/>
      <c r="S686" s="214"/>
      <c r="T686" s="215"/>
      <c r="AT686" s="216" t="s">
        <v>151</v>
      </c>
      <c r="AU686" s="216" t="s">
        <v>84</v>
      </c>
      <c r="AV686" s="11" t="s">
        <v>84</v>
      </c>
      <c r="AW686" s="11" t="s">
        <v>38</v>
      </c>
      <c r="AX686" s="11" t="s">
        <v>74</v>
      </c>
      <c r="AY686" s="216" t="s">
        <v>142</v>
      </c>
    </row>
    <row r="687" spans="2:51" s="11" customFormat="1" ht="13.5">
      <c r="B687" s="205"/>
      <c r="C687" s="206"/>
      <c r="D687" s="207" t="s">
        <v>151</v>
      </c>
      <c r="E687" s="208" t="s">
        <v>23</v>
      </c>
      <c r="F687" s="209" t="s">
        <v>893</v>
      </c>
      <c r="G687" s="206"/>
      <c r="H687" s="210">
        <v>-31</v>
      </c>
      <c r="I687" s="211"/>
      <c r="J687" s="206"/>
      <c r="K687" s="206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151</v>
      </c>
      <c r="AU687" s="216" t="s">
        <v>84</v>
      </c>
      <c r="AV687" s="11" t="s">
        <v>84</v>
      </c>
      <c r="AW687" s="11" t="s">
        <v>38</v>
      </c>
      <c r="AX687" s="11" t="s">
        <v>74</v>
      </c>
      <c r="AY687" s="216" t="s">
        <v>142</v>
      </c>
    </row>
    <row r="688" spans="2:51" s="11" customFormat="1" ht="13.5">
      <c r="B688" s="205"/>
      <c r="C688" s="206"/>
      <c r="D688" s="207" t="s">
        <v>151</v>
      </c>
      <c r="E688" s="208" t="s">
        <v>23</v>
      </c>
      <c r="F688" s="209" t="s">
        <v>894</v>
      </c>
      <c r="G688" s="206"/>
      <c r="H688" s="210">
        <v>-1.06</v>
      </c>
      <c r="I688" s="211"/>
      <c r="J688" s="206"/>
      <c r="K688" s="206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151</v>
      </c>
      <c r="AU688" s="216" t="s">
        <v>84</v>
      </c>
      <c r="AV688" s="11" t="s">
        <v>84</v>
      </c>
      <c r="AW688" s="11" t="s">
        <v>38</v>
      </c>
      <c r="AX688" s="11" t="s">
        <v>74</v>
      </c>
      <c r="AY688" s="216" t="s">
        <v>142</v>
      </c>
    </row>
    <row r="689" spans="2:51" s="11" customFormat="1" ht="13.5">
      <c r="B689" s="205"/>
      <c r="C689" s="206"/>
      <c r="D689" s="207" t="s">
        <v>151</v>
      </c>
      <c r="E689" s="208" t="s">
        <v>23</v>
      </c>
      <c r="F689" s="209" t="s">
        <v>895</v>
      </c>
      <c r="G689" s="206"/>
      <c r="H689" s="210">
        <v>-4.74</v>
      </c>
      <c r="I689" s="211"/>
      <c r="J689" s="206"/>
      <c r="K689" s="206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151</v>
      </c>
      <c r="AU689" s="216" t="s">
        <v>84</v>
      </c>
      <c r="AV689" s="11" t="s">
        <v>84</v>
      </c>
      <c r="AW689" s="11" t="s">
        <v>38</v>
      </c>
      <c r="AX689" s="11" t="s">
        <v>74</v>
      </c>
      <c r="AY689" s="216" t="s">
        <v>142</v>
      </c>
    </row>
    <row r="690" spans="2:51" s="13" customFormat="1" ht="13.5">
      <c r="B690" s="228"/>
      <c r="C690" s="229"/>
      <c r="D690" s="230" t="s">
        <v>151</v>
      </c>
      <c r="E690" s="231" t="s">
        <v>23</v>
      </c>
      <c r="F690" s="232" t="s">
        <v>158</v>
      </c>
      <c r="G690" s="229"/>
      <c r="H690" s="233">
        <v>27.758</v>
      </c>
      <c r="I690" s="234"/>
      <c r="J690" s="229"/>
      <c r="K690" s="229"/>
      <c r="L690" s="235"/>
      <c r="M690" s="236"/>
      <c r="N690" s="237"/>
      <c r="O690" s="237"/>
      <c r="P690" s="237"/>
      <c r="Q690" s="237"/>
      <c r="R690" s="237"/>
      <c r="S690" s="237"/>
      <c r="T690" s="238"/>
      <c r="AT690" s="239" t="s">
        <v>151</v>
      </c>
      <c r="AU690" s="239" t="s">
        <v>84</v>
      </c>
      <c r="AV690" s="13" t="s">
        <v>149</v>
      </c>
      <c r="AW690" s="13" t="s">
        <v>38</v>
      </c>
      <c r="AX690" s="13" t="s">
        <v>79</v>
      </c>
      <c r="AY690" s="239" t="s">
        <v>142</v>
      </c>
    </row>
    <row r="691" spans="2:65" s="1" customFormat="1" ht="22.5" customHeight="1">
      <c r="B691" s="42"/>
      <c r="C691" s="193" t="s">
        <v>896</v>
      </c>
      <c r="D691" s="193" t="s">
        <v>144</v>
      </c>
      <c r="E691" s="194" t="s">
        <v>897</v>
      </c>
      <c r="F691" s="195" t="s">
        <v>898</v>
      </c>
      <c r="G691" s="196" t="s">
        <v>258</v>
      </c>
      <c r="H691" s="197">
        <v>1.06</v>
      </c>
      <c r="I691" s="198"/>
      <c r="J691" s="199">
        <f>ROUND(I691*H691,2)</f>
        <v>0</v>
      </c>
      <c r="K691" s="195" t="s">
        <v>148</v>
      </c>
      <c r="L691" s="62"/>
      <c r="M691" s="200" t="s">
        <v>23</v>
      </c>
      <c r="N691" s="201" t="s">
        <v>45</v>
      </c>
      <c r="O691" s="43"/>
      <c r="P691" s="202">
        <f>O691*H691</f>
        <v>0</v>
      </c>
      <c r="Q691" s="202">
        <v>0</v>
      </c>
      <c r="R691" s="202">
        <f>Q691*H691</f>
        <v>0</v>
      </c>
      <c r="S691" s="202">
        <v>0</v>
      </c>
      <c r="T691" s="203">
        <f>S691*H691</f>
        <v>0</v>
      </c>
      <c r="AR691" s="24" t="s">
        <v>149</v>
      </c>
      <c r="AT691" s="24" t="s">
        <v>144</v>
      </c>
      <c r="AU691" s="24" t="s">
        <v>84</v>
      </c>
      <c r="AY691" s="24" t="s">
        <v>142</v>
      </c>
      <c r="BE691" s="204">
        <f>IF(N691="základní",J691,0)</f>
        <v>0</v>
      </c>
      <c r="BF691" s="204">
        <f>IF(N691="snížená",J691,0)</f>
        <v>0</v>
      </c>
      <c r="BG691" s="204">
        <f>IF(N691="zákl. přenesená",J691,0)</f>
        <v>0</v>
      </c>
      <c r="BH691" s="204">
        <f>IF(N691="sníž. přenesená",J691,0)</f>
        <v>0</v>
      </c>
      <c r="BI691" s="204">
        <f>IF(N691="nulová",J691,0)</f>
        <v>0</v>
      </c>
      <c r="BJ691" s="24" t="s">
        <v>79</v>
      </c>
      <c r="BK691" s="204">
        <f>ROUND(I691*H691,2)</f>
        <v>0</v>
      </c>
      <c r="BL691" s="24" t="s">
        <v>149</v>
      </c>
      <c r="BM691" s="24" t="s">
        <v>899</v>
      </c>
    </row>
    <row r="692" spans="2:65" s="1" customFormat="1" ht="22.5" customHeight="1">
      <c r="B692" s="42"/>
      <c r="C692" s="193" t="s">
        <v>900</v>
      </c>
      <c r="D692" s="193" t="s">
        <v>144</v>
      </c>
      <c r="E692" s="194" t="s">
        <v>901</v>
      </c>
      <c r="F692" s="195" t="s">
        <v>902</v>
      </c>
      <c r="G692" s="196" t="s">
        <v>258</v>
      </c>
      <c r="H692" s="197">
        <v>4.74</v>
      </c>
      <c r="I692" s="198"/>
      <c r="J692" s="199">
        <f>ROUND(I692*H692,2)</f>
        <v>0</v>
      </c>
      <c r="K692" s="195" t="s">
        <v>148</v>
      </c>
      <c r="L692" s="62"/>
      <c r="M692" s="200" t="s">
        <v>23</v>
      </c>
      <c r="N692" s="201" t="s">
        <v>45</v>
      </c>
      <c r="O692" s="43"/>
      <c r="P692" s="202">
        <f>O692*H692</f>
        <v>0</v>
      </c>
      <c r="Q692" s="202">
        <v>0</v>
      </c>
      <c r="R692" s="202">
        <f>Q692*H692</f>
        <v>0</v>
      </c>
      <c r="S692" s="202">
        <v>0</v>
      </c>
      <c r="T692" s="203">
        <f>S692*H692</f>
        <v>0</v>
      </c>
      <c r="AR692" s="24" t="s">
        <v>149</v>
      </c>
      <c r="AT692" s="24" t="s">
        <v>144</v>
      </c>
      <c r="AU692" s="24" t="s">
        <v>84</v>
      </c>
      <c r="AY692" s="24" t="s">
        <v>142</v>
      </c>
      <c r="BE692" s="204">
        <f>IF(N692="základní",J692,0)</f>
        <v>0</v>
      </c>
      <c r="BF692" s="204">
        <f>IF(N692="snížená",J692,0)</f>
        <v>0</v>
      </c>
      <c r="BG692" s="204">
        <f>IF(N692="zákl. přenesená",J692,0)</f>
        <v>0</v>
      </c>
      <c r="BH692" s="204">
        <f>IF(N692="sníž. přenesená",J692,0)</f>
        <v>0</v>
      </c>
      <c r="BI692" s="204">
        <f>IF(N692="nulová",J692,0)</f>
        <v>0</v>
      </c>
      <c r="BJ692" s="24" t="s">
        <v>79</v>
      </c>
      <c r="BK692" s="204">
        <f>ROUND(I692*H692,2)</f>
        <v>0</v>
      </c>
      <c r="BL692" s="24" t="s">
        <v>149</v>
      </c>
      <c r="BM692" s="24" t="s">
        <v>903</v>
      </c>
    </row>
    <row r="693" spans="2:63" s="10" customFormat="1" ht="29.85" customHeight="1">
      <c r="B693" s="176"/>
      <c r="C693" s="177"/>
      <c r="D693" s="190" t="s">
        <v>73</v>
      </c>
      <c r="E693" s="191" t="s">
        <v>904</v>
      </c>
      <c r="F693" s="191" t="s">
        <v>905</v>
      </c>
      <c r="G693" s="177"/>
      <c r="H693" s="177"/>
      <c r="I693" s="180"/>
      <c r="J693" s="192">
        <f>BK693</f>
        <v>0</v>
      </c>
      <c r="K693" s="177"/>
      <c r="L693" s="182"/>
      <c r="M693" s="183"/>
      <c r="N693" s="184"/>
      <c r="O693" s="184"/>
      <c r="P693" s="185">
        <f>SUM(P694:P697)</f>
        <v>0</v>
      </c>
      <c r="Q693" s="184"/>
      <c r="R693" s="185">
        <f>SUM(R694:R697)</f>
        <v>0</v>
      </c>
      <c r="S693" s="184"/>
      <c r="T693" s="186">
        <f>SUM(T694:T697)</f>
        <v>0</v>
      </c>
      <c r="AR693" s="187" t="s">
        <v>79</v>
      </c>
      <c r="AT693" s="188" t="s">
        <v>73</v>
      </c>
      <c r="AU693" s="188" t="s">
        <v>79</v>
      </c>
      <c r="AY693" s="187" t="s">
        <v>142</v>
      </c>
      <c r="BK693" s="189">
        <f>SUM(BK694:BK697)</f>
        <v>0</v>
      </c>
    </row>
    <row r="694" spans="2:65" s="1" customFormat="1" ht="22.5" customHeight="1">
      <c r="B694" s="42"/>
      <c r="C694" s="193" t="s">
        <v>906</v>
      </c>
      <c r="D694" s="193" t="s">
        <v>144</v>
      </c>
      <c r="E694" s="194" t="s">
        <v>907</v>
      </c>
      <c r="F694" s="195" t="s">
        <v>908</v>
      </c>
      <c r="G694" s="196" t="s">
        <v>258</v>
      </c>
      <c r="H694" s="197">
        <v>95.661</v>
      </c>
      <c r="I694" s="198"/>
      <c r="J694" s="199">
        <f>ROUND(I694*H694,2)</f>
        <v>0</v>
      </c>
      <c r="K694" s="195" t="s">
        <v>148</v>
      </c>
      <c r="L694" s="62"/>
      <c r="M694" s="200" t="s">
        <v>23</v>
      </c>
      <c r="N694" s="201" t="s">
        <v>45</v>
      </c>
      <c r="O694" s="43"/>
      <c r="P694" s="202">
        <f>O694*H694</f>
        <v>0</v>
      </c>
      <c r="Q694" s="202">
        <v>0</v>
      </c>
      <c r="R694" s="202">
        <f>Q694*H694</f>
        <v>0</v>
      </c>
      <c r="S694" s="202">
        <v>0</v>
      </c>
      <c r="T694" s="203">
        <f>S694*H694</f>
        <v>0</v>
      </c>
      <c r="AR694" s="24" t="s">
        <v>149</v>
      </c>
      <c r="AT694" s="24" t="s">
        <v>144</v>
      </c>
      <c r="AU694" s="24" t="s">
        <v>84</v>
      </c>
      <c r="AY694" s="24" t="s">
        <v>142</v>
      </c>
      <c r="BE694" s="204">
        <f>IF(N694="základní",J694,0)</f>
        <v>0</v>
      </c>
      <c r="BF694" s="204">
        <f>IF(N694="snížená",J694,0)</f>
        <v>0</v>
      </c>
      <c r="BG694" s="204">
        <f>IF(N694="zákl. přenesená",J694,0)</f>
        <v>0</v>
      </c>
      <c r="BH694" s="204">
        <f>IF(N694="sníž. přenesená",J694,0)</f>
        <v>0</v>
      </c>
      <c r="BI694" s="204">
        <f>IF(N694="nulová",J694,0)</f>
        <v>0</v>
      </c>
      <c r="BJ694" s="24" t="s">
        <v>79</v>
      </c>
      <c r="BK694" s="204">
        <f>ROUND(I694*H694,2)</f>
        <v>0</v>
      </c>
      <c r="BL694" s="24" t="s">
        <v>149</v>
      </c>
      <c r="BM694" s="24" t="s">
        <v>909</v>
      </c>
    </row>
    <row r="695" spans="2:51" s="11" customFormat="1" ht="13.5">
      <c r="B695" s="205"/>
      <c r="C695" s="206"/>
      <c r="D695" s="230" t="s">
        <v>151</v>
      </c>
      <c r="E695" s="206"/>
      <c r="F695" s="241" t="s">
        <v>910</v>
      </c>
      <c r="G695" s="206"/>
      <c r="H695" s="242">
        <v>95.661</v>
      </c>
      <c r="I695" s="211"/>
      <c r="J695" s="206"/>
      <c r="K695" s="206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151</v>
      </c>
      <c r="AU695" s="216" t="s">
        <v>84</v>
      </c>
      <c r="AV695" s="11" t="s">
        <v>84</v>
      </c>
      <c r="AW695" s="11" t="s">
        <v>6</v>
      </c>
      <c r="AX695" s="11" t="s">
        <v>79</v>
      </c>
      <c r="AY695" s="216" t="s">
        <v>142</v>
      </c>
    </row>
    <row r="696" spans="2:65" s="1" customFormat="1" ht="22.5" customHeight="1">
      <c r="B696" s="42"/>
      <c r="C696" s="193" t="s">
        <v>911</v>
      </c>
      <c r="D696" s="193" t="s">
        <v>144</v>
      </c>
      <c r="E696" s="194" t="s">
        <v>912</v>
      </c>
      <c r="F696" s="195" t="s">
        <v>913</v>
      </c>
      <c r="G696" s="196" t="s">
        <v>258</v>
      </c>
      <c r="H696" s="197">
        <v>40.998</v>
      </c>
      <c r="I696" s="198"/>
      <c r="J696" s="199">
        <f>ROUND(I696*H696,2)</f>
        <v>0</v>
      </c>
      <c r="K696" s="195" t="s">
        <v>148</v>
      </c>
      <c r="L696" s="62"/>
      <c r="M696" s="200" t="s">
        <v>23</v>
      </c>
      <c r="N696" s="201" t="s">
        <v>45</v>
      </c>
      <c r="O696" s="43"/>
      <c r="P696" s="202">
        <f>O696*H696</f>
        <v>0</v>
      </c>
      <c r="Q696" s="202">
        <v>0</v>
      </c>
      <c r="R696" s="202">
        <f>Q696*H696</f>
        <v>0</v>
      </c>
      <c r="S696" s="202">
        <v>0</v>
      </c>
      <c r="T696" s="203">
        <f>S696*H696</f>
        <v>0</v>
      </c>
      <c r="AR696" s="24" t="s">
        <v>149</v>
      </c>
      <c r="AT696" s="24" t="s">
        <v>144</v>
      </c>
      <c r="AU696" s="24" t="s">
        <v>84</v>
      </c>
      <c r="AY696" s="24" t="s">
        <v>142</v>
      </c>
      <c r="BE696" s="204">
        <f>IF(N696="základní",J696,0)</f>
        <v>0</v>
      </c>
      <c r="BF696" s="204">
        <f>IF(N696="snížená",J696,0)</f>
        <v>0</v>
      </c>
      <c r="BG696" s="204">
        <f>IF(N696="zákl. přenesená",J696,0)</f>
        <v>0</v>
      </c>
      <c r="BH696" s="204">
        <f>IF(N696="sníž. přenesená",J696,0)</f>
        <v>0</v>
      </c>
      <c r="BI696" s="204">
        <f>IF(N696="nulová",J696,0)</f>
        <v>0</v>
      </c>
      <c r="BJ696" s="24" t="s">
        <v>79</v>
      </c>
      <c r="BK696" s="204">
        <f>ROUND(I696*H696,2)</f>
        <v>0</v>
      </c>
      <c r="BL696" s="24" t="s">
        <v>149</v>
      </c>
      <c r="BM696" s="24" t="s">
        <v>914</v>
      </c>
    </row>
    <row r="697" spans="2:51" s="11" customFormat="1" ht="13.5">
      <c r="B697" s="205"/>
      <c r="C697" s="206"/>
      <c r="D697" s="207" t="s">
        <v>151</v>
      </c>
      <c r="E697" s="206"/>
      <c r="F697" s="209" t="s">
        <v>915</v>
      </c>
      <c r="G697" s="206"/>
      <c r="H697" s="210">
        <v>40.998</v>
      </c>
      <c r="I697" s="211"/>
      <c r="J697" s="206"/>
      <c r="K697" s="206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151</v>
      </c>
      <c r="AU697" s="216" t="s">
        <v>84</v>
      </c>
      <c r="AV697" s="11" t="s">
        <v>84</v>
      </c>
      <c r="AW697" s="11" t="s">
        <v>6</v>
      </c>
      <c r="AX697" s="11" t="s">
        <v>79</v>
      </c>
      <c r="AY697" s="216" t="s">
        <v>142</v>
      </c>
    </row>
    <row r="698" spans="2:63" s="10" customFormat="1" ht="37.35" customHeight="1">
      <c r="B698" s="176"/>
      <c r="C698" s="177"/>
      <c r="D698" s="178" t="s">
        <v>73</v>
      </c>
      <c r="E698" s="179" t="s">
        <v>916</v>
      </c>
      <c r="F698" s="179" t="s">
        <v>917</v>
      </c>
      <c r="G698" s="177"/>
      <c r="H698" s="177"/>
      <c r="I698" s="180"/>
      <c r="J698" s="181">
        <f>BK698</f>
        <v>0</v>
      </c>
      <c r="K698" s="177"/>
      <c r="L698" s="182"/>
      <c r="M698" s="183"/>
      <c r="N698" s="184"/>
      <c r="O698" s="184"/>
      <c r="P698" s="185">
        <f>P699+P724+P776+P811+P816+P824+P902+P919+P938+P982+P995+P1007+P1057+P1092</f>
        <v>0</v>
      </c>
      <c r="Q698" s="184"/>
      <c r="R698" s="185">
        <f>R699+R724+R776+R811+R816+R824+R902+R919+R938+R982+R995+R1007+R1057+R1092</f>
        <v>15.68429814</v>
      </c>
      <c r="S698" s="184"/>
      <c r="T698" s="186">
        <f>T699+T724+T776+T811+T816+T824+T902+T919+T938+T982+T995+T1007+T1057+T1092</f>
        <v>17.830874039999998</v>
      </c>
      <c r="AR698" s="187" t="s">
        <v>84</v>
      </c>
      <c r="AT698" s="188" t="s">
        <v>73</v>
      </c>
      <c r="AU698" s="188" t="s">
        <v>74</v>
      </c>
      <c r="AY698" s="187" t="s">
        <v>142</v>
      </c>
      <c r="BK698" s="189">
        <f>BK699+BK724+BK776+BK811+BK816+BK824+BK902+BK919+BK938+BK982+BK995+BK1007+BK1057+BK1092</f>
        <v>0</v>
      </c>
    </row>
    <row r="699" spans="2:63" s="10" customFormat="1" ht="19.9" customHeight="1">
      <c r="B699" s="176"/>
      <c r="C699" s="177"/>
      <c r="D699" s="190" t="s">
        <v>73</v>
      </c>
      <c r="E699" s="191" t="s">
        <v>918</v>
      </c>
      <c r="F699" s="191" t="s">
        <v>919</v>
      </c>
      <c r="G699" s="177"/>
      <c r="H699" s="177"/>
      <c r="I699" s="180"/>
      <c r="J699" s="192">
        <f>BK699</f>
        <v>0</v>
      </c>
      <c r="K699" s="177"/>
      <c r="L699" s="182"/>
      <c r="M699" s="183"/>
      <c r="N699" s="184"/>
      <c r="O699" s="184"/>
      <c r="P699" s="185">
        <f>SUM(P700:P723)</f>
        <v>0</v>
      </c>
      <c r="Q699" s="184"/>
      <c r="R699" s="185">
        <f>SUM(R700:R723)</f>
        <v>0.13222036999999998</v>
      </c>
      <c r="S699" s="184"/>
      <c r="T699" s="186">
        <f>SUM(T700:T723)</f>
        <v>0</v>
      </c>
      <c r="AR699" s="187" t="s">
        <v>84</v>
      </c>
      <c r="AT699" s="188" t="s">
        <v>73</v>
      </c>
      <c r="AU699" s="188" t="s">
        <v>79</v>
      </c>
      <c r="AY699" s="187" t="s">
        <v>142</v>
      </c>
      <c r="BK699" s="189">
        <f>SUM(BK700:BK723)</f>
        <v>0</v>
      </c>
    </row>
    <row r="700" spans="2:65" s="1" customFormat="1" ht="31.5" customHeight="1">
      <c r="B700" s="42"/>
      <c r="C700" s="193" t="s">
        <v>920</v>
      </c>
      <c r="D700" s="193" t="s">
        <v>144</v>
      </c>
      <c r="E700" s="194" t="s">
        <v>921</v>
      </c>
      <c r="F700" s="195" t="s">
        <v>922</v>
      </c>
      <c r="G700" s="196" t="s">
        <v>147</v>
      </c>
      <c r="H700" s="197">
        <v>100.187</v>
      </c>
      <c r="I700" s="198"/>
      <c r="J700" s="199">
        <f>ROUND(I700*H700,2)</f>
        <v>0</v>
      </c>
      <c r="K700" s="195" t="s">
        <v>148</v>
      </c>
      <c r="L700" s="62"/>
      <c r="M700" s="200" t="s">
        <v>23</v>
      </c>
      <c r="N700" s="201" t="s">
        <v>45</v>
      </c>
      <c r="O700" s="43"/>
      <c r="P700" s="202">
        <f>O700*H700</f>
        <v>0</v>
      </c>
      <c r="Q700" s="202">
        <v>0.00071</v>
      </c>
      <c r="R700" s="202">
        <f>Q700*H700</f>
        <v>0.07113277</v>
      </c>
      <c r="S700" s="202">
        <v>0</v>
      </c>
      <c r="T700" s="203">
        <f>S700*H700</f>
        <v>0</v>
      </c>
      <c r="AR700" s="24" t="s">
        <v>236</v>
      </c>
      <c r="AT700" s="24" t="s">
        <v>144</v>
      </c>
      <c r="AU700" s="24" t="s">
        <v>84</v>
      </c>
      <c r="AY700" s="24" t="s">
        <v>142</v>
      </c>
      <c r="BE700" s="204">
        <f>IF(N700="základní",J700,0)</f>
        <v>0</v>
      </c>
      <c r="BF700" s="204">
        <f>IF(N700="snížená",J700,0)</f>
        <v>0</v>
      </c>
      <c r="BG700" s="204">
        <f>IF(N700="zákl. přenesená",J700,0)</f>
        <v>0</v>
      </c>
      <c r="BH700" s="204">
        <f>IF(N700="sníž. přenesená",J700,0)</f>
        <v>0</v>
      </c>
      <c r="BI700" s="204">
        <f>IF(N700="nulová",J700,0)</f>
        <v>0</v>
      </c>
      <c r="BJ700" s="24" t="s">
        <v>79</v>
      </c>
      <c r="BK700" s="204">
        <f>ROUND(I700*H700,2)</f>
        <v>0</v>
      </c>
      <c r="BL700" s="24" t="s">
        <v>236</v>
      </c>
      <c r="BM700" s="24" t="s">
        <v>923</v>
      </c>
    </row>
    <row r="701" spans="2:51" s="14" customFormat="1" ht="13.5">
      <c r="B701" s="243"/>
      <c r="C701" s="244"/>
      <c r="D701" s="207" t="s">
        <v>151</v>
      </c>
      <c r="E701" s="245" t="s">
        <v>23</v>
      </c>
      <c r="F701" s="246" t="s">
        <v>381</v>
      </c>
      <c r="G701" s="244"/>
      <c r="H701" s="247" t="s">
        <v>23</v>
      </c>
      <c r="I701" s="248"/>
      <c r="J701" s="244"/>
      <c r="K701" s="244"/>
      <c r="L701" s="249"/>
      <c r="M701" s="250"/>
      <c r="N701" s="251"/>
      <c r="O701" s="251"/>
      <c r="P701" s="251"/>
      <c r="Q701" s="251"/>
      <c r="R701" s="251"/>
      <c r="S701" s="251"/>
      <c r="T701" s="252"/>
      <c r="AT701" s="253" t="s">
        <v>151</v>
      </c>
      <c r="AU701" s="253" t="s">
        <v>84</v>
      </c>
      <c r="AV701" s="14" t="s">
        <v>79</v>
      </c>
      <c r="AW701" s="14" t="s">
        <v>38</v>
      </c>
      <c r="AX701" s="14" t="s">
        <v>74</v>
      </c>
      <c r="AY701" s="253" t="s">
        <v>142</v>
      </c>
    </row>
    <row r="702" spans="2:51" s="11" customFormat="1" ht="13.5">
      <c r="B702" s="205"/>
      <c r="C702" s="206"/>
      <c r="D702" s="207" t="s">
        <v>151</v>
      </c>
      <c r="E702" s="208" t="s">
        <v>23</v>
      </c>
      <c r="F702" s="209" t="s">
        <v>924</v>
      </c>
      <c r="G702" s="206"/>
      <c r="H702" s="210">
        <v>37.696</v>
      </c>
      <c r="I702" s="211"/>
      <c r="J702" s="206"/>
      <c r="K702" s="206"/>
      <c r="L702" s="212"/>
      <c r="M702" s="213"/>
      <c r="N702" s="214"/>
      <c r="O702" s="214"/>
      <c r="P702" s="214"/>
      <c r="Q702" s="214"/>
      <c r="R702" s="214"/>
      <c r="S702" s="214"/>
      <c r="T702" s="215"/>
      <c r="AT702" s="216" t="s">
        <v>151</v>
      </c>
      <c r="AU702" s="216" t="s">
        <v>84</v>
      </c>
      <c r="AV702" s="11" t="s">
        <v>84</v>
      </c>
      <c r="AW702" s="11" t="s">
        <v>38</v>
      </c>
      <c r="AX702" s="11" t="s">
        <v>74</v>
      </c>
      <c r="AY702" s="216" t="s">
        <v>142</v>
      </c>
    </row>
    <row r="703" spans="2:51" s="11" customFormat="1" ht="13.5">
      <c r="B703" s="205"/>
      <c r="C703" s="206"/>
      <c r="D703" s="207" t="s">
        <v>151</v>
      </c>
      <c r="E703" s="208" t="s">
        <v>23</v>
      </c>
      <c r="F703" s="209" t="s">
        <v>925</v>
      </c>
      <c r="G703" s="206"/>
      <c r="H703" s="210">
        <v>37.525</v>
      </c>
      <c r="I703" s="211"/>
      <c r="J703" s="206"/>
      <c r="K703" s="206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151</v>
      </c>
      <c r="AU703" s="216" t="s">
        <v>84</v>
      </c>
      <c r="AV703" s="11" t="s">
        <v>84</v>
      </c>
      <c r="AW703" s="11" t="s">
        <v>38</v>
      </c>
      <c r="AX703" s="11" t="s">
        <v>74</v>
      </c>
      <c r="AY703" s="216" t="s">
        <v>142</v>
      </c>
    </row>
    <row r="704" spans="2:51" s="11" customFormat="1" ht="13.5">
      <c r="B704" s="205"/>
      <c r="C704" s="206"/>
      <c r="D704" s="207" t="s">
        <v>151</v>
      </c>
      <c r="E704" s="208" t="s">
        <v>23</v>
      </c>
      <c r="F704" s="209" t="s">
        <v>926</v>
      </c>
      <c r="G704" s="206"/>
      <c r="H704" s="210">
        <v>12.768</v>
      </c>
      <c r="I704" s="211"/>
      <c r="J704" s="206"/>
      <c r="K704" s="206"/>
      <c r="L704" s="212"/>
      <c r="M704" s="213"/>
      <c r="N704" s="214"/>
      <c r="O704" s="214"/>
      <c r="P704" s="214"/>
      <c r="Q704" s="214"/>
      <c r="R704" s="214"/>
      <c r="S704" s="214"/>
      <c r="T704" s="215"/>
      <c r="AT704" s="216" t="s">
        <v>151</v>
      </c>
      <c r="AU704" s="216" t="s">
        <v>84</v>
      </c>
      <c r="AV704" s="11" t="s">
        <v>84</v>
      </c>
      <c r="AW704" s="11" t="s">
        <v>38</v>
      </c>
      <c r="AX704" s="11" t="s">
        <v>74</v>
      </c>
      <c r="AY704" s="216" t="s">
        <v>142</v>
      </c>
    </row>
    <row r="705" spans="2:51" s="11" customFormat="1" ht="13.5">
      <c r="B705" s="205"/>
      <c r="C705" s="206"/>
      <c r="D705" s="207" t="s">
        <v>151</v>
      </c>
      <c r="E705" s="208" t="s">
        <v>23</v>
      </c>
      <c r="F705" s="209" t="s">
        <v>927</v>
      </c>
      <c r="G705" s="206"/>
      <c r="H705" s="210">
        <v>12.198</v>
      </c>
      <c r="I705" s="211"/>
      <c r="J705" s="206"/>
      <c r="K705" s="206"/>
      <c r="L705" s="212"/>
      <c r="M705" s="213"/>
      <c r="N705" s="214"/>
      <c r="O705" s="214"/>
      <c r="P705" s="214"/>
      <c r="Q705" s="214"/>
      <c r="R705" s="214"/>
      <c r="S705" s="214"/>
      <c r="T705" s="215"/>
      <c r="AT705" s="216" t="s">
        <v>151</v>
      </c>
      <c r="AU705" s="216" t="s">
        <v>84</v>
      </c>
      <c r="AV705" s="11" t="s">
        <v>84</v>
      </c>
      <c r="AW705" s="11" t="s">
        <v>38</v>
      </c>
      <c r="AX705" s="11" t="s">
        <v>74</v>
      </c>
      <c r="AY705" s="216" t="s">
        <v>142</v>
      </c>
    </row>
    <row r="706" spans="2:51" s="13" customFormat="1" ht="13.5">
      <c r="B706" s="228"/>
      <c r="C706" s="229"/>
      <c r="D706" s="230" t="s">
        <v>151</v>
      </c>
      <c r="E706" s="231" t="s">
        <v>23</v>
      </c>
      <c r="F706" s="232" t="s">
        <v>158</v>
      </c>
      <c r="G706" s="229"/>
      <c r="H706" s="233">
        <v>100.187</v>
      </c>
      <c r="I706" s="234"/>
      <c r="J706" s="229"/>
      <c r="K706" s="229"/>
      <c r="L706" s="235"/>
      <c r="M706" s="236"/>
      <c r="N706" s="237"/>
      <c r="O706" s="237"/>
      <c r="P706" s="237"/>
      <c r="Q706" s="237"/>
      <c r="R706" s="237"/>
      <c r="S706" s="237"/>
      <c r="T706" s="238"/>
      <c r="AT706" s="239" t="s">
        <v>151</v>
      </c>
      <c r="AU706" s="239" t="s">
        <v>84</v>
      </c>
      <c r="AV706" s="13" t="s">
        <v>149</v>
      </c>
      <c r="AW706" s="13" t="s">
        <v>38</v>
      </c>
      <c r="AX706" s="13" t="s">
        <v>79</v>
      </c>
      <c r="AY706" s="239" t="s">
        <v>142</v>
      </c>
    </row>
    <row r="707" spans="2:65" s="1" customFormat="1" ht="22.5" customHeight="1">
      <c r="B707" s="42"/>
      <c r="C707" s="193" t="s">
        <v>928</v>
      </c>
      <c r="D707" s="193" t="s">
        <v>144</v>
      </c>
      <c r="E707" s="194" t="s">
        <v>929</v>
      </c>
      <c r="F707" s="195" t="s">
        <v>930</v>
      </c>
      <c r="G707" s="196" t="s">
        <v>182</v>
      </c>
      <c r="H707" s="197">
        <v>105.46</v>
      </c>
      <c r="I707" s="198"/>
      <c r="J707" s="199">
        <f>ROUND(I707*H707,2)</f>
        <v>0</v>
      </c>
      <c r="K707" s="195" t="s">
        <v>148</v>
      </c>
      <c r="L707" s="62"/>
      <c r="M707" s="200" t="s">
        <v>23</v>
      </c>
      <c r="N707" s="201" t="s">
        <v>45</v>
      </c>
      <c r="O707" s="43"/>
      <c r="P707" s="202">
        <f>O707*H707</f>
        <v>0</v>
      </c>
      <c r="Q707" s="202">
        <v>0.00028</v>
      </c>
      <c r="R707" s="202">
        <f>Q707*H707</f>
        <v>0.029528799999999994</v>
      </c>
      <c r="S707" s="202">
        <v>0</v>
      </c>
      <c r="T707" s="203">
        <f>S707*H707</f>
        <v>0</v>
      </c>
      <c r="AR707" s="24" t="s">
        <v>236</v>
      </c>
      <c r="AT707" s="24" t="s">
        <v>144</v>
      </c>
      <c r="AU707" s="24" t="s">
        <v>84</v>
      </c>
      <c r="AY707" s="24" t="s">
        <v>142</v>
      </c>
      <c r="BE707" s="204">
        <f>IF(N707="základní",J707,0)</f>
        <v>0</v>
      </c>
      <c r="BF707" s="204">
        <f>IF(N707="snížená",J707,0)</f>
        <v>0</v>
      </c>
      <c r="BG707" s="204">
        <f>IF(N707="zákl. přenesená",J707,0)</f>
        <v>0</v>
      </c>
      <c r="BH707" s="204">
        <f>IF(N707="sníž. přenesená",J707,0)</f>
        <v>0</v>
      </c>
      <c r="BI707" s="204">
        <f>IF(N707="nulová",J707,0)</f>
        <v>0</v>
      </c>
      <c r="BJ707" s="24" t="s">
        <v>79</v>
      </c>
      <c r="BK707" s="204">
        <f>ROUND(I707*H707,2)</f>
        <v>0</v>
      </c>
      <c r="BL707" s="24" t="s">
        <v>236</v>
      </c>
      <c r="BM707" s="24" t="s">
        <v>931</v>
      </c>
    </row>
    <row r="708" spans="2:51" s="14" customFormat="1" ht="13.5">
      <c r="B708" s="243"/>
      <c r="C708" s="244"/>
      <c r="D708" s="207" t="s">
        <v>151</v>
      </c>
      <c r="E708" s="245" t="s">
        <v>23</v>
      </c>
      <c r="F708" s="246" t="s">
        <v>381</v>
      </c>
      <c r="G708" s="244"/>
      <c r="H708" s="247" t="s">
        <v>23</v>
      </c>
      <c r="I708" s="248"/>
      <c r="J708" s="244"/>
      <c r="K708" s="244"/>
      <c r="L708" s="249"/>
      <c r="M708" s="250"/>
      <c r="N708" s="251"/>
      <c r="O708" s="251"/>
      <c r="P708" s="251"/>
      <c r="Q708" s="251"/>
      <c r="R708" s="251"/>
      <c r="S708" s="251"/>
      <c r="T708" s="252"/>
      <c r="AT708" s="253" t="s">
        <v>151</v>
      </c>
      <c r="AU708" s="253" t="s">
        <v>84</v>
      </c>
      <c r="AV708" s="14" t="s">
        <v>79</v>
      </c>
      <c r="AW708" s="14" t="s">
        <v>38</v>
      </c>
      <c r="AX708" s="14" t="s">
        <v>74</v>
      </c>
      <c r="AY708" s="253" t="s">
        <v>142</v>
      </c>
    </row>
    <row r="709" spans="2:51" s="11" customFormat="1" ht="13.5">
      <c r="B709" s="205"/>
      <c r="C709" s="206"/>
      <c r="D709" s="207" t="s">
        <v>151</v>
      </c>
      <c r="E709" s="208" t="s">
        <v>23</v>
      </c>
      <c r="F709" s="209" t="s">
        <v>932</v>
      </c>
      <c r="G709" s="206"/>
      <c r="H709" s="210">
        <v>39.68</v>
      </c>
      <c r="I709" s="211"/>
      <c r="J709" s="206"/>
      <c r="K709" s="206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151</v>
      </c>
      <c r="AU709" s="216" t="s">
        <v>84</v>
      </c>
      <c r="AV709" s="11" t="s">
        <v>84</v>
      </c>
      <c r="AW709" s="11" t="s">
        <v>38</v>
      </c>
      <c r="AX709" s="11" t="s">
        <v>74</v>
      </c>
      <c r="AY709" s="216" t="s">
        <v>142</v>
      </c>
    </row>
    <row r="710" spans="2:51" s="11" customFormat="1" ht="13.5">
      <c r="B710" s="205"/>
      <c r="C710" s="206"/>
      <c r="D710" s="207" t="s">
        <v>151</v>
      </c>
      <c r="E710" s="208" t="s">
        <v>23</v>
      </c>
      <c r="F710" s="209" t="s">
        <v>933</v>
      </c>
      <c r="G710" s="206"/>
      <c r="H710" s="210">
        <v>39.5</v>
      </c>
      <c r="I710" s="211"/>
      <c r="J710" s="206"/>
      <c r="K710" s="206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151</v>
      </c>
      <c r="AU710" s="216" t="s">
        <v>84</v>
      </c>
      <c r="AV710" s="11" t="s">
        <v>84</v>
      </c>
      <c r="AW710" s="11" t="s">
        <v>38</v>
      </c>
      <c r="AX710" s="11" t="s">
        <v>74</v>
      </c>
      <c r="AY710" s="216" t="s">
        <v>142</v>
      </c>
    </row>
    <row r="711" spans="2:51" s="11" customFormat="1" ht="13.5">
      <c r="B711" s="205"/>
      <c r="C711" s="206"/>
      <c r="D711" s="207" t="s">
        <v>151</v>
      </c>
      <c r="E711" s="208" t="s">
        <v>23</v>
      </c>
      <c r="F711" s="209" t="s">
        <v>934</v>
      </c>
      <c r="G711" s="206"/>
      <c r="H711" s="210">
        <v>13.44</v>
      </c>
      <c r="I711" s="211"/>
      <c r="J711" s="206"/>
      <c r="K711" s="206"/>
      <c r="L711" s="212"/>
      <c r="M711" s="213"/>
      <c r="N711" s="214"/>
      <c r="O711" s="214"/>
      <c r="P711" s="214"/>
      <c r="Q711" s="214"/>
      <c r="R711" s="214"/>
      <c r="S711" s="214"/>
      <c r="T711" s="215"/>
      <c r="AT711" s="216" t="s">
        <v>151</v>
      </c>
      <c r="AU711" s="216" t="s">
        <v>84</v>
      </c>
      <c r="AV711" s="11" t="s">
        <v>84</v>
      </c>
      <c r="AW711" s="11" t="s">
        <v>38</v>
      </c>
      <c r="AX711" s="11" t="s">
        <v>74</v>
      </c>
      <c r="AY711" s="216" t="s">
        <v>142</v>
      </c>
    </row>
    <row r="712" spans="2:51" s="11" customFormat="1" ht="13.5">
      <c r="B712" s="205"/>
      <c r="C712" s="206"/>
      <c r="D712" s="207" t="s">
        <v>151</v>
      </c>
      <c r="E712" s="208" t="s">
        <v>23</v>
      </c>
      <c r="F712" s="209" t="s">
        <v>935</v>
      </c>
      <c r="G712" s="206"/>
      <c r="H712" s="210">
        <v>12.84</v>
      </c>
      <c r="I712" s="211"/>
      <c r="J712" s="206"/>
      <c r="K712" s="206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151</v>
      </c>
      <c r="AU712" s="216" t="s">
        <v>84</v>
      </c>
      <c r="AV712" s="11" t="s">
        <v>84</v>
      </c>
      <c r="AW712" s="11" t="s">
        <v>38</v>
      </c>
      <c r="AX712" s="11" t="s">
        <v>74</v>
      </c>
      <c r="AY712" s="216" t="s">
        <v>142</v>
      </c>
    </row>
    <row r="713" spans="2:51" s="13" customFormat="1" ht="13.5">
      <c r="B713" s="228"/>
      <c r="C713" s="229"/>
      <c r="D713" s="230" t="s">
        <v>151</v>
      </c>
      <c r="E713" s="231" t="s">
        <v>23</v>
      </c>
      <c r="F713" s="232" t="s">
        <v>158</v>
      </c>
      <c r="G713" s="229"/>
      <c r="H713" s="233">
        <v>105.46</v>
      </c>
      <c r="I713" s="234"/>
      <c r="J713" s="229"/>
      <c r="K713" s="229"/>
      <c r="L713" s="235"/>
      <c r="M713" s="236"/>
      <c r="N713" s="237"/>
      <c r="O713" s="237"/>
      <c r="P713" s="237"/>
      <c r="Q713" s="237"/>
      <c r="R713" s="237"/>
      <c r="S713" s="237"/>
      <c r="T713" s="238"/>
      <c r="AT713" s="239" t="s">
        <v>151</v>
      </c>
      <c r="AU713" s="239" t="s">
        <v>84</v>
      </c>
      <c r="AV713" s="13" t="s">
        <v>149</v>
      </c>
      <c r="AW713" s="13" t="s">
        <v>38</v>
      </c>
      <c r="AX713" s="13" t="s">
        <v>79</v>
      </c>
      <c r="AY713" s="239" t="s">
        <v>142</v>
      </c>
    </row>
    <row r="714" spans="2:65" s="1" customFormat="1" ht="22.5" customHeight="1">
      <c r="B714" s="42"/>
      <c r="C714" s="193" t="s">
        <v>936</v>
      </c>
      <c r="D714" s="193" t="s">
        <v>144</v>
      </c>
      <c r="E714" s="194" t="s">
        <v>937</v>
      </c>
      <c r="F714" s="195" t="s">
        <v>938</v>
      </c>
      <c r="G714" s="196" t="s">
        <v>147</v>
      </c>
      <c r="H714" s="197">
        <v>100.187</v>
      </c>
      <c r="I714" s="198"/>
      <c r="J714" s="199">
        <f>ROUND(I714*H714,2)</f>
        <v>0</v>
      </c>
      <c r="K714" s="195" t="s">
        <v>148</v>
      </c>
      <c r="L714" s="62"/>
      <c r="M714" s="200" t="s">
        <v>23</v>
      </c>
      <c r="N714" s="201" t="s">
        <v>45</v>
      </c>
      <c r="O714" s="43"/>
      <c r="P714" s="202">
        <f>O714*H714</f>
        <v>0</v>
      </c>
      <c r="Q714" s="202">
        <v>0</v>
      </c>
      <c r="R714" s="202">
        <f>Q714*H714</f>
        <v>0</v>
      </c>
      <c r="S714" s="202">
        <v>0</v>
      </c>
      <c r="T714" s="203">
        <f>S714*H714</f>
        <v>0</v>
      </c>
      <c r="AR714" s="24" t="s">
        <v>236</v>
      </c>
      <c r="AT714" s="24" t="s">
        <v>144</v>
      </c>
      <c r="AU714" s="24" t="s">
        <v>84</v>
      </c>
      <c r="AY714" s="24" t="s">
        <v>142</v>
      </c>
      <c r="BE714" s="204">
        <f>IF(N714="základní",J714,0)</f>
        <v>0</v>
      </c>
      <c r="BF714" s="204">
        <f>IF(N714="snížená",J714,0)</f>
        <v>0</v>
      </c>
      <c r="BG714" s="204">
        <f>IF(N714="zákl. přenesená",J714,0)</f>
        <v>0</v>
      </c>
      <c r="BH714" s="204">
        <f>IF(N714="sníž. přenesená",J714,0)</f>
        <v>0</v>
      </c>
      <c r="BI714" s="204">
        <f>IF(N714="nulová",J714,0)</f>
        <v>0</v>
      </c>
      <c r="BJ714" s="24" t="s">
        <v>79</v>
      </c>
      <c r="BK714" s="204">
        <f>ROUND(I714*H714,2)</f>
        <v>0</v>
      </c>
      <c r="BL714" s="24" t="s">
        <v>236</v>
      </c>
      <c r="BM714" s="24" t="s">
        <v>939</v>
      </c>
    </row>
    <row r="715" spans="2:51" s="14" customFormat="1" ht="13.5">
      <c r="B715" s="243"/>
      <c r="C715" s="244"/>
      <c r="D715" s="207" t="s">
        <v>151</v>
      </c>
      <c r="E715" s="245" t="s">
        <v>23</v>
      </c>
      <c r="F715" s="246" t="s">
        <v>381</v>
      </c>
      <c r="G715" s="244"/>
      <c r="H715" s="247" t="s">
        <v>23</v>
      </c>
      <c r="I715" s="248"/>
      <c r="J715" s="244"/>
      <c r="K715" s="244"/>
      <c r="L715" s="249"/>
      <c r="M715" s="250"/>
      <c r="N715" s="251"/>
      <c r="O715" s="251"/>
      <c r="P715" s="251"/>
      <c r="Q715" s="251"/>
      <c r="R715" s="251"/>
      <c r="S715" s="251"/>
      <c r="T715" s="252"/>
      <c r="AT715" s="253" t="s">
        <v>151</v>
      </c>
      <c r="AU715" s="253" t="s">
        <v>84</v>
      </c>
      <c r="AV715" s="14" t="s">
        <v>79</v>
      </c>
      <c r="AW715" s="14" t="s">
        <v>38</v>
      </c>
      <c r="AX715" s="14" t="s">
        <v>74</v>
      </c>
      <c r="AY715" s="253" t="s">
        <v>142</v>
      </c>
    </row>
    <row r="716" spans="2:51" s="11" customFormat="1" ht="13.5">
      <c r="B716" s="205"/>
      <c r="C716" s="206"/>
      <c r="D716" s="207" t="s">
        <v>151</v>
      </c>
      <c r="E716" s="208" t="s">
        <v>23</v>
      </c>
      <c r="F716" s="209" t="s">
        <v>924</v>
      </c>
      <c r="G716" s="206"/>
      <c r="H716" s="210">
        <v>37.696</v>
      </c>
      <c r="I716" s="211"/>
      <c r="J716" s="206"/>
      <c r="K716" s="206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151</v>
      </c>
      <c r="AU716" s="216" t="s">
        <v>84</v>
      </c>
      <c r="AV716" s="11" t="s">
        <v>84</v>
      </c>
      <c r="AW716" s="11" t="s">
        <v>38</v>
      </c>
      <c r="AX716" s="11" t="s">
        <v>74</v>
      </c>
      <c r="AY716" s="216" t="s">
        <v>142</v>
      </c>
    </row>
    <row r="717" spans="2:51" s="11" customFormat="1" ht="13.5">
      <c r="B717" s="205"/>
      <c r="C717" s="206"/>
      <c r="D717" s="207" t="s">
        <v>151</v>
      </c>
      <c r="E717" s="208" t="s">
        <v>23</v>
      </c>
      <c r="F717" s="209" t="s">
        <v>925</v>
      </c>
      <c r="G717" s="206"/>
      <c r="H717" s="210">
        <v>37.525</v>
      </c>
      <c r="I717" s="211"/>
      <c r="J717" s="206"/>
      <c r="K717" s="206"/>
      <c r="L717" s="212"/>
      <c r="M717" s="213"/>
      <c r="N717" s="214"/>
      <c r="O717" s="214"/>
      <c r="P717" s="214"/>
      <c r="Q717" s="214"/>
      <c r="R717" s="214"/>
      <c r="S717" s="214"/>
      <c r="T717" s="215"/>
      <c r="AT717" s="216" t="s">
        <v>151</v>
      </c>
      <c r="AU717" s="216" t="s">
        <v>84</v>
      </c>
      <c r="AV717" s="11" t="s">
        <v>84</v>
      </c>
      <c r="AW717" s="11" t="s">
        <v>38</v>
      </c>
      <c r="AX717" s="11" t="s">
        <v>74</v>
      </c>
      <c r="AY717" s="216" t="s">
        <v>142</v>
      </c>
    </row>
    <row r="718" spans="2:51" s="11" customFormat="1" ht="13.5">
      <c r="B718" s="205"/>
      <c r="C718" s="206"/>
      <c r="D718" s="207" t="s">
        <v>151</v>
      </c>
      <c r="E718" s="208" t="s">
        <v>23</v>
      </c>
      <c r="F718" s="209" t="s">
        <v>926</v>
      </c>
      <c r="G718" s="206"/>
      <c r="H718" s="210">
        <v>12.768</v>
      </c>
      <c r="I718" s="211"/>
      <c r="J718" s="206"/>
      <c r="K718" s="206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151</v>
      </c>
      <c r="AU718" s="216" t="s">
        <v>84</v>
      </c>
      <c r="AV718" s="11" t="s">
        <v>84</v>
      </c>
      <c r="AW718" s="11" t="s">
        <v>38</v>
      </c>
      <c r="AX718" s="11" t="s">
        <v>74</v>
      </c>
      <c r="AY718" s="216" t="s">
        <v>142</v>
      </c>
    </row>
    <row r="719" spans="2:51" s="11" customFormat="1" ht="13.5">
      <c r="B719" s="205"/>
      <c r="C719" s="206"/>
      <c r="D719" s="207" t="s">
        <v>151</v>
      </c>
      <c r="E719" s="208" t="s">
        <v>23</v>
      </c>
      <c r="F719" s="209" t="s">
        <v>927</v>
      </c>
      <c r="G719" s="206"/>
      <c r="H719" s="210">
        <v>12.198</v>
      </c>
      <c r="I719" s="211"/>
      <c r="J719" s="206"/>
      <c r="K719" s="206"/>
      <c r="L719" s="212"/>
      <c r="M719" s="213"/>
      <c r="N719" s="214"/>
      <c r="O719" s="214"/>
      <c r="P719" s="214"/>
      <c r="Q719" s="214"/>
      <c r="R719" s="214"/>
      <c r="S719" s="214"/>
      <c r="T719" s="215"/>
      <c r="AT719" s="216" t="s">
        <v>151</v>
      </c>
      <c r="AU719" s="216" t="s">
        <v>84</v>
      </c>
      <c r="AV719" s="11" t="s">
        <v>84</v>
      </c>
      <c r="AW719" s="11" t="s">
        <v>38</v>
      </c>
      <c r="AX719" s="11" t="s">
        <v>74</v>
      </c>
      <c r="AY719" s="216" t="s">
        <v>142</v>
      </c>
    </row>
    <row r="720" spans="2:51" s="13" customFormat="1" ht="13.5">
      <c r="B720" s="228"/>
      <c r="C720" s="229"/>
      <c r="D720" s="230" t="s">
        <v>151</v>
      </c>
      <c r="E720" s="231" t="s">
        <v>23</v>
      </c>
      <c r="F720" s="232" t="s">
        <v>158</v>
      </c>
      <c r="G720" s="229"/>
      <c r="H720" s="233">
        <v>100.187</v>
      </c>
      <c r="I720" s="234"/>
      <c r="J720" s="229"/>
      <c r="K720" s="229"/>
      <c r="L720" s="235"/>
      <c r="M720" s="236"/>
      <c r="N720" s="237"/>
      <c r="O720" s="237"/>
      <c r="P720" s="237"/>
      <c r="Q720" s="237"/>
      <c r="R720" s="237"/>
      <c r="S720" s="237"/>
      <c r="T720" s="238"/>
      <c r="AT720" s="239" t="s">
        <v>151</v>
      </c>
      <c r="AU720" s="239" t="s">
        <v>84</v>
      </c>
      <c r="AV720" s="13" t="s">
        <v>149</v>
      </c>
      <c r="AW720" s="13" t="s">
        <v>38</v>
      </c>
      <c r="AX720" s="13" t="s">
        <v>79</v>
      </c>
      <c r="AY720" s="239" t="s">
        <v>142</v>
      </c>
    </row>
    <row r="721" spans="2:65" s="1" customFormat="1" ht="22.5" customHeight="1">
      <c r="B721" s="42"/>
      <c r="C721" s="254" t="s">
        <v>940</v>
      </c>
      <c r="D721" s="254" t="s">
        <v>362</v>
      </c>
      <c r="E721" s="255" t="s">
        <v>941</v>
      </c>
      <c r="F721" s="256" t="s">
        <v>942</v>
      </c>
      <c r="G721" s="257" t="s">
        <v>147</v>
      </c>
      <c r="H721" s="258">
        <v>105.196</v>
      </c>
      <c r="I721" s="259"/>
      <c r="J721" s="260">
        <f>ROUND(I721*H721,2)</f>
        <v>0</v>
      </c>
      <c r="K721" s="256" t="s">
        <v>148</v>
      </c>
      <c r="L721" s="261"/>
      <c r="M721" s="262" t="s">
        <v>23</v>
      </c>
      <c r="N721" s="263" t="s">
        <v>45</v>
      </c>
      <c r="O721" s="43"/>
      <c r="P721" s="202">
        <f>O721*H721</f>
        <v>0</v>
      </c>
      <c r="Q721" s="202">
        <v>0.0003</v>
      </c>
      <c r="R721" s="202">
        <f>Q721*H721</f>
        <v>0.0315588</v>
      </c>
      <c r="S721" s="202">
        <v>0</v>
      </c>
      <c r="T721" s="203">
        <f>S721*H721</f>
        <v>0</v>
      </c>
      <c r="AR721" s="24" t="s">
        <v>314</v>
      </c>
      <c r="AT721" s="24" t="s">
        <v>362</v>
      </c>
      <c r="AU721" s="24" t="s">
        <v>84</v>
      </c>
      <c r="AY721" s="24" t="s">
        <v>142</v>
      </c>
      <c r="BE721" s="204">
        <f>IF(N721="základní",J721,0)</f>
        <v>0</v>
      </c>
      <c r="BF721" s="204">
        <f>IF(N721="snížená",J721,0)</f>
        <v>0</v>
      </c>
      <c r="BG721" s="204">
        <f>IF(N721="zákl. přenesená",J721,0)</f>
        <v>0</v>
      </c>
      <c r="BH721" s="204">
        <f>IF(N721="sníž. přenesená",J721,0)</f>
        <v>0</v>
      </c>
      <c r="BI721" s="204">
        <f>IF(N721="nulová",J721,0)</f>
        <v>0</v>
      </c>
      <c r="BJ721" s="24" t="s">
        <v>79</v>
      </c>
      <c r="BK721" s="204">
        <f>ROUND(I721*H721,2)</f>
        <v>0</v>
      </c>
      <c r="BL721" s="24" t="s">
        <v>236</v>
      </c>
      <c r="BM721" s="24" t="s">
        <v>943</v>
      </c>
    </row>
    <row r="722" spans="2:51" s="11" customFormat="1" ht="13.5">
      <c r="B722" s="205"/>
      <c r="C722" s="206"/>
      <c r="D722" s="230" t="s">
        <v>151</v>
      </c>
      <c r="E722" s="206"/>
      <c r="F722" s="241" t="s">
        <v>944</v>
      </c>
      <c r="G722" s="206"/>
      <c r="H722" s="242">
        <v>105.196</v>
      </c>
      <c r="I722" s="211"/>
      <c r="J722" s="206"/>
      <c r="K722" s="206"/>
      <c r="L722" s="212"/>
      <c r="M722" s="213"/>
      <c r="N722" s="214"/>
      <c r="O722" s="214"/>
      <c r="P722" s="214"/>
      <c r="Q722" s="214"/>
      <c r="R722" s="214"/>
      <c r="S722" s="214"/>
      <c r="T722" s="215"/>
      <c r="AT722" s="216" t="s">
        <v>151</v>
      </c>
      <c r="AU722" s="216" t="s">
        <v>84</v>
      </c>
      <c r="AV722" s="11" t="s">
        <v>84</v>
      </c>
      <c r="AW722" s="11" t="s">
        <v>6</v>
      </c>
      <c r="AX722" s="11" t="s">
        <v>79</v>
      </c>
      <c r="AY722" s="216" t="s">
        <v>142</v>
      </c>
    </row>
    <row r="723" spans="2:65" s="1" customFormat="1" ht="22.5" customHeight="1">
      <c r="B723" s="42"/>
      <c r="C723" s="193" t="s">
        <v>945</v>
      </c>
      <c r="D723" s="193" t="s">
        <v>144</v>
      </c>
      <c r="E723" s="194" t="s">
        <v>946</v>
      </c>
      <c r="F723" s="195" t="s">
        <v>947</v>
      </c>
      <c r="G723" s="196" t="s">
        <v>948</v>
      </c>
      <c r="H723" s="269"/>
      <c r="I723" s="198"/>
      <c r="J723" s="199">
        <f>ROUND(I723*H723,2)</f>
        <v>0</v>
      </c>
      <c r="K723" s="195" t="s">
        <v>148</v>
      </c>
      <c r="L723" s="62"/>
      <c r="M723" s="200" t="s">
        <v>23</v>
      </c>
      <c r="N723" s="201" t="s">
        <v>45</v>
      </c>
      <c r="O723" s="43"/>
      <c r="P723" s="202">
        <f>O723*H723</f>
        <v>0</v>
      </c>
      <c r="Q723" s="202">
        <v>0</v>
      </c>
      <c r="R723" s="202">
        <f>Q723*H723</f>
        <v>0</v>
      </c>
      <c r="S723" s="202">
        <v>0</v>
      </c>
      <c r="T723" s="203">
        <f>S723*H723</f>
        <v>0</v>
      </c>
      <c r="AR723" s="24" t="s">
        <v>236</v>
      </c>
      <c r="AT723" s="24" t="s">
        <v>144</v>
      </c>
      <c r="AU723" s="24" t="s">
        <v>84</v>
      </c>
      <c r="AY723" s="24" t="s">
        <v>142</v>
      </c>
      <c r="BE723" s="204">
        <f>IF(N723="základní",J723,0)</f>
        <v>0</v>
      </c>
      <c r="BF723" s="204">
        <f>IF(N723="snížená",J723,0)</f>
        <v>0</v>
      </c>
      <c r="BG723" s="204">
        <f>IF(N723="zákl. přenesená",J723,0)</f>
        <v>0</v>
      </c>
      <c r="BH723" s="204">
        <f>IF(N723="sníž. přenesená",J723,0)</f>
        <v>0</v>
      </c>
      <c r="BI723" s="204">
        <f>IF(N723="nulová",J723,0)</f>
        <v>0</v>
      </c>
      <c r="BJ723" s="24" t="s">
        <v>79</v>
      </c>
      <c r="BK723" s="204">
        <f>ROUND(I723*H723,2)</f>
        <v>0</v>
      </c>
      <c r="BL723" s="24" t="s">
        <v>236</v>
      </c>
      <c r="BM723" s="24" t="s">
        <v>949</v>
      </c>
    </row>
    <row r="724" spans="2:63" s="10" customFormat="1" ht="29.85" customHeight="1">
      <c r="B724" s="176"/>
      <c r="C724" s="177"/>
      <c r="D724" s="190" t="s">
        <v>73</v>
      </c>
      <c r="E724" s="191" t="s">
        <v>950</v>
      </c>
      <c r="F724" s="191" t="s">
        <v>951</v>
      </c>
      <c r="G724" s="177"/>
      <c r="H724" s="177"/>
      <c r="I724" s="180"/>
      <c r="J724" s="192">
        <f>BK724</f>
        <v>0</v>
      </c>
      <c r="K724" s="177"/>
      <c r="L724" s="182"/>
      <c r="M724" s="183"/>
      <c r="N724" s="184"/>
      <c r="O724" s="184"/>
      <c r="P724" s="185">
        <f>SUM(P725:P775)</f>
        <v>0</v>
      </c>
      <c r="Q724" s="184"/>
      <c r="R724" s="185">
        <f>SUM(R725:R775)</f>
        <v>2.7294328599999997</v>
      </c>
      <c r="S724" s="184"/>
      <c r="T724" s="186">
        <f>SUM(T725:T775)</f>
        <v>0.0012</v>
      </c>
      <c r="AR724" s="187" t="s">
        <v>84</v>
      </c>
      <c r="AT724" s="188" t="s">
        <v>73</v>
      </c>
      <c r="AU724" s="188" t="s">
        <v>79</v>
      </c>
      <c r="AY724" s="187" t="s">
        <v>142</v>
      </c>
      <c r="BK724" s="189">
        <f>SUM(BK725:BK775)</f>
        <v>0</v>
      </c>
    </row>
    <row r="725" spans="2:65" s="1" customFormat="1" ht="22.5" customHeight="1">
      <c r="B725" s="42"/>
      <c r="C725" s="193" t="s">
        <v>952</v>
      </c>
      <c r="D725" s="193" t="s">
        <v>144</v>
      </c>
      <c r="E725" s="194" t="s">
        <v>953</v>
      </c>
      <c r="F725" s="195" t="s">
        <v>954</v>
      </c>
      <c r="G725" s="196" t="s">
        <v>147</v>
      </c>
      <c r="H725" s="197">
        <v>499.344</v>
      </c>
      <c r="I725" s="198"/>
      <c r="J725" s="199">
        <f>ROUND(I725*H725,2)</f>
        <v>0</v>
      </c>
      <c r="K725" s="195" t="s">
        <v>23</v>
      </c>
      <c r="L725" s="62"/>
      <c r="M725" s="200" t="s">
        <v>23</v>
      </c>
      <c r="N725" s="201" t="s">
        <v>45</v>
      </c>
      <c r="O725" s="43"/>
      <c r="P725" s="202">
        <f>O725*H725</f>
        <v>0</v>
      </c>
      <c r="Q725" s="202">
        <v>0</v>
      </c>
      <c r="R725" s="202">
        <f>Q725*H725</f>
        <v>0</v>
      </c>
      <c r="S725" s="202">
        <v>0</v>
      </c>
      <c r="T725" s="203">
        <f>S725*H725</f>
        <v>0</v>
      </c>
      <c r="AR725" s="24" t="s">
        <v>236</v>
      </c>
      <c r="AT725" s="24" t="s">
        <v>144</v>
      </c>
      <c r="AU725" s="24" t="s">
        <v>84</v>
      </c>
      <c r="AY725" s="24" t="s">
        <v>142</v>
      </c>
      <c r="BE725" s="204">
        <f>IF(N725="základní",J725,0)</f>
        <v>0</v>
      </c>
      <c r="BF725" s="204">
        <f>IF(N725="snížená",J725,0)</f>
        <v>0</v>
      </c>
      <c r="BG725" s="204">
        <f>IF(N725="zákl. přenesená",J725,0)</f>
        <v>0</v>
      </c>
      <c r="BH725" s="204">
        <f>IF(N725="sníž. přenesená",J725,0)</f>
        <v>0</v>
      </c>
      <c r="BI725" s="204">
        <f>IF(N725="nulová",J725,0)</f>
        <v>0</v>
      </c>
      <c r="BJ725" s="24" t="s">
        <v>79</v>
      </c>
      <c r="BK725" s="204">
        <f>ROUND(I725*H725,2)</f>
        <v>0</v>
      </c>
      <c r="BL725" s="24" t="s">
        <v>236</v>
      </c>
      <c r="BM725" s="24" t="s">
        <v>955</v>
      </c>
    </row>
    <row r="726" spans="2:51" s="11" customFormat="1" ht="13.5">
      <c r="B726" s="205"/>
      <c r="C726" s="206"/>
      <c r="D726" s="207" t="s">
        <v>151</v>
      </c>
      <c r="E726" s="208" t="s">
        <v>23</v>
      </c>
      <c r="F726" s="209" t="s">
        <v>956</v>
      </c>
      <c r="G726" s="206"/>
      <c r="H726" s="210">
        <v>495.144</v>
      </c>
      <c r="I726" s="211"/>
      <c r="J726" s="206"/>
      <c r="K726" s="206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151</v>
      </c>
      <c r="AU726" s="216" t="s">
        <v>84</v>
      </c>
      <c r="AV726" s="11" t="s">
        <v>84</v>
      </c>
      <c r="AW726" s="11" t="s">
        <v>38</v>
      </c>
      <c r="AX726" s="11" t="s">
        <v>74</v>
      </c>
      <c r="AY726" s="216" t="s">
        <v>142</v>
      </c>
    </row>
    <row r="727" spans="2:51" s="11" customFormat="1" ht="13.5">
      <c r="B727" s="205"/>
      <c r="C727" s="206"/>
      <c r="D727" s="207" t="s">
        <v>151</v>
      </c>
      <c r="E727" s="208" t="s">
        <v>23</v>
      </c>
      <c r="F727" s="209" t="s">
        <v>957</v>
      </c>
      <c r="G727" s="206"/>
      <c r="H727" s="210">
        <v>4.2</v>
      </c>
      <c r="I727" s="211"/>
      <c r="J727" s="206"/>
      <c r="K727" s="206"/>
      <c r="L727" s="212"/>
      <c r="M727" s="213"/>
      <c r="N727" s="214"/>
      <c r="O727" s="214"/>
      <c r="P727" s="214"/>
      <c r="Q727" s="214"/>
      <c r="R727" s="214"/>
      <c r="S727" s="214"/>
      <c r="T727" s="215"/>
      <c r="AT727" s="216" t="s">
        <v>151</v>
      </c>
      <c r="AU727" s="216" t="s">
        <v>84</v>
      </c>
      <c r="AV727" s="11" t="s">
        <v>84</v>
      </c>
      <c r="AW727" s="11" t="s">
        <v>38</v>
      </c>
      <c r="AX727" s="11" t="s">
        <v>74</v>
      </c>
      <c r="AY727" s="216" t="s">
        <v>142</v>
      </c>
    </row>
    <row r="728" spans="2:51" s="13" customFormat="1" ht="13.5">
      <c r="B728" s="228"/>
      <c r="C728" s="229"/>
      <c r="D728" s="230" t="s">
        <v>151</v>
      </c>
      <c r="E728" s="231" t="s">
        <v>23</v>
      </c>
      <c r="F728" s="232" t="s">
        <v>158</v>
      </c>
      <c r="G728" s="229"/>
      <c r="H728" s="233">
        <v>499.344</v>
      </c>
      <c r="I728" s="234"/>
      <c r="J728" s="229"/>
      <c r="K728" s="229"/>
      <c r="L728" s="235"/>
      <c r="M728" s="236"/>
      <c r="N728" s="237"/>
      <c r="O728" s="237"/>
      <c r="P728" s="237"/>
      <c r="Q728" s="237"/>
      <c r="R728" s="237"/>
      <c r="S728" s="237"/>
      <c r="T728" s="238"/>
      <c r="AT728" s="239" t="s">
        <v>151</v>
      </c>
      <c r="AU728" s="239" t="s">
        <v>84</v>
      </c>
      <c r="AV728" s="13" t="s">
        <v>149</v>
      </c>
      <c r="AW728" s="13" t="s">
        <v>38</v>
      </c>
      <c r="AX728" s="13" t="s">
        <v>79</v>
      </c>
      <c r="AY728" s="239" t="s">
        <v>142</v>
      </c>
    </row>
    <row r="729" spans="2:65" s="1" customFormat="1" ht="22.5" customHeight="1">
      <c r="B729" s="42"/>
      <c r="C729" s="193" t="s">
        <v>958</v>
      </c>
      <c r="D729" s="193" t="s">
        <v>144</v>
      </c>
      <c r="E729" s="194" t="s">
        <v>959</v>
      </c>
      <c r="F729" s="195" t="s">
        <v>960</v>
      </c>
      <c r="G729" s="196" t="s">
        <v>195</v>
      </c>
      <c r="H729" s="197">
        <v>4</v>
      </c>
      <c r="I729" s="198"/>
      <c r="J729" s="199">
        <f>ROUND(I729*H729,2)</f>
        <v>0</v>
      </c>
      <c r="K729" s="195" t="s">
        <v>148</v>
      </c>
      <c r="L729" s="62"/>
      <c r="M729" s="200" t="s">
        <v>23</v>
      </c>
      <c r="N729" s="201" t="s">
        <v>45</v>
      </c>
      <c r="O729" s="43"/>
      <c r="P729" s="202">
        <f>O729*H729</f>
        <v>0</v>
      </c>
      <c r="Q729" s="202">
        <v>0</v>
      </c>
      <c r="R729" s="202">
        <f>Q729*H729</f>
        <v>0</v>
      </c>
      <c r="S729" s="202">
        <v>0.0003</v>
      </c>
      <c r="T729" s="203">
        <f>S729*H729</f>
        <v>0.0012</v>
      </c>
      <c r="AR729" s="24" t="s">
        <v>236</v>
      </c>
      <c r="AT729" s="24" t="s">
        <v>144</v>
      </c>
      <c r="AU729" s="24" t="s">
        <v>84</v>
      </c>
      <c r="AY729" s="24" t="s">
        <v>142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24" t="s">
        <v>79</v>
      </c>
      <c r="BK729" s="204">
        <f>ROUND(I729*H729,2)</f>
        <v>0</v>
      </c>
      <c r="BL729" s="24" t="s">
        <v>236</v>
      </c>
      <c r="BM729" s="24" t="s">
        <v>961</v>
      </c>
    </row>
    <row r="730" spans="2:65" s="1" customFormat="1" ht="22.5" customHeight="1">
      <c r="B730" s="42"/>
      <c r="C730" s="193" t="s">
        <v>962</v>
      </c>
      <c r="D730" s="193" t="s">
        <v>144</v>
      </c>
      <c r="E730" s="194" t="s">
        <v>963</v>
      </c>
      <c r="F730" s="195" t="s">
        <v>964</v>
      </c>
      <c r="G730" s="196" t="s">
        <v>147</v>
      </c>
      <c r="H730" s="197">
        <v>49.934</v>
      </c>
      <c r="I730" s="198"/>
      <c r="J730" s="199">
        <f>ROUND(I730*H730,2)</f>
        <v>0</v>
      </c>
      <c r="K730" s="195" t="s">
        <v>148</v>
      </c>
      <c r="L730" s="62"/>
      <c r="M730" s="200" t="s">
        <v>23</v>
      </c>
      <c r="N730" s="201" t="s">
        <v>45</v>
      </c>
      <c r="O730" s="43"/>
      <c r="P730" s="202">
        <f>O730*H730</f>
        <v>0</v>
      </c>
      <c r="Q730" s="202">
        <v>0.01965</v>
      </c>
      <c r="R730" s="202">
        <f>Q730*H730</f>
        <v>0.9812031</v>
      </c>
      <c r="S730" s="202">
        <v>0</v>
      </c>
      <c r="T730" s="203">
        <f>S730*H730</f>
        <v>0</v>
      </c>
      <c r="AR730" s="24" t="s">
        <v>236</v>
      </c>
      <c r="AT730" s="24" t="s">
        <v>144</v>
      </c>
      <c r="AU730" s="24" t="s">
        <v>84</v>
      </c>
      <c r="AY730" s="24" t="s">
        <v>142</v>
      </c>
      <c r="BE730" s="204">
        <f>IF(N730="základní",J730,0)</f>
        <v>0</v>
      </c>
      <c r="BF730" s="204">
        <f>IF(N730="snížená",J730,0)</f>
        <v>0</v>
      </c>
      <c r="BG730" s="204">
        <f>IF(N730="zákl. přenesená",J730,0)</f>
        <v>0</v>
      </c>
      <c r="BH730" s="204">
        <f>IF(N730="sníž. přenesená",J730,0)</f>
        <v>0</v>
      </c>
      <c r="BI730" s="204">
        <f>IF(N730="nulová",J730,0)</f>
        <v>0</v>
      </c>
      <c r="BJ730" s="24" t="s">
        <v>79</v>
      </c>
      <c r="BK730" s="204">
        <f>ROUND(I730*H730,2)</f>
        <v>0</v>
      </c>
      <c r="BL730" s="24" t="s">
        <v>236</v>
      </c>
      <c r="BM730" s="24" t="s">
        <v>965</v>
      </c>
    </row>
    <row r="731" spans="2:51" s="14" customFormat="1" ht="13.5">
      <c r="B731" s="243"/>
      <c r="C731" s="244"/>
      <c r="D731" s="207" t="s">
        <v>151</v>
      </c>
      <c r="E731" s="245" t="s">
        <v>23</v>
      </c>
      <c r="F731" s="246" t="s">
        <v>966</v>
      </c>
      <c r="G731" s="244"/>
      <c r="H731" s="247" t="s">
        <v>23</v>
      </c>
      <c r="I731" s="248"/>
      <c r="J731" s="244"/>
      <c r="K731" s="244"/>
      <c r="L731" s="249"/>
      <c r="M731" s="250"/>
      <c r="N731" s="251"/>
      <c r="O731" s="251"/>
      <c r="P731" s="251"/>
      <c r="Q731" s="251"/>
      <c r="R731" s="251"/>
      <c r="S731" s="251"/>
      <c r="T731" s="252"/>
      <c r="AT731" s="253" t="s">
        <v>151</v>
      </c>
      <c r="AU731" s="253" t="s">
        <v>84</v>
      </c>
      <c r="AV731" s="14" t="s">
        <v>79</v>
      </c>
      <c r="AW731" s="14" t="s">
        <v>38</v>
      </c>
      <c r="AX731" s="14" t="s">
        <v>74</v>
      </c>
      <c r="AY731" s="253" t="s">
        <v>142</v>
      </c>
    </row>
    <row r="732" spans="2:51" s="11" customFormat="1" ht="13.5">
      <c r="B732" s="205"/>
      <c r="C732" s="206"/>
      <c r="D732" s="207" t="s">
        <v>151</v>
      </c>
      <c r="E732" s="208" t="s">
        <v>23</v>
      </c>
      <c r="F732" s="209" t="s">
        <v>967</v>
      </c>
      <c r="G732" s="206"/>
      <c r="H732" s="210">
        <v>49.934</v>
      </c>
      <c r="I732" s="211"/>
      <c r="J732" s="206"/>
      <c r="K732" s="206"/>
      <c r="L732" s="212"/>
      <c r="M732" s="213"/>
      <c r="N732" s="214"/>
      <c r="O732" s="214"/>
      <c r="P732" s="214"/>
      <c r="Q732" s="214"/>
      <c r="R732" s="214"/>
      <c r="S732" s="214"/>
      <c r="T732" s="215"/>
      <c r="AT732" s="216" t="s">
        <v>151</v>
      </c>
      <c r="AU732" s="216" t="s">
        <v>84</v>
      </c>
      <c r="AV732" s="11" t="s">
        <v>84</v>
      </c>
      <c r="AW732" s="11" t="s">
        <v>38</v>
      </c>
      <c r="AX732" s="11" t="s">
        <v>74</v>
      </c>
      <c r="AY732" s="216" t="s">
        <v>142</v>
      </c>
    </row>
    <row r="733" spans="2:51" s="13" customFormat="1" ht="13.5">
      <c r="B733" s="228"/>
      <c r="C733" s="229"/>
      <c r="D733" s="230" t="s">
        <v>151</v>
      </c>
      <c r="E733" s="231" t="s">
        <v>23</v>
      </c>
      <c r="F733" s="232" t="s">
        <v>158</v>
      </c>
      <c r="G733" s="229"/>
      <c r="H733" s="233">
        <v>49.934</v>
      </c>
      <c r="I733" s="234"/>
      <c r="J733" s="229"/>
      <c r="K733" s="229"/>
      <c r="L733" s="235"/>
      <c r="M733" s="236"/>
      <c r="N733" s="237"/>
      <c r="O733" s="237"/>
      <c r="P733" s="237"/>
      <c r="Q733" s="237"/>
      <c r="R733" s="237"/>
      <c r="S733" s="237"/>
      <c r="T733" s="238"/>
      <c r="AT733" s="239" t="s">
        <v>151</v>
      </c>
      <c r="AU733" s="239" t="s">
        <v>84</v>
      </c>
      <c r="AV733" s="13" t="s">
        <v>149</v>
      </c>
      <c r="AW733" s="13" t="s">
        <v>38</v>
      </c>
      <c r="AX733" s="13" t="s">
        <v>79</v>
      </c>
      <c r="AY733" s="239" t="s">
        <v>142</v>
      </c>
    </row>
    <row r="734" spans="2:65" s="1" customFormat="1" ht="31.5" customHeight="1">
      <c r="B734" s="42"/>
      <c r="C734" s="193" t="s">
        <v>968</v>
      </c>
      <c r="D734" s="193" t="s">
        <v>144</v>
      </c>
      <c r="E734" s="194" t="s">
        <v>969</v>
      </c>
      <c r="F734" s="195" t="s">
        <v>970</v>
      </c>
      <c r="G734" s="196" t="s">
        <v>147</v>
      </c>
      <c r="H734" s="197">
        <v>3.952</v>
      </c>
      <c r="I734" s="198"/>
      <c r="J734" s="199">
        <f>ROUND(I734*H734,2)</f>
        <v>0</v>
      </c>
      <c r="K734" s="195" t="s">
        <v>148</v>
      </c>
      <c r="L734" s="62"/>
      <c r="M734" s="200" t="s">
        <v>23</v>
      </c>
      <c r="N734" s="201" t="s">
        <v>45</v>
      </c>
      <c r="O734" s="43"/>
      <c r="P734" s="202">
        <f>O734*H734</f>
        <v>0</v>
      </c>
      <c r="Q734" s="202">
        <v>0</v>
      </c>
      <c r="R734" s="202">
        <f>Q734*H734</f>
        <v>0</v>
      </c>
      <c r="S734" s="202">
        <v>0</v>
      </c>
      <c r="T734" s="203">
        <f>S734*H734</f>
        <v>0</v>
      </c>
      <c r="AR734" s="24" t="s">
        <v>236</v>
      </c>
      <c r="AT734" s="24" t="s">
        <v>144</v>
      </c>
      <c r="AU734" s="24" t="s">
        <v>84</v>
      </c>
      <c r="AY734" s="24" t="s">
        <v>142</v>
      </c>
      <c r="BE734" s="204">
        <f>IF(N734="základní",J734,0)</f>
        <v>0</v>
      </c>
      <c r="BF734" s="204">
        <f>IF(N734="snížená",J734,0)</f>
        <v>0</v>
      </c>
      <c r="BG734" s="204">
        <f>IF(N734="zákl. přenesená",J734,0)</f>
        <v>0</v>
      </c>
      <c r="BH734" s="204">
        <f>IF(N734="sníž. přenesená",J734,0)</f>
        <v>0</v>
      </c>
      <c r="BI734" s="204">
        <f>IF(N734="nulová",J734,0)</f>
        <v>0</v>
      </c>
      <c r="BJ734" s="24" t="s">
        <v>79</v>
      </c>
      <c r="BK734" s="204">
        <f>ROUND(I734*H734,2)</f>
        <v>0</v>
      </c>
      <c r="BL734" s="24" t="s">
        <v>236</v>
      </c>
      <c r="BM734" s="24" t="s">
        <v>971</v>
      </c>
    </row>
    <row r="735" spans="2:51" s="11" customFormat="1" ht="13.5">
      <c r="B735" s="205"/>
      <c r="C735" s="206"/>
      <c r="D735" s="230" t="s">
        <v>151</v>
      </c>
      <c r="E735" s="240" t="s">
        <v>23</v>
      </c>
      <c r="F735" s="241" t="s">
        <v>972</v>
      </c>
      <c r="G735" s="206"/>
      <c r="H735" s="242">
        <v>3.952</v>
      </c>
      <c r="I735" s="211"/>
      <c r="J735" s="206"/>
      <c r="K735" s="206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151</v>
      </c>
      <c r="AU735" s="216" t="s">
        <v>84</v>
      </c>
      <c r="AV735" s="11" t="s">
        <v>84</v>
      </c>
      <c r="AW735" s="11" t="s">
        <v>38</v>
      </c>
      <c r="AX735" s="11" t="s">
        <v>79</v>
      </c>
      <c r="AY735" s="216" t="s">
        <v>142</v>
      </c>
    </row>
    <row r="736" spans="2:65" s="1" customFormat="1" ht="31.5" customHeight="1">
      <c r="B736" s="42"/>
      <c r="C736" s="254" t="s">
        <v>973</v>
      </c>
      <c r="D736" s="254" t="s">
        <v>362</v>
      </c>
      <c r="E736" s="255" t="s">
        <v>974</v>
      </c>
      <c r="F736" s="256" t="s">
        <v>975</v>
      </c>
      <c r="G736" s="257" t="s">
        <v>147</v>
      </c>
      <c r="H736" s="258">
        <v>4.545</v>
      </c>
      <c r="I736" s="259"/>
      <c r="J736" s="260">
        <f>ROUND(I736*H736,2)</f>
        <v>0</v>
      </c>
      <c r="K736" s="256" t="s">
        <v>23</v>
      </c>
      <c r="L736" s="261"/>
      <c r="M736" s="262" t="s">
        <v>23</v>
      </c>
      <c r="N736" s="263" t="s">
        <v>45</v>
      </c>
      <c r="O736" s="43"/>
      <c r="P736" s="202">
        <f>O736*H736</f>
        <v>0</v>
      </c>
      <c r="Q736" s="202">
        <v>0.00224</v>
      </c>
      <c r="R736" s="202">
        <f>Q736*H736</f>
        <v>0.010180799999999999</v>
      </c>
      <c r="S736" s="202">
        <v>0</v>
      </c>
      <c r="T736" s="203">
        <f>S736*H736</f>
        <v>0</v>
      </c>
      <c r="AR736" s="24" t="s">
        <v>314</v>
      </c>
      <c r="AT736" s="24" t="s">
        <v>362</v>
      </c>
      <c r="AU736" s="24" t="s">
        <v>84</v>
      </c>
      <c r="AY736" s="24" t="s">
        <v>142</v>
      </c>
      <c r="BE736" s="204">
        <f>IF(N736="základní",J736,0)</f>
        <v>0</v>
      </c>
      <c r="BF736" s="204">
        <f>IF(N736="snížená",J736,0)</f>
        <v>0</v>
      </c>
      <c r="BG736" s="204">
        <f>IF(N736="zákl. přenesená",J736,0)</f>
        <v>0</v>
      </c>
      <c r="BH736" s="204">
        <f>IF(N736="sníž. přenesená",J736,0)</f>
        <v>0</v>
      </c>
      <c r="BI736" s="204">
        <f>IF(N736="nulová",J736,0)</f>
        <v>0</v>
      </c>
      <c r="BJ736" s="24" t="s">
        <v>79</v>
      </c>
      <c r="BK736" s="204">
        <f>ROUND(I736*H736,2)</f>
        <v>0</v>
      </c>
      <c r="BL736" s="24" t="s">
        <v>236</v>
      </c>
      <c r="BM736" s="24" t="s">
        <v>976</v>
      </c>
    </row>
    <row r="737" spans="2:51" s="11" customFormat="1" ht="13.5">
      <c r="B737" s="205"/>
      <c r="C737" s="206"/>
      <c r="D737" s="230" t="s">
        <v>151</v>
      </c>
      <c r="E737" s="206"/>
      <c r="F737" s="241" t="s">
        <v>977</v>
      </c>
      <c r="G737" s="206"/>
      <c r="H737" s="242">
        <v>4.545</v>
      </c>
      <c r="I737" s="211"/>
      <c r="J737" s="206"/>
      <c r="K737" s="206"/>
      <c r="L737" s="212"/>
      <c r="M737" s="213"/>
      <c r="N737" s="214"/>
      <c r="O737" s="214"/>
      <c r="P737" s="214"/>
      <c r="Q737" s="214"/>
      <c r="R737" s="214"/>
      <c r="S737" s="214"/>
      <c r="T737" s="215"/>
      <c r="AT737" s="216" t="s">
        <v>151</v>
      </c>
      <c r="AU737" s="216" t="s">
        <v>84</v>
      </c>
      <c r="AV737" s="11" t="s">
        <v>84</v>
      </c>
      <c r="AW737" s="11" t="s">
        <v>6</v>
      </c>
      <c r="AX737" s="11" t="s">
        <v>79</v>
      </c>
      <c r="AY737" s="216" t="s">
        <v>142</v>
      </c>
    </row>
    <row r="738" spans="2:65" s="1" customFormat="1" ht="31.5" customHeight="1">
      <c r="B738" s="42"/>
      <c r="C738" s="193" t="s">
        <v>978</v>
      </c>
      <c r="D738" s="193" t="s">
        <v>144</v>
      </c>
      <c r="E738" s="194" t="s">
        <v>979</v>
      </c>
      <c r="F738" s="195" t="s">
        <v>980</v>
      </c>
      <c r="G738" s="196" t="s">
        <v>195</v>
      </c>
      <c r="H738" s="197">
        <v>4</v>
      </c>
      <c r="I738" s="198"/>
      <c r="J738" s="199">
        <f>ROUND(I738*H738,2)</f>
        <v>0</v>
      </c>
      <c r="K738" s="195" t="s">
        <v>148</v>
      </c>
      <c r="L738" s="62"/>
      <c r="M738" s="200" t="s">
        <v>23</v>
      </c>
      <c r="N738" s="201" t="s">
        <v>45</v>
      </c>
      <c r="O738" s="43"/>
      <c r="P738" s="202">
        <f>O738*H738</f>
        <v>0</v>
      </c>
      <c r="Q738" s="202">
        <v>0.0075</v>
      </c>
      <c r="R738" s="202">
        <f>Q738*H738</f>
        <v>0.03</v>
      </c>
      <c r="S738" s="202">
        <v>0</v>
      </c>
      <c r="T738" s="203">
        <f>S738*H738</f>
        <v>0</v>
      </c>
      <c r="AR738" s="24" t="s">
        <v>236</v>
      </c>
      <c r="AT738" s="24" t="s">
        <v>144</v>
      </c>
      <c r="AU738" s="24" t="s">
        <v>84</v>
      </c>
      <c r="AY738" s="24" t="s">
        <v>142</v>
      </c>
      <c r="BE738" s="204">
        <f>IF(N738="základní",J738,0)</f>
        <v>0</v>
      </c>
      <c r="BF738" s="204">
        <f>IF(N738="snížená",J738,0)</f>
        <v>0</v>
      </c>
      <c r="BG738" s="204">
        <f>IF(N738="zákl. přenesená",J738,0)</f>
        <v>0</v>
      </c>
      <c r="BH738" s="204">
        <f>IF(N738="sníž. přenesená",J738,0)</f>
        <v>0</v>
      </c>
      <c r="BI738" s="204">
        <f>IF(N738="nulová",J738,0)</f>
        <v>0</v>
      </c>
      <c r="BJ738" s="24" t="s">
        <v>79</v>
      </c>
      <c r="BK738" s="204">
        <f>ROUND(I738*H738,2)</f>
        <v>0</v>
      </c>
      <c r="BL738" s="24" t="s">
        <v>236</v>
      </c>
      <c r="BM738" s="24" t="s">
        <v>981</v>
      </c>
    </row>
    <row r="739" spans="2:65" s="1" customFormat="1" ht="22.5" customHeight="1">
      <c r="B739" s="42"/>
      <c r="C739" s="254" t="s">
        <v>982</v>
      </c>
      <c r="D739" s="254" t="s">
        <v>362</v>
      </c>
      <c r="E739" s="255" t="s">
        <v>983</v>
      </c>
      <c r="F739" s="256" t="s">
        <v>984</v>
      </c>
      <c r="G739" s="257" t="s">
        <v>147</v>
      </c>
      <c r="H739" s="258">
        <v>3.6</v>
      </c>
      <c r="I739" s="259"/>
      <c r="J739" s="260">
        <f>ROUND(I739*H739,2)</f>
        <v>0</v>
      </c>
      <c r="K739" s="256" t="s">
        <v>23</v>
      </c>
      <c r="L739" s="261"/>
      <c r="M739" s="262" t="s">
        <v>23</v>
      </c>
      <c r="N739" s="263" t="s">
        <v>45</v>
      </c>
      <c r="O739" s="43"/>
      <c r="P739" s="202">
        <f>O739*H739</f>
        <v>0</v>
      </c>
      <c r="Q739" s="202">
        <v>0.0012</v>
      </c>
      <c r="R739" s="202">
        <f>Q739*H739</f>
        <v>0.00432</v>
      </c>
      <c r="S739" s="202">
        <v>0</v>
      </c>
      <c r="T739" s="203">
        <f>S739*H739</f>
        <v>0</v>
      </c>
      <c r="AR739" s="24" t="s">
        <v>314</v>
      </c>
      <c r="AT739" s="24" t="s">
        <v>362</v>
      </c>
      <c r="AU739" s="24" t="s">
        <v>84</v>
      </c>
      <c r="AY739" s="24" t="s">
        <v>142</v>
      </c>
      <c r="BE739" s="204">
        <f>IF(N739="základní",J739,0)</f>
        <v>0</v>
      </c>
      <c r="BF739" s="204">
        <f>IF(N739="snížená",J739,0)</f>
        <v>0</v>
      </c>
      <c r="BG739" s="204">
        <f>IF(N739="zákl. přenesená",J739,0)</f>
        <v>0</v>
      </c>
      <c r="BH739" s="204">
        <f>IF(N739="sníž. přenesená",J739,0)</f>
        <v>0</v>
      </c>
      <c r="BI739" s="204">
        <f>IF(N739="nulová",J739,0)</f>
        <v>0</v>
      </c>
      <c r="BJ739" s="24" t="s">
        <v>79</v>
      </c>
      <c r="BK739" s="204">
        <f>ROUND(I739*H739,2)</f>
        <v>0</v>
      </c>
      <c r="BL739" s="24" t="s">
        <v>236</v>
      </c>
      <c r="BM739" s="24" t="s">
        <v>985</v>
      </c>
    </row>
    <row r="740" spans="2:51" s="11" customFormat="1" ht="13.5">
      <c r="B740" s="205"/>
      <c r="C740" s="206"/>
      <c r="D740" s="230" t="s">
        <v>151</v>
      </c>
      <c r="E740" s="206"/>
      <c r="F740" s="241" t="s">
        <v>986</v>
      </c>
      <c r="G740" s="206"/>
      <c r="H740" s="242">
        <v>3.6</v>
      </c>
      <c r="I740" s="211"/>
      <c r="J740" s="206"/>
      <c r="K740" s="206"/>
      <c r="L740" s="212"/>
      <c r="M740" s="213"/>
      <c r="N740" s="214"/>
      <c r="O740" s="214"/>
      <c r="P740" s="214"/>
      <c r="Q740" s="214"/>
      <c r="R740" s="214"/>
      <c r="S740" s="214"/>
      <c r="T740" s="215"/>
      <c r="AT740" s="216" t="s">
        <v>151</v>
      </c>
      <c r="AU740" s="216" t="s">
        <v>84</v>
      </c>
      <c r="AV740" s="11" t="s">
        <v>84</v>
      </c>
      <c r="AW740" s="11" t="s">
        <v>6</v>
      </c>
      <c r="AX740" s="11" t="s">
        <v>79</v>
      </c>
      <c r="AY740" s="216" t="s">
        <v>142</v>
      </c>
    </row>
    <row r="741" spans="2:65" s="1" customFormat="1" ht="22.5" customHeight="1">
      <c r="B741" s="42"/>
      <c r="C741" s="193" t="s">
        <v>987</v>
      </c>
      <c r="D741" s="193" t="s">
        <v>144</v>
      </c>
      <c r="E741" s="194" t="s">
        <v>988</v>
      </c>
      <c r="F741" s="195" t="s">
        <v>989</v>
      </c>
      <c r="G741" s="196" t="s">
        <v>195</v>
      </c>
      <c r="H741" s="197">
        <v>13</v>
      </c>
      <c r="I741" s="198"/>
      <c r="J741" s="199">
        <f>ROUND(I741*H741,2)</f>
        <v>0</v>
      </c>
      <c r="K741" s="195" t="s">
        <v>148</v>
      </c>
      <c r="L741" s="62"/>
      <c r="M741" s="200" t="s">
        <v>23</v>
      </c>
      <c r="N741" s="201" t="s">
        <v>45</v>
      </c>
      <c r="O741" s="43"/>
      <c r="P741" s="202">
        <f>O741*H741</f>
        <v>0</v>
      </c>
      <c r="Q741" s="202">
        <v>0.00111</v>
      </c>
      <c r="R741" s="202">
        <f>Q741*H741</f>
        <v>0.014430000000000002</v>
      </c>
      <c r="S741" s="202">
        <v>0</v>
      </c>
      <c r="T741" s="203">
        <f>S741*H741</f>
        <v>0</v>
      </c>
      <c r="AR741" s="24" t="s">
        <v>236</v>
      </c>
      <c r="AT741" s="24" t="s">
        <v>144</v>
      </c>
      <c r="AU741" s="24" t="s">
        <v>84</v>
      </c>
      <c r="AY741" s="24" t="s">
        <v>142</v>
      </c>
      <c r="BE741" s="204">
        <f>IF(N741="základní",J741,0)</f>
        <v>0</v>
      </c>
      <c r="BF741" s="204">
        <f>IF(N741="snížená",J741,0)</f>
        <v>0</v>
      </c>
      <c r="BG741" s="204">
        <f>IF(N741="zákl. přenesená",J741,0)</f>
        <v>0</v>
      </c>
      <c r="BH741" s="204">
        <f>IF(N741="sníž. přenesená",J741,0)</f>
        <v>0</v>
      </c>
      <c r="BI741" s="204">
        <f>IF(N741="nulová",J741,0)</f>
        <v>0</v>
      </c>
      <c r="BJ741" s="24" t="s">
        <v>79</v>
      </c>
      <c r="BK741" s="204">
        <f>ROUND(I741*H741,2)</f>
        <v>0</v>
      </c>
      <c r="BL741" s="24" t="s">
        <v>236</v>
      </c>
      <c r="BM741" s="24" t="s">
        <v>990</v>
      </c>
    </row>
    <row r="742" spans="2:51" s="11" customFormat="1" ht="13.5">
      <c r="B742" s="205"/>
      <c r="C742" s="206"/>
      <c r="D742" s="230" t="s">
        <v>151</v>
      </c>
      <c r="E742" s="240" t="s">
        <v>23</v>
      </c>
      <c r="F742" s="241" t="s">
        <v>991</v>
      </c>
      <c r="G742" s="206"/>
      <c r="H742" s="242">
        <v>13</v>
      </c>
      <c r="I742" s="211"/>
      <c r="J742" s="206"/>
      <c r="K742" s="206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151</v>
      </c>
      <c r="AU742" s="216" t="s">
        <v>84</v>
      </c>
      <c r="AV742" s="11" t="s">
        <v>84</v>
      </c>
      <c r="AW742" s="11" t="s">
        <v>38</v>
      </c>
      <c r="AX742" s="11" t="s">
        <v>79</v>
      </c>
      <c r="AY742" s="216" t="s">
        <v>142</v>
      </c>
    </row>
    <row r="743" spans="2:65" s="1" customFormat="1" ht="22.5" customHeight="1">
      <c r="B743" s="42"/>
      <c r="C743" s="193" t="s">
        <v>992</v>
      </c>
      <c r="D743" s="193" t="s">
        <v>144</v>
      </c>
      <c r="E743" s="194" t="s">
        <v>993</v>
      </c>
      <c r="F743" s="195" t="s">
        <v>994</v>
      </c>
      <c r="G743" s="196" t="s">
        <v>195</v>
      </c>
      <c r="H743" s="197">
        <v>13</v>
      </c>
      <c r="I743" s="198"/>
      <c r="J743" s="199">
        <f>ROUND(I743*H743,2)</f>
        <v>0</v>
      </c>
      <c r="K743" s="195" t="s">
        <v>148</v>
      </c>
      <c r="L743" s="62"/>
      <c r="M743" s="200" t="s">
        <v>23</v>
      </c>
      <c r="N743" s="201" t="s">
        <v>45</v>
      </c>
      <c r="O743" s="43"/>
      <c r="P743" s="202">
        <f>O743*H743</f>
        <v>0</v>
      </c>
      <c r="Q743" s="202">
        <v>0.00111</v>
      </c>
      <c r="R743" s="202">
        <f>Q743*H743</f>
        <v>0.014430000000000002</v>
      </c>
      <c r="S743" s="202">
        <v>0</v>
      </c>
      <c r="T743" s="203">
        <f>S743*H743</f>
        <v>0</v>
      </c>
      <c r="AR743" s="24" t="s">
        <v>236</v>
      </c>
      <c r="AT743" s="24" t="s">
        <v>144</v>
      </c>
      <c r="AU743" s="24" t="s">
        <v>84</v>
      </c>
      <c r="AY743" s="24" t="s">
        <v>142</v>
      </c>
      <c r="BE743" s="204">
        <f>IF(N743="základní",J743,0)</f>
        <v>0</v>
      </c>
      <c r="BF743" s="204">
        <f>IF(N743="snížená",J743,0)</f>
        <v>0</v>
      </c>
      <c r="BG743" s="204">
        <f>IF(N743="zákl. přenesená",J743,0)</f>
        <v>0</v>
      </c>
      <c r="BH743" s="204">
        <f>IF(N743="sníž. přenesená",J743,0)</f>
        <v>0</v>
      </c>
      <c r="BI743" s="204">
        <f>IF(N743="nulová",J743,0)</f>
        <v>0</v>
      </c>
      <c r="BJ743" s="24" t="s">
        <v>79</v>
      </c>
      <c r="BK743" s="204">
        <f>ROUND(I743*H743,2)</f>
        <v>0</v>
      </c>
      <c r="BL743" s="24" t="s">
        <v>236</v>
      </c>
      <c r="BM743" s="24" t="s">
        <v>995</v>
      </c>
    </row>
    <row r="744" spans="2:51" s="11" customFormat="1" ht="13.5">
      <c r="B744" s="205"/>
      <c r="C744" s="206"/>
      <c r="D744" s="230" t="s">
        <v>151</v>
      </c>
      <c r="E744" s="240" t="s">
        <v>23</v>
      </c>
      <c r="F744" s="241" t="s">
        <v>996</v>
      </c>
      <c r="G744" s="206"/>
      <c r="H744" s="242">
        <v>13</v>
      </c>
      <c r="I744" s="211"/>
      <c r="J744" s="206"/>
      <c r="K744" s="206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151</v>
      </c>
      <c r="AU744" s="216" t="s">
        <v>84</v>
      </c>
      <c r="AV744" s="11" t="s">
        <v>84</v>
      </c>
      <c r="AW744" s="11" t="s">
        <v>38</v>
      </c>
      <c r="AX744" s="11" t="s">
        <v>79</v>
      </c>
      <c r="AY744" s="216" t="s">
        <v>142</v>
      </c>
    </row>
    <row r="745" spans="2:65" s="1" customFormat="1" ht="22.5" customHeight="1">
      <c r="B745" s="42"/>
      <c r="C745" s="193" t="s">
        <v>997</v>
      </c>
      <c r="D745" s="193" t="s">
        <v>144</v>
      </c>
      <c r="E745" s="194" t="s">
        <v>998</v>
      </c>
      <c r="F745" s="195" t="s">
        <v>999</v>
      </c>
      <c r="G745" s="196" t="s">
        <v>195</v>
      </c>
      <c r="H745" s="197">
        <v>40</v>
      </c>
      <c r="I745" s="198"/>
      <c r="J745" s="199">
        <f>ROUND(I745*H745,2)</f>
        <v>0</v>
      </c>
      <c r="K745" s="195" t="s">
        <v>148</v>
      </c>
      <c r="L745" s="62"/>
      <c r="M745" s="200" t="s">
        <v>23</v>
      </c>
      <c r="N745" s="201" t="s">
        <v>45</v>
      </c>
      <c r="O745" s="43"/>
      <c r="P745" s="202">
        <f>O745*H745</f>
        <v>0</v>
      </c>
      <c r="Q745" s="202">
        <v>0.00278</v>
      </c>
      <c r="R745" s="202">
        <f>Q745*H745</f>
        <v>0.1112</v>
      </c>
      <c r="S745" s="202">
        <v>0</v>
      </c>
      <c r="T745" s="203">
        <f>S745*H745</f>
        <v>0</v>
      </c>
      <c r="AR745" s="24" t="s">
        <v>236</v>
      </c>
      <c r="AT745" s="24" t="s">
        <v>144</v>
      </c>
      <c r="AU745" s="24" t="s">
        <v>84</v>
      </c>
      <c r="AY745" s="24" t="s">
        <v>142</v>
      </c>
      <c r="BE745" s="204">
        <f>IF(N745="základní",J745,0)</f>
        <v>0</v>
      </c>
      <c r="BF745" s="204">
        <f>IF(N745="snížená",J745,0)</f>
        <v>0</v>
      </c>
      <c r="BG745" s="204">
        <f>IF(N745="zákl. přenesená",J745,0)</f>
        <v>0</v>
      </c>
      <c r="BH745" s="204">
        <f>IF(N745="sníž. přenesená",J745,0)</f>
        <v>0</v>
      </c>
      <c r="BI745" s="204">
        <f>IF(N745="nulová",J745,0)</f>
        <v>0</v>
      </c>
      <c r="BJ745" s="24" t="s">
        <v>79</v>
      </c>
      <c r="BK745" s="204">
        <f>ROUND(I745*H745,2)</f>
        <v>0</v>
      </c>
      <c r="BL745" s="24" t="s">
        <v>236</v>
      </c>
      <c r="BM745" s="24" t="s">
        <v>1000</v>
      </c>
    </row>
    <row r="746" spans="2:51" s="11" customFormat="1" ht="13.5">
      <c r="B746" s="205"/>
      <c r="C746" s="206"/>
      <c r="D746" s="230" t="s">
        <v>151</v>
      </c>
      <c r="E746" s="240" t="s">
        <v>23</v>
      </c>
      <c r="F746" s="241" t="s">
        <v>1001</v>
      </c>
      <c r="G746" s="206"/>
      <c r="H746" s="242">
        <v>40</v>
      </c>
      <c r="I746" s="211"/>
      <c r="J746" s="206"/>
      <c r="K746" s="206"/>
      <c r="L746" s="212"/>
      <c r="M746" s="213"/>
      <c r="N746" s="214"/>
      <c r="O746" s="214"/>
      <c r="P746" s="214"/>
      <c r="Q746" s="214"/>
      <c r="R746" s="214"/>
      <c r="S746" s="214"/>
      <c r="T746" s="215"/>
      <c r="AT746" s="216" t="s">
        <v>151</v>
      </c>
      <c r="AU746" s="216" t="s">
        <v>84</v>
      </c>
      <c r="AV746" s="11" t="s">
        <v>84</v>
      </c>
      <c r="AW746" s="11" t="s">
        <v>38</v>
      </c>
      <c r="AX746" s="11" t="s">
        <v>79</v>
      </c>
      <c r="AY746" s="216" t="s">
        <v>142</v>
      </c>
    </row>
    <row r="747" spans="2:65" s="1" customFormat="1" ht="22.5" customHeight="1">
      <c r="B747" s="42"/>
      <c r="C747" s="193" t="s">
        <v>1002</v>
      </c>
      <c r="D747" s="193" t="s">
        <v>144</v>
      </c>
      <c r="E747" s="194" t="s">
        <v>1003</v>
      </c>
      <c r="F747" s="195" t="s">
        <v>1004</v>
      </c>
      <c r="G747" s="196" t="s">
        <v>195</v>
      </c>
      <c r="H747" s="197">
        <v>13</v>
      </c>
      <c r="I747" s="198"/>
      <c r="J747" s="199">
        <f>ROUND(I747*H747,2)</f>
        <v>0</v>
      </c>
      <c r="K747" s="195" t="s">
        <v>148</v>
      </c>
      <c r="L747" s="62"/>
      <c r="M747" s="200" t="s">
        <v>23</v>
      </c>
      <c r="N747" s="201" t="s">
        <v>45</v>
      </c>
      <c r="O747" s="43"/>
      <c r="P747" s="202">
        <f>O747*H747</f>
        <v>0</v>
      </c>
      <c r="Q747" s="202">
        <v>0.00278</v>
      </c>
      <c r="R747" s="202">
        <f>Q747*H747</f>
        <v>0.03614</v>
      </c>
      <c r="S747" s="202">
        <v>0</v>
      </c>
      <c r="T747" s="203">
        <f>S747*H747</f>
        <v>0</v>
      </c>
      <c r="AR747" s="24" t="s">
        <v>236</v>
      </c>
      <c r="AT747" s="24" t="s">
        <v>144</v>
      </c>
      <c r="AU747" s="24" t="s">
        <v>84</v>
      </c>
      <c r="AY747" s="24" t="s">
        <v>142</v>
      </c>
      <c r="BE747" s="204">
        <f>IF(N747="základní",J747,0)</f>
        <v>0</v>
      </c>
      <c r="BF747" s="204">
        <f>IF(N747="snížená",J747,0)</f>
        <v>0</v>
      </c>
      <c r="BG747" s="204">
        <f>IF(N747="zákl. přenesená",J747,0)</f>
        <v>0</v>
      </c>
      <c r="BH747" s="204">
        <f>IF(N747="sníž. přenesená",J747,0)</f>
        <v>0</v>
      </c>
      <c r="BI747" s="204">
        <f>IF(N747="nulová",J747,0)</f>
        <v>0</v>
      </c>
      <c r="BJ747" s="24" t="s">
        <v>79</v>
      </c>
      <c r="BK747" s="204">
        <f>ROUND(I747*H747,2)</f>
        <v>0</v>
      </c>
      <c r="BL747" s="24" t="s">
        <v>236</v>
      </c>
      <c r="BM747" s="24" t="s">
        <v>1005</v>
      </c>
    </row>
    <row r="748" spans="2:51" s="11" customFormat="1" ht="13.5">
      <c r="B748" s="205"/>
      <c r="C748" s="206"/>
      <c r="D748" s="230" t="s">
        <v>151</v>
      </c>
      <c r="E748" s="240" t="s">
        <v>23</v>
      </c>
      <c r="F748" s="241" t="s">
        <v>996</v>
      </c>
      <c r="G748" s="206"/>
      <c r="H748" s="242">
        <v>13</v>
      </c>
      <c r="I748" s="211"/>
      <c r="J748" s="206"/>
      <c r="K748" s="206"/>
      <c r="L748" s="212"/>
      <c r="M748" s="213"/>
      <c r="N748" s="214"/>
      <c r="O748" s="214"/>
      <c r="P748" s="214"/>
      <c r="Q748" s="214"/>
      <c r="R748" s="214"/>
      <c r="S748" s="214"/>
      <c r="T748" s="215"/>
      <c r="AT748" s="216" t="s">
        <v>151</v>
      </c>
      <c r="AU748" s="216" t="s">
        <v>84</v>
      </c>
      <c r="AV748" s="11" t="s">
        <v>84</v>
      </c>
      <c r="AW748" s="11" t="s">
        <v>38</v>
      </c>
      <c r="AX748" s="11" t="s">
        <v>79</v>
      </c>
      <c r="AY748" s="216" t="s">
        <v>142</v>
      </c>
    </row>
    <row r="749" spans="2:65" s="1" customFormat="1" ht="31.5" customHeight="1">
      <c r="B749" s="42"/>
      <c r="C749" s="193" t="s">
        <v>1006</v>
      </c>
      <c r="D749" s="193" t="s">
        <v>144</v>
      </c>
      <c r="E749" s="194" t="s">
        <v>1007</v>
      </c>
      <c r="F749" s="195" t="s">
        <v>1008</v>
      </c>
      <c r="G749" s="196" t="s">
        <v>147</v>
      </c>
      <c r="H749" s="197">
        <v>498.341</v>
      </c>
      <c r="I749" s="198"/>
      <c r="J749" s="199">
        <f>ROUND(I749*H749,2)</f>
        <v>0</v>
      </c>
      <c r="K749" s="195" t="s">
        <v>23</v>
      </c>
      <c r="L749" s="62"/>
      <c r="M749" s="200" t="s">
        <v>23</v>
      </c>
      <c r="N749" s="201" t="s">
        <v>45</v>
      </c>
      <c r="O749" s="43"/>
      <c r="P749" s="202">
        <f>O749*H749</f>
        <v>0</v>
      </c>
      <c r="Q749" s="202">
        <v>0.00028</v>
      </c>
      <c r="R749" s="202">
        <f>Q749*H749</f>
        <v>0.13953548</v>
      </c>
      <c r="S749" s="202">
        <v>0</v>
      </c>
      <c r="T749" s="203">
        <f>S749*H749</f>
        <v>0</v>
      </c>
      <c r="AR749" s="24" t="s">
        <v>236</v>
      </c>
      <c r="AT749" s="24" t="s">
        <v>144</v>
      </c>
      <c r="AU749" s="24" t="s">
        <v>84</v>
      </c>
      <c r="AY749" s="24" t="s">
        <v>142</v>
      </c>
      <c r="BE749" s="204">
        <f>IF(N749="základní",J749,0)</f>
        <v>0</v>
      </c>
      <c r="BF749" s="204">
        <f>IF(N749="snížená",J749,0)</f>
        <v>0</v>
      </c>
      <c r="BG749" s="204">
        <f>IF(N749="zákl. přenesená",J749,0)</f>
        <v>0</v>
      </c>
      <c r="BH749" s="204">
        <f>IF(N749="sníž. přenesená",J749,0)</f>
        <v>0</v>
      </c>
      <c r="BI749" s="204">
        <f>IF(N749="nulová",J749,0)</f>
        <v>0</v>
      </c>
      <c r="BJ749" s="24" t="s">
        <v>79</v>
      </c>
      <c r="BK749" s="204">
        <f>ROUND(I749*H749,2)</f>
        <v>0</v>
      </c>
      <c r="BL749" s="24" t="s">
        <v>236</v>
      </c>
      <c r="BM749" s="24" t="s">
        <v>1009</v>
      </c>
    </row>
    <row r="750" spans="2:51" s="14" customFormat="1" ht="13.5">
      <c r="B750" s="243"/>
      <c r="C750" s="244"/>
      <c r="D750" s="207" t="s">
        <v>151</v>
      </c>
      <c r="E750" s="245" t="s">
        <v>23</v>
      </c>
      <c r="F750" s="246" t="s">
        <v>1010</v>
      </c>
      <c r="G750" s="244"/>
      <c r="H750" s="247" t="s">
        <v>23</v>
      </c>
      <c r="I750" s="248"/>
      <c r="J750" s="244"/>
      <c r="K750" s="244"/>
      <c r="L750" s="249"/>
      <c r="M750" s="250"/>
      <c r="N750" s="251"/>
      <c r="O750" s="251"/>
      <c r="P750" s="251"/>
      <c r="Q750" s="251"/>
      <c r="R750" s="251"/>
      <c r="S750" s="251"/>
      <c r="T750" s="252"/>
      <c r="AT750" s="253" t="s">
        <v>151</v>
      </c>
      <c r="AU750" s="253" t="s">
        <v>84</v>
      </c>
      <c r="AV750" s="14" t="s">
        <v>79</v>
      </c>
      <c r="AW750" s="14" t="s">
        <v>38</v>
      </c>
      <c r="AX750" s="14" t="s">
        <v>74</v>
      </c>
      <c r="AY750" s="253" t="s">
        <v>142</v>
      </c>
    </row>
    <row r="751" spans="2:51" s="11" customFormat="1" ht="13.5">
      <c r="B751" s="205"/>
      <c r="C751" s="206"/>
      <c r="D751" s="207" t="s">
        <v>151</v>
      </c>
      <c r="E751" s="208" t="s">
        <v>23</v>
      </c>
      <c r="F751" s="209" t="s">
        <v>1011</v>
      </c>
      <c r="G751" s="206"/>
      <c r="H751" s="210">
        <v>495.384</v>
      </c>
      <c r="I751" s="211"/>
      <c r="J751" s="206"/>
      <c r="K751" s="206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151</v>
      </c>
      <c r="AU751" s="216" t="s">
        <v>84</v>
      </c>
      <c r="AV751" s="11" t="s">
        <v>84</v>
      </c>
      <c r="AW751" s="11" t="s">
        <v>38</v>
      </c>
      <c r="AX751" s="11" t="s">
        <v>74</v>
      </c>
      <c r="AY751" s="216" t="s">
        <v>142</v>
      </c>
    </row>
    <row r="752" spans="2:51" s="14" customFormat="1" ht="13.5">
      <c r="B752" s="243"/>
      <c r="C752" s="244"/>
      <c r="D752" s="207" t="s">
        <v>151</v>
      </c>
      <c r="E752" s="245" t="s">
        <v>23</v>
      </c>
      <c r="F752" s="246" t="s">
        <v>1012</v>
      </c>
      <c r="G752" s="244"/>
      <c r="H752" s="247" t="s">
        <v>23</v>
      </c>
      <c r="I752" s="248"/>
      <c r="J752" s="244"/>
      <c r="K752" s="244"/>
      <c r="L752" s="249"/>
      <c r="M752" s="250"/>
      <c r="N752" s="251"/>
      <c r="O752" s="251"/>
      <c r="P752" s="251"/>
      <c r="Q752" s="251"/>
      <c r="R752" s="251"/>
      <c r="S752" s="251"/>
      <c r="T752" s="252"/>
      <c r="AT752" s="253" t="s">
        <v>151</v>
      </c>
      <c r="AU752" s="253" t="s">
        <v>84</v>
      </c>
      <c r="AV752" s="14" t="s">
        <v>79</v>
      </c>
      <c r="AW752" s="14" t="s">
        <v>38</v>
      </c>
      <c r="AX752" s="14" t="s">
        <v>74</v>
      </c>
      <c r="AY752" s="253" t="s">
        <v>142</v>
      </c>
    </row>
    <row r="753" spans="2:51" s="11" customFormat="1" ht="13.5">
      <c r="B753" s="205"/>
      <c r="C753" s="206"/>
      <c r="D753" s="207" t="s">
        <v>151</v>
      </c>
      <c r="E753" s="208" t="s">
        <v>23</v>
      </c>
      <c r="F753" s="209" t="s">
        <v>1013</v>
      </c>
      <c r="G753" s="206"/>
      <c r="H753" s="210">
        <v>2.957</v>
      </c>
      <c r="I753" s="211"/>
      <c r="J753" s="206"/>
      <c r="K753" s="206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151</v>
      </c>
      <c r="AU753" s="216" t="s">
        <v>84</v>
      </c>
      <c r="AV753" s="11" t="s">
        <v>84</v>
      </c>
      <c r="AW753" s="11" t="s">
        <v>38</v>
      </c>
      <c r="AX753" s="11" t="s">
        <v>74</v>
      </c>
      <c r="AY753" s="216" t="s">
        <v>142</v>
      </c>
    </row>
    <row r="754" spans="2:51" s="13" customFormat="1" ht="13.5">
      <c r="B754" s="228"/>
      <c r="C754" s="229"/>
      <c r="D754" s="230" t="s">
        <v>151</v>
      </c>
      <c r="E754" s="231" t="s">
        <v>23</v>
      </c>
      <c r="F754" s="232" t="s">
        <v>158</v>
      </c>
      <c r="G754" s="229"/>
      <c r="H754" s="233">
        <v>498.341</v>
      </c>
      <c r="I754" s="234"/>
      <c r="J754" s="229"/>
      <c r="K754" s="229"/>
      <c r="L754" s="235"/>
      <c r="M754" s="236"/>
      <c r="N754" s="237"/>
      <c r="O754" s="237"/>
      <c r="P754" s="237"/>
      <c r="Q754" s="237"/>
      <c r="R754" s="237"/>
      <c r="S754" s="237"/>
      <c r="T754" s="238"/>
      <c r="AT754" s="239" t="s">
        <v>151</v>
      </c>
      <c r="AU754" s="239" t="s">
        <v>84</v>
      </c>
      <c r="AV754" s="13" t="s">
        <v>149</v>
      </c>
      <c r="AW754" s="13" t="s">
        <v>38</v>
      </c>
      <c r="AX754" s="13" t="s">
        <v>79</v>
      </c>
      <c r="AY754" s="239" t="s">
        <v>142</v>
      </c>
    </row>
    <row r="755" spans="2:65" s="1" customFormat="1" ht="31.5" customHeight="1">
      <c r="B755" s="42"/>
      <c r="C755" s="254" t="s">
        <v>1014</v>
      </c>
      <c r="D755" s="254" t="s">
        <v>362</v>
      </c>
      <c r="E755" s="255" t="s">
        <v>974</v>
      </c>
      <c r="F755" s="256" t="s">
        <v>975</v>
      </c>
      <c r="G755" s="257" t="s">
        <v>147</v>
      </c>
      <c r="H755" s="258">
        <v>573.092</v>
      </c>
      <c r="I755" s="259"/>
      <c r="J755" s="260">
        <f>ROUND(I755*H755,2)</f>
        <v>0</v>
      </c>
      <c r="K755" s="256" t="s">
        <v>23</v>
      </c>
      <c r="L755" s="261"/>
      <c r="M755" s="262" t="s">
        <v>23</v>
      </c>
      <c r="N755" s="263" t="s">
        <v>45</v>
      </c>
      <c r="O755" s="43"/>
      <c r="P755" s="202">
        <f>O755*H755</f>
        <v>0</v>
      </c>
      <c r="Q755" s="202">
        <v>0.00224</v>
      </c>
      <c r="R755" s="202">
        <f>Q755*H755</f>
        <v>1.2837260799999999</v>
      </c>
      <c r="S755" s="202">
        <v>0</v>
      </c>
      <c r="T755" s="203">
        <f>S755*H755</f>
        <v>0</v>
      </c>
      <c r="AR755" s="24" t="s">
        <v>314</v>
      </c>
      <c r="AT755" s="24" t="s">
        <v>362</v>
      </c>
      <c r="AU755" s="24" t="s">
        <v>84</v>
      </c>
      <c r="AY755" s="24" t="s">
        <v>142</v>
      </c>
      <c r="BE755" s="204">
        <f>IF(N755="základní",J755,0)</f>
        <v>0</v>
      </c>
      <c r="BF755" s="204">
        <f>IF(N755="snížená",J755,0)</f>
        <v>0</v>
      </c>
      <c r="BG755" s="204">
        <f>IF(N755="zákl. přenesená",J755,0)</f>
        <v>0</v>
      </c>
      <c r="BH755" s="204">
        <f>IF(N755="sníž. přenesená",J755,0)</f>
        <v>0</v>
      </c>
      <c r="BI755" s="204">
        <f>IF(N755="nulová",J755,0)</f>
        <v>0</v>
      </c>
      <c r="BJ755" s="24" t="s">
        <v>79</v>
      </c>
      <c r="BK755" s="204">
        <f>ROUND(I755*H755,2)</f>
        <v>0</v>
      </c>
      <c r="BL755" s="24" t="s">
        <v>236</v>
      </c>
      <c r="BM755" s="24" t="s">
        <v>1015</v>
      </c>
    </row>
    <row r="756" spans="2:51" s="11" customFormat="1" ht="13.5">
      <c r="B756" s="205"/>
      <c r="C756" s="206"/>
      <c r="D756" s="230" t="s">
        <v>151</v>
      </c>
      <c r="E756" s="206"/>
      <c r="F756" s="241" t="s">
        <v>1016</v>
      </c>
      <c r="G756" s="206"/>
      <c r="H756" s="242">
        <v>573.092</v>
      </c>
      <c r="I756" s="211"/>
      <c r="J756" s="206"/>
      <c r="K756" s="206"/>
      <c r="L756" s="212"/>
      <c r="M756" s="213"/>
      <c r="N756" s="214"/>
      <c r="O756" s="214"/>
      <c r="P756" s="214"/>
      <c r="Q756" s="214"/>
      <c r="R756" s="214"/>
      <c r="S756" s="214"/>
      <c r="T756" s="215"/>
      <c r="AT756" s="216" t="s">
        <v>151</v>
      </c>
      <c r="AU756" s="216" t="s">
        <v>84</v>
      </c>
      <c r="AV756" s="11" t="s">
        <v>84</v>
      </c>
      <c r="AW756" s="11" t="s">
        <v>6</v>
      </c>
      <c r="AX756" s="11" t="s">
        <v>79</v>
      </c>
      <c r="AY756" s="216" t="s">
        <v>142</v>
      </c>
    </row>
    <row r="757" spans="2:65" s="1" customFormat="1" ht="22.5" customHeight="1">
      <c r="B757" s="42"/>
      <c r="C757" s="193" t="s">
        <v>1017</v>
      </c>
      <c r="D757" s="193" t="s">
        <v>144</v>
      </c>
      <c r="E757" s="194" t="s">
        <v>1018</v>
      </c>
      <c r="F757" s="195" t="s">
        <v>1019</v>
      </c>
      <c r="G757" s="196" t="s">
        <v>147</v>
      </c>
      <c r="H757" s="197">
        <v>502.283</v>
      </c>
      <c r="I757" s="198"/>
      <c r="J757" s="199">
        <f>ROUND(I757*H757,2)</f>
        <v>0</v>
      </c>
      <c r="K757" s="195" t="s">
        <v>148</v>
      </c>
      <c r="L757" s="62"/>
      <c r="M757" s="200" t="s">
        <v>23</v>
      </c>
      <c r="N757" s="201" t="s">
        <v>45</v>
      </c>
      <c r="O757" s="43"/>
      <c r="P757" s="202">
        <f>O757*H757</f>
        <v>0</v>
      </c>
      <c r="Q757" s="202">
        <v>0</v>
      </c>
      <c r="R757" s="202">
        <f>Q757*H757</f>
        <v>0</v>
      </c>
      <c r="S757" s="202">
        <v>0</v>
      </c>
      <c r="T757" s="203">
        <f>S757*H757</f>
        <v>0</v>
      </c>
      <c r="AR757" s="24" t="s">
        <v>236</v>
      </c>
      <c r="AT757" s="24" t="s">
        <v>144</v>
      </c>
      <c r="AU757" s="24" t="s">
        <v>84</v>
      </c>
      <c r="AY757" s="24" t="s">
        <v>142</v>
      </c>
      <c r="BE757" s="204">
        <f>IF(N757="základní",J757,0)</f>
        <v>0</v>
      </c>
      <c r="BF757" s="204">
        <f>IF(N757="snížená",J757,0)</f>
        <v>0</v>
      </c>
      <c r="BG757" s="204">
        <f>IF(N757="zákl. přenesená",J757,0)</f>
        <v>0</v>
      </c>
      <c r="BH757" s="204">
        <f>IF(N757="sníž. přenesená",J757,0)</f>
        <v>0</v>
      </c>
      <c r="BI757" s="204">
        <f>IF(N757="nulová",J757,0)</f>
        <v>0</v>
      </c>
      <c r="BJ757" s="24" t="s">
        <v>79</v>
      </c>
      <c r="BK757" s="204">
        <f>ROUND(I757*H757,2)</f>
        <v>0</v>
      </c>
      <c r="BL757" s="24" t="s">
        <v>236</v>
      </c>
      <c r="BM757" s="24" t="s">
        <v>1020</v>
      </c>
    </row>
    <row r="758" spans="2:51" s="14" customFormat="1" ht="13.5">
      <c r="B758" s="243"/>
      <c r="C758" s="244"/>
      <c r="D758" s="207" t="s">
        <v>151</v>
      </c>
      <c r="E758" s="245" t="s">
        <v>23</v>
      </c>
      <c r="F758" s="246" t="s">
        <v>1010</v>
      </c>
      <c r="G758" s="244"/>
      <c r="H758" s="247" t="s">
        <v>23</v>
      </c>
      <c r="I758" s="248"/>
      <c r="J758" s="244"/>
      <c r="K758" s="244"/>
      <c r="L758" s="249"/>
      <c r="M758" s="250"/>
      <c r="N758" s="251"/>
      <c r="O758" s="251"/>
      <c r="P758" s="251"/>
      <c r="Q758" s="251"/>
      <c r="R758" s="251"/>
      <c r="S758" s="251"/>
      <c r="T758" s="252"/>
      <c r="AT758" s="253" t="s">
        <v>151</v>
      </c>
      <c r="AU758" s="253" t="s">
        <v>84</v>
      </c>
      <c r="AV758" s="14" t="s">
        <v>79</v>
      </c>
      <c r="AW758" s="14" t="s">
        <v>38</v>
      </c>
      <c r="AX758" s="14" t="s">
        <v>74</v>
      </c>
      <c r="AY758" s="253" t="s">
        <v>142</v>
      </c>
    </row>
    <row r="759" spans="2:51" s="11" customFormat="1" ht="13.5">
      <c r="B759" s="205"/>
      <c r="C759" s="206"/>
      <c r="D759" s="207" t="s">
        <v>151</v>
      </c>
      <c r="E759" s="208" t="s">
        <v>23</v>
      </c>
      <c r="F759" s="209" t="s">
        <v>1011</v>
      </c>
      <c r="G759" s="206"/>
      <c r="H759" s="210">
        <v>495.384</v>
      </c>
      <c r="I759" s="211"/>
      <c r="J759" s="206"/>
      <c r="K759" s="206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151</v>
      </c>
      <c r="AU759" s="216" t="s">
        <v>84</v>
      </c>
      <c r="AV759" s="11" t="s">
        <v>84</v>
      </c>
      <c r="AW759" s="11" t="s">
        <v>38</v>
      </c>
      <c r="AX759" s="11" t="s">
        <v>74</v>
      </c>
      <c r="AY759" s="216" t="s">
        <v>142</v>
      </c>
    </row>
    <row r="760" spans="2:51" s="14" customFormat="1" ht="13.5">
      <c r="B760" s="243"/>
      <c r="C760" s="244"/>
      <c r="D760" s="207" t="s">
        <v>151</v>
      </c>
      <c r="E760" s="245" t="s">
        <v>23</v>
      </c>
      <c r="F760" s="246" t="s">
        <v>1012</v>
      </c>
      <c r="G760" s="244"/>
      <c r="H760" s="247" t="s">
        <v>23</v>
      </c>
      <c r="I760" s="248"/>
      <c r="J760" s="244"/>
      <c r="K760" s="244"/>
      <c r="L760" s="249"/>
      <c r="M760" s="250"/>
      <c r="N760" s="251"/>
      <c r="O760" s="251"/>
      <c r="P760" s="251"/>
      <c r="Q760" s="251"/>
      <c r="R760" s="251"/>
      <c r="S760" s="251"/>
      <c r="T760" s="252"/>
      <c r="AT760" s="253" t="s">
        <v>151</v>
      </c>
      <c r="AU760" s="253" t="s">
        <v>84</v>
      </c>
      <c r="AV760" s="14" t="s">
        <v>79</v>
      </c>
      <c r="AW760" s="14" t="s">
        <v>38</v>
      </c>
      <c r="AX760" s="14" t="s">
        <v>74</v>
      </c>
      <c r="AY760" s="253" t="s">
        <v>142</v>
      </c>
    </row>
    <row r="761" spans="2:51" s="11" customFormat="1" ht="13.5">
      <c r="B761" s="205"/>
      <c r="C761" s="206"/>
      <c r="D761" s="207" t="s">
        <v>151</v>
      </c>
      <c r="E761" s="208" t="s">
        <v>23</v>
      </c>
      <c r="F761" s="209" t="s">
        <v>1021</v>
      </c>
      <c r="G761" s="206"/>
      <c r="H761" s="210">
        <v>6.899</v>
      </c>
      <c r="I761" s="211"/>
      <c r="J761" s="206"/>
      <c r="K761" s="206"/>
      <c r="L761" s="212"/>
      <c r="M761" s="213"/>
      <c r="N761" s="214"/>
      <c r="O761" s="214"/>
      <c r="P761" s="214"/>
      <c r="Q761" s="214"/>
      <c r="R761" s="214"/>
      <c r="S761" s="214"/>
      <c r="T761" s="215"/>
      <c r="AT761" s="216" t="s">
        <v>151</v>
      </c>
      <c r="AU761" s="216" t="s">
        <v>84</v>
      </c>
      <c r="AV761" s="11" t="s">
        <v>84</v>
      </c>
      <c r="AW761" s="11" t="s">
        <v>38</v>
      </c>
      <c r="AX761" s="11" t="s">
        <v>74</v>
      </c>
      <c r="AY761" s="216" t="s">
        <v>142</v>
      </c>
    </row>
    <row r="762" spans="2:51" s="13" customFormat="1" ht="13.5">
      <c r="B762" s="228"/>
      <c r="C762" s="229"/>
      <c r="D762" s="230" t="s">
        <v>151</v>
      </c>
      <c r="E762" s="231" t="s">
        <v>23</v>
      </c>
      <c r="F762" s="232" t="s">
        <v>158</v>
      </c>
      <c r="G762" s="229"/>
      <c r="H762" s="233">
        <v>502.283</v>
      </c>
      <c r="I762" s="234"/>
      <c r="J762" s="229"/>
      <c r="K762" s="229"/>
      <c r="L762" s="235"/>
      <c r="M762" s="236"/>
      <c r="N762" s="237"/>
      <c r="O762" s="237"/>
      <c r="P762" s="237"/>
      <c r="Q762" s="237"/>
      <c r="R762" s="237"/>
      <c r="S762" s="237"/>
      <c r="T762" s="238"/>
      <c r="AT762" s="239" t="s">
        <v>151</v>
      </c>
      <c r="AU762" s="239" t="s">
        <v>84</v>
      </c>
      <c r="AV762" s="13" t="s">
        <v>149</v>
      </c>
      <c r="AW762" s="13" t="s">
        <v>38</v>
      </c>
      <c r="AX762" s="13" t="s">
        <v>79</v>
      </c>
      <c r="AY762" s="239" t="s">
        <v>142</v>
      </c>
    </row>
    <row r="763" spans="2:65" s="1" customFormat="1" ht="22.5" customHeight="1">
      <c r="B763" s="42"/>
      <c r="C763" s="254" t="s">
        <v>1022</v>
      </c>
      <c r="D763" s="254" t="s">
        <v>362</v>
      </c>
      <c r="E763" s="255" t="s">
        <v>1023</v>
      </c>
      <c r="F763" s="256" t="s">
        <v>1024</v>
      </c>
      <c r="G763" s="257" t="s">
        <v>147</v>
      </c>
      <c r="H763" s="258">
        <v>577.625</v>
      </c>
      <c r="I763" s="259"/>
      <c r="J763" s="260">
        <f>ROUND(I763*H763,2)</f>
        <v>0</v>
      </c>
      <c r="K763" s="256" t="s">
        <v>148</v>
      </c>
      <c r="L763" s="261"/>
      <c r="M763" s="262" t="s">
        <v>23</v>
      </c>
      <c r="N763" s="263" t="s">
        <v>45</v>
      </c>
      <c r="O763" s="43"/>
      <c r="P763" s="202">
        <f>O763*H763</f>
        <v>0</v>
      </c>
      <c r="Q763" s="202">
        <v>0.00012</v>
      </c>
      <c r="R763" s="202">
        <f>Q763*H763</f>
        <v>0.069315</v>
      </c>
      <c r="S763" s="202">
        <v>0</v>
      </c>
      <c r="T763" s="203">
        <f>S763*H763</f>
        <v>0</v>
      </c>
      <c r="AR763" s="24" t="s">
        <v>314</v>
      </c>
      <c r="AT763" s="24" t="s">
        <v>362</v>
      </c>
      <c r="AU763" s="24" t="s">
        <v>84</v>
      </c>
      <c r="AY763" s="24" t="s">
        <v>142</v>
      </c>
      <c r="BE763" s="204">
        <f>IF(N763="základní",J763,0)</f>
        <v>0</v>
      </c>
      <c r="BF763" s="204">
        <f>IF(N763="snížená",J763,0)</f>
        <v>0</v>
      </c>
      <c r="BG763" s="204">
        <f>IF(N763="zákl. přenesená",J763,0)</f>
        <v>0</v>
      </c>
      <c r="BH763" s="204">
        <f>IF(N763="sníž. přenesená",J763,0)</f>
        <v>0</v>
      </c>
      <c r="BI763" s="204">
        <f>IF(N763="nulová",J763,0)</f>
        <v>0</v>
      </c>
      <c r="BJ763" s="24" t="s">
        <v>79</v>
      </c>
      <c r="BK763" s="204">
        <f>ROUND(I763*H763,2)</f>
        <v>0</v>
      </c>
      <c r="BL763" s="24" t="s">
        <v>236</v>
      </c>
      <c r="BM763" s="24" t="s">
        <v>1025</v>
      </c>
    </row>
    <row r="764" spans="2:51" s="11" customFormat="1" ht="13.5">
      <c r="B764" s="205"/>
      <c r="C764" s="206"/>
      <c r="D764" s="230" t="s">
        <v>151</v>
      </c>
      <c r="E764" s="206"/>
      <c r="F764" s="241" t="s">
        <v>1026</v>
      </c>
      <c r="G764" s="206"/>
      <c r="H764" s="242">
        <v>577.625</v>
      </c>
      <c r="I764" s="211"/>
      <c r="J764" s="206"/>
      <c r="K764" s="206"/>
      <c r="L764" s="212"/>
      <c r="M764" s="213"/>
      <c r="N764" s="214"/>
      <c r="O764" s="214"/>
      <c r="P764" s="214"/>
      <c r="Q764" s="214"/>
      <c r="R764" s="214"/>
      <c r="S764" s="214"/>
      <c r="T764" s="215"/>
      <c r="AT764" s="216" t="s">
        <v>151</v>
      </c>
      <c r="AU764" s="216" t="s">
        <v>84</v>
      </c>
      <c r="AV764" s="11" t="s">
        <v>84</v>
      </c>
      <c r="AW764" s="11" t="s">
        <v>6</v>
      </c>
      <c r="AX764" s="11" t="s">
        <v>79</v>
      </c>
      <c r="AY764" s="216" t="s">
        <v>142</v>
      </c>
    </row>
    <row r="765" spans="2:65" s="1" customFormat="1" ht="31.5" customHeight="1">
      <c r="B765" s="42"/>
      <c r="C765" s="193" t="s">
        <v>1027</v>
      </c>
      <c r="D765" s="193" t="s">
        <v>144</v>
      </c>
      <c r="E765" s="194" t="s">
        <v>1028</v>
      </c>
      <c r="F765" s="195" t="s">
        <v>1029</v>
      </c>
      <c r="G765" s="196" t="s">
        <v>147</v>
      </c>
      <c r="H765" s="197">
        <v>6.6</v>
      </c>
      <c r="I765" s="198"/>
      <c r="J765" s="199">
        <f>ROUND(I765*H765,2)</f>
        <v>0</v>
      </c>
      <c r="K765" s="195" t="s">
        <v>148</v>
      </c>
      <c r="L765" s="62"/>
      <c r="M765" s="200" t="s">
        <v>23</v>
      </c>
      <c r="N765" s="201" t="s">
        <v>45</v>
      </c>
      <c r="O765" s="43"/>
      <c r="P765" s="202">
        <f>O765*H765</f>
        <v>0</v>
      </c>
      <c r="Q765" s="202">
        <v>0</v>
      </c>
      <c r="R765" s="202">
        <f>Q765*H765</f>
        <v>0</v>
      </c>
      <c r="S765" s="202">
        <v>0</v>
      </c>
      <c r="T765" s="203">
        <f>S765*H765</f>
        <v>0</v>
      </c>
      <c r="AR765" s="24" t="s">
        <v>236</v>
      </c>
      <c r="AT765" s="24" t="s">
        <v>144</v>
      </c>
      <c r="AU765" s="24" t="s">
        <v>84</v>
      </c>
      <c r="AY765" s="24" t="s">
        <v>142</v>
      </c>
      <c r="BE765" s="204">
        <f>IF(N765="základní",J765,0)</f>
        <v>0</v>
      </c>
      <c r="BF765" s="204">
        <f>IF(N765="snížená",J765,0)</f>
        <v>0</v>
      </c>
      <c r="BG765" s="204">
        <f>IF(N765="zákl. přenesená",J765,0)</f>
        <v>0</v>
      </c>
      <c r="BH765" s="204">
        <f>IF(N765="sníž. přenesená",J765,0)</f>
        <v>0</v>
      </c>
      <c r="BI765" s="204">
        <f>IF(N765="nulová",J765,0)</f>
        <v>0</v>
      </c>
      <c r="BJ765" s="24" t="s">
        <v>79</v>
      </c>
      <c r="BK765" s="204">
        <f>ROUND(I765*H765,2)</f>
        <v>0</v>
      </c>
      <c r="BL765" s="24" t="s">
        <v>236</v>
      </c>
      <c r="BM765" s="24" t="s">
        <v>1030</v>
      </c>
    </row>
    <row r="766" spans="2:51" s="14" customFormat="1" ht="13.5">
      <c r="B766" s="243"/>
      <c r="C766" s="244"/>
      <c r="D766" s="207" t="s">
        <v>151</v>
      </c>
      <c r="E766" s="245" t="s">
        <v>23</v>
      </c>
      <c r="F766" s="246" t="s">
        <v>1031</v>
      </c>
      <c r="G766" s="244"/>
      <c r="H766" s="247" t="s">
        <v>23</v>
      </c>
      <c r="I766" s="248"/>
      <c r="J766" s="244"/>
      <c r="K766" s="244"/>
      <c r="L766" s="249"/>
      <c r="M766" s="250"/>
      <c r="N766" s="251"/>
      <c r="O766" s="251"/>
      <c r="P766" s="251"/>
      <c r="Q766" s="251"/>
      <c r="R766" s="251"/>
      <c r="S766" s="251"/>
      <c r="T766" s="252"/>
      <c r="AT766" s="253" t="s">
        <v>151</v>
      </c>
      <c r="AU766" s="253" t="s">
        <v>84</v>
      </c>
      <c r="AV766" s="14" t="s">
        <v>79</v>
      </c>
      <c r="AW766" s="14" t="s">
        <v>38</v>
      </c>
      <c r="AX766" s="14" t="s">
        <v>74</v>
      </c>
      <c r="AY766" s="253" t="s">
        <v>142</v>
      </c>
    </row>
    <row r="767" spans="2:51" s="11" customFormat="1" ht="13.5">
      <c r="B767" s="205"/>
      <c r="C767" s="206"/>
      <c r="D767" s="230" t="s">
        <v>151</v>
      </c>
      <c r="E767" s="240" t="s">
        <v>23</v>
      </c>
      <c r="F767" s="241" t="s">
        <v>1032</v>
      </c>
      <c r="G767" s="206"/>
      <c r="H767" s="242">
        <v>6.6</v>
      </c>
      <c r="I767" s="211"/>
      <c r="J767" s="206"/>
      <c r="K767" s="206"/>
      <c r="L767" s="212"/>
      <c r="M767" s="213"/>
      <c r="N767" s="214"/>
      <c r="O767" s="214"/>
      <c r="P767" s="214"/>
      <c r="Q767" s="214"/>
      <c r="R767" s="214"/>
      <c r="S767" s="214"/>
      <c r="T767" s="215"/>
      <c r="AT767" s="216" t="s">
        <v>151</v>
      </c>
      <c r="AU767" s="216" t="s">
        <v>84</v>
      </c>
      <c r="AV767" s="11" t="s">
        <v>84</v>
      </c>
      <c r="AW767" s="11" t="s">
        <v>38</v>
      </c>
      <c r="AX767" s="11" t="s">
        <v>79</v>
      </c>
      <c r="AY767" s="216" t="s">
        <v>142</v>
      </c>
    </row>
    <row r="768" spans="2:65" s="1" customFormat="1" ht="22.5" customHeight="1">
      <c r="B768" s="42"/>
      <c r="C768" s="254" t="s">
        <v>1033</v>
      </c>
      <c r="D768" s="254" t="s">
        <v>362</v>
      </c>
      <c r="E768" s="255" t="s">
        <v>1023</v>
      </c>
      <c r="F768" s="256" t="s">
        <v>1024</v>
      </c>
      <c r="G768" s="257" t="s">
        <v>147</v>
      </c>
      <c r="H768" s="258">
        <v>7.92</v>
      </c>
      <c r="I768" s="259"/>
      <c r="J768" s="260">
        <f>ROUND(I768*H768,2)</f>
        <v>0</v>
      </c>
      <c r="K768" s="256" t="s">
        <v>148</v>
      </c>
      <c r="L768" s="261"/>
      <c r="M768" s="262" t="s">
        <v>23</v>
      </c>
      <c r="N768" s="263" t="s">
        <v>45</v>
      </c>
      <c r="O768" s="43"/>
      <c r="P768" s="202">
        <f>O768*H768</f>
        <v>0</v>
      </c>
      <c r="Q768" s="202">
        <v>0.00012</v>
      </c>
      <c r="R768" s="202">
        <f>Q768*H768</f>
        <v>0.0009504</v>
      </c>
      <c r="S768" s="202">
        <v>0</v>
      </c>
      <c r="T768" s="203">
        <f>S768*H768</f>
        <v>0</v>
      </c>
      <c r="AR768" s="24" t="s">
        <v>314</v>
      </c>
      <c r="AT768" s="24" t="s">
        <v>362</v>
      </c>
      <c r="AU768" s="24" t="s">
        <v>84</v>
      </c>
      <c r="AY768" s="24" t="s">
        <v>142</v>
      </c>
      <c r="BE768" s="204">
        <f>IF(N768="základní",J768,0)</f>
        <v>0</v>
      </c>
      <c r="BF768" s="204">
        <f>IF(N768="snížená",J768,0)</f>
        <v>0</v>
      </c>
      <c r="BG768" s="204">
        <f>IF(N768="zákl. přenesená",J768,0)</f>
        <v>0</v>
      </c>
      <c r="BH768" s="204">
        <f>IF(N768="sníž. přenesená",J768,0)</f>
        <v>0</v>
      </c>
      <c r="BI768" s="204">
        <f>IF(N768="nulová",J768,0)</f>
        <v>0</v>
      </c>
      <c r="BJ768" s="24" t="s">
        <v>79</v>
      </c>
      <c r="BK768" s="204">
        <f>ROUND(I768*H768,2)</f>
        <v>0</v>
      </c>
      <c r="BL768" s="24" t="s">
        <v>236</v>
      </c>
      <c r="BM768" s="24" t="s">
        <v>1034</v>
      </c>
    </row>
    <row r="769" spans="2:51" s="11" customFormat="1" ht="13.5">
      <c r="B769" s="205"/>
      <c r="C769" s="206"/>
      <c r="D769" s="230" t="s">
        <v>151</v>
      </c>
      <c r="E769" s="206"/>
      <c r="F769" s="241" t="s">
        <v>1035</v>
      </c>
      <c r="G769" s="206"/>
      <c r="H769" s="242">
        <v>7.92</v>
      </c>
      <c r="I769" s="211"/>
      <c r="J769" s="206"/>
      <c r="K769" s="206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151</v>
      </c>
      <c r="AU769" s="216" t="s">
        <v>84</v>
      </c>
      <c r="AV769" s="11" t="s">
        <v>84</v>
      </c>
      <c r="AW769" s="11" t="s">
        <v>6</v>
      </c>
      <c r="AX769" s="11" t="s">
        <v>79</v>
      </c>
      <c r="AY769" s="216" t="s">
        <v>142</v>
      </c>
    </row>
    <row r="770" spans="2:65" s="1" customFormat="1" ht="31.5" customHeight="1">
      <c r="B770" s="42"/>
      <c r="C770" s="193" t="s">
        <v>1036</v>
      </c>
      <c r="D770" s="193" t="s">
        <v>144</v>
      </c>
      <c r="E770" s="194" t="s">
        <v>1037</v>
      </c>
      <c r="F770" s="195" t="s">
        <v>1038</v>
      </c>
      <c r="G770" s="196" t="s">
        <v>147</v>
      </c>
      <c r="H770" s="197">
        <v>6.6</v>
      </c>
      <c r="I770" s="198"/>
      <c r="J770" s="199">
        <f>ROUND(I770*H770,2)</f>
        <v>0</v>
      </c>
      <c r="K770" s="195" t="s">
        <v>23</v>
      </c>
      <c r="L770" s="62"/>
      <c r="M770" s="200" t="s">
        <v>23</v>
      </c>
      <c r="N770" s="201" t="s">
        <v>45</v>
      </c>
      <c r="O770" s="43"/>
      <c r="P770" s="202">
        <f>O770*H770</f>
        <v>0</v>
      </c>
      <c r="Q770" s="202">
        <v>0.00225</v>
      </c>
      <c r="R770" s="202">
        <f>Q770*H770</f>
        <v>0.014849999999999999</v>
      </c>
      <c r="S770" s="202">
        <v>0</v>
      </c>
      <c r="T770" s="203">
        <f>S770*H770</f>
        <v>0</v>
      </c>
      <c r="AR770" s="24" t="s">
        <v>236</v>
      </c>
      <c r="AT770" s="24" t="s">
        <v>144</v>
      </c>
      <c r="AU770" s="24" t="s">
        <v>84</v>
      </c>
      <c r="AY770" s="24" t="s">
        <v>142</v>
      </c>
      <c r="BE770" s="204">
        <f>IF(N770="základní",J770,0)</f>
        <v>0</v>
      </c>
      <c r="BF770" s="204">
        <f>IF(N770="snížená",J770,0)</f>
        <v>0</v>
      </c>
      <c r="BG770" s="204">
        <f>IF(N770="zákl. přenesená",J770,0)</f>
        <v>0</v>
      </c>
      <c r="BH770" s="204">
        <f>IF(N770="sníž. přenesená",J770,0)</f>
        <v>0</v>
      </c>
      <c r="BI770" s="204">
        <f>IF(N770="nulová",J770,0)</f>
        <v>0</v>
      </c>
      <c r="BJ770" s="24" t="s">
        <v>79</v>
      </c>
      <c r="BK770" s="204">
        <f>ROUND(I770*H770,2)</f>
        <v>0</v>
      </c>
      <c r="BL770" s="24" t="s">
        <v>236</v>
      </c>
      <c r="BM770" s="24" t="s">
        <v>1039</v>
      </c>
    </row>
    <row r="771" spans="2:51" s="14" customFormat="1" ht="13.5">
      <c r="B771" s="243"/>
      <c r="C771" s="244"/>
      <c r="D771" s="207" t="s">
        <v>151</v>
      </c>
      <c r="E771" s="245" t="s">
        <v>23</v>
      </c>
      <c r="F771" s="246" t="s">
        <v>1031</v>
      </c>
      <c r="G771" s="244"/>
      <c r="H771" s="247" t="s">
        <v>23</v>
      </c>
      <c r="I771" s="248"/>
      <c r="J771" s="244"/>
      <c r="K771" s="244"/>
      <c r="L771" s="249"/>
      <c r="M771" s="250"/>
      <c r="N771" s="251"/>
      <c r="O771" s="251"/>
      <c r="P771" s="251"/>
      <c r="Q771" s="251"/>
      <c r="R771" s="251"/>
      <c r="S771" s="251"/>
      <c r="T771" s="252"/>
      <c r="AT771" s="253" t="s">
        <v>151</v>
      </c>
      <c r="AU771" s="253" t="s">
        <v>84</v>
      </c>
      <c r="AV771" s="14" t="s">
        <v>79</v>
      </c>
      <c r="AW771" s="14" t="s">
        <v>38</v>
      </c>
      <c r="AX771" s="14" t="s">
        <v>74</v>
      </c>
      <c r="AY771" s="253" t="s">
        <v>142</v>
      </c>
    </row>
    <row r="772" spans="2:51" s="11" customFormat="1" ht="13.5">
      <c r="B772" s="205"/>
      <c r="C772" s="206"/>
      <c r="D772" s="230" t="s">
        <v>151</v>
      </c>
      <c r="E772" s="240" t="s">
        <v>23</v>
      </c>
      <c r="F772" s="241" t="s">
        <v>1032</v>
      </c>
      <c r="G772" s="206"/>
      <c r="H772" s="242">
        <v>6.6</v>
      </c>
      <c r="I772" s="211"/>
      <c r="J772" s="206"/>
      <c r="K772" s="206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151</v>
      </c>
      <c r="AU772" s="216" t="s">
        <v>84</v>
      </c>
      <c r="AV772" s="11" t="s">
        <v>84</v>
      </c>
      <c r="AW772" s="11" t="s">
        <v>38</v>
      </c>
      <c r="AX772" s="11" t="s">
        <v>79</v>
      </c>
      <c r="AY772" s="216" t="s">
        <v>142</v>
      </c>
    </row>
    <row r="773" spans="2:65" s="1" customFormat="1" ht="22.5" customHeight="1">
      <c r="B773" s="42"/>
      <c r="C773" s="193" t="s">
        <v>1040</v>
      </c>
      <c r="D773" s="193" t="s">
        <v>144</v>
      </c>
      <c r="E773" s="194" t="s">
        <v>1041</v>
      </c>
      <c r="F773" s="195" t="s">
        <v>1042</v>
      </c>
      <c r="G773" s="196" t="s">
        <v>182</v>
      </c>
      <c r="H773" s="197">
        <v>25.2</v>
      </c>
      <c r="I773" s="198"/>
      <c r="J773" s="199">
        <f>ROUND(I773*H773,2)</f>
        <v>0</v>
      </c>
      <c r="K773" s="195" t="s">
        <v>23</v>
      </c>
      <c r="L773" s="62"/>
      <c r="M773" s="200" t="s">
        <v>23</v>
      </c>
      <c r="N773" s="201" t="s">
        <v>45</v>
      </c>
      <c r="O773" s="43"/>
      <c r="P773" s="202">
        <f>O773*H773</f>
        <v>0</v>
      </c>
      <c r="Q773" s="202">
        <v>0.00076</v>
      </c>
      <c r="R773" s="202">
        <f>Q773*H773</f>
        <v>0.019152</v>
      </c>
      <c r="S773" s="202">
        <v>0</v>
      </c>
      <c r="T773" s="203">
        <f>S773*H773</f>
        <v>0</v>
      </c>
      <c r="AR773" s="24" t="s">
        <v>236</v>
      </c>
      <c r="AT773" s="24" t="s">
        <v>144</v>
      </c>
      <c r="AU773" s="24" t="s">
        <v>84</v>
      </c>
      <c r="AY773" s="24" t="s">
        <v>142</v>
      </c>
      <c r="BE773" s="204">
        <f>IF(N773="základní",J773,0)</f>
        <v>0</v>
      </c>
      <c r="BF773" s="204">
        <f>IF(N773="snížená",J773,0)</f>
        <v>0</v>
      </c>
      <c r="BG773" s="204">
        <f>IF(N773="zákl. přenesená",J773,0)</f>
        <v>0</v>
      </c>
      <c r="BH773" s="204">
        <f>IF(N773="sníž. přenesená",J773,0)</f>
        <v>0</v>
      </c>
      <c r="BI773" s="204">
        <f>IF(N773="nulová",J773,0)</f>
        <v>0</v>
      </c>
      <c r="BJ773" s="24" t="s">
        <v>79</v>
      </c>
      <c r="BK773" s="204">
        <f>ROUND(I773*H773,2)</f>
        <v>0</v>
      </c>
      <c r="BL773" s="24" t="s">
        <v>236</v>
      </c>
      <c r="BM773" s="24" t="s">
        <v>1043</v>
      </c>
    </row>
    <row r="774" spans="2:51" s="11" customFormat="1" ht="13.5">
      <c r="B774" s="205"/>
      <c r="C774" s="206"/>
      <c r="D774" s="230" t="s">
        <v>151</v>
      </c>
      <c r="E774" s="240" t="s">
        <v>23</v>
      </c>
      <c r="F774" s="241" t="s">
        <v>1044</v>
      </c>
      <c r="G774" s="206"/>
      <c r="H774" s="242">
        <v>25.2</v>
      </c>
      <c r="I774" s="211"/>
      <c r="J774" s="206"/>
      <c r="K774" s="206"/>
      <c r="L774" s="212"/>
      <c r="M774" s="213"/>
      <c r="N774" s="214"/>
      <c r="O774" s="214"/>
      <c r="P774" s="214"/>
      <c r="Q774" s="214"/>
      <c r="R774" s="214"/>
      <c r="S774" s="214"/>
      <c r="T774" s="215"/>
      <c r="AT774" s="216" t="s">
        <v>151</v>
      </c>
      <c r="AU774" s="216" t="s">
        <v>84</v>
      </c>
      <c r="AV774" s="11" t="s">
        <v>84</v>
      </c>
      <c r="AW774" s="11" t="s">
        <v>38</v>
      </c>
      <c r="AX774" s="11" t="s">
        <v>79</v>
      </c>
      <c r="AY774" s="216" t="s">
        <v>142</v>
      </c>
    </row>
    <row r="775" spans="2:65" s="1" customFormat="1" ht="22.5" customHeight="1">
      <c r="B775" s="42"/>
      <c r="C775" s="193" t="s">
        <v>1045</v>
      </c>
      <c r="D775" s="193" t="s">
        <v>144</v>
      </c>
      <c r="E775" s="194" t="s">
        <v>1046</v>
      </c>
      <c r="F775" s="195" t="s">
        <v>1047</v>
      </c>
      <c r="G775" s="196" t="s">
        <v>948</v>
      </c>
      <c r="H775" s="269"/>
      <c r="I775" s="198"/>
      <c r="J775" s="199">
        <f>ROUND(I775*H775,2)</f>
        <v>0</v>
      </c>
      <c r="K775" s="195" t="s">
        <v>148</v>
      </c>
      <c r="L775" s="62"/>
      <c r="M775" s="200" t="s">
        <v>23</v>
      </c>
      <c r="N775" s="201" t="s">
        <v>45</v>
      </c>
      <c r="O775" s="43"/>
      <c r="P775" s="202">
        <f>O775*H775</f>
        <v>0</v>
      </c>
      <c r="Q775" s="202">
        <v>0</v>
      </c>
      <c r="R775" s="202">
        <f>Q775*H775</f>
        <v>0</v>
      </c>
      <c r="S775" s="202">
        <v>0</v>
      </c>
      <c r="T775" s="203">
        <f>S775*H775</f>
        <v>0</v>
      </c>
      <c r="AR775" s="24" t="s">
        <v>236</v>
      </c>
      <c r="AT775" s="24" t="s">
        <v>144</v>
      </c>
      <c r="AU775" s="24" t="s">
        <v>84</v>
      </c>
      <c r="AY775" s="24" t="s">
        <v>142</v>
      </c>
      <c r="BE775" s="204">
        <f>IF(N775="základní",J775,0)</f>
        <v>0</v>
      </c>
      <c r="BF775" s="204">
        <f>IF(N775="snížená",J775,0)</f>
        <v>0</v>
      </c>
      <c r="BG775" s="204">
        <f>IF(N775="zákl. přenesená",J775,0)</f>
        <v>0</v>
      </c>
      <c r="BH775" s="204">
        <f>IF(N775="sníž. přenesená",J775,0)</f>
        <v>0</v>
      </c>
      <c r="BI775" s="204">
        <f>IF(N775="nulová",J775,0)</f>
        <v>0</v>
      </c>
      <c r="BJ775" s="24" t="s">
        <v>79</v>
      </c>
      <c r="BK775" s="204">
        <f>ROUND(I775*H775,2)</f>
        <v>0</v>
      </c>
      <c r="BL775" s="24" t="s">
        <v>236</v>
      </c>
      <c r="BM775" s="24" t="s">
        <v>1048</v>
      </c>
    </row>
    <row r="776" spans="2:63" s="10" customFormat="1" ht="29.85" customHeight="1">
      <c r="B776" s="176"/>
      <c r="C776" s="177"/>
      <c r="D776" s="190" t="s">
        <v>73</v>
      </c>
      <c r="E776" s="191" t="s">
        <v>1049</v>
      </c>
      <c r="F776" s="191" t="s">
        <v>1050</v>
      </c>
      <c r="G776" s="177"/>
      <c r="H776" s="177"/>
      <c r="I776" s="180"/>
      <c r="J776" s="192">
        <f>BK776</f>
        <v>0</v>
      </c>
      <c r="K776" s="177"/>
      <c r="L776" s="182"/>
      <c r="M776" s="183"/>
      <c r="N776" s="184"/>
      <c r="O776" s="184"/>
      <c r="P776" s="185">
        <f>SUM(P777:P810)</f>
        <v>0</v>
      </c>
      <c r="Q776" s="184"/>
      <c r="R776" s="185">
        <f>SUM(R777:R810)</f>
        <v>3.75740615</v>
      </c>
      <c r="S776" s="184"/>
      <c r="T776" s="186">
        <f>SUM(T777:T810)</f>
        <v>0</v>
      </c>
      <c r="AR776" s="187" t="s">
        <v>84</v>
      </c>
      <c r="AT776" s="188" t="s">
        <v>73</v>
      </c>
      <c r="AU776" s="188" t="s">
        <v>79</v>
      </c>
      <c r="AY776" s="187" t="s">
        <v>142</v>
      </c>
      <c r="BK776" s="189">
        <f>SUM(BK777:BK810)</f>
        <v>0</v>
      </c>
    </row>
    <row r="777" spans="2:65" s="1" customFormat="1" ht="22.5" customHeight="1">
      <c r="B777" s="42"/>
      <c r="C777" s="193" t="s">
        <v>1051</v>
      </c>
      <c r="D777" s="193" t="s">
        <v>144</v>
      </c>
      <c r="E777" s="194" t="s">
        <v>1052</v>
      </c>
      <c r="F777" s="195" t="s">
        <v>1053</v>
      </c>
      <c r="G777" s="196" t="s">
        <v>147</v>
      </c>
      <c r="H777" s="197">
        <v>12.36</v>
      </c>
      <c r="I777" s="198"/>
      <c r="J777" s="199">
        <f>ROUND(I777*H777,2)</f>
        <v>0</v>
      </c>
      <c r="K777" s="195" t="s">
        <v>23</v>
      </c>
      <c r="L777" s="62"/>
      <c r="M777" s="200" t="s">
        <v>23</v>
      </c>
      <c r="N777" s="201" t="s">
        <v>45</v>
      </c>
      <c r="O777" s="43"/>
      <c r="P777" s="202">
        <f>O777*H777</f>
        <v>0</v>
      </c>
      <c r="Q777" s="202">
        <v>0.00012</v>
      </c>
      <c r="R777" s="202">
        <f>Q777*H777</f>
        <v>0.0014832</v>
      </c>
      <c r="S777" s="202">
        <v>0</v>
      </c>
      <c r="T777" s="203">
        <f>S777*H777</f>
        <v>0</v>
      </c>
      <c r="AR777" s="24" t="s">
        <v>236</v>
      </c>
      <c r="AT777" s="24" t="s">
        <v>144</v>
      </c>
      <c r="AU777" s="24" t="s">
        <v>84</v>
      </c>
      <c r="AY777" s="24" t="s">
        <v>142</v>
      </c>
      <c r="BE777" s="204">
        <f>IF(N777="základní",J777,0)</f>
        <v>0</v>
      </c>
      <c r="BF777" s="204">
        <f>IF(N777="snížená",J777,0)</f>
        <v>0</v>
      </c>
      <c r="BG777" s="204">
        <f>IF(N777="zákl. přenesená",J777,0)</f>
        <v>0</v>
      </c>
      <c r="BH777" s="204">
        <f>IF(N777="sníž. přenesená",J777,0)</f>
        <v>0</v>
      </c>
      <c r="BI777" s="204">
        <f>IF(N777="nulová",J777,0)</f>
        <v>0</v>
      </c>
      <c r="BJ777" s="24" t="s">
        <v>79</v>
      </c>
      <c r="BK777" s="204">
        <f>ROUND(I777*H777,2)</f>
        <v>0</v>
      </c>
      <c r="BL777" s="24" t="s">
        <v>236</v>
      </c>
      <c r="BM777" s="24" t="s">
        <v>1054</v>
      </c>
    </row>
    <row r="778" spans="2:51" s="14" customFormat="1" ht="13.5">
      <c r="B778" s="243"/>
      <c r="C778" s="244"/>
      <c r="D778" s="207" t="s">
        <v>151</v>
      </c>
      <c r="E778" s="245" t="s">
        <v>23</v>
      </c>
      <c r="F778" s="246" t="s">
        <v>1031</v>
      </c>
      <c r="G778" s="244"/>
      <c r="H778" s="247" t="s">
        <v>23</v>
      </c>
      <c r="I778" s="248"/>
      <c r="J778" s="244"/>
      <c r="K778" s="244"/>
      <c r="L778" s="249"/>
      <c r="M778" s="250"/>
      <c r="N778" s="251"/>
      <c r="O778" s="251"/>
      <c r="P778" s="251"/>
      <c r="Q778" s="251"/>
      <c r="R778" s="251"/>
      <c r="S778" s="251"/>
      <c r="T778" s="252"/>
      <c r="AT778" s="253" t="s">
        <v>151</v>
      </c>
      <c r="AU778" s="253" t="s">
        <v>84</v>
      </c>
      <c r="AV778" s="14" t="s">
        <v>79</v>
      </c>
      <c r="AW778" s="14" t="s">
        <v>38</v>
      </c>
      <c r="AX778" s="14" t="s">
        <v>74</v>
      </c>
      <c r="AY778" s="253" t="s">
        <v>142</v>
      </c>
    </row>
    <row r="779" spans="2:51" s="11" customFormat="1" ht="13.5">
      <c r="B779" s="205"/>
      <c r="C779" s="206"/>
      <c r="D779" s="230" t="s">
        <v>151</v>
      </c>
      <c r="E779" s="240" t="s">
        <v>23</v>
      </c>
      <c r="F779" s="241" t="s">
        <v>1055</v>
      </c>
      <c r="G779" s="206"/>
      <c r="H779" s="242">
        <v>12.36</v>
      </c>
      <c r="I779" s="211"/>
      <c r="J779" s="206"/>
      <c r="K779" s="206"/>
      <c r="L779" s="212"/>
      <c r="M779" s="213"/>
      <c r="N779" s="214"/>
      <c r="O779" s="214"/>
      <c r="P779" s="214"/>
      <c r="Q779" s="214"/>
      <c r="R779" s="214"/>
      <c r="S779" s="214"/>
      <c r="T779" s="215"/>
      <c r="AT779" s="216" t="s">
        <v>151</v>
      </c>
      <c r="AU779" s="216" t="s">
        <v>84</v>
      </c>
      <c r="AV779" s="11" t="s">
        <v>84</v>
      </c>
      <c r="AW779" s="11" t="s">
        <v>38</v>
      </c>
      <c r="AX779" s="11" t="s">
        <v>79</v>
      </c>
      <c r="AY779" s="216" t="s">
        <v>142</v>
      </c>
    </row>
    <row r="780" spans="2:65" s="1" customFormat="1" ht="22.5" customHeight="1">
      <c r="B780" s="42"/>
      <c r="C780" s="254" t="s">
        <v>1056</v>
      </c>
      <c r="D780" s="254" t="s">
        <v>362</v>
      </c>
      <c r="E780" s="255" t="s">
        <v>1057</v>
      </c>
      <c r="F780" s="256" t="s">
        <v>1058</v>
      </c>
      <c r="G780" s="257" t="s">
        <v>147</v>
      </c>
      <c r="H780" s="258">
        <v>12.607</v>
      </c>
      <c r="I780" s="259"/>
      <c r="J780" s="260">
        <f>ROUND(I780*H780,2)</f>
        <v>0</v>
      </c>
      <c r="K780" s="256" t="s">
        <v>148</v>
      </c>
      <c r="L780" s="261"/>
      <c r="M780" s="262" t="s">
        <v>23</v>
      </c>
      <c r="N780" s="263" t="s">
        <v>45</v>
      </c>
      <c r="O780" s="43"/>
      <c r="P780" s="202">
        <f>O780*H780</f>
        <v>0</v>
      </c>
      <c r="Q780" s="202">
        <v>0.00125</v>
      </c>
      <c r="R780" s="202">
        <f>Q780*H780</f>
        <v>0.01575875</v>
      </c>
      <c r="S780" s="202">
        <v>0</v>
      </c>
      <c r="T780" s="203">
        <f>S780*H780</f>
        <v>0</v>
      </c>
      <c r="AR780" s="24" t="s">
        <v>314</v>
      </c>
      <c r="AT780" s="24" t="s">
        <v>362</v>
      </c>
      <c r="AU780" s="24" t="s">
        <v>84</v>
      </c>
      <c r="AY780" s="24" t="s">
        <v>142</v>
      </c>
      <c r="BE780" s="204">
        <f>IF(N780="základní",J780,0)</f>
        <v>0</v>
      </c>
      <c r="BF780" s="204">
        <f>IF(N780="snížená",J780,0)</f>
        <v>0</v>
      </c>
      <c r="BG780" s="204">
        <f>IF(N780="zákl. přenesená",J780,0)</f>
        <v>0</v>
      </c>
      <c r="BH780" s="204">
        <f>IF(N780="sníž. přenesená",J780,0)</f>
        <v>0</v>
      </c>
      <c r="BI780" s="204">
        <f>IF(N780="nulová",J780,0)</f>
        <v>0</v>
      </c>
      <c r="BJ780" s="24" t="s">
        <v>79</v>
      </c>
      <c r="BK780" s="204">
        <f>ROUND(I780*H780,2)</f>
        <v>0</v>
      </c>
      <c r="BL780" s="24" t="s">
        <v>236</v>
      </c>
      <c r="BM780" s="24" t="s">
        <v>1059</v>
      </c>
    </row>
    <row r="781" spans="2:47" s="1" customFormat="1" ht="27">
      <c r="B781" s="42"/>
      <c r="C781" s="64"/>
      <c r="D781" s="207" t="s">
        <v>366</v>
      </c>
      <c r="E781" s="64"/>
      <c r="F781" s="264" t="s">
        <v>1060</v>
      </c>
      <c r="G781" s="64"/>
      <c r="H781" s="64"/>
      <c r="I781" s="163"/>
      <c r="J781" s="64"/>
      <c r="K781" s="64"/>
      <c r="L781" s="62"/>
      <c r="M781" s="265"/>
      <c r="N781" s="43"/>
      <c r="O781" s="43"/>
      <c r="P781" s="43"/>
      <c r="Q781" s="43"/>
      <c r="R781" s="43"/>
      <c r="S781" s="43"/>
      <c r="T781" s="79"/>
      <c r="AT781" s="24" t="s">
        <v>366</v>
      </c>
      <c r="AU781" s="24" t="s">
        <v>84</v>
      </c>
    </row>
    <row r="782" spans="2:51" s="11" customFormat="1" ht="13.5">
      <c r="B782" s="205"/>
      <c r="C782" s="206"/>
      <c r="D782" s="230" t="s">
        <v>151</v>
      </c>
      <c r="E782" s="206"/>
      <c r="F782" s="241" t="s">
        <v>1061</v>
      </c>
      <c r="G782" s="206"/>
      <c r="H782" s="242">
        <v>12.607</v>
      </c>
      <c r="I782" s="211"/>
      <c r="J782" s="206"/>
      <c r="K782" s="206"/>
      <c r="L782" s="212"/>
      <c r="M782" s="213"/>
      <c r="N782" s="214"/>
      <c r="O782" s="214"/>
      <c r="P782" s="214"/>
      <c r="Q782" s="214"/>
      <c r="R782" s="214"/>
      <c r="S782" s="214"/>
      <c r="T782" s="215"/>
      <c r="AT782" s="216" t="s">
        <v>151</v>
      </c>
      <c r="AU782" s="216" t="s">
        <v>84</v>
      </c>
      <c r="AV782" s="11" t="s">
        <v>84</v>
      </c>
      <c r="AW782" s="11" t="s">
        <v>6</v>
      </c>
      <c r="AX782" s="11" t="s">
        <v>79</v>
      </c>
      <c r="AY782" s="216" t="s">
        <v>142</v>
      </c>
    </row>
    <row r="783" spans="2:65" s="1" customFormat="1" ht="22.5" customHeight="1">
      <c r="B783" s="42"/>
      <c r="C783" s="193" t="s">
        <v>1062</v>
      </c>
      <c r="D783" s="193" t="s">
        <v>144</v>
      </c>
      <c r="E783" s="194" t="s">
        <v>1063</v>
      </c>
      <c r="F783" s="195" t="s">
        <v>1064</v>
      </c>
      <c r="G783" s="196" t="s">
        <v>147</v>
      </c>
      <c r="H783" s="197">
        <v>83.856</v>
      </c>
      <c r="I783" s="198"/>
      <c r="J783" s="199">
        <f>ROUND(I783*H783,2)</f>
        <v>0</v>
      </c>
      <c r="K783" s="195" t="s">
        <v>148</v>
      </c>
      <c r="L783" s="62"/>
      <c r="M783" s="200" t="s">
        <v>23</v>
      </c>
      <c r="N783" s="201" t="s">
        <v>45</v>
      </c>
      <c r="O783" s="43"/>
      <c r="P783" s="202">
        <f>O783*H783</f>
        <v>0</v>
      </c>
      <c r="Q783" s="202">
        <v>0.006</v>
      </c>
      <c r="R783" s="202">
        <f>Q783*H783</f>
        <v>0.503136</v>
      </c>
      <c r="S783" s="202">
        <v>0</v>
      </c>
      <c r="T783" s="203">
        <f>S783*H783</f>
        <v>0</v>
      </c>
      <c r="AR783" s="24" t="s">
        <v>236</v>
      </c>
      <c r="AT783" s="24" t="s">
        <v>144</v>
      </c>
      <c r="AU783" s="24" t="s">
        <v>84</v>
      </c>
      <c r="AY783" s="24" t="s">
        <v>142</v>
      </c>
      <c r="BE783" s="204">
        <f>IF(N783="základní",J783,0)</f>
        <v>0</v>
      </c>
      <c r="BF783" s="204">
        <f>IF(N783="snížená",J783,0)</f>
        <v>0</v>
      </c>
      <c r="BG783" s="204">
        <f>IF(N783="zákl. přenesená",J783,0)</f>
        <v>0</v>
      </c>
      <c r="BH783" s="204">
        <f>IF(N783="sníž. přenesená",J783,0)</f>
        <v>0</v>
      </c>
      <c r="BI783" s="204">
        <f>IF(N783="nulová",J783,0)</f>
        <v>0</v>
      </c>
      <c r="BJ783" s="24" t="s">
        <v>79</v>
      </c>
      <c r="BK783" s="204">
        <f>ROUND(I783*H783,2)</f>
        <v>0</v>
      </c>
      <c r="BL783" s="24" t="s">
        <v>236</v>
      </c>
      <c r="BM783" s="24" t="s">
        <v>1065</v>
      </c>
    </row>
    <row r="784" spans="2:51" s="14" customFormat="1" ht="13.5">
      <c r="B784" s="243"/>
      <c r="C784" s="244"/>
      <c r="D784" s="207" t="s">
        <v>151</v>
      </c>
      <c r="E784" s="245" t="s">
        <v>23</v>
      </c>
      <c r="F784" s="246" t="s">
        <v>381</v>
      </c>
      <c r="G784" s="244"/>
      <c r="H784" s="247" t="s">
        <v>23</v>
      </c>
      <c r="I784" s="248"/>
      <c r="J784" s="244"/>
      <c r="K784" s="244"/>
      <c r="L784" s="249"/>
      <c r="M784" s="250"/>
      <c r="N784" s="251"/>
      <c r="O784" s="251"/>
      <c r="P784" s="251"/>
      <c r="Q784" s="251"/>
      <c r="R784" s="251"/>
      <c r="S784" s="251"/>
      <c r="T784" s="252"/>
      <c r="AT784" s="253" t="s">
        <v>151</v>
      </c>
      <c r="AU784" s="253" t="s">
        <v>84</v>
      </c>
      <c r="AV784" s="14" t="s">
        <v>79</v>
      </c>
      <c r="AW784" s="14" t="s">
        <v>38</v>
      </c>
      <c r="AX784" s="14" t="s">
        <v>74</v>
      </c>
      <c r="AY784" s="253" t="s">
        <v>142</v>
      </c>
    </row>
    <row r="785" spans="2:51" s="11" customFormat="1" ht="13.5">
      <c r="B785" s="205"/>
      <c r="C785" s="206"/>
      <c r="D785" s="207" t="s">
        <v>151</v>
      </c>
      <c r="E785" s="208" t="s">
        <v>23</v>
      </c>
      <c r="F785" s="209" t="s">
        <v>382</v>
      </c>
      <c r="G785" s="206"/>
      <c r="H785" s="210">
        <v>31.488</v>
      </c>
      <c r="I785" s="211"/>
      <c r="J785" s="206"/>
      <c r="K785" s="206"/>
      <c r="L785" s="212"/>
      <c r="M785" s="213"/>
      <c r="N785" s="214"/>
      <c r="O785" s="214"/>
      <c r="P785" s="214"/>
      <c r="Q785" s="214"/>
      <c r="R785" s="214"/>
      <c r="S785" s="214"/>
      <c r="T785" s="215"/>
      <c r="AT785" s="216" t="s">
        <v>151</v>
      </c>
      <c r="AU785" s="216" t="s">
        <v>84</v>
      </c>
      <c r="AV785" s="11" t="s">
        <v>84</v>
      </c>
      <c r="AW785" s="11" t="s">
        <v>38</v>
      </c>
      <c r="AX785" s="11" t="s">
        <v>74</v>
      </c>
      <c r="AY785" s="216" t="s">
        <v>142</v>
      </c>
    </row>
    <row r="786" spans="2:51" s="11" customFormat="1" ht="13.5">
      <c r="B786" s="205"/>
      <c r="C786" s="206"/>
      <c r="D786" s="207" t="s">
        <v>151</v>
      </c>
      <c r="E786" s="208" t="s">
        <v>23</v>
      </c>
      <c r="F786" s="209" t="s">
        <v>383</v>
      </c>
      <c r="G786" s="206"/>
      <c r="H786" s="210">
        <v>31.472</v>
      </c>
      <c r="I786" s="211"/>
      <c r="J786" s="206"/>
      <c r="K786" s="206"/>
      <c r="L786" s="212"/>
      <c r="M786" s="213"/>
      <c r="N786" s="214"/>
      <c r="O786" s="214"/>
      <c r="P786" s="214"/>
      <c r="Q786" s="214"/>
      <c r="R786" s="214"/>
      <c r="S786" s="214"/>
      <c r="T786" s="215"/>
      <c r="AT786" s="216" t="s">
        <v>151</v>
      </c>
      <c r="AU786" s="216" t="s">
        <v>84</v>
      </c>
      <c r="AV786" s="11" t="s">
        <v>84</v>
      </c>
      <c r="AW786" s="11" t="s">
        <v>38</v>
      </c>
      <c r="AX786" s="11" t="s">
        <v>74</v>
      </c>
      <c r="AY786" s="216" t="s">
        <v>142</v>
      </c>
    </row>
    <row r="787" spans="2:51" s="11" customFormat="1" ht="13.5">
      <c r="B787" s="205"/>
      <c r="C787" s="206"/>
      <c r="D787" s="207" t="s">
        <v>151</v>
      </c>
      <c r="E787" s="208" t="s">
        <v>23</v>
      </c>
      <c r="F787" s="209" t="s">
        <v>384</v>
      </c>
      <c r="G787" s="206"/>
      <c r="H787" s="210">
        <v>10.688</v>
      </c>
      <c r="I787" s="211"/>
      <c r="J787" s="206"/>
      <c r="K787" s="206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151</v>
      </c>
      <c r="AU787" s="216" t="s">
        <v>84</v>
      </c>
      <c r="AV787" s="11" t="s">
        <v>84</v>
      </c>
      <c r="AW787" s="11" t="s">
        <v>38</v>
      </c>
      <c r="AX787" s="11" t="s">
        <v>74</v>
      </c>
      <c r="AY787" s="216" t="s">
        <v>142</v>
      </c>
    </row>
    <row r="788" spans="2:51" s="11" customFormat="1" ht="13.5">
      <c r="B788" s="205"/>
      <c r="C788" s="206"/>
      <c r="D788" s="207" t="s">
        <v>151</v>
      </c>
      <c r="E788" s="208" t="s">
        <v>23</v>
      </c>
      <c r="F788" s="209" t="s">
        <v>385</v>
      </c>
      <c r="G788" s="206"/>
      <c r="H788" s="210">
        <v>10.208</v>
      </c>
      <c r="I788" s="211"/>
      <c r="J788" s="206"/>
      <c r="K788" s="206"/>
      <c r="L788" s="212"/>
      <c r="M788" s="213"/>
      <c r="N788" s="214"/>
      <c r="O788" s="214"/>
      <c r="P788" s="214"/>
      <c r="Q788" s="214"/>
      <c r="R788" s="214"/>
      <c r="S788" s="214"/>
      <c r="T788" s="215"/>
      <c r="AT788" s="216" t="s">
        <v>151</v>
      </c>
      <c r="AU788" s="216" t="s">
        <v>84</v>
      </c>
      <c r="AV788" s="11" t="s">
        <v>84</v>
      </c>
      <c r="AW788" s="11" t="s">
        <v>38</v>
      </c>
      <c r="AX788" s="11" t="s">
        <v>74</v>
      </c>
      <c r="AY788" s="216" t="s">
        <v>142</v>
      </c>
    </row>
    <row r="789" spans="2:51" s="13" customFormat="1" ht="13.5">
      <c r="B789" s="228"/>
      <c r="C789" s="229"/>
      <c r="D789" s="230" t="s">
        <v>151</v>
      </c>
      <c r="E789" s="231" t="s">
        <v>23</v>
      </c>
      <c r="F789" s="232" t="s">
        <v>158</v>
      </c>
      <c r="G789" s="229"/>
      <c r="H789" s="233">
        <v>83.856</v>
      </c>
      <c r="I789" s="234"/>
      <c r="J789" s="229"/>
      <c r="K789" s="229"/>
      <c r="L789" s="235"/>
      <c r="M789" s="236"/>
      <c r="N789" s="237"/>
      <c r="O789" s="237"/>
      <c r="P789" s="237"/>
      <c r="Q789" s="237"/>
      <c r="R789" s="237"/>
      <c r="S789" s="237"/>
      <c r="T789" s="238"/>
      <c r="AT789" s="239" t="s">
        <v>151</v>
      </c>
      <c r="AU789" s="239" t="s">
        <v>84</v>
      </c>
      <c r="AV789" s="13" t="s">
        <v>149</v>
      </c>
      <c r="AW789" s="13" t="s">
        <v>38</v>
      </c>
      <c r="AX789" s="13" t="s">
        <v>79</v>
      </c>
      <c r="AY789" s="239" t="s">
        <v>142</v>
      </c>
    </row>
    <row r="790" spans="2:65" s="1" customFormat="1" ht="22.5" customHeight="1">
      <c r="B790" s="42"/>
      <c r="C790" s="254" t="s">
        <v>1066</v>
      </c>
      <c r="D790" s="254" t="s">
        <v>362</v>
      </c>
      <c r="E790" s="255" t="s">
        <v>447</v>
      </c>
      <c r="F790" s="256" t="s">
        <v>448</v>
      </c>
      <c r="G790" s="257" t="s">
        <v>147</v>
      </c>
      <c r="H790" s="258">
        <v>85.533</v>
      </c>
      <c r="I790" s="259"/>
      <c r="J790" s="260">
        <f>ROUND(I790*H790,2)</f>
        <v>0</v>
      </c>
      <c r="K790" s="256" t="s">
        <v>148</v>
      </c>
      <c r="L790" s="261"/>
      <c r="M790" s="262" t="s">
        <v>23</v>
      </c>
      <c r="N790" s="263" t="s">
        <v>45</v>
      </c>
      <c r="O790" s="43"/>
      <c r="P790" s="202">
        <f>O790*H790</f>
        <v>0</v>
      </c>
      <c r="Q790" s="202">
        <v>0.0024</v>
      </c>
      <c r="R790" s="202">
        <f>Q790*H790</f>
        <v>0.2052792</v>
      </c>
      <c r="S790" s="202">
        <v>0</v>
      </c>
      <c r="T790" s="203">
        <f>S790*H790</f>
        <v>0</v>
      </c>
      <c r="AR790" s="24" t="s">
        <v>314</v>
      </c>
      <c r="AT790" s="24" t="s">
        <v>362</v>
      </c>
      <c r="AU790" s="24" t="s">
        <v>84</v>
      </c>
      <c r="AY790" s="24" t="s">
        <v>142</v>
      </c>
      <c r="BE790" s="204">
        <f>IF(N790="základní",J790,0)</f>
        <v>0</v>
      </c>
      <c r="BF790" s="204">
        <f>IF(N790="snížená",J790,0)</f>
        <v>0</v>
      </c>
      <c r="BG790" s="204">
        <f>IF(N790="zákl. přenesená",J790,0)</f>
        <v>0</v>
      </c>
      <c r="BH790" s="204">
        <f>IF(N790="sníž. přenesená",J790,0)</f>
        <v>0</v>
      </c>
      <c r="BI790" s="204">
        <f>IF(N790="nulová",J790,0)</f>
        <v>0</v>
      </c>
      <c r="BJ790" s="24" t="s">
        <v>79</v>
      </c>
      <c r="BK790" s="204">
        <f>ROUND(I790*H790,2)</f>
        <v>0</v>
      </c>
      <c r="BL790" s="24" t="s">
        <v>236</v>
      </c>
      <c r="BM790" s="24" t="s">
        <v>1067</v>
      </c>
    </row>
    <row r="791" spans="2:47" s="1" customFormat="1" ht="27">
      <c r="B791" s="42"/>
      <c r="C791" s="64"/>
      <c r="D791" s="207" t="s">
        <v>366</v>
      </c>
      <c r="E791" s="64"/>
      <c r="F791" s="264" t="s">
        <v>450</v>
      </c>
      <c r="G791" s="64"/>
      <c r="H791" s="64"/>
      <c r="I791" s="163"/>
      <c r="J791" s="64"/>
      <c r="K791" s="64"/>
      <c r="L791" s="62"/>
      <c r="M791" s="265"/>
      <c r="N791" s="43"/>
      <c r="O791" s="43"/>
      <c r="P791" s="43"/>
      <c r="Q791" s="43"/>
      <c r="R791" s="43"/>
      <c r="S791" s="43"/>
      <c r="T791" s="79"/>
      <c r="AT791" s="24" t="s">
        <v>366</v>
      </c>
      <c r="AU791" s="24" t="s">
        <v>84</v>
      </c>
    </row>
    <row r="792" spans="2:51" s="11" customFormat="1" ht="13.5">
      <c r="B792" s="205"/>
      <c r="C792" s="206"/>
      <c r="D792" s="230" t="s">
        <v>151</v>
      </c>
      <c r="E792" s="206"/>
      <c r="F792" s="241" t="s">
        <v>1068</v>
      </c>
      <c r="G792" s="206"/>
      <c r="H792" s="242">
        <v>85.533</v>
      </c>
      <c r="I792" s="211"/>
      <c r="J792" s="206"/>
      <c r="K792" s="206"/>
      <c r="L792" s="212"/>
      <c r="M792" s="213"/>
      <c r="N792" s="214"/>
      <c r="O792" s="214"/>
      <c r="P792" s="214"/>
      <c r="Q792" s="214"/>
      <c r="R792" s="214"/>
      <c r="S792" s="214"/>
      <c r="T792" s="215"/>
      <c r="AT792" s="216" t="s">
        <v>151</v>
      </c>
      <c r="AU792" s="216" t="s">
        <v>84</v>
      </c>
      <c r="AV792" s="11" t="s">
        <v>84</v>
      </c>
      <c r="AW792" s="11" t="s">
        <v>6</v>
      </c>
      <c r="AX792" s="11" t="s">
        <v>79</v>
      </c>
      <c r="AY792" s="216" t="s">
        <v>142</v>
      </c>
    </row>
    <row r="793" spans="2:65" s="1" customFormat="1" ht="22.5" customHeight="1">
      <c r="B793" s="42"/>
      <c r="C793" s="193" t="s">
        <v>1069</v>
      </c>
      <c r="D793" s="193" t="s">
        <v>144</v>
      </c>
      <c r="E793" s="194" t="s">
        <v>1070</v>
      </c>
      <c r="F793" s="195" t="s">
        <v>1071</v>
      </c>
      <c r="G793" s="196" t="s">
        <v>147</v>
      </c>
      <c r="H793" s="197">
        <v>959.568</v>
      </c>
      <c r="I793" s="198"/>
      <c r="J793" s="199">
        <f>ROUND(I793*H793,2)</f>
        <v>0</v>
      </c>
      <c r="K793" s="195" t="s">
        <v>148</v>
      </c>
      <c r="L793" s="62"/>
      <c r="M793" s="200" t="s">
        <v>23</v>
      </c>
      <c r="N793" s="201" t="s">
        <v>45</v>
      </c>
      <c r="O793" s="43"/>
      <c r="P793" s="202">
        <f>O793*H793</f>
        <v>0</v>
      </c>
      <c r="Q793" s="202">
        <v>0</v>
      </c>
      <c r="R793" s="202">
        <f>Q793*H793</f>
        <v>0</v>
      </c>
      <c r="S793" s="202">
        <v>0</v>
      </c>
      <c r="T793" s="203">
        <f>S793*H793</f>
        <v>0</v>
      </c>
      <c r="AR793" s="24" t="s">
        <v>236</v>
      </c>
      <c r="AT793" s="24" t="s">
        <v>144</v>
      </c>
      <c r="AU793" s="24" t="s">
        <v>84</v>
      </c>
      <c r="AY793" s="24" t="s">
        <v>142</v>
      </c>
      <c r="BE793" s="204">
        <f>IF(N793="základní",J793,0)</f>
        <v>0</v>
      </c>
      <c r="BF793" s="204">
        <f>IF(N793="snížená",J793,0)</f>
        <v>0</v>
      </c>
      <c r="BG793" s="204">
        <f>IF(N793="zákl. přenesená",J793,0)</f>
        <v>0</v>
      </c>
      <c r="BH793" s="204">
        <f>IF(N793="sníž. přenesená",J793,0)</f>
        <v>0</v>
      </c>
      <c r="BI793" s="204">
        <f>IF(N793="nulová",J793,0)</f>
        <v>0</v>
      </c>
      <c r="BJ793" s="24" t="s">
        <v>79</v>
      </c>
      <c r="BK793" s="204">
        <f>ROUND(I793*H793,2)</f>
        <v>0</v>
      </c>
      <c r="BL793" s="24" t="s">
        <v>236</v>
      </c>
      <c r="BM793" s="24" t="s">
        <v>1072</v>
      </c>
    </row>
    <row r="794" spans="2:51" s="14" customFormat="1" ht="13.5">
      <c r="B794" s="243"/>
      <c r="C794" s="244"/>
      <c r="D794" s="207" t="s">
        <v>151</v>
      </c>
      <c r="E794" s="245" t="s">
        <v>23</v>
      </c>
      <c r="F794" s="246" t="s">
        <v>1073</v>
      </c>
      <c r="G794" s="244"/>
      <c r="H794" s="247" t="s">
        <v>23</v>
      </c>
      <c r="I794" s="248"/>
      <c r="J794" s="244"/>
      <c r="K794" s="244"/>
      <c r="L794" s="249"/>
      <c r="M794" s="250"/>
      <c r="N794" s="251"/>
      <c r="O794" s="251"/>
      <c r="P794" s="251"/>
      <c r="Q794" s="251"/>
      <c r="R794" s="251"/>
      <c r="S794" s="251"/>
      <c r="T794" s="252"/>
      <c r="AT794" s="253" t="s">
        <v>151</v>
      </c>
      <c r="AU794" s="253" t="s">
        <v>84</v>
      </c>
      <c r="AV794" s="14" t="s">
        <v>79</v>
      </c>
      <c r="AW794" s="14" t="s">
        <v>38</v>
      </c>
      <c r="AX794" s="14" t="s">
        <v>74</v>
      </c>
      <c r="AY794" s="253" t="s">
        <v>142</v>
      </c>
    </row>
    <row r="795" spans="2:51" s="11" customFormat="1" ht="13.5">
      <c r="B795" s="205"/>
      <c r="C795" s="206"/>
      <c r="D795" s="207" t="s">
        <v>151</v>
      </c>
      <c r="E795" s="208" t="s">
        <v>23</v>
      </c>
      <c r="F795" s="209" t="s">
        <v>1074</v>
      </c>
      <c r="G795" s="206"/>
      <c r="H795" s="210">
        <v>928.368</v>
      </c>
      <c r="I795" s="211"/>
      <c r="J795" s="206"/>
      <c r="K795" s="206"/>
      <c r="L795" s="212"/>
      <c r="M795" s="213"/>
      <c r="N795" s="214"/>
      <c r="O795" s="214"/>
      <c r="P795" s="214"/>
      <c r="Q795" s="214"/>
      <c r="R795" s="214"/>
      <c r="S795" s="214"/>
      <c r="T795" s="215"/>
      <c r="AT795" s="216" t="s">
        <v>151</v>
      </c>
      <c r="AU795" s="216" t="s">
        <v>84</v>
      </c>
      <c r="AV795" s="11" t="s">
        <v>84</v>
      </c>
      <c r="AW795" s="11" t="s">
        <v>38</v>
      </c>
      <c r="AX795" s="11" t="s">
        <v>74</v>
      </c>
      <c r="AY795" s="216" t="s">
        <v>142</v>
      </c>
    </row>
    <row r="796" spans="2:51" s="14" customFormat="1" ht="13.5">
      <c r="B796" s="243"/>
      <c r="C796" s="244"/>
      <c r="D796" s="207" t="s">
        <v>151</v>
      </c>
      <c r="E796" s="245" t="s">
        <v>23</v>
      </c>
      <c r="F796" s="246" t="s">
        <v>1075</v>
      </c>
      <c r="G796" s="244"/>
      <c r="H796" s="247" t="s">
        <v>23</v>
      </c>
      <c r="I796" s="248"/>
      <c r="J796" s="244"/>
      <c r="K796" s="244"/>
      <c r="L796" s="249"/>
      <c r="M796" s="250"/>
      <c r="N796" s="251"/>
      <c r="O796" s="251"/>
      <c r="P796" s="251"/>
      <c r="Q796" s="251"/>
      <c r="R796" s="251"/>
      <c r="S796" s="251"/>
      <c r="T796" s="252"/>
      <c r="AT796" s="253" t="s">
        <v>151</v>
      </c>
      <c r="AU796" s="253" t="s">
        <v>84</v>
      </c>
      <c r="AV796" s="14" t="s">
        <v>79</v>
      </c>
      <c r="AW796" s="14" t="s">
        <v>38</v>
      </c>
      <c r="AX796" s="14" t="s">
        <v>74</v>
      </c>
      <c r="AY796" s="253" t="s">
        <v>142</v>
      </c>
    </row>
    <row r="797" spans="2:51" s="11" customFormat="1" ht="13.5">
      <c r="B797" s="205"/>
      <c r="C797" s="206"/>
      <c r="D797" s="207" t="s">
        <v>151</v>
      </c>
      <c r="E797" s="208" t="s">
        <v>23</v>
      </c>
      <c r="F797" s="209" t="s">
        <v>1076</v>
      </c>
      <c r="G797" s="206"/>
      <c r="H797" s="210">
        <v>31.2</v>
      </c>
      <c r="I797" s="211"/>
      <c r="J797" s="206"/>
      <c r="K797" s="206"/>
      <c r="L797" s="212"/>
      <c r="M797" s="213"/>
      <c r="N797" s="214"/>
      <c r="O797" s="214"/>
      <c r="P797" s="214"/>
      <c r="Q797" s="214"/>
      <c r="R797" s="214"/>
      <c r="S797" s="214"/>
      <c r="T797" s="215"/>
      <c r="AT797" s="216" t="s">
        <v>151</v>
      </c>
      <c r="AU797" s="216" t="s">
        <v>84</v>
      </c>
      <c r="AV797" s="11" t="s">
        <v>84</v>
      </c>
      <c r="AW797" s="11" t="s">
        <v>38</v>
      </c>
      <c r="AX797" s="11" t="s">
        <v>74</v>
      </c>
      <c r="AY797" s="216" t="s">
        <v>142</v>
      </c>
    </row>
    <row r="798" spans="2:51" s="13" customFormat="1" ht="13.5">
      <c r="B798" s="228"/>
      <c r="C798" s="229"/>
      <c r="D798" s="230" t="s">
        <v>151</v>
      </c>
      <c r="E798" s="231" t="s">
        <v>23</v>
      </c>
      <c r="F798" s="232" t="s">
        <v>158</v>
      </c>
      <c r="G798" s="229"/>
      <c r="H798" s="233">
        <v>959.568</v>
      </c>
      <c r="I798" s="234"/>
      <c r="J798" s="229"/>
      <c r="K798" s="229"/>
      <c r="L798" s="235"/>
      <c r="M798" s="236"/>
      <c r="N798" s="237"/>
      <c r="O798" s="237"/>
      <c r="P798" s="237"/>
      <c r="Q798" s="237"/>
      <c r="R798" s="237"/>
      <c r="S798" s="237"/>
      <c r="T798" s="238"/>
      <c r="AT798" s="239" t="s">
        <v>151</v>
      </c>
      <c r="AU798" s="239" t="s">
        <v>84</v>
      </c>
      <c r="AV798" s="13" t="s">
        <v>149</v>
      </c>
      <c r="AW798" s="13" t="s">
        <v>38</v>
      </c>
      <c r="AX798" s="13" t="s">
        <v>79</v>
      </c>
      <c r="AY798" s="239" t="s">
        <v>142</v>
      </c>
    </row>
    <row r="799" spans="2:65" s="1" customFormat="1" ht="22.5" customHeight="1">
      <c r="B799" s="42"/>
      <c r="C799" s="254" t="s">
        <v>1077</v>
      </c>
      <c r="D799" s="254" t="s">
        <v>362</v>
      </c>
      <c r="E799" s="255" t="s">
        <v>1078</v>
      </c>
      <c r="F799" s="256" t="s">
        <v>1079</v>
      </c>
      <c r="G799" s="257" t="s">
        <v>147</v>
      </c>
      <c r="H799" s="258">
        <v>946.935</v>
      </c>
      <c r="I799" s="259"/>
      <c r="J799" s="260">
        <f>ROUND(I799*H799,2)</f>
        <v>0</v>
      </c>
      <c r="K799" s="256" t="s">
        <v>148</v>
      </c>
      <c r="L799" s="261"/>
      <c r="M799" s="262" t="s">
        <v>23</v>
      </c>
      <c r="N799" s="263" t="s">
        <v>45</v>
      </c>
      <c r="O799" s="43"/>
      <c r="P799" s="202">
        <f>O799*H799</f>
        <v>0</v>
      </c>
      <c r="Q799" s="202">
        <v>0.003</v>
      </c>
      <c r="R799" s="202">
        <f>Q799*H799</f>
        <v>2.840805</v>
      </c>
      <c r="S799" s="202">
        <v>0</v>
      </c>
      <c r="T799" s="203">
        <f>S799*H799</f>
        <v>0</v>
      </c>
      <c r="AR799" s="24" t="s">
        <v>314</v>
      </c>
      <c r="AT799" s="24" t="s">
        <v>362</v>
      </c>
      <c r="AU799" s="24" t="s">
        <v>84</v>
      </c>
      <c r="AY799" s="24" t="s">
        <v>142</v>
      </c>
      <c r="BE799" s="204">
        <f>IF(N799="základní",J799,0)</f>
        <v>0</v>
      </c>
      <c r="BF799" s="204">
        <f>IF(N799="snížená",J799,0)</f>
        <v>0</v>
      </c>
      <c r="BG799" s="204">
        <f>IF(N799="zákl. přenesená",J799,0)</f>
        <v>0</v>
      </c>
      <c r="BH799" s="204">
        <f>IF(N799="sníž. přenesená",J799,0)</f>
        <v>0</v>
      </c>
      <c r="BI799" s="204">
        <f>IF(N799="nulová",J799,0)</f>
        <v>0</v>
      </c>
      <c r="BJ799" s="24" t="s">
        <v>79</v>
      </c>
      <c r="BK799" s="204">
        <f>ROUND(I799*H799,2)</f>
        <v>0</v>
      </c>
      <c r="BL799" s="24" t="s">
        <v>236</v>
      </c>
      <c r="BM799" s="24" t="s">
        <v>1080</v>
      </c>
    </row>
    <row r="800" spans="2:47" s="1" customFormat="1" ht="27">
      <c r="B800" s="42"/>
      <c r="C800" s="64"/>
      <c r="D800" s="207" t="s">
        <v>366</v>
      </c>
      <c r="E800" s="64"/>
      <c r="F800" s="264" t="s">
        <v>1060</v>
      </c>
      <c r="G800" s="64"/>
      <c r="H800" s="64"/>
      <c r="I800" s="163"/>
      <c r="J800" s="64"/>
      <c r="K800" s="64"/>
      <c r="L800" s="62"/>
      <c r="M800" s="265"/>
      <c r="N800" s="43"/>
      <c r="O800" s="43"/>
      <c r="P800" s="43"/>
      <c r="Q800" s="43"/>
      <c r="R800" s="43"/>
      <c r="S800" s="43"/>
      <c r="T800" s="79"/>
      <c r="AT800" s="24" t="s">
        <v>366</v>
      </c>
      <c r="AU800" s="24" t="s">
        <v>84</v>
      </c>
    </row>
    <row r="801" spans="2:51" s="14" customFormat="1" ht="13.5">
      <c r="B801" s="243"/>
      <c r="C801" s="244"/>
      <c r="D801" s="207" t="s">
        <v>151</v>
      </c>
      <c r="E801" s="245" t="s">
        <v>23</v>
      </c>
      <c r="F801" s="246" t="s">
        <v>1073</v>
      </c>
      <c r="G801" s="244"/>
      <c r="H801" s="247" t="s">
        <v>23</v>
      </c>
      <c r="I801" s="248"/>
      <c r="J801" s="244"/>
      <c r="K801" s="244"/>
      <c r="L801" s="249"/>
      <c r="M801" s="250"/>
      <c r="N801" s="251"/>
      <c r="O801" s="251"/>
      <c r="P801" s="251"/>
      <c r="Q801" s="251"/>
      <c r="R801" s="251"/>
      <c r="S801" s="251"/>
      <c r="T801" s="252"/>
      <c r="AT801" s="253" t="s">
        <v>151</v>
      </c>
      <c r="AU801" s="253" t="s">
        <v>84</v>
      </c>
      <c r="AV801" s="14" t="s">
        <v>79</v>
      </c>
      <c r="AW801" s="14" t="s">
        <v>38</v>
      </c>
      <c r="AX801" s="14" t="s">
        <v>74</v>
      </c>
      <c r="AY801" s="253" t="s">
        <v>142</v>
      </c>
    </row>
    <row r="802" spans="2:51" s="11" customFormat="1" ht="13.5">
      <c r="B802" s="205"/>
      <c r="C802" s="206"/>
      <c r="D802" s="207" t="s">
        <v>151</v>
      </c>
      <c r="E802" s="208" t="s">
        <v>23</v>
      </c>
      <c r="F802" s="209" t="s">
        <v>1074</v>
      </c>
      <c r="G802" s="206"/>
      <c r="H802" s="210">
        <v>928.368</v>
      </c>
      <c r="I802" s="211"/>
      <c r="J802" s="206"/>
      <c r="K802" s="206"/>
      <c r="L802" s="212"/>
      <c r="M802" s="213"/>
      <c r="N802" s="214"/>
      <c r="O802" s="214"/>
      <c r="P802" s="214"/>
      <c r="Q802" s="214"/>
      <c r="R802" s="214"/>
      <c r="S802" s="214"/>
      <c r="T802" s="215"/>
      <c r="AT802" s="216" t="s">
        <v>151</v>
      </c>
      <c r="AU802" s="216" t="s">
        <v>84</v>
      </c>
      <c r="AV802" s="11" t="s">
        <v>84</v>
      </c>
      <c r="AW802" s="11" t="s">
        <v>38</v>
      </c>
      <c r="AX802" s="11" t="s">
        <v>74</v>
      </c>
      <c r="AY802" s="216" t="s">
        <v>142</v>
      </c>
    </row>
    <row r="803" spans="2:51" s="13" customFormat="1" ht="13.5">
      <c r="B803" s="228"/>
      <c r="C803" s="229"/>
      <c r="D803" s="207" t="s">
        <v>151</v>
      </c>
      <c r="E803" s="266" t="s">
        <v>23</v>
      </c>
      <c r="F803" s="267" t="s">
        <v>158</v>
      </c>
      <c r="G803" s="229"/>
      <c r="H803" s="268">
        <v>928.368</v>
      </c>
      <c r="I803" s="234"/>
      <c r="J803" s="229"/>
      <c r="K803" s="229"/>
      <c r="L803" s="235"/>
      <c r="M803" s="236"/>
      <c r="N803" s="237"/>
      <c r="O803" s="237"/>
      <c r="P803" s="237"/>
      <c r="Q803" s="237"/>
      <c r="R803" s="237"/>
      <c r="S803" s="237"/>
      <c r="T803" s="238"/>
      <c r="AT803" s="239" t="s">
        <v>151</v>
      </c>
      <c r="AU803" s="239" t="s">
        <v>84</v>
      </c>
      <c r="AV803" s="13" t="s">
        <v>149</v>
      </c>
      <c r="AW803" s="13" t="s">
        <v>38</v>
      </c>
      <c r="AX803" s="13" t="s">
        <v>79</v>
      </c>
      <c r="AY803" s="239" t="s">
        <v>142</v>
      </c>
    </row>
    <row r="804" spans="2:51" s="11" customFormat="1" ht="13.5">
      <c r="B804" s="205"/>
      <c r="C804" s="206"/>
      <c r="D804" s="230" t="s">
        <v>151</v>
      </c>
      <c r="E804" s="206"/>
      <c r="F804" s="241" t="s">
        <v>1081</v>
      </c>
      <c r="G804" s="206"/>
      <c r="H804" s="242">
        <v>946.935</v>
      </c>
      <c r="I804" s="211"/>
      <c r="J804" s="206"/>
      <c r="K804" s="206"/>
      <c r="L804" s="212"/>
      <c r="M804" s="213"/>
      <c r="N804" s="214"/>
      <c r="O804" s="214"/>
      <c r="P804" s="214"/>
      <c r="Q804" s="214"/>
      <c r="R804" s="214"/>
      <c r="S804" s="214"/>
      <c r="T804" s="215"/>
      <c r="AT804" s="216" t="s">
        <v>151</v>
      </c>
      <c r="AU804" s="216" t="s">
        <v>84</v>
      </c>
      <c r="AV804" s="11" t="s">
        <v>84</v>
      </c>
      <c r="AW804" s="11" t="s">
        <v>6</v>
      </c>
      <c r="AX804" s="11" t="s">
        <v>79</v>
      </c>
      <c r="AY804" s="216" t="s">
        <v>142</v>
      </c>
    </row>
    <row r="805" spans="2:65" s="1" customFormat="1" ht="22.5" customHeight="1">
      <c r="B805" s="42"/>
      <c r="C805" s="254" t="s">
        <v>1082</v>
      </c>
      <c r="D805" s="254" t="s">
        <v>362</v>
      </c>
      <c r="E805" s="255" t="s">
        <v>1083</v>
      </c>
      <c r="F805" s="256" t="s">
        <v>1084</v>
      </c>
      <c r="G805" s="257" t="s">
        <v>147</v>
      </c>
      <c r="H805" s="258">
        <v>31.824</v>
      </c>
      <c r="I805" s="259"/>
      <c r="J805" s="260">
        <f>ROUND(I805*H805,2)</f>
        <v>0</v>
      </c>
      <c r="K805" s="256" t="s">
        <v>148</v>
      </c>
      <c r="L805" s="261"/>
      <c r="M805" s="262" t="s">
        <v>23</v>
      </c>
      <c r="N805" s="263" t="s">
        <v>45</v>
      </c>
      <c r="O805" s="43"/>
      <c r="P805" s="202">
        <f>O805*H805</f>
        <v>0</v>
      </c>
      <c r="Q805" s="202">
        <v>0.006</v>
      </c>
      <c r="R805" s="202">
        <f>Q805*H805</f>
        <v>0.190944</v>
      </c>
      <c r="S805" s="202">
        <v>0</v>
      </c>
      <c r="T805" s="203">
        <f>S805*H805</f>
        <v>0</v>
      </c>
      <c r="AR805" s="24" t="s">
        <v>314</v>
      </c>
      <c r="AT805" s="24" t="s">
        <v>362</v>
      </c>
      <c r="AU805" s="24" t="s">
        <v>84</v>
      </c>
      <c r="AY805" s="24" t="s">
        <v>142</v>
      </c>
      <c r="BE805" s="204">
        <f>IF(N805="základní",J805,0)</f>
        <v>0</v>
      </c>
      <c r="BF805" s="204">
        <f>IF(N805="snížená",J805,0)</f>
        <v>0</v>
      </c>
      <c r="BG805" s="204">
        <f>IF(N805="zákl. přenesená",J805,0)</f>
        <v>0</v>
      </c>
      <c r="BH805" s="204">
        <f>IF(N805="sníž. přenesená",J805,0)</f>
        <v>0</v>
      </c>
      <c r="BI805" s="204">
        <f>IF(N805="nulová",J805,0)</f>
        <v>0</v>
      </c>
      <c r="BJ805" s="24" t="s">
        <v>79</v>
      </c>
      <c r="BK805" s="204">
        <f>ROUND(I805*H805,2)</f>
        <v>0</v>
      </c>
      <c r="BL805" s="24" t="s">
        <v>236</v>
      </c>
      <c r="BM805" s="24" t="s">
        <v>1085</v>
      </c>
    </row>
    <row r="806" spans="2:47" s="1" customFormat="1" ht="27">
      <c r="B806" s="42"/>
      <c r="C806" s="64"/>
      <c r="D806" s="207" t="s">
        <v>366</v>
      </c>
      <c r="E806" s="64"/>
      <c r="F806" s="264" t="s">
        <v>1086</v>
      </c>
      <c r="G806" s="64"/>
      <c r="H806" s="64"/>
      <c r="I806" s="163"/>
      <c r="J806" s="64"/>
      <c r="K806" s="64"/>
      <c r="L806" s="62"/>
      <c r="M806" s="265"/>
      <c r="N806" s="43"/>
      <c r="O806" s="43"/>
      <c r="P806" s="43"/>
      <c r="Q806" s="43"/>
      <c r="R806" s="43"/>
      <c r="S806" s="43"/>
      <c r="T806" s="79"/>
      <c r="AT806" s="24" t="s">
        <v>366</v>
      </c>
      <c r="AU806" s="24" t="s">
        <v>84</v>
      </c>
    </row>
    <row r="807" spans="2:51" s="14" customFormat="1" ht="13.5">
      <c r="B807" s="243"/>
      <c r="C807" s="244"/>
      <c r="D807" s="207" t="s">
        <v>151</v>
      </c>
      <c r="E807" s="245" t="s">
        <v>23</v>
      </c>
      <c r="F807" s="246" t="s">
        <v>1075</v>
      </c>
      <c r="G807" s="244"/>
      <c r="H807" s="247" t="s">
        <v>23</v>
      </c>
      <c r="I807" s="248"/>
      <c r="J807" s="244"/>
      <c r="K807" s="244"/>
      <c r="L807" s="249"/>
      <c r="M807" s="250"/>
      <c r="N807" s="251"/>
      <c r="O807" s="251"/>
      <c r="P807" s="251"/>
      <c r="Q807" s="251"/>
      <c r="R807" s="251"/>
      <c r="S807" s="251"/>
      <c r="T807" s="252"/>
      <c r="AT807" s="253" t="s">
        <v>151</v>
      </c>
      <c r="AU807" s="253" t="s">
        <v>84</v>
      </c>
      <c r="AV807" s="14" t="s">
        <v>79</v>
      </c>
      <c r="AW807" s="14" t="s">
        <v>38</v>
      </c>
      <c r="AX807" s="14" t="s">
        <v>74</v>
      </c>
      <c r="AY807" s="253" t="s">
        <v>142</v>
      </c>
    </row>
    <row r="808" spans="2:51" s="11" customFormat="1" ht="13.5">
      <c r="B808" s="205"/>
      <c r="C808" s="206"/>
      <c r="D808" s="207" t="s">
        <v>151</v>
      </c>
      <c r="E808" s="208" t="s">
        <v>23</v>
      </c>
      <c r="F808" s="209" t="s">
        <v>1076</v>
      </c>
      <c r="G808" s="206"/>
      <c r="H808" s="210">
        <v>31.2</v>
      </c>
      <c r="I808" s="211"/>
      <c r="J808" s="206"/>
      <c r="K808" s="206"/>
      <c r="L808" s="212"/>
      <c r="M808" s="213"/>
      <c r="N808" s="214"/>
      <c r="O808" s="214"/>
      <c r="P808" s="214"/>
      <c r="Q808" s="214"/>
      <c r="R808" s="214"/>
      <c r="S808" s="214"/>
      <c r="T808" s="215"/>
      <c r="AT808" s="216" t="s">
        <v>151</v>
      </c>
      <c r="AU808" s="216" t="s">
        <v>84</v>
      </c>
      <c r="AV808" s="11" t="s">
        <v>84</v>
      </c>
      <c r="AW808" s="11" t="s">
        <v>38</v>
      </c>
      <c r="AX808" s="11" t="s">
        <v>79</v>
      </c>
      <c r="AY808" s="216" t="s">
        <v>142</v>
      </c>
    </row>
    <row r="809" spans="2:51" s="11" customFormat="1" ht="13.5">
      <c r="B809" s="205"/>
      <c r="C809" s="206"/>
      <c r="D809" s="230" t="s">
        <v>151</v>
      </c>
      <c r="E809" s="206"/>
      <c r="F809" s="241" t="s">
        <v>1087</v>
      </c>
      <c r="G809" s="206"/>
      <c r="H809" s="242">
        <v>31.824</v>
      </c>
      <c r="I809" s="211"/>
      <c r="J809" s="206"/>
      <c r="K809" s="206"/>
      <c r="L809" s="212"/>
      <c r="M809" s="213"/>
      <c r="N809" s="214"/>
      <c r="O809" s="214"/>
      <c r="P809" s="214"/>
      <c r="Q809" s="214"/>
      <c r="R809" s="214"/>
      <c r="S809" s="214"/>
      <c r="T809" s="215"/>
      <c r="AT809" s="216" t="s">
        <v>151</v>
      </c>
      <c r="AU809" s="216" t="s">
        <v>84</v>
      </c>
      <c r="AV809" s="11" t="s">
        <v>84</v>
      </c>
      <c r="AW809" s="11" t="s">
        <v>6</v>
      </c>
      <c r="AX809" s="11" t="s">
        <v>79</v>
      </c>
      <c r="AY809" s="216" t="s">
        <v>142</v>
      </c>
    </row>
    <row r="810" spans="2:65" s="1" customFormat="1" ht="22.5" customHeight="1">
      <c r="B810" s="42"/>
      <c r="C810" s="193" t="s">
        <v>1088</v>
      </c>
      <c r="D810" s="193" t="s">
        <v>144</v>
      </c>
      <c r="E810" s="194" t="s">
        <v>1089</v>
      </c>
      <c r="F810" s="195" t="s">
        <v>1090</v>
      </c>
      <c r="G810" s="196" t="s">
        <v>948</v>
      </c>
      <c r="H810" s="269"/>
      <c r="I810" s="198"/>
      <c r="J810" s="199">
        <f>ROUND(I810*H810,2)</f>
        <v>0</v>
      </c>
      <c r="K810" s="195" t="s">
        <v>148</v>
      </c>
      <c r="L810" s="62"/>
      <c r="M810" s="200" t="s">
        <v>23</v>
      </c>
      <c r="N810" s="201" t="s">
        <v>45</v>
      </c>
      <c r="O810" s="43"/>
      <c r="P810" s="202">
        <f>O810*H810</f>
        <v>0</v>
      </c>
      <c r="Q810" s="202">
        <v>0</v>
      </c>
      <c r="R810" s="202">
        <f>Q810*H810</f>
        <v>0</v>
      </c>
      <c r="S810" s="202">
        <v>0</v>
      </c>
      <c r="T810" s="203">
        <f>S810*H810</f>
        <v>0</v>
      </c>
      <c r="AR810" s="24" t="s">
        <v>236</v>
      </c>
      <c r="AT810" s="24" t="s">
        <v>144</v>
      </c>
      <c r="AU810" s="24" t="s">
        <v>84</v>
      </c>
      <c r="AY810" s="24" t="s">
        <v>142</v>
      </c>
      <c r="BE810" s="204">
        <f>IF(N810="základní",J810,0)</f>
        <v>0</v>
      </c>
      <c r="BF810" s="204">
        <f>IF(N810="snížená",J810,0)</f>
        <v>0</v>
      </c>
      <c r="BG810" s="204">
        <f>IF(N810="zákl. přenesená",J810,0)</f>
        <v>0</v>
      </c>
      <c r="BH810" s="204">
        <f>IF(N810="sníž. přenesená",J810,0)</f>
        <v>0</v>
      </c>
      <c r="BI810" s="204">
        <f>IF(N810="nulová",J810,0)</f>
        <v>0</v>
      </c>
      <c r="BJ810" s="24" t="s">
        <v>79</v>
      </c>
      <c r="BK810" s="204">
        <f>ROUND(I810*H810,2)</f>
        <v>0</v>
      </c>
      <c r="BL810" s="24" t="s">
        <v>236</v>
      </c>
      <c r="BM810" s="24" t="s">
        <v>1091</v>
      </c>
    </row>
    <row r="811" spans="2:63" s="10" customFormat="1" ht="29.85" customHeight="1">
      <c r="B811" s="176"/>
      <c r="C811" s="177"/>
      <c r="D811" s="190" t="s">
        <v>73</v>
      </c>
      <c r="E811" s="191" t="s">
        <v>1092</v>
      </c>
      <c r="F811" s="191" t="s">
        <v>1093</v>
      </c>
      <c r="G811" s="177"/>
      <c r="H811" s="177"/>
      <c r="I811" s="180"/>
      <c r="J811" s="192">
        <f>BK811</f>
        <v>0</v>
      </c>
      <c r="K811" s="177"/>
      <c r="L811" s="182"/>
      <c r="M811" s="183"/>
      <c r="N811" s="184"/>
      <c r="O811" s="184"/>
      <c r="P811" s="185">
        <f>SUM(P812:P815)</f>
        <v>0</v>
      </c>
      <c r="Q811" s="184"/>
      <c r="R811" s="185">
        <f>SUM(R812:R815)</f>
        <v>0.00831</v>
      </c>
      <c r="S811" s="184"/>
      <c r="T811" s="186">
        <f>SUM(T812:T815)</f>
        <v>0.10565</v>
      </c>
      <c r="AR811" s="187" t="s">
        <v>84</v>
      </c>
      <c r="AT811" s="188" t="s">
        <v>73</v>
      </c>
      <c r="AU811" s="188" t="s">
        <v>79</v>
      </c>
      <c r="AY811" s="187" t="s">
        <v>142</v>
      </c>
      <c r="BK811" s="189">
        <f>SUM(BK812:BK815)</f>
        <v>0</v>
      </c>
    </row>
    <row r="812" spans="2:65" s="1" customFormat="1" ht="22.5" customHeight="1">
      <c r="B812" s="42"/>
      <c r="C812" s="193" t="s">
        <v>1094</v>
      </c>
      <c r="D812" s="193" t="s">
        <v>144</v>
      </c>
      <c r="E812" s="194" t="s">
        <v>1095</v>
      </c>
      <c r="F812" s="195" t="s">
        <v>1096</v>
      </c>
      <c r="G812" s="196" t="s">
        <v>195</v>
      </c>
      <c r="H812" s="197">
        <v>5</v>
      </c>
      <c r="I812" s="198"/>
      <c r="J812" s="199">
        <f>ROUND(I812*H812,2)</f>
        <v>0</v>
      </c>
      <c r="K812" s="195" t="s">
        <v>148</v>
      </c>
      <c r="L812" s="62"/>
      <c r="M812" s="200" t="s">
        <v>23</v>
      </c>
      <c r="N812" s="201" t="s">
        <v>45</v>
      </c>
      <c r="O812" s="43"/>
      <c r="P812" s="202">
        <f>O812*H812</f>
        <v>0</v>
      </c>
      <c r="Q812" s="202">
        <v>0</v>
      </c>
      <c r="R812" s="202">
        <f>Q812*H812</f>
        <v>0</v>
      </c>
      <c r="S812" s="202">
        <v>0.02113</v>
      </c>
      <c r="T812" s="203">
        <f>S812*H812</f>
        <v>0.10565</v>
      </c>
      <c r="AR812" s="24" t="s">
        <v>236</v>
      </c>
      <c r="AT812" s="24" t="s">
        <v>144</v>
      </c>
      <c r="AU812" s="24" t="s">
        <v>84</v>
      </c>
      <c r="AY812" s="24" t="s">
        <v>142</v>
      </c>
      <c r="BE812" s="204">
        <f>IF(N812="základní",J812,0)</f>
        <v>0</v>
      </c>
      <c r="BF812" s="204">
        <f>IF(N812="snížená",J812,0)</f>
        <v>0</v>
      </c>
      <c r="BG812" s="204">
        <f>IF(N812="zákl. přenesená",J812,0)</f>
        <v>0</v>
      </c>
      <c r="BH812" s="204">
        <f>IF(N812="sníž. přenesená",J812,0)</f>
        <v>0</v>
      </c>
      <c r="BI812" s="204">
        <f>IF(N812="nulová",J812,0)</f>
        <v>0</v>
      </c>
      <c r="BJ812" s="24" t="s">
        <v>79</v>
      </c>
      <c r="BK812" s="204">
        <f>ROUND(I812*H812,2)</f>
        <v>0</v>
      </c>
      <c r="BL812" s="24" t="s">
        <v>236</v>
      </c>
      <c r="BM812" s="24" t="s">
        <v>1097</v>
      </c>
    </row>
    <row r="813" spans="2:65" s="1" customFormat="1" ht="31.5" customHeight="1">
      <c r="B813" s="42"/>
      <c r="C813" s="193" t="s">
        <v>1098</v>
      </c>
      <c r="D813" s="193" t="s">
        <v>144</v>
      </c>
      <c r="E813" s="194" t="s">
        <v>1099</v>
      </c>
      <c r="F813" s="195" t="s">
        <v>1100</v>
      </c>
      <c r="G813" s="196" t="s">
        <v>195</v>
      </c>
      <c r="H813" s="197">
        <v>4</v>
      </c>
      <c r="I813" s="198"/>
      <c r="J813" s="199">
        <f>ROUND(I813*H813,2)</f>
        <v>0</v>
      </c>
      <c r="K813" s="195" t="s">
        <v>23</v>
      </c>
      <c r="L813" s="62"/>
      <c r="M813" s="200" t="s">
        <v>23</v>
      </c>
      <c r="N813" s="201" t="s">
        <v>45</v>
      </c>
      <c r="O813" s="43"/>
      <c r="P813" s="202">
        <f>O813*H813</f>
        <v>0</v>
      </c>
      <c r="Q813" s="202">
        <v>0.00029</v>
      </c>
      <c r="R813" s="202">
        <f>Q813*H813</f>
        <v>0.00116</v>
      </c>
      <c r="S813" s="202">
        <v>0</v>
      </c>
      <c r="T813" s="203">
        <f>S813*H813</f>
        <v>0</v>
      </c>
      <c r="AR813" s="24" t="s">
        <v>236</v>
      </c>
      <c r="AT813" s="24" t="s">
        <v>144</v>
      </c>
      <c r="AU813" s="24" t="s">
        <v>84</v>
      </c>
      <c r="AY813" s="24" t="s">
        <v>142</v>
      </c>
      <c r="BE813" s="204">
        <f>IF(N813="základní",J813,0)</f>
        <v>0</v>
      </c>
      <c r="BF813" s="204">
        <f>IF(N813="snížená",J813,0)</f>
        <v>0</v>
      </c>
      <c r="BG813" s="204">
        <f>IF(N813="zákl. přenesená",J813,0)</f>
        <v>0</v>
      </c>
      <c r="BH813" s="204">
        <f>IF(N813="sníž. přenesená",J813,0)</f>
        <v>0</v>
      </c>
      <c r="BI813" s="204">
        <f>IF(N813="nulová",J813,0)</f>
        <v>0</v>
      </c>
      <c r="BJ813" s="24" t="s">
        <v>79</v>
      </c>
      <c r="BK813" s="204">
        <f>ROUND(I813*H813,2)</f>
        <v>0</v>
      </c>
      <c r="BL813" s="24" t="s">
        <v>236</v>
      </c>
      <c r="BM813" s="24" t="s">
        <v>1101</v>
      </c>
    </row>
    <row r="814" spans="2:65" s="1" customFormat="1" ht="31.5" customHeight="1">
      <c r="B814" s="42"/>
      <c r="C814" s="193" t="s">
        <v>1102</v>
      </c>
      <c r="D814" s="193" t="s">
        <v>144</v>
      </c>
      <c r="E814" s="194" t="s">
        <v>1103</v>
      </c>
      <c r="F814" s="195" t="s">
        <v>1104</v>
      </c>
      <c r="G814" s="196" t="s">
        <v>195</v>
      </c>
      <c r="H814" s="197">
        <v>5</v>
      </c>
      <c r="I814" s="198"/>
      <c r="J814" s="199">
        <f>ROUND(I814*H814,2)</f>
        <v>0</v>
      </c>
      <c r="K814" s="195" t="s">
        <v>23</v>
      </c>
      <c r="L814" s="62"/>
      <c r="M814" s="200" t="s">
        <v>23</v>
      </c>
      <c r="N814" s="201" t="s">
        <v>45</v>
      </c>
      <c r="O814" s="43"/>
      <c r="P814" s="202">
        <f>O814*H814</f>
        <v>0</v>
      </c>
      <c r="Q814" s="202">
        <v>0.00143</v>
      </c>
      <c r="R814" s="202">
        <f>Q814*H814</f>
        <v>0.00715</v>
      </c>
      <c r="S814" s="202">
        <v>0</v>
      </c>
      <c r="T814" s="203">
        <f>S814*H814</f>
        <v>0</v>
      </c>
      <c r="AR814" s="24" t="s">
        <v>236</v>
      </c>
      <c r="AT814" s="24" t="s">
        <v>144</v>
      </c>
      <c r="AU814" s="24" t="s">
        <v>84</v>
      </c>
      <c r="AY814" s="24" t="s">
        <v>142</v>
      </c>
      <c r="BE814" s="204">
        <f>IF(N814="základní",J814,0)</f>
        <v>0</v>
      </c>
      <c r="BF814" s="204">
        <f>IF(N814="snížená",J814,0)</f>
        <v>0</v>
      </c>
      <c r="BG814" s="204">
        <f>IF(N814="zákl. přenesená",J814,0)</f>
        <v>0</v>
      </c>
      <c r="BH814" s="204">
        <f>IF(N814="sníž. přenesená",J814,0)</f>
        <v>0</v>
      </c>
      <c r="BI814" s="204">
        <f>IF(N814="nulová",J814,0)</f>
        <v>0</v>
      </c>
      <c r="BJ814" s="24" t="s">
        <v>79</v>
      </c>
      <c r="BK814" s="204">
        <f>ROUND(I814*H814,2)</f>
        <v>0</v>
      </c>
      <c r="BL814" s="24" t="s">
        <v>236</v>
      </c>
      <c r="BM814" s="24" t="s">
        <v>1105</v>
      </c>
    </row>
    <row r="815" spans="2:65" s="1" customFormat="1" ht="22.5" customHeight="1">
      <c r="B815" s="42"/>
      <c r="C815" s="193" t="s">
        <v>1106</v>
      </c>
      <c r="D815" s="193" t="s">
        <v>144</v>
      </c>
      <c r="E815" s="194" t="s">
        <v>1107</v>
      </c>
      <c r="F815" s="195" t="s">
        <v>1108</v>
      </c>
      <c r="G815" s="196" t="s">
        <v>948</v>
      </c>
      <c r="H815" s="269"/>
      <c r="I815" s="198"/>
      <c r="J815" s="199">
        <f>ROUND(I815*H815,2)</f>
        <v>0</v>
      </c>
      <c r="K815" s="195" t="s">
        <v>148</v>
      </c>
      <c r="L815" s="62"/>
      <c r="M815" s="200" t="s">
        <v>23</v>
      </c>
      <c r="N815" s="201" t="s">
        <v>45</v>
      </c>
      <c r="O815" s="43"/>
      <c r="P815" s="202">
        <f>O815*H815</f>
        <v>0</v>
      </c>
      <c r="Q815" s="202">
        <v>0</v>
      </c>
      <c r="R815" s="202">
        <f>Q815*H815</f>
        <v>0</v>
      </c>
      <c r="S815" s="202">
        <v>0</v>
      </c>
      <c r="T815" s="203">
        <f>S815*H815</f>
        <v>0</v>
      </c>
      <c r="AR815" s="24" t="s">
        <v>236</v>
      </c>
      <c r="AT815" s="24" t="s">
        <v>144</v>
      </c>
      <c r="AU815" s="24" t="s">
        <v>84</v>
      </c>
      <c r="AY815" s="24" t="s">
        <v>142</v>
      </c>
      <c r="BE815" s="204">
        <f>IF(N815="základní",J815,0)</f>
        <v>0</v>
      </c>
      <c r="BF815" s="204">
        <f>IF(N815="snížená",J815,0)</f>
        <v>0</v>
      </c>
      <c r="BG815" s="204">
        <f>IF(N815="zákl. přenesená",J815,0)</f>
        <v>0</v>
      </c>
      <c r="BH815" s="204">
        <f>IF(N815="sníž. přenesená",J815,0)</f>
        <v>0</v>
      </c>
      <c r="BI815" s="204">
        <f>IF(N815="nulová",J815,0)</f>
        <v>0</v>
      </c>
      <c r="BJ815" s="24" t="s">
        <v>79</v>
      </c>
      <c r="BK815" s="204">
        <f>ROUND(I815*H815,2)</f>
        <v>0</v>
      </c>
      <c r="BL815" s="24" t="s">
        <v>236</v>
      </c>
      <c r="BM815" s="24" t="s">
        <v>1109</v>
      </c>
    </row>
    <row r="816" spans="2:63" s="10" customFormat="1" ht="29.85" customHeight="1">
      <c r="B816" s="176"/>
      <c r="C816" s="177"/>
      <c r="D816" s="190" t="s">
        <v>73</v>
      </c>
      <c r="E816" s="191" t="s">
        <v>1110</v>
      </c>
      <c r="F816" s="191" t="s">
        <v>1111</v>
      </c>
      <c r="G816" s="177"/>
      <c r="H816" s="177"/>
      <c r="I816" s="180"/>
      <c r="J816" s="192">
        <f>BK816</f>
        <v>0</v>
      </c>
      <c r="K816" s="177"/>
      <c r="L816" s="182"/>
      <c r="M816" s="183"/>
      <c r="N816" s="184"/>
      <c r="O816" s="184"/>
      <c r="P816" s="185">
        <f>SUM(P817:P823)</f>
        <v>0</v>
      </c>
      <c r="Q816" s="184"/>
      <c r="R816" s="185">
        <f>SUM(R817:R823)</f>
        <v>0</v>
      </c>
      <c r="S816" s="184"/>
      <c r="T816" s="186">
        <f>SUM(T817:T823)</f>
        <v>0</v>
      </c>
      <c r="AR816" s="187" t="s">
        <v>84</v>
      </c>
      <c r="AT816" s="188" t="s">
        <v>73</v>
      </c>
      <c r="AU816" s="188" t="s">
        <v>79</v>
      </c>
      <c r="AY816" s="187" t="s">
        <v>142</v>
      </c>
      <c r="BK816" s="189">
        <f>SUM(BK817:BK823)</f>
        <v>0</v>
      </c>
    </row>
    <row r="817" spans="2:65" s="1" customFormat="1" ht="22.5" customHeight="1">
      <c r="B817" s="42"/>
      <c r="C817" s="193" t="s">
        <v>1112</v>
      </c>
      <c r="D817" s="193" t="s">
        <v>144</v>
      </c>
      <c r="E817" s="194" t="s">
        <v>1113</v>
      </c>
      <c r="F817" s="195" t="s">
        <v>1114</v>
      </c>
      <c r="G817" s="196" t="s">
        <v>195</v>
      </c>
      <c r="H817" s="197">
        <v>53</v>
      </c>
      <c r="I817" s="198"/>
      <c r="J817" s="199">
        <f>ROUND(I817*H817,2)</f>
        <v>0</v>
      </c>
      <c r="K817" s="195" t="s">
        <v>23</v>
      </c>
      <c r="L817" s="62"/>
      <c r="M817" s="200" t="s">
        <v>23</v>
      </c>
      <c r="N817" s="201" t="s">
        <v>45</v>
      </c>
      <c r="O817" s="43"/>
      <c r="P817" s="202">
        <f>O817*H817</f>
        <v>0</v>
      </c>
      <c r="Q817" s="202">
        <v>0</v>
      </c>
      <c r="R817" s="202">
        <f>Q817*H817</f>
        <v>0</v>
      </c>
      <c r="S817" s="202">
        <v>0</v>
      </c>
      <c r="T817" s="203">
        <f>S817*H817</f>
        <v>0</v>
      </c>
      <c r="AR817" s="24" t="s">
        <v>236</v>
      </c>
      <c r="AT817" s="24" t="s">
        <v>144</v>
      </c>
      <c r="AU817" s="24" t="s">
        <v>84</v>
      </c>
      <c r="AY817" s="24" t="s">
        <v>142</v>
      </c>
      <c r="BE817" s="204">
        <f>IF(N817="základní",J817,0)</f>
        <v>0</v>
      </c>
      <c r="BF817" s="204">
        <f>IF(N817="snížená",J817,0)</f>
        <v>0</v>
      </c>
      <c r="BG817" s="204">
        <f>IF(N817="zákl. přenesená",J817,0)</f>
        <v>0</v>
      </c>
      <c r="BH817" s="204">
        <f>IF(N817="sníž. přenesená",J817,0)</f>
        <v>0</v>
      </c>
      <c r="BI817" s="204">
        <f>IF(N817="nulová",J817,0)</f>
        <v>0</v>
      </c>
      <c r="BJ817" s="24" t="s">
        <v>79</v>
      </c>
      <c r="BK817" s="204">
        <f>ROUND(I817*H817,2)</f>
        <v>0</v>
      </c>
      <c r="BL817" s="24" t="s">
        <v>236</v>
      </c>
      <c r="BM817" s="24" t="s">
        <v>1115</v>
      </c>
    </row>
    <row r="818" spans="2:51" s="11" customFormat="1" ht="13.5">
      <c r="B818" s="205"/>
      <c r="C818" s="206"/>
      <c r="D818" s="207" t="s">
        <v>151</v>
      </c>
      <c r="E818" s="208" t="s">
        <v>23</v>
      </c>
      <c r="F818" s="209" t="s">
        <v>1116</v>
      </c>
      <c r="G818" s="206"/>
      <c r="H818" s="210">
        <v>23</v>
      </c>
      <c r="I818" s="211"/>
      <c r="J818" s="206"/>
      <c r="K818" s="206"/>
      <c r="L818" s="212"/>
      <c r="M818" s="213"/>
      <c r="N818" s="214"/>
      <c r="O818" s="214"/>
      <c r="P818" s="214"/>
      <c r="Q818" s="214"/>
      <c r="R818" s="214"/>
      <c r="S818" s="214"/>
      <c r="T818" s="215"/>
      <c r="AT818" s="216" t="s">
        <v>151</v>
      </c>
      <c r="AU818" s="216" t="s">
        <v>84</v>
      </c>
      <c r="AV818" s="11" t="s">
        <v>84</v>
      </c>
      <c r="AW818" s="11" t="s">
        <v>38</v>
      </c>
      <c r="AX818" s="11" t="s">
        <v>74</v>
      </c>
      <c r="AY818" s="216" t="s">
        <v>142</v>
      </c>
    </row>
    <row r="819" spans="2:51" s="11" customFormat="1" ht="13.5">
      <c r="B819" s="205"/>
      <c r="C819" s="206"/>
      <c r="D819" s="207" t="s">
        <v>151</v>
      </c>
      <c r="E819" s="208" t="s">
        <v>23</v>
      </c>
      <c r="F819" s="209" t="s">
        <v>1117</v>
      </c>
      <c r="G819" s="206"/>
      <c r="H819" s="210">
        <v>24</v>
      </c>
      <c r="I819" s="211"/>
      <c r="J819" s="206"/>
      <c r="K819" s="206"/>
      <c r="L819" s="212"/>
      <c r="M819" s="213"/>
      <c r="N819" s="214"/>
      <c r="O819" s="214"/>
      <c r="P819" s="214"/>
      <c r="Q819" s="214"/>
      <c r="R819" s="214"/>
      <c r="S819" s="214"/>
      <c r="T819" s="215"/>
      <c r="AT819" s="216" t="s">
        <v>151</v>
      </c>
      <c r="AU819" s="216" t="s">
        <v>84</v>
      </c>
      <c r="AV819" s="11" t="s">
        <v>84</v>
      </c>
      <c r="AW819" s="11" t="s">
        <v>38</v>
      </c>
      <c r="AX819" s="11" t="s">
        <v>74</v>
      </c>
      <c r="AY819" s="216" t="s">
        <v>142</v>
      </c>
    </row>
    <row r="820" spans="2:51" s="11" customFormat="1" ht="13.5">
      <c r="B820" s="205"/>
      <c r="C820" s="206"/>
      <c r="D820" s="207" t="s">
        <v>151</v>
      </c>
      <c r="E820" s="208" t="s">
        <v>23</v>
      </c>
      <c r="F820" s="209" t="s">
        <v>1118</v>
      </c>
      <c r="G820" s="206"/>
      <c r="H820" s="210">
        <v>4</v>
      </c>
      <c r="I820" s="211"/>
      <c r="J820" s="206"/>
      <c r="K820" s="206"/>
      <c r="L820" s="212"/>
      <c r="M820" s="213"/>
      <c r="N820" s="214"/>
      <c r="O820" s="214"/>
      <c r="P820" s="214"/>
      <c r="Q820" s="214"/>
      <c r="R820" s="214"/>
      <c r="S820" s="214"/>
      <c r="T820" s="215"/>
      <c r="AT820" s="216" t="s">
        <v>151</v>
      </c>
      <c r="AU820" s="216" t="s">
        <v>84</v>
      </c>
      <c r="AV820" s="11" t="s">
        <v>84</v>
      </c>
      <c r="AW820" s="11" t="s">
        <v>38</v>
      </c>
      <c r="AX820" s="11" t="s">
        <v>74</v>
      </c>
      <c r="AY820" s="216" t="s">
        <v>142</v>
      </c>
    </row>
    <row r="821" spans="2:51" s="11" customFormat="1" ht="13.5">
      <c r="B821" s="205"/>
      <c r="C821" s="206"/>
      <c r="D821" s="207" t="s">
        <v>151</v>
      </c>
      <c r="E821" s="208" t="s">
        <v>23</v>
      </c>
      <c r="F821" s="209" t="s">
        <v>1119</v>
      </c>
      <c r="G821" s="206"/>
      <c r="H821" s="210">
        <v>2</v>
      </c>
      <c r="I821" s="211"/>
      <c r="J821" s="206"/>
      <c r="K821" s="206"/>
      <c r="L821" s="212"/>
      <c r="M821" s="213"/>
      <c r="N821" s="214"/>
      <c r="O821" s="214"/>
      <c r="P821" s="214"/>
      <c r="Q821" s="214"/>
      <c r="R821" s="214"/>
      <c r="S821" s="214"/>
      <c r="T821" s="215"/>
      <c r="AT821" s="216" t="s">
        <v>151</v>
      </c>
      <c r="AU821" s="216" t="s">
        <v>84</v>
      </c>
      <c r="AV821" s="11" t="s">
        <v>84</v>
      </c>
      <c r="AW821" s="11" t="s">
        <v>38</v>
      </c>
      <c r="AX821" s="11" t="s">
        <v>74</v>
      </c>
      <c r="AY821" s="216" t="s">
        <v>142</v>
      </c>
    </row>
    <row r="822" spans="2:51" s="13" customFormat="1" ht="13.5">
      <c r="B822" s="228"/>
      <c r="C822" s="229"/>
      <c r="D822" s="230" t="s">
        <v>151</v>
      </c>
      <c r="E822" s="231" t="s">
        <v>23</v>
      </c>
      <c r="F822" s="232" t="s">
        <v>158</v>
      </c>
      <c r="G822" s="229"/>
      <c r="H822" s="233">
        <v>53</v>
      </c>
      <c r="I822" s="234"/>
      <c r="J822" s="229"/>
      <c r="K822" s="229"/>
      <c r="L822" s="235"/>
      <c r="M822" s="236"/>
      <c r="N822" s="237"/>
      <c r="O822" s="237"/>
      <c r="P822" s="237"/>
      <c r="Q822" s="237"/>
      <c r="R822" s="237"/>
      <c r="S822" s="237"/>
      <c r="T822" s="238"/>
      <c r="AT822" s="239" t="s">
        <v>151</v>
      </c>
      <c r="AU822" s="239" t="s">
        <v>84</v>
      </c>
      <c r="AV822" s="13" t="s">
        <v>149</v>
      </c>
      <c r="AW822" s="13" t="s">
        <v>38</v>
      </c>
      <c r="AX822" s="13" t="s">
        <v>79</v>
      </c>
      <c r="AY822" s="239" t="s">
        <v>142</v>
      </c>
    </row>
    <row r="823" spans="2:65" s="1" customFormat="1" ht="22.5" customHeight="1">
      <c r="B823" s="42"/>
      <c r="C823" s="193" t="s">
        <v>1120</v>
      </c>
      <c r="D823" s="193" t="s">
        <v>144</v>
      </c>
      <c r="E823" s="194" t="s">
        <v>1121</v>
      </c>
      <c r="F823" s="195" t="s">
        <v>1122</v>
      </c>
      <c r="G823" s="196" t="s">
        <v>195</v>
      </c>
      <c r="H823" s="197">
        <v>53</v>
      </c>
      <c r="I823" s="198"/>
      <c r="J823" s="199">
        <f>ROUND(I823*H823,2)</f>
        <v>0</v>
      </c>
      <c r="K823" s="195" t="s">
        <v>1123</v>
      </c>
      <c r="L823" s="62"/>
      <c r="M823" s="200" t="s">
        <v>23</v>
      </c>
      <c r="N823" s="201" t="s">
        <v>45</v>
      </c>
      <c r="O823" s="43"/>
      <c r="P823" s="202">
        <f>O823*H823</f>
        <v>0</v>
      </c>
      <c r="Q823" s="202">
        <v>0</v>
      </c>
      <c r="R823" s="202">
        <f>Q823*H823</f>
        <v>0</v>
      </c>
      <c r="S823" s="202">
        <v>0</v>
      </c>
      <c r="T823" s="203">
        <f>S823*H823</f>
        <v>0</v>
      </c>
      <c r="AR823" s="24" t="s">
        <v>236</v>
      </c>
      <c r="AT823" s="24" t="s">
        <v>144</v>
      </c>
      <c r="AU823" s="24" t="s">
        <v>84</v>
      </c>
      <c r="AY823" s="24" t="s">
        <v>142</v>
      </c>
      <c r="BE823" s="204">
        <f>IF(N823="základní",J823,0)</f>
        <v>0</v>
      </c>
      <c r="BF823" s="204">
        <f>IF(N823="snížená",J823,0)</f>
        <v>0</v>
      </c>
      <c r="BG823" s="204">
        <f>IF(N823="zákl. přenesená",J823,0)</f>
        <v>0</v>
      </c>
      <c r="BH823" s="204">
        <f>IF(N823="sníž. přenesená",J823,0)</f>
        <v>0</v>
      </c>
      <c r="BI823" s="204">
        <f>IF(N823="nulová",J823,0)</f>
        <v>0</v>
      </c>
      <c r="BJ823" s="24" t="s">
        <v>79</v>
      </c>
      <c r="BK823" s="204">
        <f>ROUND(I823*H823,2)</f>
        <v>0</v>
      </c>
      <c r="BL823" s="24" t="s">
        <v>236</v>
      </c>
      <c r="BM823" s="24" t="s">
        <v>1124</v>
      </c>
    </row>
    <row r="824" spans="2:63" s="10" customFormat="1" ht="29.85" customHeight="1">
      <c r="B824" s="176"/>
      <c r="C824" s="177"/>
      <c r="D824" s="178" t="s">
        <v>73</v>
      </c>
      <c r="E824" s="270" t="s">
        <v>1125</v>
      </c>
      <c r="F824" s="270" t="s">
        <v>1126</v>
      </c>
      <c r="G824" s="177"/>
      <c r="H824" s="177"/>
      <c r="I824" s="180"/>
      <c r="J824" s="271">
        <f>BK824</f>
        <v>0</v>
      </c>
      <c r="K824" s="177"/>
      <c r="L824" s="182"/>
      <c r="M824" s="183"/>
      <c r="N824" s="184"/>
      <c r="O824" s="184"/>
      <c r="P824" s="185">
        <f>P825+P843+P854+P868+P880+P883+P897</f>
        <v>0</v>
      </c>
      <c r="Q824" s="184"/>
      <c r="R824" s="185">
        <f>R825+R843+R854+R868+R880+R883+R897</f>
        <v>0</v>
      </c>
      <c r="S824" s="184"/>
      <c r="T824" s="186">
        <f>T825+T843+T854+T868+T880+T883+T897</f>
        <v>0</v>
      </c>
      <c r="AR824" s="187" t="s">
        <v>84</v>
      </c>
      <c r="AT824" s="188" t="s">
        <v>73</v>
      </c>
      <c r="AU824" s="188" t="s">
        <v>79</v>
      </c>
      <c r="AY824" s="187" t="s">
        <v>142</v>
      </c>
      <c r="BK824" s="189">
        <f>BK825+BK843+BK854+BK868+BK880+BK883+BK897</f>
        <v>0</v>
      </c>
    </row>
    <row r="825" spans="2:63" s="10" customFormat="1" ht="14.85" customHeight="1">
      <c r="B825" s="176"/>
      <c r="C825" s="177"/>
      <c r="D825" s="190" t="s">
        <v>73</v>
      </c>
      <c r="E825" s="191" t="s">
        <v>1127</v>
      </c>
      <c r="F825" s="191" t="s">
        <v>1128</v>
      </c>
      <c r="G825" s="177"/>
      <c r="H825" s="177"/>
      <c r="I825" s="180"/>
      <c r="J825" s="192">
        <f>BK825</f>
        <v>0</v>
      </c>
      <c r="K825" s="177"/>
      <c r="L825" s="182"/>
      <c r="M825" s="183"/>
      <c r="N825" s="184"/>
      <c r="O825" s="184"/>
      <c r="P825" s="185">
        <f>SUM(P826:P842)</f>
        <v>0</v>
      </c>
      <c r="Q825" s="184"/>
      <c r="R825" s="185">
        <f>SUM(R826:R842)</f>
        <v>0</v>
      </c>
      <c r="S825" s="184"/>
      <c r="T825" s="186">
        <f>SUM(T826:T842)</f>
        <v>0</v>
      </c>
      <c r="AR825" s="187" t="s">
        <v>84</v>
      </c>
      <c r="AT825" s="188" t="s">
        <v>73</v>
      </c>
      <c r="AU825" s="188" t="s">
        <v>84</v>
      </c>
      <c r="AY825" s="187" t="s">
        <v>142</v>
      </c>
      <c r="BK825" s="189">
        <f>SUM(BK826:BK842)</f>
        <v>0</v>
      </c>
    </row>
    <row r="826" spans="2:65" s="1" customFormat="1" ht="22.5" customHeight="1">
      <c r="B826" s="42"/>
      <c r="C826" s="193" t="s">
        <v>1129</v>
      </c>
      <c r="D826" s="193" t="s">
        <v>144</v>
      </c>
      <c r="E826" s="194" t="s">
        <v>1130</v>
      </c>
      <c r="F826" s="195" t="s">
        <v>1131</v>
      </c>
      <c r="G826" s="196" t="s">
        <v>195</v>
      </c>
      <c r="H826" s="197">
        <v>3</v>
      </c>
      <c r="I826" s="198"/>
      <c r="J826" s="199">
        <f>ROUND(I826*H826,2)</f>
        <v>0</v>
      </c>
      <c r="K826" s="195" t="s">
        <v>23</v>
      </c>
      <c r="L826" s="62"/>
      <c r="M826" s="200" t="s">
        <v>23</v>
      </c>
      <c r="N826" s="201" t="s">
        <v>45</v>
      </c>
      <c r="O826" s="43"/>
      <c r="P826" s="202">
        <f>O826*H826</f>
        <v>0</v>
      </c>
      <c r="Q826" s="202">
        <v>0</v>
      </c>
      <c r="R826" s="202">
        <f>Q826*H826</f>
        <v>0</v>
      </c>
      <c r="S826" s="202">
        <v>0</v>
      </c>
      <c r="T826" s="203">
        <f>S826*H826</f>
        <v>0</v>
      </c>
      <c r="AR826" s="24" t="s">
        <v>236</v>
      </c>
      <c r="AT826" s="24" t="s">
        <v>144</v>
      </c>
      <c r="AU826" s="24" t="s">
        <v>156</v>
      </c>
      <c r="AY826" s="24" t="s">
        <v>142</v>
      </c>
      <c r="BE826" s="204">
        <f>IF(N826="základní",J826,0)</f>
        <v>0</v>
      </c>
      <c r="BF826" s="204">
        <f>IF(N826="snížená",J826,0)</f>
        <v>0</v>
      </c>
      <c r="BG826" s="204">
        <f>IF(N826="zákl. přenesená",J826,0)</f>
        <v>0</v>
      </c>
      <c r="BH826" s="204">
        <f>IF(N826="sníž. přenesená",J826,0)</f>
        <v>0</v>
      </c>
      <c r="BI826" s="204">
        <f>IF(N826="nulová",J826,0)</f>
        <v>0</v>
      </c>
      <c r="BJ826" s="24" t="s">
        <v>79</v>
      </c>
      <c r="BK826" s="204">
        <f>ROUND(I826*H826,2)</f>
        <v>0</v>
      </c>
      <c r="BL826" s="24" t="s">
        <v>236</v>
      </c>
      <c r="BM826" s="24" t="s">
        <v>1132</v>
      </c>
    </row>
    <row r="827" spans="2:65" s="1" customFormat="1" ht="22.5" customHeight="1">
      <c r="B827" s="42"/>
      <c r="C827" s="193" t="s">
        <v>1133</v>
      </c>
      <c r="D827" s="193" t="s">
        <v>144</v>
      </c>
      <c r="E827" s="194" t="s">
        <v>1134</v>
      </c>
      <c r="F827" s="195" t="s">
        <v>1135</v>
      </c>
      <c r="G827" s="196" t="s">
        <v>195</v>
      </c>
      <c r="H827" s="197">
        <v>6</v>
      </c>
      <c r="I827" s="198"/>
      <c r="J827" s="199">
        <f>ROUND(I827*H827,2)</f>
        <v>0</v>
      </c>
      <c r="K827" s="195" t="s">
        <v>23</v>
      </c>
      <c r="L827" s="62"/>
      <c r="M827" s="200" t="s">
        <v>23</v>
      </c>
      <c r="N827" s="201" t="s">
        <v>45</v>
      </c>
      <c r="O827" s="43"/>
      <c r="P827" s="202">
        <f>O827*H827</f>
        <v>0</v>
      </c>
      <c r="Q827" s="202">
        <v>0</v>
      </c>
      <c r="R827" s="202">
        <f>Q827*H827</f>
        <v>0</v>
      </c>
      <c r="S827" s="202">
        <v>0</v>
      </c>
      <c r="T827" s="203">
        <f>S827*H827</f>
        <v>0</v>
      </c>
      <c r="AR827" s="24" t="s">
        <v>236</v>
      </c>
      <c r="AT827" s="24" t="s">
        <v>144</v>
      </c>
      <c r="AU827" s="24" t="s">
        <v>156</v>
      </c>
      <c r="AY827" s="24" t="s">
        <v>142</v>
      </c>
      <c r="BE827" s="204">
        <f>IF(N827="základní",J827,0)</f>
        <v>0</v>
      </c>
      <c r="BF827" s="204">
        <f>IF(N827="snížená",J827,0)</f>
        <v>0</v>
      </c>
      <c r="BG827" s="204">
        <f>IF(N827="zákl. přenesená",J827,0)</f>
        <v>0</v>
      </c>
      <c r="BH827" s="204">
        <f>IF(N827="sníž. přenesená",J827,0)</f>
        <v>0</v>
      </c>
      <c r="BI827" s="204">
        <f>IF(N827="nulová",J827,0)</f>
        <v>0</v>
      </c>
      <c r="BJ827" s="24" t="s">
        <v>79</v>
      </c>
      <c r="BK827" s="204">
        <f>ROUND(I827*H827,2)</f>
        <v>0</v>
      </c>
      <c r="BL827" s="24" t="s">
        <v>236</v>
      </c>
      <c r="BM827" s="24" t="s">
        <v>1136</v>
      </c>
    </row>
    <row r="828" spans="2:65" s="1" customFormat="1" ht="22.5" customHeight="1">
      <c r="B828" s="42"/>
      <c r="C828" s="193" t="s">
        <v>1137</v>
      </c>
      <c r="D828" s="193" t="s">
        <v>144</v>
      </c>
      <c r="E828" s="194" t="s">
        <v>1138</v>
      </c>
      <c r="F828" s="195" t="s">
        <v>1139</v>
      </c>
      <c r="G828" s="196" t="s">
        <v>182</v>
      </c>
      <c r="H828" s="197">
        <v>160</v>
      </c>
      <c r="I828" s="198"/>
      <c r="J828" s="199">
        <f>ROUND(I828*H828,2)</f>
        <v>0</v>
      </c>
      <c r="K828" s="195" t="s">
        <v>23</v>
      </c>
      <c r="L828" s="62"/>
      <c r="M828" s="200" t="s">
        <v>23</v>
      </c>
      <c r="N828" s="201" t="s">
        <v>45</v>
      </c>
      <c r="O828" s="43"/>
      <c r="P828" s="202">
        <f>O828*H828</f>
        <v>0</v>
      </c>
      <c r="Q828" s="202">
        <v>0</v>
      </c>
      <c r="R828" s="202">
        <f>Q828*H828</f>
        <v>0</v>
      </c>
      <c r="S828" s="202">
        <v>0</v>
      </c>
      <c r="T828" s="203">
        <f>S828*H828</f>
        <v>0</v>
      </c>
      <c r="AR828" s="24" t="s">
        <v>236</v>
      </c>
      <c r="AT828" s="24" t="s">
        <v>144</v>
      </c>
      <c r="AU828" s="24" t="s">
        <v>156</v>
      </c>
      <c r="AY828" s="24" t="s">
        <v>142</v>
      </c>
      <c r="BE828" s="204">
        <f>IF(N828="základní",J828,0)</f>
        <v>0</v>
      </c>
      <c r="BF828" s="204">
        <f>IF(N828="snížená",J828,0)</f>
        <v>0</v>
      </c>
      <c r="BG828" s="204">
        <f>IF(N828="zákl. přenesená",J828,0)</f>
        <v>0</v>
      </c>
      <c r="BH828" s="204">
        <f>IF(N828="sníž. přenesená",J828,0)</f>
        <v>0</v>
      </c>
      <c r="BI828" s="204">
        <f>IF(N828="nulová",J828,0)</f>
        <v>0</v>
      </c>
      <c r="BJ828" s="24" t="s">
        <v>79</v>
      </c>
      <c r="BK828" s="204">
        <f>ROUND(I828*H828,2)</f>
        <v>0</v>
      </c>
      <c r="BL828" s="24" t="s">
        <v>236</v>
      </c>
      <c r="BM828" s="24" t="s">
        <v>1140</v>
      </c>
    </row>
    <row r="829" spans="2:65" s="1" customFormat="1" ht="22.5" customHeight="1">
      <c r="B829" s="42"/>
      <c r="C829" s="193" t="s">
        <v>1141</v>
      </c>
      <c r="D829" s="193" t="s">
        <v>144</v>
      </c>
      <c r="E829" s="194" t="s">
        <v>1142</v>
      </c>
      <c r="F829" s="195" t="s">
        <v>1143</v>
      </c>
      <c r="G829" s="196" t="s">
        <v>182</v>
      </c>
      <c r="H829" s="197">
        <v>110</v>
      </c>
      <c r="I829" s="198"/>
      <c r="J829" s="199">
        <f>ROUND(I829*H829,2)</f>
        <v>0</v>
      </c>
      <c r="K829" s="195" t="s">
        <v>23</v>
      </c>
      <c r="L829" s="62"/>
      <c r="M829" s="200" t="s">
        <v>23</v>
      </c>
      <c r="N829" s="201" t="s">
        <v>45</v>
      </c>
      <c r="O829" s="43"/>
      <c r="P829" s="202">
        <f>O829*H829</f>
        <v>0</v>
      </c>
      <c r="Q829" s="202">
        <v>0</v>
      </c>
      <c r="R829" s="202">
        <f>Q829*H829</f>
        <v>0</v>
      </c>
      <c r="S829" s="202">
        <v>0</v>
      </c>
      <c r="T829" s="203">
        <f>S829*H829</f>
        <v>0</v>
      </c>
      <c r="AR829" s="24" t="s">
        <v>236</v>
      </c>
      <c r="AT829" s="24" t="s">
        <v>144</v>
      </c>
      <c r="AU829" s="24" t="s">
        <v>156</v>
      </c>
      <c r="AY829" s="24" t="s">
        <v>142</v>
      </c>
      <c r="BE829" s="204">
        <f>IF(N829="základní",J829,0)</f>
        <v>0</v>
      </c>
      <c r="BF829" s="204">
        <f>IF(N829="snížená",J829,0)</f>
        <v>0</v>
      </c>
      <c r="BG829" s="204">
        <f>IF(N829="zákl. přenesená",J829,0)</f>
        <v>0</v>
      </c>
      <c r="BH829" s="204">
        <f>IF(N829="sníž. přenesená",J829,0)</f>
        <v>0</v>
      </c>
      <c r="BI829" s="204">
        <f>IF(N829="nulová",J829,0)</f>
        <v>0</v>
      </c>
      <c r="BJ829" s="24" t="s">
        <v>79</v>
      </c>
      <c r="BK829" s="204">
        <f>ROUND(I829*H829,2)</f>
        <v>0</v>
      </c>
      <c r="BL829" s="24" t="s">
        <v>236</v>
      </c>
      <c r="BM829" s="24" t="s">
        <v>1144</v>
      </c>
    </row>
    <row r="830" spans="2:47" s="1" customFormat="1" ht="40.5">
      <c r="B830" s="42"/>
      <c r="C830" s="64"/>
      <c r="D830" s="230" t="s">
        <v>366</v>
      </c>
      <c r="E830" s="64"/>
      <c r="F830" s="272" t="s">
        <v>1145</v>
      </c>
      <c r="G830" s="64"/>
      <c r="H830" s="64"/>
      <c r="I830" s="163"/>
      <c r="J830" s="64"/>
      <c r="K830" s="64"/>
      <c r="L830" s="62"/>
      <c r="M830" s="265"/>
      <c r="N830" s="43"/>
      <c r="O830" s="43"/>
      <c r="P830" s="43"/>
      <c r="Q830" s="43"/>
      <c r="R830" s="43"/>
      <c r="S830" s="43"/>
      <c r="T830" s="79"/>
      <c r="AT830" s="24" t="s">
        <v>366</v>
      </c>
      <c r="AU830" s="24" t="s">
        <v>156</v>
      </c>
    </row>
    <row r="831" spans="2:65" s="1" customFormat="1" ht="22.5" customHeight="1">
      <c r="B831" s="42"/>
      <c r="C831" s="193" t="s">
        <v>1146</v>
      </c>
      <c r="D831" s="193" t="s">
        <v>144</v>
      </c>
      <c r="E831" s="194" t="s">
        <v>1147</v>
      </c>
      <c r="F831" s="195" t="s">
        <v>1148</v>
      </c>
      <c r="G831" s="196" t="s">
        <v>182</v>
      </c>
      <c r="H831" s="197">
        <v>28</v>
      </c>
      <c r="I831" s="198"/>
      <c r="J831" s="199">
        <f>ROUND(I831*H831,2)</f>
        <v>0</v>
      </c>
      <c r="K831" s="195" t="s">
        <v>23</v>
      </c>
      <c r="L831" s="62"/>
      <c r="M831" s="200" t="s">
        <v>23</v>
      </c>
      <c r="N831" s="201" t="s">
        <v>45</v>
      </c>
      <c r="O831" s="43"/>
      <c r="P831" s="202">
        <f>O831*H831</f>
        <v>0</v>
      </c>
      <c r="Q831" s="202">
        <v>0</v>
      </c>
      <c r="R831" s="202">
        <f>Q831*H831</f>
        <v>0</v>
      </c>
      <c r="S831" s="202">
        <v>0</v>
      </c>
      <c r="T831" s="203">
        <f>S831*H831</f>
        <v>0</v>
      </c>
      <c r="AR831" s="24" t="s">
        <v>236</v>
      </c>
      <c r="AT831" s="24" t="s">
        <v>144</v>
      </c>
      <c r="AU831" s="24" t="s">
        <v>156</v>
      </c>
      <c r="AY831" s="24" t="s">
        <v>142</v>
      </c>
      <c r="BE831" s="204">
        <f>IF(N831="základní",J831,0)</f>
        <v>0</v>
      </c>
      <c r="BF831" s="204">
        <f>IF(N831="snížená",J831,0)</f>
        <v>0</v>
      </c>
      <c r="BG831" s="204">
        <f>IF(N831="zákl. přenesená",J831,0)</f>
        <v>0</v>
      </c>
      <c r="BH831" s="204">
        <f>IF(N831="sníž. přenesená",J831,0)</f>
        <v>0</v>
      </c>
      <c r="BI831" s="204">
        <f>IF(N831="nulová",J831,0)</f>
        <v>0</v>
      </c>
      <c r="BJ831" s="24" t="s">
        <v>79</v>
      </c>
      <c r="BK831" s="204">
        <f>ROUND(I831*H831,2)</f>
        <v>0</v>
      </c>
      <c r="BL831" s="24" t="s">
        <v>236</v>
      </c>
      <c r="BM831" s="24" t="s">
        <v>1149</v>
      </c>
    </row>
    <row r="832" spans="2:47" s="1" customFormat="1" ht="40.5">
      <c r="B832" s="42"/>
      <c r="C832" s="64"/>
      <c r="D832" s="230" t="s">
        <v>366</v>
      </c>
      <c r="E832" s="64"/>
      <c r="F832" s="272" t="s">
        <v>1145</v>
      </c>
      <c r="G832" s="64"/>
      <c r="H832" s="64"/>
      <c r="I832" s="163"/>
      <c r="J832" s="64"/>
      <c r="K832" s="64"/>
      <c r="L832" s="62"/>
      <c r="M832" s="265"/>
      <c r="N832" s="43"/>
      <c r="O832" s="43"/>
      <c r="P832" s="43"/>
      <c r="Q832" s="43"/>
      <c r="R832" s="43"/>
      <c r="S832" s="43"/>
      <c r="T832" s="79"/>
      <c r="AT832" s="24" t="s">
        <v>366</v>
      </c>
      <c r="AU832" s="24" t="s">
        <v>156</v>
      </c>
    </row>
    <row r="833" spans="2:65" s="1" customFormat="1" ht="22.5" customHeight="1">
      <c r="B833" s="42"/>
      <c r="C833" s="193" t="s">
        <v>1150</v>
      </c>
      <c r="D833" s="193" t="s">
        <v>144</v>
      </c>
      <c r="E833" s="194" t="s">
        <v>1151</v>
      </c>
      <c r="F833" s="195" t="s">
        <v>1152</v>
      </c>
      <c r="G833" s="196" t="s">
        <v>182</v>
      </c>
      <c r="H833" s="197">
        <v>16</v>
      </c>
      <c r="I833" s="198"/>
      <c r="J833" s="199">
        <f>ROUND(I833*H833,2)</f>
        <v>0</v>
      </c>
      <c r="K833" s="195" t="s">
        <v>23</v>
      </c>
      <c r="L833" s="62"/>
      <c r="M833" s="200" t="s">
        <v>23</v>
      </c>
      <c r="N833" s="201" t="s">
        <v>45</v>
      </c>
      <c r="O833" s="43"/>
      <c r="P833" s="202">
        <f>O833*H833</f>
        <v>0</v>
      </c>
      <c r="Q833" s="202">
        <v>0</v>
      </c>
      <c r="R833" s="202">
        <f>Q833*H833</f>
        <v>0</v>
      </c>
      <c r="S833" s="202">
        <v>0</v>
      </c>
      <c r="T833" s="203">
        <f>S833*H833</f>
        <v>0</v>
      </c>
      <c r="AR833" s="24" t="s">
        <v>236</v>
      </c>
      <c r="AT833" s="24" t="s">
        <v>144</v>
      </c>
      <c r="AU833" s="24" t="s">
        <v>156</v>
      </c>
      <c r="AY833" s="24" t="s">
        <v>142</v>
      </c>
      <c r="BE833" s="204">
        <f>IF(N833="základní",J833,0)</f>
        <v>0</v>
      </c>
      <c r="BF833" s="204">
        <f>IF(N833="snížená",J833,0)</f>
        <v>0</v>
      </c>
      <c r="BG833" s="204">
        <f>IF(N833="zákl. přenesená",J833,0)</f>
        <v>0</v>
      </c>
      <c r="BH833" s="204">
        <f>IF(N833="sníž. přenesená",J833,0)</f>
        <v>0</v>
      </c>
      <c r="BI833" s="204">
        <f>IF(N833="nulová",J833,0)</f>
        <v>0</v>
      </c>
      <c r="BJ833" s="24" t="s">
        <v>79</v>
      </c>
      <c r="BK833" s="204">
        <f>ROUND(I833*H833,2)</f>
        <v>0</v>
      </c>
      <c r="BL833" s="24" t="s">
        <v>236</v>
      </c>
      <c r="BM833" s="24" t="s">
        <v>1153</v>
      </c>
    </row>
    <row r="834" spans="2:47" s="1" customFormat="1" ht="40.5">
      <c r="B834" s="42"/>
      <c r="C834" s="64"/>
      <c r="D834" s="230" t="s">
        <v>366</v>
      </c>
      <c r="E834" s="64"/>
      <c r="F834" s="272" t="s">
        <v>1145</v>
      </c>
      <c r="G834" s="64"/>
      <c r="H834" s="64"/>
      <c r="I834" s="163"/>
      <c r="J834" s="64"/>
      <c r="K834" s="64"/>
      <c r="L834" s="62"/>
      <c r="M834" s="265"/>
      <c r="N834" s="43"/>
      <c r="O834" s="43"/>
      <c r="P834" s="43"/>
      <c r="Q834" s="43"/>
      <c r="R834" s="43"/>
      <c r="S834" s="43"/>
      <c r="T834" s="79"/>
      <c r="AT834" s="24" t="s">
        <v>366</v>
      </c>
      <c r="AU834" s="24" t="s">
        <v>156</v>
      </c>
    </row>
    <row r="835" spans="2:65" s="1" customFormat="1" ht="22.5" customHeight="1">
      <c r="B835" s="42"/>
      <c r="C835" s="193" t="s">
        <v>1154</v>
      </c>
      <c r="D835" s="193" t="s">
        <v>144</v>
      </c>
      <c r="E835" s="194" t="s">
        <v>1155</v>
      </c>
      <c r="F835" s="195" t="s">
        <v>1156</v>
      </c>
      <c r="G835" s="196" t="s">
        <v>182</v>
      </c>
      <c r="H835" s="197">
        <v>32</v>
      </c>
      <c r="I835" s="198"/>
      <c r="J835" s="199">
        <f aca="true" t="shared" si="10" ref="J835:J842">ROUND(I835*H835,2)</f>
        <v>0</v>
      </c>
      <c r="K835" s="195" t="s">
        <v>23</v>
      </c>
      <c r="L835" s="62"/>
      <c r="M835" s="200" t="s">
        <v>23</v>
      </c>
      <c r="N835" s="201" t="s">
        <v>45</v>
      </c>
      <c r="O835" s="43"/>
      <c r="P835" s="202">
        <f aca="true" t="shared" si="11" ref="P835:P842">O835*H835</f>
        <v>0</v>
      </c>
      <c r="Q835" s="202">
        <v>0</v>
      </c>
      <c r="R835" s="202">
        <f aca="true" t="shared" si="12" ref="R835:R842">Q835*H835</f>
        <v>0</v>
      </c>
      <c r="S835" s="202">
        <v>0</v>
      </c>
      <c r="T835" s="203">
        <f aca="true" t="shared" si="13" ref="T835:T842">S835*H835</f>
        <v>0</v>
      </c>
      <c r="AR835" s="24" t="s">
        <v>236</v>
      </c>
      <c r="AT835" s="24" t="s">
        <v>144</v>
      </c>
      <c r="AU835" s="24" t="s">
        <v>156</v>
      </c>
      <c r="AY835" s="24" t="s">
        <v>142</v>
      </c>
      <c r="BE835" s="204">
        <f aca="true" t="shared" si="14" ref="BE835:BE842">IF(N835="základní",J835,0)</f>
        <v>0</v>
      </c>
      <c r="BF835" s="204">
        <f aca="true" t="shared" si="15" ref="BF835:BF842">IF(N835="snížená",J835,0)</f>
        <v>0</v>
      </c>
      <c r="BG835" s="204">
        <f aca="true" t="shared" si="16" ref="BG835:BG842">IF(N835="zákl. přenesená",J835,0)</f>
        <v>0</v>
      </c>
      <c r="BH835" s="204">
        <f aca="true" t="shared" si="17" ref="BH835:BH842">IF(N835="sníž. přenesená",J835,0)</f>
        <v>0</v>
      </c>
      <c r="BI835" s="204">
        <f aca="true" t="shared" si="18" ref="BI835:BI842">IF(N835="nulová",J835,0)</f>
        <v>0</v>
      </c>
      <c r="BJ835" s="24" t="s">
        <v>79</v>
      </c>
      <c r="BK835" s="204">
        <f aca="true" t="shared" si="19" ref="BK835:BK842">ROUND(I835*H835,2)</f>
        <v>0</v>
      </c>
      <c r="BL835" s="24" t="s">
        <v>236</v>
      </c>
      <c r="BM835" s="24" t="s">
        <v>1157</v>
      </c>
    </row>
    <row r="836" spans="2:65" s="1" customFormat="1" ht="22.5" customHeight="1">
      <c r="B836" s="42"/>
      <c r="C836" s="193" t="s">
        <v>1158</v>
      </c>
      <c r="D836" s="193" t="s">
        <v>144</v>
      </c>
      <c r="E836" s="194" t="s">
        <v>1159</v>
      </c>
      <c r="F836" s="195" t="s">
        <v>1160</v>
      </c>
      <c r="G836" s="196" t="s">
        <v>182</v>
      </c>
      <c r="H836" s="197">
        <v>24</v>
      </c>
      <c r="I836" s="198"/>
      <c r="J836" s="199">
        <f t="shared" si="10"/>
        <v>0</v>
      </c>
      <c r="K836" s="195" t="s">
        <v>23</v>
      </c>
      <c r="L836" s="62"/>
      <c r="M836" s="200" t="s">
        <v>23</v>
      </c>
      <c r="N836" s="201" t="s">
        <v>45</v>
      </c>
      <c r="O836" s="43"/>
      <c r="P836" s="202">
        <f t="shared" si="11"/>
        <v>0</v>
      </c>
      <c r="Q836" s="202">
        <v>0</v>
      </c>
      <c r="R836" s="202">
        <f t="shared" si="12"/>
        <v>0</v>
      </c>
      <c r="S836" s="202">
        <v>0</v>
      </c>
      <c r="T836" s="203">
        <f t="shared" si="13"/>
        <v>0</v>
      </c>
      <c r="AR836" s="24" t="s">
        <v>236</v>
      </c>
      <c r="AT836" s="24" t="s">
        <v>144</v>
      </c>
      <c r="AU836" s="24" t="s">
        <v>156</v>
      </c>
      <c r="AY836" s="24" t="s">
        <v>142</v>
      </c>
      <c r="BE836" s="204">
        <f t="shared" si="14"/>
        <v>0</v>
      </c>
      <c r="BF836" s="204">
        <f t="shared" si="15"/>
        <v>0</v>
      </c>
      <c r="BG836" s="204">
        <f t="shared" si="16"/>
        <v>0</v>
      </c>
      <c r="BH836" s="204">
        <f t="shared" si="17"/>
        <v>0</v>
      </c>
      <c r="BI836" s="204">
        <f t="shared" si="18"/>
        <v>0</v>
      </c>
      <c r="BJ836" s="24" t="s">
        <v>79</v>
      </c>
      <c r="BK836" s="204">
        <f t="shared" si="19"/>
        <v>0</v>
      </c>
      <c r="BL836" s="24" t="s">
        <v>236</v>
      </c>
      <c r="BM836" s="24" t="s">
        <v>1161</v>
      </c>
    </row>
    <row r="837" spans="2:65" s="1" customFormat="1" ht="22.5" customHeight="1">
      <c r="B837" s="42"/>
      <c r="C837" s="193" t="s">
        <v>1162</v>
      </c>
      <c r="D837" s="193" t="s">
        <v>144</v>
      </c>
      <c r="E837" s="194" t="s">
        <v>1163</v>
      </c>
      <c r="F837" s="195" t="s">
        <v>1164</v>
      </c>
      <c r="G837" s="196" t="s">
        <v>182</v>
      </c>
      <c r="H837" s="197">
        <v>9</v>
      </c>
      <c r="I837" s="198"/>
      <c r="J837" s="199">
        <f t="shared" si="10"/>
        <v>0</v>
      </c>
      <c r="K837" s="195" t="s">
        <v>23</v>
      </c>
      <c r="L837" s="62"/>
      <c r="M837" s="200" t="s">
        <v>23</v>
      </c>
      <c r="N837" s="201" t="s">
        <v>45</v>
      </c>
      <c r="O837" s="43"/>
      <c r="P837" s="202">
        <f t="shared" si="11"/>
        <v>0</v>
      </c>
      <c r="Q837" s="202">
        <v>0</v>
      </c>
      <c r="R837" s="202">
        <f t="shared" si="12"/>
        <v>0</v>
      </c>
      <c r="S837" s="202">
        <v>0</v>
      </c>
      <c r="T837" s="203">
        <f t="shared" si="13"/>
        <v>0</v>
      </c>
      <c r="AR837" s="24" t="s">
        <v>236</v>
      </c>
      <c r="AT837" s="24" t="s">
        <v>144</v>
      </c>
      <c r="AU837" s="24" t="s">
        <v>156</v>
      </c>
      <c r="AY837" s="24" t="s">
        <v>142</v>
      </c>
      <c r="BE837" s="204">
        <f t="shared" si="14"/>
        <v>0</v>
      </c>
      <c r="BF837" s="204">
        <f t="shared" si="15"/>
        <v>0</v>
      </c>
      <c r="BG837" s="204">
        <f t="shared" si="16"/>
        <v>0</v>
      </c>
      <c r="BH837" s="204">
        <f t="shared" si="17"/>
        <v>0</v>
      </c>
      <c r="BI837" s="204">
        <f t="shared" si="18"/>
        <v>0</v>
      </c>
      <c r="BJ837" s="24" t="s">
        <v>79</v>
      </c>
      <c r="BK837" s="204">
        <f t="shared" si="19"/>
        <v>0</v>
      </c>
      <c r="BL837" s="24" t="s">
        <v>236</v>
      </c>
      <c r="BM837" s="24" t="s">
        <v>1165</v>
      </c>
    </row>
    <row r="838" spans="2:65" s="1" customFormat="1" ht="22.5" customHeight="1">
      <c r="B838" s="42"/>
      <c r="C838" s="193" t="s">
        <v>1166</v>
      </c>
      <c r="D838" s="193" t="s">
        <v>144</v>
      </c>
      <c r="E838" s="194" t="s">
        <v>1167</v>
      </c>
      <c r="F838" s="195" t="s">
        <v>1168</v>
      </c>
      <c r="G838" s="196" t="s">
        <v>182</v>
      </c>
      <c r="H838" s="197">
        <v>8</v>
      </c>
      <c r="I838" s="198"/>
      <c r="J838" s="199">
        <f t="shared" si="10"/>
        <v>0</v>
      </c>
      <c r="K838" s="195" t="s">
        <v>23</v>
      </c>
      <c r="L838" s="62"/>
      <c r="M838" s="200" t="s">
        <v>23</v>
      </c>
      <c r="N838" s="201" t="s">
        <v>45</v>
      </c>
      <c r="O838" s="43"/>
      <c r="P838" s="202">
        <f t="shared" si="11"/>
        <v>0</v>
      </c>
      <c r="Q838" s="202">
        <v>0</v>
      </c>
      <c r="R838" s="202">
        <f t="shared" si="12"/>
        <v>0</v>
      </c>
      <c r="S838" s="202">
        <v>0</v>
      </c>
      <c r="T838" s="203">
        <f t="shared" si="13"/>
        <v>0</v>
      </c>
      <c r="AR838" s="24" t="s">
        <v>236</v>
      </c>
      <c r="AT838" s="24" t="s">
        <v>144</v>
      </c>
      <c r="AU838" s="24" t="s">
        <v>156</v>
      </c>
      <c r="AY838" s="24" t="s">
        <v>142</v>
      </c>
      <c r="BE838" s="204">
        <f t="shared" si="14"/>
        <v>0</v>
      </c>
      <c r="BF838" s="204">
        <f t="shared" si="15"/>
        <v>0</v>
      </c>
      <c r="BG838" s="204">
        <f t="shared" si="16"/>
        <v>0</v>
      </c>
      <c r="BH838" s="204">
        <f t="shared" si="17"/>
        <v>0</v>
      </c>
      <c r="BI838" s="204">
        <f t="shared" si="18"/>
        <v>0</v>
      </c>
      <c r="BJ838" s="24" t="s">
        <v>79</v>
      </c>
      <c r="BK838" s="204">
        <f t="shared" si="19"/>
        <v>0</v>
      </c>
      <c r="BL838" s="24" t="s">
        <v>236</v>
      </c>
      <c r="BM838" s="24" t="s">
        <v>1169</v>
      </c>
    </row>
    <row r="839" spans="2:65" s="1" customFormat="1" ht="22.5" customHeight="1">
      <c r="B839" s="42"/>
      <c r="C839" s="193" t="s">
        <v>1170</v>
      </c>
      <c r="D839" s="193" t="s">
        <v>144</v>
      </c>
      <c r="E839" s="194" t="s">
        <v>1171</v>
      </c>
      <c r="F839" s="195" t="s">
        <v>1172</v>
      </c>
      <c r="G839" s="196" t="s">
        <v>182</v>
      </c>
      <c r="H839" s="197">
        <v>8</v>
      </c>
      <c r="I839" s="198"/>
      <c r="J839" s="199">
        <f t="shared" si="10"/>
        <v>0</v>
      </c>
      <c r="K839" s="195" t="s">
        <v>23</v>
      </c>
      <c r="L839" s="62"/>
      <c r="M839" s="200" t="s">
        <v>23</v>
      </c>
      <c r="N839" s="201" t="s">
        <v>45</v>
      </c>
      <c r="O839" s="43"/>
      <c r="P839" s="202">
        <f t="shared" si="11"/>
        <v>0</v>
      </c>
      <c r="Q839" s="202">
        <v>0</v>
      </c>
      <c r="R839" s="202">
        <f t="shared" si="12"/>
        <v>0</v>
      </c>
      <c r="S839" s="202">
        <v>0</v>
      </c>
      <c r="T839" s="203">
        <f t="shared" si="13"/>
        <v>0</v>
      </c>
      <c r="AR839" s="24" t="s">
        <v>236</v>
      </c>
      <c r="AT839" s="24" t="s">
        <v>144</v>
      </c>
      <c r="AU839" s="24" t="s">
        <v>156</v>
      </c>
      <c r="AY839" s="24" t="s">
        <v>142</v>
      </c>
      <c r="BE839" s="204">
        <f t="shared" si="14"/>
        <v>0</v>
      </c>
      <c r="BF839" s="204">
        <f t="shared" si="15"/>
        <v>0</v>
      </c>
      <c r="BG839" s="204">
        <f t="shared" si="16"/>
        <v>0</v>
      </c>
      <c r="BH839" s="204">
        <f t="shared" si="17"/>
        <v>0</v>
      </c>
      <c r="BI839" s="204">
        <f t="shared" si="18"/>
        <v>0</v>
      </c>
      <c r="BJ839" s="24" t="s">
        <v>79</v>
      </c>
      <c r="BK839" s="204">
        <f t="shared" si="19"/>
        <v>0</v>
      </c>
      <c r="BL839" s="24" t="s">
        <v>236</v>
      </c>
      <c r="BM839" s="24" t="s">
        <v>1173</v>
      </c>
    </row>
    <row r="840" spans="2:65" s="1" customFormat="1" ht="22.5" customHeight="1">
      <c r="B840" s="42"/>
      <c r="C840" s="193" t="s">
        <v>1174</v>
      </c>
      <c r="D840" s="193" t="s">
        <v>144</v>
      </c>
      <c r="E840" s="194" t="s">
        <v>1175</v>
      </c>
      <c r="F840" s="195" t="s">
        <v>1176</v>
      </c>
      <c r="G840" s="196" t="s">
        <v>296</v>
      </c>
      <c r="H840" s="197">
        <v>1</v>
      </c>
      <c r="I840" s="198"/>
      <c r="J840" s="199">
        <f t="shared" si="10"/>
        <v>0</v>
      </c>
      <c r="K840" s="195" t="s">
        <v>23</v>
      </c>
      <c r="L840" s="62"/>
      <c r="M840" s="200" t="s">
        <v>23</v>
      </c>
      <c r="N840" s="201" t="s">
        <v>45</v>
      </c>
      <c r="O840" s="43"/>
      <c r="P840" s="202">
        <f t="shared" si="11"/>
        <v>0</v>
      </c>
      <c r="Q840" s="202">
        <v>0</v>
      </c>
      <c r="R840" s="202">
        <f t="shared" si="12"/>
        <v>0</v>
      </c>
      <c r="S840" s="202">
        <v>0</v>
      </c>
      <c r="T840" s="203">
        <f t="shared" si="13"/>
        <v>0</v>
      </c>
      <c r="AR840" s="24" t="s">
        <v>236</v>
      </c>
      <c r="AT840" s="24" t="s">
        <v>144</v>
      </c>
      <c r="AU840" s="24" t="s">
        <v>156</v>
      </c>
      <c r="AY840" s="24" t="s">
        <v>142</v>
      </c>
      <c r="BE840" s="204">
        <f t="shared" si="14"/>
        <v>0</v>
      </c>
      <c r="BF840" s="204">
        <f t="shared" si="15"/>
        <v>0</v>
      </c>
      <c r="BG840" s="204">
        <f t="shared" si="16"/>
        <v>0</v>
      </c>
      <c r="BH840" s="204">
        <f t="shared" si="17"/>
        <v>0</v>
      </c>
      <c r="BI840" s="204">
        <f t="shared" si="18"/>
        <v>0</v>
      </c>
      <c r="BJ840" s="24" t="s">
        <v>79</v>
      </c>
      <c r="BK840" s="204">
        <f t="shared" si="19"/>
        <v>0</v>
      </c>
      <c r="BL840" s="24" t="s">
        <v>236</v>
      </c>
      <c r="BM840" s="24" t="s">
        <v>1177</v>
      </c>
    </row>
    <row r="841" spans="2:65" s="1" customFormat="1" ht="22.5" customHeight="1">
      <c r="B841" s="42"/>
      <c r="C841" s="193" t="s">
        <v>1178</v>
      </c>
      <c r="D841" s="193" t="s">
        <v>144</v>
      </c>
      <c r="E841" s="194" t="s">
        <v>1179</v>
      </c>
      <c r="F841" s="195" t="s">
        <v>1180</v>
      </c>
      <c r="G841" s="196" t="s">
        <v>1181</v>
      </c>
      <c r="H841" s="197">
        <v>12</v>
      </c>
      <c r="I841" s="198"/>
      <c r="J841" s="199">
        <f t="shared" si="10"/>
        <v>0</v>
      </c>
      <c r="K841" s="195" t="s">
        <v>23</v>
      </c>
      <c r="L841" s="62"/>
      <c r="M841" s="200" t="s">
        <v>23</v>
      </c>
      <c r="N841" s="201" t="s">
        <v>45</v>
      </c>
      <c r="O841" s="43"/>
      <c r="P841" s="202">
        <f t="shared" si="11"/>
        <v>0</v>
      </c>
      <c r="Q841" s="202">
        <v>0</v>
      </c>
      <c r="R841" s="202">
        <f t="shared" si="12"/>
        <v>0</v>
      </c>
      <c r="S841" s="202">
        <v>0</v>
      </c>
      <c r="T841" s="203">
        <f t="shared" si="13"/>
        <v>0</v>
      </c>
      <c r="AR841" s="24" t="s">
        <v>236</v>
      </c>
      <c r="AT841" s="24" t="s">
        <v>144</v>
      </c>
      <c r="AU841" s="24" t="s">
        <v>156</v>
      </c>
      <c r="AY841" s="24" t="s">
        <v>142</v>
      </c>
      <c r="BE841" s="204">
        <f t="shared" si="14"/>
        <v>0</v>
      </c>
      <c r="BF841" s="204">
        <f t="shared" si="15"/>
        <v>0</v>
      </c>
      <c r="BG841" s="204">
        <f t="shared" si="16"/>
        <v>0</v>
      </c>
      <c r="BH841" s="204">
        <f t="shared" si="17"/>
        <v>0</v>
      </c>
      <c r="BI841" s="204">
        <f t="shared" si="18"/>
        <v>0</v>
      </c>
      <c r="BJ841" s="24" t="s">
        <v>79</v>
      </c>
      <c r="BK841" s="204">
        <f t="shared" si="19"/>
        <v>0</v>
      </c>
      <c r="BL841" s="24" t="s">
        <v>236</v>
      </c>
      <c r="BM841" s="24" t="s">
        <v>1182</v>
      </c>
    </row>
    <row r="842" spans="2:65" s="1" customFormat="1" ht="22.5" customHeight="1">
      <c r="B842" s="42"/>
      <c r="C842" s="193" t="s">
        <v>1183</v>
      </c>
      <c r="D842" s="193" t="s">
        <v>144</v>
      </c>
      <c r="E842" s="194" t="s">
        <v>1184</v>
      </c>
      <c r="F842" s="195" t="s">
        <v>1185</v>
      </c>
      <c r="G842" s="196" t="s">
        <v>1181</v>
      </c>
      <c r="H842" s="197">
        <v>10</v>
      </c>
      <c r="I842" s="198"/>
      <c r="J842" s="199">
        <f t="shared" si="10"/>
        <v>0</v>
      </c>
      <c r="K842" s="195" t="s">
        <v>23</v>
      </c>
      <c r="L842" s="62"/>
      <c r="M842" s="200" t="s">
        <v>23</v>
      </c>
      <c r="N842" s="201" t="s">
        <v>45</v>
      </c>
      <c r="O842" s="43"/>
      <c r="P842" s="202">
        <f t="shared" si="11"/>
        <v>0</v>
      </c>
      <c r="Q842" s="202">
        <v>0</v>
      </c>
      <c r="R842" s="202">
        <f t="shared" si="12"/>
        <v>0</v>
      </c>
      <c r="S842" s="202">
        <v>0</v>
      </c>
      <c r="T842" s="203">
        <f t="shared" si="13"/>
        <v>0</v>
      </c>
      <c r="AR842" s="24" t="s">
        <v>236</v>
      </c>
      <c r="AT842" s="24" t="s">
        <v>144</v>
      </c>
      <c r="AU842" s="24" t="s">
        <v>156</v>
      </c>
      <c r="AY842" s="24" t="s">
        <v>142</v>
      </c>
      <c r="BE842" s="204">
        <f t="shared" si="14"/>
        <v>0</v>
      </c>
      <c r="BF842" s="204">
        <f t="shared" si="15"/>
        <v>0</v>
      </c>
      <c r="BG842" s="204">
        <f t="shared" si="16"/>
        <v>0</v>
      </c>
      <c r="BH842" s="204">
        <f t="shared" si="17"/>
        <v>0</v>
      </c>
      <c r="BI842" s="204">
        <f t="shared" si="18"/>
        <v>0</v>
      </c>
      <c r="BJ842" s="24" t="s">
        <v>79</v>
      </c>
      <c r="BK842" s="204">
        <f t="shared" si="19"/>
        <v>0</v>
      </c>
      <c r="BL842" s="24" t="s">
        <v>236</v>
      </c>
      <c r="BM842" s="24" t="s">
        <v>1186</v>
      </c>
    </row>
    <row r="843" spans="2:63" s="10" customFormat="1" ht="22.35" customHeight="1">
      <c r="B843" s="176"/>
      <c r="C843" s="177"/>
      <c r="D843" s="190" t="s">
        <v>73</v>
      </c>
      <c r="E843" s="191" t="s">
        <v>1187</v>
      </c>
      <c r="F843" s="191" t="s">
        <v>1188</v>
      </c>
      <c r="G843" s="177"/>
      <c r="H843" s="177"/>
      <c r="I843" s="180"/>
      <c r="J843" s="192">
        <f>BK843</f>
        <v>0</v>
      </c>
      <c r="K843" s="177"/>
      <c r="L843" s="182"/>
      <c r="M843" s="183"/>
      <c r="N843" s="184"/>
      <c r="O843" s="184"/>
      <c r="P843" s="185">
        <f>SUM(P844:P853)</f>
        <v>0</v>
      </c>
      <c r="Q843" s="184"/>
      <c r="R843" s="185">
        <f>SUM(R844:R853)</f>
        <v>0</v>
      </c>
      <c r="S843" s="184"/>
      <c r="T843" s="186">
        <f>SUM(T844:T853)</f>
        <v>0</v>
      </c>
      <c r="AR843" s="187" t="s">
        <v>84</v>
      </c>
      <c r="AT843" s="188" t="s">
        <v>73</v>
      </c>
      <c r="AU843" s="188" t="s">
        <v>84</v>
      </c>
      <c r="AY843" s="187" t="s">
        <v>142</v>
      </c>
      <c r="BK843" s="189">
        <f>SUM(BK844:BK853)</f>
        <v>0</v>
      </c>
    </row>
    <row r="844" spans="2:65" s="1" customFormat="1" ht="22.5" customHeight="1">
      <c r="B844" s="42"/>
      <c r="C844" s="193" t="s">
        <v>1189</v>
      </c>
      <c r="D844" s="193" t="s">
        <v>144</v>
      </c>
      <c r="E844" s="194" t="s">
        <v>1190</v>
      </c>
      <c r="F844" s="195" t="s">
        <v>1191</v>
      </c>
      <c r="G844" s="196" t="s">
        <v>182</v>
      </c>
      <c r="H844" s="197">
        <v>70</v>
      </c>
      <c r="I844" s="198"/>
      <c r="J844" s="199">
        <f aca="true" t="shared" si="20" ref="J844:J853">ROUND(I844*H844,2)</f>
        <v>0</v>
      </c>
      <c r="K844" s="195" t="s">
        <v>23</v>
      </c>
      <c r="L844" s="62"/>
      <c r="M844" s="200" t="s">
        <v>23</v>
      </c>
      <c r="N844" s="201" t="s">
        <v>45</v>
      </c>
      <c r="O844" s="43"/>
      <c r="P844" s="202">
        <f aca="true" t="shared" si="21" ref="P844:P853">O844*H844</f>
        <v>0</v>
      </c>
      <c r="Q844" s="202">
        <v>0</v>
      </c>
      <c r="R844" s="202">
        <f aca="true" t="shared" si="22" ref="R844:R853">Q844*H844</f>
        <v>0</v>
      </c>
      <c r="S844" s="202">
        <v>0</v>
      </c>
      <c r="T844" s="203">
        <f aca="true" t="shared" si="23" ref="T844:T853">S844*H844</f>
        <v>0</v>
      </c>
      <c r="AR844" s="24" t="s">
        <v>236</v>
      </c>
      <c r="AT844" s="24" t="s">
        <v>144</v>
      </c>
      <c r="AU844" s="24" t="s">
        <v>156</v>
      </c>
      <c r="AY844" s="24" t="s">
        <v>142</v>
      </c>
      <c r="BE844" s="204">
        <f aca="true" t="shared" si="24" ref="BE844:BE853">IF(N844="základní",J844,0)</f>
        <v>0</v>
      </c>
      <c r="BF844" s="204">
        <f aca="true" t="shared" si="25" ref="BF844:BF853">IF(N844="snížená",J844,0)</f>
        <v>0</v>
      </c>
      <c r="BG844" s="204">
        <f aca="true" t="shared" si="26" ref="BG844:BG853">IF(N844="zákl. přenesená",J844,0)</f>
        <v>0</v>
      </c>
      <c r="BH844" s="204">
        <f aca="true" t="shared" si="27" ref="BH844:BH853">IF(N844="sníž. přenesená",J844,0)</f>
        <v>0</v>
      </c>
      <c r="BI844" s="204">
        <f aca="true" t="shared" si="28" ref="BI844:BI853">IF(N844="nulová",J844,0)</f>
        <v>0</v>
      </c>
      <c r="BJ844" s="24" t="s">
        <v>79</v>
      </c>
      <c r="BK844" s="204">
        <f aca="true" t="shared" si="29" ref="BK844:BK853">ROUND(I844*H844,2)</f>
        <v>0</v>
      </c>
      <c r="BL844" s="24" t="s">
        <v>236</v>
      </c>
      <c r="BM844" s="24" t="s">
        <v>1192</v>
      </c>
    </row>
    <row r="845" spans="2:65" s="1" customFormat="1" ht="22.5" customHeight="1">
      <c r="B845" s="42"/>
      <c r="C845" s="193" t="s">
        <v>1193</v>
      </c>
      <c r="D845" s="193" t="s">
        <v>144</v>
      </c>
      <c r="E845" s="194" t="s">
        <v>1194</v>
      </c>
      <c r="F845" s="195" t="s">
        <v>1195</v>
      </c>
      <c r="G845" s="196" t="s">
        <v>182</v>
      </c>
      <c r="H845" s="197">
        <v>38</v>
      </c>
      <c r="I845" s="198"/>
      <c r="J845" s="199">
        <f t="shared" si="20"/>
        <v>0</v>
      </c>
      <c r="K845" s="195" t="s">
        <v>23</v>
      </c>
      <c r="L845" s="62"/>
      <c r="M845" s="200" t="s">
        <v>23</v>
      </c>
      <c r="N845" s="201" t="s">
        <v>45</v>
      </c>
      <c r="O845" s="43"/>
      <c r="P845" s="202">
        <f t="shared" si="21"/>
        <v>0</v>
      </c>
      <c r="Q845" s="202">
        <v>0</v>
      </c>
      <c r="R845" s="202">
        <f t="shared" si="22"/>
        <v>0</v>
      </c>
      <c r="S845" s="202">
        <v>0</v>
      </c>
      <c r="T845" s="203">
        <f t="shared" si="23"/>
        <v>0</v>
      </c>
      <c r="AR845" s="24" t="s">
        <v>236</v>
      </c>
      <c r="AT845" s="24" t="s">
        <v>144</v>
      </c>
      <c r="AU845" s="24" t="s">
        <v>156</v>
      </c>
      <c r="AY845" s="24" t="s">
        <v>142</v>
      </c>
      <c r="BE845" s="204">
        <f t="shared" si="24"/>
        <v>0</v>
      </c>
      <c r="BF845" s="204">
        <f t="shared" si="25"/>
        <v>0</v>
      </c>
      <c r="BG845" s="204">
        <f t="shared" si="26"/>
        <v>0</v>
      </c>
      <c r="BH845" s="204">
        <f t="shared" si="27"/>
        <v>0</v>
      </c>
      <c r="BI845" s="204">
        <f t="shared" si="28"/>
        <v>0</v>
      </c>
      <c r="BJ845" s="24" t="s">
        <v>79</v>
      </c>
      <c r="BK845" s="204">
        <f t="shared" si="29"/>
        <v>0</v>
      </c>
      <c r="BL845" s="24" t="s">
        <v>236</v>
      </c>
      <c r="BM845" s="24" t="s">
        <v>1196</v>
      </c>
    </row>
    <row r="846" spans="2:65" s="1" customFormat="1" ht="22.5" customHeight="1">
      <c r="B846" s="42"/>
      <c r="C846" s="193" t="s">
        <v>1197</v>
      </c>
      <c r="D846" s="193" t="s">
        <v>144</v>
      </c>
      <c r="E846" s="194" t="s">
        <v>1198</v>
      </c>
      <c r="F846" s="195" t="s">
        <v>1199</v>
      </c>
      <c r="G846" s="196" t="s">
        <v>195</v>
      </c>
      <c r="H846" s="197">
        <v>8</v>
      </c>
      <c r="I846" s="198"/>
      <c r="J846" s="199">
        <f t="shared" si="20"/>
        <v>0</v>
      </c>
      <c r="K846" s="195" t="s">
        <v>23</v>
      </c>
      <c r="L846" s="62"/>
      <c r="M846" s="200" t="s">
        <v>23</v>
      </c>
      <c r="N846" s="201" t="s">
        <v>45</v>
      </c>
      <c r="O846" s="43"/>
      <c r="P846" s="202">
        <f t="shared" si="21"/>
        <v>0</v>
      </c>
      <c r="Q846" s="202">
        <v>0</v>
      </c>
      <c r="R846" s="202">
        <f t="shared" si="22"/>
        <v>0</v>
      </c>
      <c r="S846" s="202">
        <v>0</v>
      </c>
      <c r="T846" s="203">
        <f t="shared" si="23"/>
        <v>0</v>
      </c>
      <c r="AR846" s="24" t="s">
        <v>236</v>
      </c>
      <c r="AT846" s="24" t="s">
        <v>144</v>
      </c>
      <c r="AU846" s="24" t="s">
        <v>156</v>
      </c>
      <c r="AY846" s="24" t="s">
        <v>142</v>
      </c>
      <c r="BE846" s="204">
        <f t="shared" si="24"/>
        <v>0</v>
      </c>
      <c r="BF846" s="204">
        <f t="shared" si="25"/>
        <v>0</v>
      </c>
      <c r="BG846" s="204">
        <f t="shared" si="26"/>
        <v>0</v>
      </c>
      <c r="BH846" s="204">
        <f t="shared" si="27"/>
        <v>0</v>
      </c>
      <c r="BI846" s="204">
        <f t="shared" si="28"/>
        <v>0</v>
      </c>
      <c r="BJ846" s="24" t="s">
        <v>79</v>
      </c>
      <c r="BK846" s="204">
        <f t="shared" si="29"/>
        <v>0</v>
      </c>
      <c r="BL846" s="24" t="s">
        <v>236</v>
      </c>
      <c r="BM846" s="24" t="s">
        <v>1200</v>
      </c>
    </row>
    <row r="847" spans="2:65" s="1" customFormat="1" ht="22.5" customHeight="1">
      <c r="B847" s="42"/>
      <c r="C847" s="193" t="s">
        <v>1201</v>
      </c>
      <c r="D847" s="193" t="s">
        <v>144</v>
      </c>
      <c r="E847" s="194" t="s">
        <v>1202</v>
      </c>
      <c r="F847" s="195" t="s">
        <v>1203</v>
      </c>
      <c r="G847" s="196" t="s">
        <v>195</v>
      </c>
      <c r="H847" s="197">
        <v>8</v>
      </c>
      <c r="I847" s="198"/>
      <c r="J847" s="199">
        <f t="shared" si="20"/>
        <v>0</v>
      </c>
      <c r="K847" s="195" t="s">
        <v>23</v>
      </c>
      <c r="L847" s="62"/>
      <c r="M847" s="200" t="s">
        <v>23</v>
      </c>
      <c r="N847" s="201" t="s">
        <v>45</v>
      </c>
      <c r="O847" s="43"/>
      <c r="P847" s="202">
        <f t="shared" si="21"/>
        <v>0</v>
      </c>
      <c r="Q847" s="202">
        <v>0</v>
      </c>
      <c r="R847" s="202">
        <f t="shared" si="22"/>
        <v>0</v>
      </c>
      <c r="S847" s="202">
        <v>0</v>
      </c>
      <c r="T847" s="203">
        <f t="shared" si="23"/>
        <v>0</v>
      </c>
      <c r="AR847" s="24" t="s">
        <v>236</v>
      </c>
      <c r="AT847" s="24" t="s">
        <v>144</v>
      </c>
      <c r="AU847" s="24" t="s">
        <v>156</v>
      </c>
      <c r="AY847" s="24" t="s">
        <v>142</v>
      </c>
      <c r="BE847" s="204">
        <f t="shared" si="24"/>
        <v>0</v>
      </c>
      <c r="BF847" s="204">
        <f t="shared" si="25"/>
        <v>0</v>
      </c>
      <c r="BG847" s="204">
        <f t="shared" si="26"/>
        <v>0</v>
      </c>
      <c r="BH847" s="204">
        <f t="shared" si="27"/>
        <v>0</v>
      </c>
      <c r="BI847" s="204">
        <f t="shared" si="28"/>
        <v>0</v>
      </c>
      <c r="BJ847" s="24" t="s">
        <v>79</v>
      </c>
      <c r="BK847" s="204">
        <f t="shared" si="29"/>
        <v>0</v>
      </c>
      <c r="BL847" s="24" t="s">
        <v>236</v>
      </c>
      <c r="BM847" s="24" t="s">
        <v>1204</v>
      </c>
    </row>
    <row r="848" spans="2:65" s="1" customFormat="1" ht="22.5" customHeight="1">
      <c r="B848" s="42"/>
      <c r="C848" s="193" t="s">
        <v>1205</v>
      </c>
      <c r="D848" s="193" t="s">
        <v>144</v>
      </c>
      <c r="E848" s="194" t="s">
        <v>1206</v>
      </c>
      <c r="F848" s="195" t="s">
        <v>1207</v>
      </c>
      <c r="G848" s="196" t="s">
        <v>195</v>
      </c>
      <c r="H848" s="197">
        <v>6</v>
      </c>
      <c r="I848" s="198"/>
      <c r="J848" s="199">
        <f t="shared" si="20"/>
        <v>0</v>
      </c>
      <c r="K848" s="195" t="s">
        <v>23</v>
      </c>
      <c r="L848" s="62"/>
      <c r="M848" s="200" t="s">
        <v>23</v>
      </c>
      <c r="N848" s="201" t="s">
        <v>45</v>
      </c>
      <c r="O848" s="43"/>
      <c r="P848" s="202">
        <f t="shared" si="21"/>
        <v>0</v>
      </c>
      <c r="Q848" s="202">
        <v>0</v>
      </c>
      <c r="R848" s="202">
        <f t="shared" si="22"/>
        <v>0</v>
      </c>
      <c r="S848" s="202">
        <v>0</v>
      </c>
      <c r="T848" s="203">
        <f t="shared" si="23"/>
        <v>0</v>
      </c>
      <c r="AR848" s="24" t="s">
        <v>236</v>
      </c>
      <c r="AT848" s="24" t="s">
        <v>144</v>
      </c>
      <c r="AU848" s="24" t="s">
        <v>156</v>
      </c>
      <c r="AY848" s="24" t="s">
        <v>142</v>
      </c>
      <c r="BE848" s="204">
        <f t="shared" si="24"/>
        <v>0</v>
      </c>
      <c r="BF848" s="204">
        <f t="shared" si="25"/>
        <v>0</v>
      </c>
      <c r="BG848" s="204">
        <f t="shared" si="26"/>
        <v>0</v>
      </c>
      <c r="BH848" s="204">
        <f t="shared" si="27"/>
        <v>0</v>
      </c>
      <c r="BI848" s="204">
        <f t="shared" si="28"/>
        <v>0</v>
      </c>
      <c r="BJ848" s="24" t="s">
        <v>79</v>
      </c>
      <c r="BK848" s="204">
        <f t="shared" si="29"/>
        <v>0</v>
      </c>
      <c r="BL848" s="24" t="s">
        <v>236</v>
      </c>
      <c r="BM848" s="24" t="s">
        <v>1208</v>
      </c>
    </row>
    <row r="849" spans="2:65" s="1" customFormat="1" ht="22.5" customHeight="1">
      <c r="B849" s="42"/>
      <c r="C849" s="193" t="s">
        <v>1209</v>
      </c>
      <c r="D849" s="193" t="s">
        <v>144</v>
      </c>
      <c r="E849" s="194" t="s">
        <v>1210</v>
      </c>
      <c r="F849" s="195" t="s">
        <v>1211</v>
      </c>
      <c r="G849" s="196" t="s">
        <v>195</v>
      </c>
      <c r="H849" s="197">
        <v>21</v>
      </c>
      <c r="I849" s="198"/>
      <c r="J849" s="199">
        <f t="shared" si="20"/>
        <v>0</v>
      </c>
      <c r="K849" s="195" t="s">
        <v>23</v>
      </c>
      <c r="L849" s="62"/>
      <c r="M849" s="200" t="s">
        <v>23</v>
      </c>
      <c r="N849" s="201" t="s">
        <v>45</v>
      </c>
      <c r="O849" s="43"/>
      <c r="P849" s="202">
        <f t="shared" si="21"/>
        <v>0</v>
      </c>
      <c r="Q849" s="202">
        <v>0</v>
      </c>
      <c r="R849" s="202">
        <f t="shared" si="22"/>
        <v>0</v>
      </c>
      <c r="S849" s="202">
        <v>0</v>
      </c>
      <c r="T849" s="203">
        <f t="shared" si="23"/>
        <v>0</v>
      </c>
      <c r="AR849" s="24" t="s">
        <v>236</v>
      </c>
      <c r="AT849" s="24" t="s">
        <v>144</v>
      </c>
      <c r="AU849" s="24" t="s">
        <v>156</v>
      </c>
      <c r="AY849" s="24" t="s">
        <v>142</v>
      </c>
      <c r="BE849" s="204">
        <f t="shared" si="24"/>
        <v>0</v>
      </c>
      <c r="BF849" s="204">
        <f t="shared" si="25"/>
        <v>0</v>
      </c>
      <c r="BG849" s="204">
        <f t="shared" si="26"/>
        <v>0</v>
      </c>
      <c r="BH849" s="204">
        <f t="shared" si="27"/>
        <v>0</v>
      </c>
      <c r="BI849" s="204">
        <f t="shared" si="28"/>
        <v>0</v>
      </c>
      <c r="BJ849" s="24" t="s">
        <v>79</v>
      </c>
      <c r="BK849" s="204">
        <f t="shared" si="29"/>
        <v>0</v>
      </c>
      <c r="BL849" s="24" t="s">
        <v>236</v>
      </c>
      <c r="BM849" s="24" t="s">
        <v>1212</v>
      </c>
    </row>
    <row r="850" spans="2:65" s="1" customFormat="1" ht="22.5" customHeight="1">
      <c r="B850" s="42"/>
      <c r="C850" s="193" t="s">
        <v>1213</v>
      </c>
      <c r="D850" s="193" t="s">
        <v>144</v>
      </c>
      <c r="E850" s="194" t="s">
        <v>1214</v>
      </c>
      <c r="F850" s="195" t="s">
        <v>1215</v>
      </c>
      <c r="G850" s="196" t="s">
        <v>195</v>
      </c>
      <c r="H850" s="197">
        <v>5</v>
      </c>
      <c r="I850" s="198"/>
      <c r="J850" s="199">
        <f t="shared" si="20"/>
        <v>0</v>
      </c>
      <c r="K850" s="195" t="s">
        <v>23</v>
      </c>
      <c r="L850" s="62"/>
      <c r="M850" s="200" t="s">
        <v>23</v>
      </c>
      <c r="N850" s="201" t="s">
        <v>45</v>
      </c>
      <c r="O850" s="43"/>
      <c r="P850" s="202">
        <f t="shared" si="21"/>
        <v>0</v>
      </c>
      <c r="Q850" s="202">
        <v>0</v>
      </c>
      <c r="R850" s="202">
        <f t="shared" si="22"/>
        <v>0</v>
      </c>
      <c r="S850" s="202">
        <v>0</v>
      </c>
      <c r="T850" s="203">
        <f t="shared" si="23"/>
        <v>0</v>
      </c>
      <c r="AR850" s="24" t="s">
        <v>236</v>
      </c>
      <c r="AT850" s="24" t="s">
        <v>144</v>
      </c>
      <c r="AU850" s="24" t="s">
        <v>156</v>
      </c>
      <c r="AY850" s="24" t="s">
        <v>142</v>
      </c>
      <c r="BE850" s="204">
        <f t="shared" si="24"/>
        <v>0</v>
      </c>
      <c r="BF850" s="204">
        <f t="shared" si="25"/>
        <v>0</v>
      </c>
      <c r="BG850" s="204">
        <f t="shared" si="26"/>
        <v>0</v>
      </c>
      <c r="BH850" s="204">
        <f t="shared" si="27"/>
        <v>0</v>
      </c>
      <c r="BI850" s="204">
        <f t="shared" si="28"/>
        <v>0</v>
      </c>
      <c r="BJ850" s="24" t="s">
        <v>79</v>
      </c>
      <c r="BK850" s="204">
        <f t="shared" si="29"/>
        <v>0</v>
      </c>
      <c r="BL850" s="24" t="s">
        <v>236</v>
      </c>
      <c r="BM850" s="24" t="s">
        <v>1216</v>
      </c>
    </row>
    <row r="851" spans="2:65" s="1" customFormat="1" ht="22.5" customHeight="1">
      <c r="B851" s="42"/>
      <c r="C851" s="193" t="s">
        <v>1217</v>
      </c>
      <c r="D851" s="193" t="s">
        <v>144</v>
      </c>
      <c r="E851" s="194" t="s">
        <v>1218</v>
      </c>
      <c r="F851" s="195" t="s">
        <v>1176</v>
      </c>
      <c r="G851" s="196" t="s">
        <v>296</v>
      </c>
      <c r="H851" s="197">
        <v>1</v>
      </c>
      <c r="I851" s="198"/>
      <c r="J851" s="199">
        <f t="shared" si="20"/>
        <v>0</v>
      </c>
      <c r="K851" s="195" t="s">
        <v>23</v>
      </c>
      <c r="L851" s="62"/>
      <c r="M851" s="200" t="s">
        <v>23</v>
      </c>
      <c r="N851" s="201" t="s">
        <v>45</v>
      </c>
      <c r="O851" s="43"/>
      <c r="P851" s="202">
        <f t="shared" si="21"/>
        <v>0</v>
      </c>
      <c r="Q851" s="202">
        <v>0</v>
      </c>
      <c r="R851" s="202">
        <f t="shared" si="22"/>
        <v>0</v>
      </c>
      <c r="S851" s="202">
        <v>0</v>
      </c>
      <c r="T851" s="203">
        <f t="shared" si="23"/>
        <v>0</v>
      </c>
      <c r="AR851" s="24" t="s">
        <v>236</v>
      </c>
      <c r="AT851" s="24" t="s">
        <v>144</v>
      </c>
      <c r="AU851" s="24" t="s">
        <v>156</v>
      </c>
      <c r="AY851" s="24" t="s">
        <v>142</v>
      </c>
      <c r="BE851" s="204">
        <f t="shared" si="24"/>
        <v>0</v>
      </c>
      <c r="BF851" s="204">
        <f t="shared" si="25"/>
        <v>0</v>
      </c>
      <c r="BG851" s="204">
        <f t="shared" si="26"/>
        <v>0</v>
      </c>
      <c r="BH851" s="204">
        <f t="shared" si="27"/>
        <v>0</v>
      </c>
      <c r="BI851" s="204">
        <f t="shared" si="28"/>
        <v>0</v>
      </c>
      <c r="BJ851" s="24" t="s">
        <v>79</v>
      </c>
      <c r="BK851" s="204">
        <f t="shared" si="29"/>
        <v>0</v>
      </c>
      <c r="BL851" s="24" t="s">
        <v>236</v>
      </c>
      <c r="BM851" s="24" t="s">
        <v>1219</v>
      </c>
    </row>
    <row r="852" spans="2:65" s="1" customFormat="1" ht="22.5" customHeight="1">
      <c r="B852" s="42"/>
      <c r="C852" s="193" t="s">
        <v>1220</v>
      </c>
      <c r="D852" s="193" t="s">
        <v>144</v>
      </c>
      <c r="E852" s="194" t="s">
        <v>1221</v>
      </c>
      <c r="F852" s="195" t="s">
        <v>1180</v>
      </c>
      <c r="G852" s="196" t="s">
        <v>1181</v>
      </c>
      <c r="H852" s="197">
        <v>10</v>
      </c>
      <c r="I852" s="198"/>
      <c r="J852" s="199">
        <f t="shared" si="20"/>
        <v>0</v>
      </c>
      <c r="K852" s="195" t="s">
        <v>23</v>
      </c>
      <c r="L852" s="62"/>
      <c r="M852" s="200" t="s">
        <v>23</v>
      </c>
      <c r="N852" s="201" t="s">
        <v>45</v>
      </c>
      <c r="O852" s="43"/>
      <c r="P852" s="202">
        <f t="shared" si="21"/>
        <v>0</v>
      </c>
      <c r="Q852" s="202">
        <v>0</v>
      </c>
      <c r="R852" s="202">
        <f t="shared" si="22"/>
        <v>0</v>
      </c>
      <c r="S852" s="202">
        <v>0</v>
      </c>
      <c r="T852" s="203">
        <f t="shared" si="23"/>
        <v>0</v>
      </c>
      <c r="AR852" s="24" t="s">
        <v>236</v>
      </c>
      <c r="AT852" s="24" t="s">
        <v>144</v>
      </c>
      <c r="AU852" s="24" t="s">
        <v>156</v>
      </c>
      <c r="AY852" s="24" t="s">
        <v>142</v>
      </c>
      <c r="BE852" s="204">
        <f t="shared" si="24"/>
        <v>0</v>
      </c>
      <c r="BF852" s="204">
        <f t="shared" si="25"/>
        <v>0</v>
      </c>
      <c r="BG852" s="204">
        <f t="shared" si="26"/>
        <v>0</v>
      </c>
      <c r="BH852" s="204">
        <f t="shared" si="27"/>
        <v>0</v>
      </c>
      <c r="BI852" s="204">
        <f t="shared" si="28"/>
        <v>0</v>
      </c>
      <c r="BJ852" s="24" t="s">
        <v>79</v>
      </c>
      <c r="BK852" s="204">
        <f t="shared" si="29"/>
        <v>0</v>
      </c>
      <c r="BL852" s="24" t="s">
        <v>236</v>
      </c>
      <c r="BM852" s="24" t="s">
        <v>1222</v>
      </c>
    </row>
    <row r="853" spans="2:65" s="1" customFormat="1" ht="22.5" customHeight="1">
      <c r="B853" s="42"/>
      <c r="C853" s="193" t="s">
        <v>1223</v>
      </c>
      <c r="D853" s="193" t="s">
        <v>144</v>
      </c>
      <c r="E853" s="194" t="s">
        <v>1224</v>
      </c>
      <c r="F853" s="195" t="s">
        <v>1185</v>
      </c>
      <c r="G853" s="196" t="s">
        <v>1181</v>
      </c>
      <c r="H853" s="197">
        <v>8</v>
      </c>
      <c r="I853" s="198"/>
      <c r="J853" s="199">
        <f t="shared" si="20"/>
        <v>0</v>
      </c>
      <c r="K853" s="195" t="s">
        <v>23</v>
      </c>
      <c r="L853" s="62"/>
      <c r="M853" s="200" t="s">
        <v>23</v>
      </c>
      <c r="N853" s="201" t="s">
        <v>45</v>
      </c>
      <c r="O853" s="43"/>
      <c r="P853" s="202">
        <f t="shared" si="21"/>
        <v>0</v>
      </c>
      <c r="Q853" s="202">
        <v>0</v>
      </c>
      <c r="R853" s="202">
        <f t="shared" si="22"/>
        <v>0</v>
      </c>
      <c r="S853" s="202">
        <v>0</v>
      </c>
      <c r="T853" s="203">
        <f t="shared" si="23"/>
        <v>0</v>
      </c>
      <c r="AR853" s="24" t="s">
        <v>236</v>
      </c>
      <c r="AT853" s="24" t="s">
        <v>144</v>
      </c>
      <c r="AU853" s="24" t="s">
        <v>156</v>
      </c>
      <c r="AY853" s="24" t="s">
        <v>142</v>
      </c>
      <c r="BE853" s="204">
        <f t="shared" si="24"/>
        <v>0</v>
      </c>
      <c r="BF853" s="204">
        <f t="shared" si="25"/>
        <v>0</v>
      </c>
      <c r="BG853" s="204">
        <f t="shared" si="26"/>
        <v>0</v>
      </c>
      <c r="BH853" s="204">
        <f t="shared" si="27"/>
        <v>0</v>
      </c>
      <c r="BI853" s="204">
        <f t="shared" si="28"/>
        <v>0</v>
      </c>
      <c r="BJ853" s="24" t="s">
        <v>79</v>
      </c>
      <c r="BK853" s="204">
        <f t="shared" si="29"/>
        <v>0</v>
      </c>
      <c r="BL853" s="24" t="s">
        <v>236</v>
      </c>
      <c r="BM853" s="24" t="s">
        <v>1225</v>
      </c>
    </row>
    <row r="854" spans="2:63" s="10" customFormat="1" ht="22.35" customHeight="1">
      <c r="B854" s="176"/>
      <c r="C854" s="177"/>
      <c r="D854" s="190" t="s">
        <v>73</v>
      </c>
      <c r="E854" s="191" t="s">
        <v>1226</v>
      </c>
      <c r="F854" s="191" t="s">
        <v>1227</v>
      </c>
      <c r="G854" s="177"/>
      <c r="H854" s="177"/>
      <c r="I854" s="180"/>
      <c r="J854" s="192">
        <f>BK854</f>
        <v>0</v>
      </c>
      <c r="K854" s="177"/>
      <c r="L854" s="182"/>
      <c r="M854" s="183"/>
      <c r="N854" s="184"/>
      <c r="O854" s="184"/>
      <c r="P854" s="185">
        <f>SUM(P855:P867)</f>
        <v>0</v>
      </c>
      <c r="Q854" s="184"/>
      <c r="R854" s="185">
        <f>SUM(R855:R867)</f>
        <v>0</v>
      </c>
      <c r="S854" s="184"/>
      <c r="T854" s="186">
        <f>SUM(T855:T867)</f>
        <v>0</v>
      </c>
      <c r="AR854" s="187" t="s">
        <v>84</v>
      </c>
      <c r="AT854" s="188" t="s">
        <v>73</v>
      </c>
      <c r="AU854" s="188" t="s">
        <v>84</v>
      </c>
      <c r="AY854" s="187" t="s">
        <v>142</v>
      </c>
      <c r="BK854" s="189">
        <f>SUM(BK855:BK867)</f>
        <v>0</v>
      </c>
    </row>
    <row r="855" spans="2:65" s="1" customFormat="1" ht="22.5" customHeight="1">
      <c r="B855" s="42"/>
      <c r="C855" s="193" t="s">
        <v>1228</v>
      </c>
      <c r="D855" s="193" t="s">
        <v>144</v>
      </c>
      <c r="E855" s="194" t="s">
        <v>1229</v>
      </c>
      <c r="F855" s="195" t="s">
        <v>1230</v>
      </c>
      <c r="G855" s="196" t="s">
        <v>195</v>
      </c>
      <c r="H855" s="197">
        <v>79</v>
      </c>
      <c r="I855" s="198"/>
      <c r="J855" s="199">
        <f>ROUND(I855*H855,2)</f>
        <v>0</v>
      </c>
      <c r="K855" s="195" t="s">
        <v>23</v>
      </c>
      <c r="L855" s="62"/>
      <c r="M855" s="200" t="s">
        <v>23</v>
      </c>
      <c r="N855" s="201" t="s">
        <v>45</v>
      </c>
      <c r="O855" s="43"/>
      <c r="P855" s="202">
        <f>O855*H855</f>
        <v>0</v>
      </c>
      <c r="Q855" s="202">
        <v>0</v>
      </c>
      <c r="R855" s="202">
        <f>Q855*H855</f>
        <v>0</v>
      </c>
      <c r="S855" s="202">
        <v>0</v>
      </c>
      <c r="T855" s="203">
        <f>S855*H855</f>
        <v>0</v>
      </c>
      <c r="AR855" s="24" t="s">
        <v>236</v>
      </c>
      <c r="AT855" s="24" t="s">
        <v>144</v>
      </c>
      <c r="AU855" s="24" t="s">
        <v>156</v>
      </c>
      <c r="AY855" s="24" t="s">
        <v>142</v>
      </c>
      <c r="BE855" s="204">
        <f>IF(N855="základní",J855,0)</f>
        <v>0</v>
      </c>
      <c r="BF855" s="204">
        <f>IF(N855="snížená",J855,0)</f>
        <v>0</v>
      </c>
      <c r="BG855" s="204">
        <f>IF(N855="zákl. přenesená",J855,0)</f>
        <v>0</v>
      </c>
      <c r="BH855" s="204">
        <f>IF(N855="sníž. přenesená",J855,0)</f>
        <v>0</v>
      </c>
      <c r="BI855" s="204">
        <f>IF(N855="nulová",J855,0)</f>
        <v>0</v>
      </c>
      <c r="BJ855" s="24" t="s">
        <v>79</v>
      </c>
      <c r="BK855" s="204">
        <f>ROUND(I855*H855,2)</f>
        <v>0</v>
      </c>
      <c r="BL855" s="24" t="s">
        <v>236</v>
      </c>
      <c r="BM855" s="24" t="s">
        <v>1231</v>
      </c>
    </row>
    <row r="856" spans="2:47" s="1" customFormat="1" ht="67.5">
      <c r="B856" s="42"/>
      <c r="C856" s="64"/>
      <c r="D856" s="230" t="s">
        <v>366</v>
      </c>
      <c r="E856" s="64"/>
      <c r="F856" s="272" t="s">
        <v>1232</v>
      </c>
      <c r="G856" s="64"/>
      <c r="H856" s="64"/>
      <c r="I856" s="163"/>
      <c r="J856" s="64"/>
      <c r="K856" s="64"/>
      <c r="L856" s="62"/>
      <c r="M856" s="265"/>
      <c r="N856" s="43"/>
      <c r="O856" s="43"/>
      <c r="P856" s="43"/>
      <c r="Q856" s="43"/>
      <c r="R856" s="43"/>
      <c r="S856" s="43"/>
      <c r="T856" s="79"/>
      <c r="AT856" s="24" t="s">
        <v>366</v>
      </c>
      <c r="AU856" s="24" t="s">
        <v>156</v>
      </c>
    </row>
    <row r="857" spans="2:65" s="1" customFormat="1" ht="22.5" customHeight="1">
      <c r="B857" s="42"/>
      <c r="C857" s="193" t="s">
        <v>1233</v>
      </c>
      <c r="D857" s="193" t="s">
        <v>144</v>
      </c>
      <c r="E857" s="194" t="s">
        <v>1234</v>
      </c>
      <c r="F857" s="195" t="s">
        <v>1235</v>
      </c>
      <c r="G857" s="196" t="s">
        <v>195</v>
      </c>
      <c r="H857" s="197">
        <v>53</v>
      </c>
      <c r="I857" s="198"/>
      <c r="J857" s="199">
        <f>ROUND(I857*H857,2)</f>
        <v>0</v>
      </c>
      <c r="K857" s="195" t="s">
        <v>23</v>
      </c>
      <c r="L857" s="62"/>
      <c r="M857" s="200" t="s">
        <v>23</v>
      </c>
      <c r="N857" s="201" t="s">
        <v>45</v>
      </c>
      <c r="O857" s="43"/>
      <c r="P857" s="202">
        <f>O857*H857</f>
        <v>0</v>
      </c>
      <c r="Q857" s="202">
        <v>0</v>
      </c>
      <c r="R857" s="202">
        <f>Q857*H857</f>
        <v>0</v>
      </c>
      <c r="S857" s="202">
        <v>0</v>
      </c>
      <c r="T857" s="203">
        <f>S857*H857</f>
        <v>0</v>
      </c>
      <c r="AR857" s="24" t="s">
        <v>236</v>
      </c>
      <c r="AT857" s="24" t="s">
        <v>144</v>
      </c>
      <c r="AU857" s="24" t="s">
        <v>156</v>
      </c>
      <c r="AY857" s="24" t="s">
        <v>142</v>
      </c>
      <c r="BE857" s="204">
        <f>IF(N857="základní",J857,0)</f>
        <v>0</v>
      </c>
      <c r="BF857" s="204">
        <f>IF(N857="snížená",J857,0)</f>
        <v>0</v>
      </c>
      <c r="BG857" s="204">
        <f>IF(N857="zákl. přenesená",J857,0)</f>
        <v>0</v>
      </c>
      <c r="BH857" s="204">
        <f>IF(N857="sníž. přenesená",J857,0)</f>
        <v>0</v>
      </c>
      <c r="BI857" s="204">
        <f>IF(N857="nulová",J857,0)</f>
        <v>0</v>
      </c>
      <c r="BJ857" s="24" t="s">
        <v>79</v>
      </c>
      <c r="BK857" s="204">
        <f>ROUND(I857*H857,2)</f>
        <v>0</v>
      </c>
      <c r="BL857" s="24" t="s">
        <v>236</v>
      </c>
      <c r="BM857" s="24" t="s">
        <v>1236</v>
      </c>
    </row>
    <row r="858" spans="2:47" s="1" customFormat="1" ht="67.5">
      <c r="B858" s="42"/>
      <c r="C858" s="64"/>
      <c r="D858" s="230" t="s">
        <v>366</v>
      </c>
      <c r="E858" s="64"/>
      <c r="F858" s="272" t="s">
        <v>1232</v>
      </c>
      <c r="G858" s="64"/>
      <c r="H858" s="64"/>
      <c r="I858" s="163"/>
      <c r="J858" s="64"/>
      <c r="K858" s="64"/>
      <c r="L858" s="62"/>
      <c r="M858" s="265"/>
      <c r="N858" s="43"/>
      <c r="O858" s="43"/>
      <c r="P858" s="43"/>
      <c r="Q858" s="43"/>
      <c r="R858" s="43"/>
      <c r="S858" s="43"/>
      <c r="T858" s="79"/>
      <c r="AT858" s="24" t="s">
        <v>366</v>
      </c>
      <c r="AU858" s="24" t="s">
        <v>156</v>
      </c>
    </row>
    <row r="859" spans="2:65" s="1" customFormat="1" ht="22.5" customHeight="1">
      <c r="B859" s="42"/>
      <c r="C859" s="193" t="s">
        <v>1237</v>
      </c>
      <c r="D859" s="193" t="s">
        <v>144</v>
      </c>
      <c r="E859" s="194" t="s">
        <v>1238</v>
      </c>
      <c r="F859" s="195" t="s">
        <v>1239</v>
      </c>
      <c r="G859" s="196" t="s">
        <v>195</v>
      </c>
      <c r="H859" s="197">
        <v>26</v>
      </c>
      <c r="I859" s="198"/>
      <c r="J859" s="199">
        <f>ROUND(I859*H859,2)</f>
        <v>0</v>
      </c>
      <c r="K859" s="195" t="s">
        <v>23</v>
      </c>
      <c r="L859" s="62"/>
      <c r="M859" s="200" t="s">
        <v>23</v>
      </c>
      <c r="N859" s="201" t="s">
        <v>45</v>
      </c>
      <c r="O859" s="43"/>
      <c r="P859" s="202">
        <f>O859*H859</f>
        <v>0</v>
      </c>
      <c r="Q859" s="202">
        <v>0</v>
      </c>
      <c r="R859" s="202">
        <f>Q859*H859</f>
        <v>0</v>
      </c>
      <c r="S859" s="202">
        <v>0</v>
      </c>
      <c r="T859" s="203">
        <f>S859*H859</f>
        <v>0</v>
      </c>
      <c r="AR859" s="24" t="s">
        <v>236</v>
      </c>
      <c r="AT859" s="24" t="s">
        <v>144</v>
      </c>
      <c r="AU859" s="24" t="s">
        <v>156</v>
      </c>
      <c r="AY859" s="24" t="s">
        <v>142</v>
      </c>
      <c r="BE859" s="204">
        <f>IF(N859="základní",J859,0)</f>
        <v>0</v>
      </c>
      <c r="BF859" s="204">
        <f>IF(N859="snížená",J859,0)</f>
        <v>0</v>
      </c>
      <c r="BG859" s="204">
        <f>IF(N859="zákl. přenesená",J859,0)</f>
        <v>0</v>
      </c>
      <c r="BH859" s="204">
        <f>IF(N859="sníž. přenesená",J859,0)</f>
        <v>0</v>
      </c>
      <c r="BI859" s="204">
        <f>IF(N859="nulová",J859,0)</f>
        <v>0</v>
      </c>
      <c r="BJ859" s="24" t="s">
        <v>79</v>
      </c>
      <c r="BK859" s="204">
        <f>ROUND(I859*H859,2)</f>
        <v>0</v>
      </c>
      <c r="BL859" s="24" t="s">
        <v>236</v>
      </c>
      <c r="BM859" s="24" t="s">
        <v>1240</v>
      </c>
    </row>
    <row r="860" spans="2:47" s="1" customFormat="1" ht="67.5">
      <c r="B860" s="42"/>
      <c r="C860" s="64"/>
      <c r="D860" s="230" t="s">
        <v>366</v>
      </c>
      <c r="E860" s="64"/>
      <c r="F860" s="272" t="s">
        <v>1232</v>
      </c>
      <c r="G860" s="64"/>
      <c r="H860" s="64"/>
      <c r="I860" s="163"/>
      <c r="J860" s="64"/>
      <c r="K860" s="64"/>
      <c r="L860" s="62"/>
      <c r="M860" s="265"/>
      <c r="N860" s="43"/>
      <c r="O860" s="43"/>
      <c r="P860" s="43"/>
      <c r="Q860" s="43"/>
      <c r="R860" s="43"/>
      <c r="S860" s="43"/>
      <c r="T860" s="79"/>
      <c r="AT860" s="24" t="s">
        <v>366</v>
      </c>
      <c r="AU860" s="24" t="s">
        <v>156</v>
      </c>
    </row>
    <row r="861" spans="2:65" s="1" customFormat="1" ht="22.5" customHeight="1">
      <c r="B861" s="42"/>
      <c r="C861" s="193" t="s">
        <v>1241</v>
      </c>
      <c r="D861" s="193" t="s">
        <v>144</v>
      </c>
      <c r="E861" s="194" t="s">
        <v>1242</v>
      </c>
      <c r="F861" s="195" t="s">
        <v>1243</v>
      </c>
      <c r="G861" s="196" t="s">
        <v>195</v>
      </c>
      <c r="H861" s="197">
        <v>105</v>
      </c>
      <c r="I861" s="198"/>
      <c r="J861" s="199">
        <f>ROUND(I861*H861,2)</f>
        <v>0</v>
      </c>
      <c r="K861" s="195" t="s">
        <v>23</v>
      </c>
      <c r="L861" s="62"/>
      <c r="M861" s="200" t="s">
        <v>23</v>
      </c>
      <c r="N861" s="201" t="s">
        <v>45</v>
      </c>
      <c r="O861" s="43"/>
      <c r="P861" s="202">
        <f>O861*H861</f>
        <v>0</v>
      </c>
      <c r="Q861" s="202">
        <v>0</v>
      </c>
      <c r="R861" s="202">
        <f>Q861*H861</f>
        <v>0</v>
      </c>
      <c r="S861" s="202">
        <v>0</v>
      </c>
      <c r="T861" s="203">
        <f>S861*H861</f>
        <v>0</v>
      </c>
      <c r="AR861" s="24" t="s">
        <v>236</v>
      </c>
      <c r="AT861" s="24" t="s">
        <v>144</v>
      </c>
      <c r="AU861" s="24" t="s">
        <v>156</v>
      </c>
      <c r="AY861" s="24" t="s">
        <v>142</v>
      </c>
      <c r="BE861" s="204">
        <f>IF(N861="základní",J861,0)</f>
        <v>0</v>
      </c>
      <c r="BF861" s="204">
        <f>IF(N861="snížená",J861,0)</f>
        <v>0</v>
      </c>
      <c r="BG861" s="204">
        <f>IF(N861="zákl. přenesená",J861,0)</f>
        <v>0</v>
      </c>
      <c r="BH861" s="204">
        <f>IF(N861="sníž. přenesená",J861,0)</f>
        <v>0</v>
      </c>
      <c r="BI861" s="204">
        <f>IF(N861="nulová",J861,0)</f>
        <v>0</v>
      </c>
      <c r="BJ861" s="24" t="s">
        <v>79</v>
      </c>
      <c r="BK861" s="204">
        <f>ROUND(I861*H861,2)</f>
        <v>0</v>
      </c>
      <c r="BL861" s="24" t="s">
        <v>236</v>
      </c>
      <c r="BM861" s="24" t="s">
        <v>1244</v>
      </c>
    </row>
    <row r="862" spans="2:65" s="1" customFormat="1" ht="22.5" customHeight="1">
      <c r="B862" s="42"/>
      <c r="C862" s="193" t="s">
        <v>1245</v>
      </c>
      <c r="D862" s="193" t="s">
        <v>144</v>
      </c>
      <c r="E862" s="194" t="s">
        <v>1246</v>
      </c>
      <c r="F862" s="195" t="s">
        <v>1247</v>
      </c>
      <c r="G862" s="196" t="s">
        <v>195</v>
      </c>
      <c r="H862" s="197">
        <v>53</v>
      </c>
      <c r="I862" s="198"/>
      <c r="J862" s="199">
        <f>ROUND(I862*H862,2)</f>
        <v>0</v>
      </c>
      <c r="K862" s="195" t="s">
        <v>23</v>
      </c>
      <c r="L862" s="62"/>
      <c r="M862" s="200" t="s">
        <v>23</v>
      </c>
      <c r="N862" s="201" t="s">
        <v>45</v>
      </c>
      <c r="O862" s="43"/>
      <c r="P862" s="202">
        <f>O862*H862</f>
        <v>0</v>
      </c>
      <c r="Q862" s="202">
        <v>0</v>
      </c>
      <c r="R862" s="202">
        <f>Q862*H862</f>
        <v>0</v>
      </c>
      <c r="S862" s="202">
        <v>0</v>
      </c>
      <c r="T862" s="203">
        <f>S862*H862</f>
        <v>0</v>
      </c>
      <c r="AR862" s="24" t="s">
        <v>236</v>
      </c>
      <c r="AT862" s="24" t="s">
        <v>144</v>
      </c>
      <c r="AU862" s="24" t="s">
        <v>156</v>
      </c>
      <c r="AY862" s="24" t="s">
        <v>142</v>
      </c>
      <c r="BE862" s="204">
        <f>IF(N862="základní",J862,0)</f>
        <v>0</v>
      </c>
      <c r="BF862" s="204">
        <f>IF(N862="snížená",J862,0)</f>
        <v>0</v>
      </c>
      <c r="BG862" s="204">
        <f>IF(N862="zákl. přenesená",J862,0)</f>
        <v>0</v>
      </c>
      <c r="BH862" s="204">
        <f>IF(N862="sníž. přenesená",J862,0)</f>
        <v>0</v>
      </c>
      <c r="BI862" s="204">
        <f>IF(N862="nulová",J862,0)</f>
        <v>0</v>
      </c>
      <c r="BJ862" s="24" t="s">
        <v>79</v>
      </c>
      <c r="BK862" s="204">
        <f>ROUND(I862*H862,2)</f>
        <v>0</v>
      </c>
      <c r="BL862" s="24" t="s">
        <v>236</v>
      </c>
      <c r="BM862" s="24" t="s">
        <v>1248</v>
      </c>
    </row>
    <row r="863" spans="2:65" s="1" customFormat="1" ht="22.5" customHeight="1">
      <c r="B863" s="42"/>
      <c r="C863" s="193" t="s">
        <v>1249</v>
      </c>
      <c r="D863" s="193" t="s">
        <v>144</v>
      </c>
      <c r="E863" s="194" t="s">
        <v>1250</v>
      </c>
      <c r="F863" s="195" t="s">
        <v>1251</v>
      </c>
      <c r="G863" s="196" t="s">
        <v>195</v>
      </c>
      <c r="H863" s="197">
        <v>52</v>
      </c>
      <c r="I863" s="198"/>
      <c r="J863" s="199">
        <f>ROUND(I863*H863,2)</f>
        <v>0</v>
      </c>
      <c r="K863" s="195" t="s">
        <v>23</v>
      </c>
      <c r="L863" s="62"/>
      <c r="M863" s="200" t="s">
        <v>23</v>
      </c>
      <c r="N863" s="201" t="s">
        <v>45</v>
      </c>
      <c r="O863" s="43"/>
      <c r="P863" s="202">
        <f>O863*H863</f>
        <v>0</v>
      </c>
      <c r="Q863" s="202">
        <v>0</v>
      </c>
      <c r="R863" s="202">
        <f>Q863*H863</f>
        <v>0</v>
      </c>
      <c r="S863" s="202">
        <v>0</v>
      </c>
      <c r="T863" s="203">
        <f>S863*H863</f>
        <v>0</v>
      </c>
      <c r="AR863" s="24" t="s">
        <v>236</v>
      </c>
      <c r="AT863" s="24" t="s">
        <v>144</v>
      </c>
      <c r="AU863" s="24" t="s">
        <v>156</v>
      </c>
      <c r="AY863" s="24" t="s">
        <v>142</v>
      </c>
      <c r="BE863" s="204">
        <f>IF(N863="základní",J863,0)</f>
        <v>0</v>
      </c>
      <c r="BF863" s="204">
        <f>IF(N863="snížená",J863,0)</f>
        <v>0</v>
      </c>
      <c r="BG863" s="204">
        <f>IF(N863="zákl. přenesená",J863,0)</f>
        <v>0</v>
      </c>
      <c r="BH863" s="204">
        <f>IF(N863="sníž. přenesená",J863,0)</f>
        <v>0</v>
      </c>
      <c r="BI863" s="204">
        <f>IF(N863="nulová",J863,0)</f>
        <v>0</v>
      </c>
      <c r="BJ863" s="24" t="s">
        <v>79</v>
      </c>
      <c r="BK863" s="204">
        <f>ROUND(I863*H863,2)</f>
        <v>0</v>
      </c>
      <c r="BL863" s="24" t="s">
        <v>236</v>
      </c>
      <c r="BM863" s="24" t="s">
        <v>1252</v>
      </c>
    </row>
    <row r="864" spans="2:65" s="1" customFormat="1" ht="22.5" customHeight="1">
      <c r="B864" s="42"/>
      <c r="C864" s="193" t="s">
        <v>1253</v>
      </c>
      <c r="D864" s="193" t="s">
        <v>144</v>
      </c>
      <c r="E864" s="194" t="s">
        <v>1254</v>
      </c>
      <c r="F864" s="195" t="s">
        <v>1255</v>
      </c>
      <c r="G864" s="196" t="s">
        <v>195</v>
      </c>
      <c r="H864" s="197">
        <v>24</v>
      </c>
      <c r="I864" s="198"/>
      <c r="J864" s="199">
        <f>ROUND(I864*H864,2)</f>
        <v>0</v>
      </c>
      <c r="K864" s="195" t="s">
        <v>23</v>
      </c>
      <c r="L864" s="62"/>
      <c r="M864" s="200" t="s">
        <v>23</v>
      </c>
      <c r="N864" s="201" t="s">
        <v>45</v>
      </c>
      <c r="O864" s="43"/>
      <c r="P864" s="202">
        <f>O864*H864</f>
        <v>0</v>
      </c>
      <c r="Q864" s="202">
        <v>0</v>
      </c>
      <c r="R864" s="202">
        <f>Q864*H864</f>
        <v>0</v>
      </c>
      <c r="S864" s="202">
        <v>0</v>
      </c>
      <c r="T864" s="203">
        <f>S864*H864</f>
        <v>0</v>
      </c>
      <c r="AR864" s="24" t="s">
        <v>236</v>
      </c>
      <c r="AT864" s="24" t="s">
        <v>144</v>
      </c>
      <c r="AU864" s="24" t="s">
        <v>156</v>
      </c>
      <c r="AY864" s="24" t="s">
        <v>142</v>
      </c>
      <c r="BE864" s="204">
        <f>IF(N864="základní",J864,0)</f>
        <v>0</v>
      </c>
      <c r="BF864" s="204">
        <f>IF(N864="snížená",J864,0)</f>
        <v>0</v>
      </c>
      <c r="BG864" s="204">
        <f>IF(N864="zákl. přenesená",J864,0)</f>
        <v>0</v>
      </c>
      <c r="BH864" s="204">
        <f>IF(N864="sníž. přenesená",J864,0)</f>
        <v>0</v>
      </c>
      <c r="BI864" s="204">
        <f>IF(N864="nulová",J864,0)</f>
        <v>0</v>
      </c>
      <c r="BJ864" s="24" t="s">
        <v>79</v>
      </c>
      <c r="BK864" s="204">
        <f>ROUND(I864*H864,2)</f>
        <v>0</v>
      </c>
      <c r="BL864" s="24" t="s">
        <v>236</v>
      </c>
      <c r="BM864" s="24" t="s">
        <v>1256</v>
      </c>
    </row>
    <row r="865" spans="2:47" s="1" customFormat="1" ht="40.5">
      <c r="B865" s="42"/>
      <c r="C865" s="64"/>
      <c r="D865" s="230" t="s">
        <v>366</v>
      </c>
      <c r="E865" s="64"/>
      <c r="F865" s="272" t="s">
        <v>1257</v>
      </c>
      <c r="G865" s="64"/>
      <c r="H865" s="64"/>
      <c r="I865" s="163"/>
      <c r="J865" s="64"/>
      <c r="K865" s="64"/>
      <c r="L865" s="62"/>
      <c r="M865" s="265"/>
      <c r="N865" s="43"/>
      <c r="O865" s="43"/>
      <c r="P865" s="43"/>
      <c r="Q865" s="43"/>
      <c r="R865" s="43"/>
      <c r="S865" s="43"/>
      <c r="T865" s="79"/>
      <c r="AT865" s="24" t="s">
        <v>366</v>
      </c>
      <c r="AU865" s="24" t="s">
        <v>156</v>
      </c>
    </row>
    <row r="866" spans="2:65" s="1" customFormat="1" ht="22.5" customHeight="1">
      <c r="B866" s="42"/>
      <c r="C866" s="193" t="s">
        <v>1258</v>
      </c>
      <c r="D866" s="193" t="s">
        <v>144</v>
      </c>
      <c r="E866" s="194" t="s">
        <v>1259</v>
      </c>
      <c r="F866" s="195" t="s">
        <v>1260</v>
      </c>
      <c r="G866" s="196" t="s">
        <v>195</v>
      </c>
      <c r="H866" s="197">
        <v>160</v>
      </c>
      <c r="I866" s="198"/>
      <c r="J866" s="199">
        <f>ROUND(I866*H866,2)</f>
        <v>0</v>
      </c>
      <c r="K866" s="195" t="s">
        <v>23</v>
      </c>
      <c r="L866" s="62"/>
      <c r="M866" s="200" t="s">
        <v>23</v>
      </c>
      <c r="N866" s="201" t="s">
        <v>45</v>
      </c>
      <c r="O866" s="43"/>
      <c r="P866" s="202">
        <f>O866*H866</f>
        <v>0</v>
      </c>
      <c r="Q866" s="202">
        <v>0</v>
      </c>
      <c r="R866" s="202">
        <f>Q866*H866</f>
        <v>0</v>
      </c>
      <c r="S866" s="202">
        <v>0</v>
      </c>
      <c r="T866" s="203">
        <f>S866*H866</f>
        <v>0</v>
      </c>
      <c r="AR866" s="24" t="s">
        <v>236</v>
      </c>
      <c r="AT866" s="24" t="s">
        <v>144</v>
      </c>
      <c r="AU866" s="24" t="s">
        <v>156</v>
      </c>
      <c r="AY866" s="24" t="s">
        <v>142</v>
      </c>
      <c r="BE866" s="204">
        <f>IF(N866="základní",J866,0)</f>
        <v>0</v>
      </c>
      <c r="BF866" s="204">
        <f>IF(N866="snížená",J866,0)</f>
        <v>0</v>
      </c>
      <c r="BG866" s="204">
        <f>IF(N866="zákl. přenesená",J866,0)</f>
        <v>0</v>
      </c>
      <c r="BH866" s="204">
        <f>IF(N866="sníž. přenesená",J866,0)</f>
        <v>0</v>
      </c>
      <c r="BI866" s="204">
        <f>IF(N866="nulová",J866,0)</f>
        <v>0</v>
      </c>
      <c r="BJ866" s="24" t="s">
        <v>79</v>
      </c>
      <c r="BK866" s="204">
        <f>ROUND(I866*H866,2)</f>
        <v>0</v>
      </c>
      <c r="BL866" s="24" t="s">
        <v>236</v>
      </c>
      <c r="BM866" s="24" t="s">
        <v>1261</v>
      </c>
    </row>
    <row r="867" spans="2:65" s="1" customFormat="1" ht="22.5" customHeight="1">
      <c r="B867" s="42"/>
      <c r="C867" s="193" t="s">
        <v>1262</v>
      </c>
      <c r="D867" s="193" t="s">
        <v>144</v>
      </c>
      <c r="E867" s="194" t="s">
        <v>1263</v>
      </c>
      <c r="F867" s="195" t="s">
        <v>1264</v>
      </c>
      <c r="G867" s="196" t="s">
        <v>195</v>
      </c>
      <c r="H867" s="197">
        <v>158</v>
      </c>
      <c r="I867" s="198"/>
      <c r="J867" s="199">
        <f>ROUND(I867*H867,2)</f>
        <v>0</v>
      </c>
      <c r="K867" s="195" t="s">
        <v>23</v>
      </c>
      <c r="L867" s="62"/>
      <c r="M867" s="200" t="s">
        <v>23</v>
      </c>
      <c r="N867" s="201" t="s">
        <v>45</v>
      </c>
      <c r="O867" s="43"/>
      <c r="P867" s="202">
        <f>O867*H867</f>
        <v>0</v>
      </c>
      <c r="Q867" s="202">
        <v>0</v>
      </c>
      <c r="R867" s="202">
        <f>Q867*H867</f>
        <v>0</v>
      </c>
      <c r="S867" s="202">
        <v>0</v>
      </c>
      <c r="T867" s="203">
        <f>S867*H867</f>
        <v>0</v>
      </c>
      <c r="AR867" s="24" t="s">
        <v>236</v>
      </c>
      <c r="AT867" s="24" t="s">
        <v>144</v>
      </c>
      <c r="AU867" s="24" t="s">
        <v>156</v>
      </c>
      <c r="AY867" s="24" t="s">
        <v>142</v>
      </c>
      <c r="BE867" s="204">
        <f>IF(N867="základní",J867,0)</f>
        <v>0</v>
      </c>
      <c r="BF867" s="204">
        <f>IF(N867="snížená",J867,0)</f>
        <v>0</v>
      </c>
      <c r="BG867" s="204">
        <f>IF(N867="zákl. přenesená",J867,0)</f>
        <v>0</v>
      </c>
      <c r="BH867" s="204">
        <f>IF(N867="sníž. přenesená",J867,0)</f>
        <v>0</v>
      </c>
      <c r="BI867" s="204">
        <f>IF(N867="nulová",J867,0)</f>
        <v>0</v>
      </c>
      <c r="BJ867" s="24" t="s">
        <v>79</v>
      </c>
      <c r="BK867" s="204">
        <f>ROUND(I867*H867,2)</f>
        <v>0</v>
      </c>
      <c r="BL867" s="24" t="s">
        <v>236</v>
      </c>
      <c r="BM867" s="24" t="s">
        <v>1265</v>
      </c>
    </row>
    <row r="868" spans="2:63" s="10" customFormat="1" ht="22.35" customHeight="1">
      <c r="B868" s="176"/>
      <c r="C868" s="177"/>
      <c r="D868" s="190" t="s">
        <v>73</v>
      </c>
      <c r="E868" s="191" t="s">
        <v>1266</v>
      </c>
      <c r="F868" s="191" t="s">
        <v>1267</v>
      </c>
      <c r="G868" s="177"/>
      <c r="H868" s="177"/>
      <c r="I868" s="180"/>
      <c r="J868" s="192">
        <f>BK868</f>
        <v>0</v>
      </c>
      <c r="K868" s="177"/>
      <c r="L868" s="182"/>
      <c r="M868" s="183"/>
      <c r="N868" s="184"/>
      <c r="O868" s="184"/>
      <c r="P868" s="185">
        <f>SUM(P869:P879)</f>
        <v>0</v>
      </c>
      <c r="Q868" s="184"/>
      <c r="R868" s="185">
        <f>SUM(R869:R879)</f>
        <v>0</v>
      </c>
      <c r="S868" s="184"/>
      <c r="T868" s="186">
        <f>SUM(T869:T879)</f>
        <v>0</v>
      </c>
      <c r="AR868" s="187" t="s">
        <v>84</v>
      </c>
      <c r="AT868" s="188" t="s">
        <v>73</v>
      </c>
      <c r="AU868" s="188" t="s">
        <v>84</v>
      </c>
      <c r="AY868" s="187" t="s">
        <v>142</v>
      </c>
      <c r="BK868" s="189">
        <f>SUM(BK869:BK879)</f>
        <v>0</v>
      </c>
    </row>
    <row r="869" spans="2:65" s="1" customFormat="1" ht="22.5" customHeight="1">
      <c r="B869" s="42"/>
      <c r="C869" s="193" t="s">
        <v>1268</v>
      </c>
      <c r="D869" s="193" t="s">
        <v>144</v>
      </c>
      <c r="E869" s="194" t="s">
        <v>1269</v>
      </c>
      <c r="F869" s="195" t="s">
        <v>1270</v>
      </c>
      <c r="G869" s="196" t="s">
        <v>182</v>
      </c>
      <c r="H869" s="197">
        <v>20</v>
      </c>
      <c r="I869" s="198"/>
      <c r="J869" s="199">
        <f aca="true" t="shared" si="30" ref="J869:J874">ROUND(I869*H869,2)</f>
        <v>0</v>
      </c>
      <c r="K869" s="195" t="s">
        <v>23</v>
      </c>
      <c r="L869" s="62"/>
      <c r="M869" s="200" t="s">
        <v>23</v>
      </c>
      <c r="N869" s="201" t="s">
        <v>45</v>
      </c>
      <c r="O869" s="43"/>
      <c r="P869" s="202">
        <f aca="true" t="shared" si="31" ref="P869:P874">O869*H869</f>
        <v>0</v>
      </c>
      <c r="Q869" s="202">
        <v>0</v>
      </c>
      <c r="R869" s="202">
        <f aca="true" t="shared" si="32" ref="R869:R874">Q869*H869</f>
        <v>0</v>
      </c>
      <c r="S869" s="202">
        <v>0</v>
      </c>
      <c r="T869" s="203">
        <f aca="true" t="shared" si="33" ref="T869:T874">S869*H869</f>
        <v>0</v>
      </c>
      <c r="AR869" s="24" t="s">
        <v>236</v>
      </c>
      <c r="AT869" s="24" t="s">
        <v>144</v>
      </c>
      <c r="AU869" s="24" t="s">
        <v>156</v>
      </c>
      <c r="AY869" s="24" t="s">
        <v>142</v>
      </c>
      <c r="BE869" s="204">
        <f aca="true" t="shared" si="34" ref="BE869:BE874">IF(N869="základní",J869,0)</f>
        <v>0</v>
      </c>
      <c r="BF869" s="204">
        <f aca="true" t="shared" si="35" ref="BF869:BF874">IF(N869="snížená",J869,0)</f>
        <v>0</v>
      </c>
      <c r="BG869" s="204">
        <f aca="true" t="shared" si="36" ref="BG869:BG874">IF(N869="zákl. přenesená",J869,0)</f>
        <v>0</v>
      </c>
      <c r="BH869" s="204">
        <f aca="true" t="shared" si="37" ref="BH869:BH874">IF(N869="sníž. přenesená",J869,0)</f>
        <v>0</v>
      </c>
      <c r="BI869" s="204">
        <f aca="true" t="shared" si="38" ref="BI869:BI874">IF(N869="nulová",J869,0)</f>
        <v>0</v>
      </c>
      <c r="BJ869" s="24" t="s">
        <v>79</v>
      </c>
      <c r="BK869" s="204">
        <f aca="true" t="shared" si="39" ref="BK869:BK874">ROUND(I869*H869,2)</f>
        <v>0</v>
      </c>
      <c r="BL869" s="24" t="s">
        <v>236</v>
      </c>
      <c r="BM869" s="24" t="s">
        <v>1271</v>
      </c>
    </row>
    <row r="870" spans="2:65" s="1" customFormat="1" ht="22.5" customHeight="1">
      <c r="B870" s="42"/>
      <c r="C870" s="193" t="s">
        <v>1272</v>
      </c>
      <c r="D870" s="193" t="s">
        <v>144</v>
      </c>
      <c r="E870" s="194" t="s">
        <v>1273</v>
      </c>
      <c r="F870" s="195" t="s">
        <v>1274</v>
      </c>
      <c r="G870" s="196" t="s">
        <v>182</v>
      </c>
      <c r="H870" s="197">
        <v>146</v>
      </c>
      <c r="I870" s="198"/>
      <c r="J870" s="199">
        <f t="shared" si="30"/>
        <v>0</v>
      </c>
      <c r="K870" s="195" t="s">
        <v>23</v>
      </c>
      <c r="L870" s="62"/>
      <c r="M870" s="200" t="s">
        <v>23</v>
      </c>
      <c r="N870" s="201" t="s">
        <v>45</v>
      </c>
      <c r="O870" s="43"/>
      <c r="P870" s="202">
        <f t="shared" si="31"/>
        <v>0</v>
      </c>
      <c r="Q870" s="202">
        <v>0</v>
      </c>
      <c r="R870" s="202">
        <f t="shared" si="32"/>
        <v>0</v>
      </c>
      <c r="S870" s="202">
        <v>0</v>
      </c>
      <c r="T870" s="203">
        <f t="shared" si="33"/>
        <v>0</v>
      </c>
      <c r="AR870" s="24" t="s">
        <v>236</v>
      </c>
      <c r="AT870" s="24" t="s">
        <v>144</v>
      </c>
      <c r="AU870" s="24" t="s">
        <v>156</v>
      </c>
      <c r="AY870" s="24" t="s">
        <v>142</v>
      </c>
      <c r="BE870" s="204">
        <f t="shared" si="34"/>
        <v>0</v>
      </c>
      <c r="BF870" s="204">
        <f t="shared" si="35"/>
        <v>0</v>
      </c>
      <c r="BG870" s="204">
        <f t="shared" si="36"/>
        <v>0</v>
      </c>
      <c r="BH870" s="204">
        <f t="shared" si="37"/>
        <v>0</v>
      </c>
      <c r="BI870" s="204">
        <f t="shared" si="38"/>
        <v>0</v>
      </c>
      <c r="BJ870" s="24" t="s">
        <v>79</v>
      </c>
      <c r="BK870" s="204">
        <f t="shared" si="39"/>
        <v>0</v>
      </c>
      <c r="BL870" s="24" t="s">
        <v>236</v>
      </c>
      <c r="BM870" s="24" t="s">
        <v>1275</v>
      </c>
    </row>
    <row r="871" spans="2:65" s="1" customFormat="1" ht="22.5" customHeight="1">
      <c r="B871" s="42"/>
      <c r="C871" s="193" t="s">
        <v>1276</v>
      </c>
      <c r="D871" s="193" t="s">
        <v>144</v>
      </c>
      <c r="E871" s="194" t="s">
        <v>1277</v>
      </c>
      <c r="F871" s="195" t="s">
        <v>1278</v>
      </c>
      <c r="G871" s="196" t="s">
        <v>195</v>
      </c>
      <c r="H871" s="197">
        <v>52</v>
      </c>
      <c r="I871" s="198"/>
      <c r="J871" s="199">
        <f t="shared" si="30"/>
        <v>0</v>
      </c>
      <c r="K871" s="195" t="s">
        <v>23</v>
      </c>
      <c r="L871" s="62"/>
      <c r="M871" s="200" t="s">
        <v>23</v>
      </c>
      <c r="N871" s="201" t="s">
        <v>45</v>
      </c>
      <c r="O871" s="43"/>
      <c r="P871" s="202">
        <f t="shared" si="31"/>
        <v>0</v>
      </c>
      <c r="Q871" s="202">
        <v>0</v>
      </c>
      <c r="R871" s="202">
        <f t="shared" si="32"/>
        <v>0</v>
      </c>
      <c r="S871" s="202">
        <v>0</v>
      </c>
      <c r="T871" s="203">
        <f t="shared" si="33"/>
        <v>0</v>
      </c>
      <c r="AR871" s="24" t="s">
        <v>236</v>
      </c>
      <c r="AT871" s="24" t="s">
        <v>144</v>
      </c>
      <c r="AU871" s="24" t="s">
        <v>156</v>
      </c>
      <c r="AY871" s="24" t="s">
        <v>142</v>
      </c>
      <c r="BE871" s="204">
        <f t="shared" si="34"/>
        <v>0</v>
      </c>
      <c r="BF871" s="204">
        <f t="shared" si="35"/>
        <v>0</v>
      </c>
      <c r="BG871" s="204">
        <f t="shared" si="36"/>
        <v>0</v>
      </c>
      <c r="BH871" s="204">
        <f t="shared" si="37"/>
        <v>0</v>
      </c>
      <c r="BI871" s="204">
        <f t="shared" si="38"/>
        <v>0</v>
      </c>
      <c r="BJ871" s="24" t="s">
        <v>79</v>
      </c>
      <c r="BK871" s="204">
        <f t="shared" si="39"/>
        <v>0</v>
      </c>
      <c r="BL871" s="24" t="s">
        <v>236</v>
      </c>
      <c r="BM871" s="24" t="s">
        <v>1279</v>
      </c>
    </row>
    <row r="872" spans="2:65" s="1" customFormat="1" ht="22.5" customHeight="1">
      <c r="B872" s="42"/>
      <c r="C872" s="193" t="s">
        <v>1280</v>
      </c>
      <c r="D872" s="193" t="s">
        <v>144</v>
      </c>
      <c r="E872" s="194" t="s">
        <v>1281</v>
      </c>
      <c r="F872" s="195" t="s">
        <v>1282</v>
      </c>
      <c r="G872" s="196" t="s">
        <v>195</v>
      </c>
      <c r="H872" s="197">
        <v>54</v>
      </c>
      <c r="I872" s="198"/>
      <c r="J872" s="199">
        <f t="shared" si="30"/>
        <v>0</v>
      </c>
      <c r="K872" s="195" t="s">
        <v>23</v>
      </c>
      <c r="L872" s="62"/>
      <c r="M872" s="200" t="s">
        <v>23</v>
      </c>
      <c r="N872" s="201" t="s">
        <v>45</v>
      </c>
      <c r="O872" s="43"/>
      <c r="P872" s="202">
        <f t="shared" si="31"/>
        <v>0</v>
      </c>
      <c r="Q872" s="202">
        <v>0</v>
      </c>
      <c r="R872" s="202">
        <f t="shared" si="32"/>
        <v>0</v>
      </c>
      <c r="S872" s="202">
        <v>0</v>
      </c>
      <c r="T872" s="203">
        <f t="shared" si="33"/>
        <v>0</v>
      </c>
      <c r="AR872" s="24" t="s">
        <v>236</v>
      </c>
      <c r="AT872" s="24" t="s">
        <v>144</v>
      </c>
      <c r="AU872" s="24" t="s">
        <v>156</v>
      </c>
      <c r="AY872" s="24" t="s">
        <v>142</v>
      </c>
      <c r="BE872" s="204">
        <f t="shared" si="34"/>
        <v>0</v>
      </c>
      <c r="BF872" s="204">
        <f t="shared" si="35"/>
        <v>0</v>
      </c>
      <c r="BG872" s="204">
        <f t="shared" si="36"/>
        <v>0</v>
      </c>
      <c r="BH872" s="204">
        <f t="shared" si="37"/>
        <v>0</v>
      </c>
      <c r="BI872" s="204">
        <f t="shared" si="38"/>
        <v>0</v>
      </c>
      <c r="BJ872" s="24" t="s">
        <v>79</v>
      </c>
      <c r="BK872" s="204">
        <f t="shared" si="39"/>
        <v>0</v>
      </c>
      <c r="BL872" s="24" t="s">
        <v>236</v>
      </c>
      <c r="BM872" s="24" t="s">
        <v>1283</v>
      </c>
    </row>
    <row r="873" spans="2:65" s="1" customFormat="1" ht="22.5" customHeight="1">
      <c r="B873" s="42"/>
      <c r="C873" s="193" t="s">
        <v>1284</v>
      </c>
      <c r="D873" s="193" t="s">
        <v>144</v>
      </c>
      <c r="E873" s="194" t="s">
        <v>1285</v>
      </c>
      <c r="F873" s="195" t="s">
        <v>1286</v>
      </c>
      <c r="G873" s="196" t="s">
        <v>195</v>
      </c>
      <c r="H873" s="197">
        <v>104</v>
      </c>
      <c r="I873" s="198"/>
      <c r="J873" s="199">
        <f t="shared" si="30"/>
        <v>0</v>
      </c>
      <c r="K873" s="195" t="s">
        <v>23</v>
      </c>
      <c r="L873" s="62"/>
      <c r="M873" s="200" t="s">
        <v>23</v>
      </c>
      <c r="N873" s="201" t="s">
        <v>45</v>
      </c>
      <c r="O873" s="43"/>
      <c r="P873" s="202">
        <f t="shared" si="31"/>
        <v>0</v>
      </c>
      <c r="Q873" s="202">
        <v>0</v>
      </c>
      <c r="R873" s="202">
        <f t="shared" si="32"/>
        <v>0</v>
      </c>
      <c r="S873" s="202">
        <v>0</v>
      </c>
      <c r="T873" s="203">
        <f t="shared" si="33"/>
        <v>0</v>
      </c>
      <c r="AR873" s="24" t="s">
        <v>236</v>
      </c>
      <c r="AT873" s="24" t="s">
        <v>144</v>
      </c>
      <c r="AU873" s="24" t="s">
        <v>156</v>
      </c>
      <c r="AY873" s="24" t="s">
        <v>142</v>
      </c>
      <c r="BE873" s="204">
        <f t="shared" si="34"/>
        <v>0</v>
      </c>
      <c r="BF873" s="204">
        <f t="shared" si="35"/>
        <v>0</v>
      </c>
      <c r="BG873" s="204">
        <f t="shared" si="36"/>
        <v>0</v>
      </c>
      <c r="BH873" s="204">
        <f t="shared" si="37"/>
        <v>0</v>
      </c>
      <c r="BI873" s="204">
        <f t="shared" si="38"/>
        <v>0</v>
      </c>
      <c r="BJ873" s="24" t="s">
        <v>79</v>
      </c>
      <c r="BK873" s="204">
        <f t="shared" si="39"/>
        <v>0</v>
      </c>
      <c r="BL873" s="24" t="s">
        <v>236</v>
      </c>
      <c r="BM873" s="24" t="s">
        <v>1287</v>
      </c>
    </row>
    <row r="874" spans="2:65" s="1" customFormat="1" ht="22.5" customHeight="1">
      <c r="B874" s="42"/>
      <c r="C874" s="193" t="s">
        <v>1288</v>
      </c>
      <c r="D874" s="193" t="s">
        <v>144</v>
      </c>
      <c r="E874" s="194" t="s">
        <v>1289</v>
      </c>
      <c r="F874" s="195" t="s">
        <v>1290</v>
      </c>
      <c r="G874" s="196" t="s">
        <v>182</v>
      </c>
      <c r="H874" s="197">
        <v>50</v>
      </c>
      <c r="I874" s="198"/>
      <c r="J874" s="199">
        <f t="shared" si="30"/>
        <v>0</v>
      </c>
      <c r="K874" s="195" t="s">
        <v>23</v>
      </c>
      <c r="L874" s="62"/>
      <c r="M874" s="200" t="s">
        <v>23</v>
      </c>
      <c r="N874" s="201" t="s">
        <v>45</v>
      </c>
      <c r="O874" s="43"/>
      <c r="P874" s="202">
        <f t="shared" si="31"/>
        <v>0</v>
      </c>
      <c r="Q874" s="202">
        <v>0</v>
      </c>
      <c r="R874" s="202">
        <f t="shared" si="32"/>
        <v>0</v>
      </c>
      <c r="S874" s="202">
        <v>0</v>
      </c>
      <c r="T874" s="203">
        <f t="shared" si="33"/>
        <v>0</v>
      </c>
      <c r="AR874" s="24" t="s">
        <v>236</v>
      </c>
      <c r="AT874" s="24" t="s">
        <v>144</v>
      </c>
      <c r="AU874" s="24" t="s">
        <v>156</v>
      </c>
      <c r="AY874" s="24" t="s">
        <v>142</v>
      </c>
      <c r="BE874" s="204">
        <f t="shared" si="34"/>
        <v>0</v>
      </c>
      <c r="BF874" s="204">
        <f t="shared" si="35"/>
        <v>0</v>
      </c>
      <c r="BG874" s="204">
        <f t="shared" si="36"/>
        <v>0</v>
      </c>
      <c r="BH874" s="204">
        <f t="shared" si="37"/>
        <v>0</v>
      </c>
      <c r="BI874" s="204">
        <f t="shared" si="38"/>
        <v>0</v>
      </c>
      <c r="BJ874" s="24" t="s">
        <v>79</v>
      </c>
      <c r="BK874" s="204">
        <f t="shared" si="39"/>
        <v>0</v>
      </c>
      <c r="BL874" s="24" t="s">
        <v>236</v>
      </c>
      <c r="BM874" s="24" t="s">
        <v>1291</v>
      </c>
    </row>
    <row r="875" spans="2:47" s="1" customFormat="1" ht="40.5">
      <c r="B875" s="42"/>
      <c r="C875" s="64"/>
      <c r="D875" s="230" t="s">
        <v>366</v>
      </c>
      <c r="E875" s="64"/>
      <c r="F875" s="272" t="s">
        <v>1257</v>
      </c>
      <c r="G875" s="64"/>
      <c r="H875" s="64"/>
      <c r="I875" s="163"/>
      <c r="J875" s="64"/>
      <c r="K875" s="64"/>
      <c r="L875" s="62"/>
      <c r="M875" s="265"/>
      <c r="N875" s="43"/>
      <c r="O875" s="43"/>
      <c r="P875" s="43"/>
      <c r="Q875" s="43"/>
      <c r="R875" s="43"/>
      <c r="S875" s="43"/>
      <c r="T875" s="79"/>
      <c r="AT875" s="24" t="s">
        <v>366</v>
      </c>
      <c r="AU875" s="24" t="s">
        <v>156</v>
      </c>
    </row>
    <row r="876" spans="2:65" s="1" customFormat="1" ht="22.5" customHeight="1">
      <c r="B876" s="42"/>
      <c r="C876" s="193" t="s">
        <v>1292</v>
      </c>
      <c r="D876" s="193" t="s">
        <v>144</v>
      </c>
      <c r="E876" s="194" t="s">
        <v>1293</v>
      </c>
      <c r="F876" s="195" t="s">
        <v>1294</v>
      </c>
      <c r="G876" s="196" t="s">
        <v>182</v>
      </c>
      <c r="H876" s="197">
        <v>360</v>
      </c>
      <c r="I876" s="198"/>
      <c r="J876" s="199">
        <f>ROUND(I876*H876,2)</f>
        <v>0</v>
      </c>
      <c r="K876" s="195" t="s">
        <v>23</v>
      </c>
      <c r="L876" s="62"/>
      <c r="M876" s="200" t="s">
        <v>23</v>
      </c>
      <c r="N876" s="201" t="s">
        <v>45</v>
      </c>
      <c r="O876" s="43"/>
      <c r="P876" s="202">
        <f>O876*H876</f>
        <v>0</v>
      </c>
      <c r="Q876" s="202">
        <v>0</v>
      </c>
      <c r="R876" s="202">
        <f>Q876*H876</f>
        <v>0</v>
      </c>
      <c r="S876" s="202">
        <v>0</v>
      </c>
      <c r="T876" s="203">
        <f>S876*H876</f>
        <v>0</v>
      </c>
      <c r="AR876" s="24" t="s">
        <v>236</v>
      </c>
      <c r="AT876" s="24" t="s">
        <v>144</v>
      </c>
      <c r="AU876" s="24" t="s">
        <v>156</v>
      </c>
      <c r="AY876" s="24" t="s">
        <v>142</v>
      </c>
      <c r="BE876" s="204">
        <f>IF(N876="základní",J876,0)</f>
        <v>0</v>
      </c>
      <c r="BF876" s="204">
        <f>IF(N876="snížená",J876,0)</f>
        <v>0</v>
      </c>
      <c r="BG876" s="204">
        <f>IF(N876="zákl. přenesená",J876,0)</f>
        <v>0</v>
      </c>
      <c r="BH876" s="204">
        <f>IF(N876="sníž. přenesená",J876,0)</f>
        <v>0</v>
      </c>
      <c r="BI876" s="204">
        <f>IF(N876="nulová",J876,0)</f>
        <v>0</v>
      </c>
      <c r="BJ876" s="24" t="s">
        <v>79</v>
      </c>
      <c r="BK876" s="204">
        <f>ROUND(I876*H876,2)</f>
        <v>0</v>
      </c>
      <c r="BL876" s="24" t="s">
        <v>236</v>
      </c>
      <c r="BM876" s="24" t="s">
        <v>1295</v>
      </c>
    </row>
    <row r="877" spans="2:65" s="1" customFormat="1" ht="22.5" customHeight="1">
      <c r="B877" s="42"/>
      <c r="C877" s="193" t="s">
        <v>1296</v>
      </c>
      <c r="D877" s="193" t="s">
        <v>144</v>
      </c>
      <c r="E877" s="194" t="s">
        <v>1297</v>
      </c>
      <c r="F877" s="195" t="s">
        <v>1298</v>
      </c>
      <c r="G877" s="196" t="s">
        <v>182</v>
      </c>
      <c r="H877" s="197">
        <v>80</v>
      </c>
      <c r="I877" s="198"/>
      <c r="J877" s="199">
        <f>ROUND(I877*H877,2)</f>
        <v>0</v>
      </c>
      <c r="K877" s="195" t="s">
        <v>23</v>
      </c>
      <c r="L877" s="62"/>
      <c r="M877" s="200" t="s">
        <v>23</v>
      </c>
      <c r="N877" s="201" t="s">
        <v>45</v>
      </c>
      <c r="O877" s="43"/>
      <c r="P877" s="202">
        <f>O877*H877</f>
        <v>0</v>
      </c>
      <c r="Q877" s="202">
        <v>0</v>
      </c>
      <c r="R877" s="202">
        <f>Q877*H877</f>
        <v>0</v>
      </c>
      <c r="S877" s="202">
        <v>0</v>
      </c>
      <c r="T877" s="203">
        <f>S877*H877</f>
        <v>0</v>
      </c>
      <c r="AR877" s="24" t="s">
        <v>236</v>
      </c>
      <c r="AT877" s="24" t="s">
        <v>144</v>
      </c>
      <c r="AU877" s="24" t="s">
        <v>156</v>
      </c>
      <c r="AY877" s="24" t="s">
        <v>142</v>
      </c>
      <c r="BE877" s="204">
        <f>IF(N877="základní",J877,0)</f>
        <v>0</v>
      </c>
      <c r="BF877" s="204">
        <f>IF(N877="snížená",J877,0)</f>
        <v>0</v>
      </c>
      <c r="BG877" s="204">
        <f>IF(N877="zákl. přenesená",J877,0)</f>
        <v>0</v>
      </c>
      <c r="BH877" s="204">
        <f>IF(N877="sníž. přenesená",J877,0)</f>
        <v>0</v>
      </c>
      <c r="BI877" s="204">
        <f>IF(N877="nulová",J877,0)</f>
        <v>0</v>
      </c>
      <c r="BJ877" s="24" t="s">
        <v>79</v>
      </c>
      <c r="BK877" s="204">
        <f>ROUND(I877*H877,2)</f>
        <v>0</v>
      </c>
      <c r="BL877" s="24" t="s">
        <v>236</v>
      </c>
      <c r="BM877" s="24" t="s">
        <v>1299</v>
      </c>
    </row>
    <row r="878" spans="2:47" s="1" customFormat="1" ht="40.5">
      <c r="B878" s="42"/>
      <c r="C878" s="64"/>
      <c r="D878" s="230" t="s">
        <v>366</v>
      </c>
      <c r="E878" s="64"/>
      <c r="F878" s="272" t="s">
        <v>1300</v>
      </c>
      <c r="G878" s="64"/>
      <c r="H878" s="64"/>
      <c r="I878" s="163"/>
      <c r="J878" s="64"/>
      <c r="K878" s="64"/>
      <c r="L878" s="62"/>
      <c r="M878" s="265"/>
      <c r="N878" s="43"/>
      <c r="O878" s="43"/>
      <c r="P878" s="43"/>
      <c r="Q878" s="43"/>
      <c r="R878" s="43"/>
      <c r="S878" s="43"/>
      <c r="T878" s="79"/>
      <c r="AT878" s="24" t="s">
        <v>366</v>
      </c>
      <c r="AU878" s="24" t="s">
        <v>156</v>
      </c>
    </row>
    <row r="879" spans="2:65" s="1" customFormat="1" ht="22.5" customHeight="1">
      <c r="B879" s="42"/>
      <c r="C879" s="193" t="s">
        <v>1301</v>
      </c>
      <c r="D879" s="193" t="s">
        <v>144</v>
      </c>
      <c r="E879" s="194" t="s">
        <v>1302</v>
      </c>
      <c r="F879" s="195" t="s">
        <v>1303</v>
      </c>
      <c r="G879" s="196" t="s">
        <v>1304</v>
      </c>
      <c r="H879" s="197">
        <v>1</v>
      </c>
      <c r="I879" s="198"/>
      <c r="J879" s="199">
        <f>ROUND(I879*H879,2)</f>
        <v>0</v>
      </c>
      <c r="K879" s="195" t="s">
        <v>23</v>
      </c>
      <c r="L879" s="62"/>
      <c r="M879" s="200" t="s">
        <v>23</v>
      </c>
      <c r="N879" s="201" t="s">
        <v>45</v>
      </c>
      <c r="O879" s="43"/>
      <c r="P879" s="202">
        <f>O879*H879</f>
        <v>0</v>
      </c>
      <c r="Q879" s="202">
        <v>0</v>
      </c>
      <c r="R879" s="202">
        <f>Q879*H879</f>
        <v>0</v>
      </c>
      <c r="S879" s="202">
        <v>0</v>
      </c>
      <c r="T879" s="203">
        <f>S879*H879</f>
        <v>0</v>
      </c>
      <c r="AR879" s="24" t="s">
        <v>236</v>
      </c>
      <c r="AT879" s="24" t="s">
        <v>144</v>
      </c>
      <c r="AU879" s="24" t="s">
        <v>156</v>
      </c>
      <c r="AY879" s="24" t="s">
        <v>142</v>
      </c>
      <c r="BE879" s="204">
        <f>IF(N879="základní",J879,0)</f>
        <v>0</v>
      </c>
      <c r="BF879" s="204">
        <f>IF(N879="snížená",J879,0)</f>
        <v>0</v>
      </c>
      <c r="BG879" s="204">
        <f>IF(N879="zákl. přenesená",J879,0)</f>
        <v>0</v>
      </c>
      <c r="BH879" s="204">
        <f>IF(N879="sníž. přenesená",J879,0)</f>
        <v>0</v>
      </c>
      <c r="BI879" s="204">
        <f>IF(N879="nulová",J879,0)</f>
        <v>0</v>
      </c>
      <c r="BJ879" s="24" t="s">
        <v>79</v>
      </c>
      <c r="BK879" s="204">
        <f>ROUND(I879*H879,2)</f>
        <v>0</v>
      </c>
      <c r="BL879" s="24" t="s">
        <v>236</v>
      </c>
      <c r="BM879" s="24" t="s">
        <v>1305</v>
      </c>
    </row>
    <row r="880" spans="2:63" s="10" customFormat="1" ht="22.35" customHeight="1">
      <c r="B880" s="176"/>
      <c r="C880" s="177"/>
      <c r="D880" s="190" t="s">
        <v>73</v>
      </c>
      <c r="E880" s="191" t="s">
        <v>1306</v>
      </c>
      <c r="F880" s="191" t="s">
        <v>1307</v>
      </c>
      <c r="G880" s="177"/>
      <c r="H880" s="177"/>
      <c r="I880" s="180"/>
      <c r="J880" s="192">
        <f>BK880</f>
        <v>0</v>
      </c>
      <c r="K880" s="177"/>
      <c r="L880" s="182"/>
      <c r="M880" s="183"/>
      <c r="N880" s="184"/>
      <c r="O880" s="184"/>
      <c r="P880" s="185">
        <f>SUM(P881:P882)</f>
        <v>0</v>
      </c>
      <c r="Q880" s="184"/>
      <c r="R880" s="185">
        <f>SUM(R881:R882)</f>
        <v>0</v>
      </c>
      <c r="S880" s="184"/>
      <c r="T880" s="186">
        <f>SUM(T881:T882)</f>
        <v>0</v>
      </c>
      <c r="AR880" s="187" t="s">
        <v>84</v>
      </c>
      <c r="AT880" s="188" t="s">
        <v>73</v>
      </c>
      <c r="AU880" s="188" t="s">
        <v>84</v>
      </c>
      <c r="AY880" s="187" t="s">
        <v>142</v>
      </c>
      <c r="BK880" s="189">
        <f>SUM(BK881:BK882)</f>
        <v>0</v>
      </c>
    </row>
    <row r="881" spans="2:65" s="1" customFormat="1" ht="22.5" customHeight="1">
      <c r="B881" s="42"/>
      <c r="C881" s="193" t="s">
        <v>1308</v>
      </c>
      <c r="D881" s="193" t="s">
        <v>144</v>
      </c>
      <c r="E881" s="194" t="s">
        <v>1309</v>
      </c>
      <c r="F881" s="195" t="s">
        <v>1310</v>
      </c>
      <c r="G881" s="196" t="s">
        <v>195</v>
      </c>
      <c r="H881" s="197">
        <v>24</v>
      </c>
      <c r="I881" s="198"/>
      <c r="J881" s="199">
        <f>ROUND(I881*H881,2)</f>
        <v>0</v>
      </c>
      <c r="K881" s="195" t="s">
        <v>23</v>
      </c>
      <c r="L881" s="62"/>
      <c r="M881" s="200" t="s">
        <v>23</v>
      </c>
      <c r="N881" s="201" t="s">
        <v>45</v>
      </c>
      <c r="O881" s="43"/>
      <c r="P881" s="202">
        <f>O881*H881</f>
        <v>0</v>
      </c>
      <c r="Q881" s="202">
        <v>0</v>
      </c>
      <c r="R881" s="202">
        <f>Q881*H881</f>
        <v>0</v>
      </c>
      <c r="S881" s="202">
        <v>0</v>
      </c>
      <c r="T881" s="203">
        <f>S881*H881</f>
        <v>0</v>
      </c>
      <c r="AR881" s="24" t="s">
        <v>236</v>
      </c>
      <c r="AT881" s="24" t="s">
        <v>144</v>
      </c>
      <c r="AU881" s="24" t="s">
        <v>156</v>
      </c>
      <c r="AY881" s="24" t="s">
        <v>142</v>
      </c>
      <c r="BE881" s="204">
        <f>IF(N881="základní",J881,0)</f>
        <v>0</v>
      </c>
      <c r="BF881" s="204">
        <f>IF(N881="snížená",J881,0)</f>
        <v>0</v>
      </c>
      <c r="BG881" s="204">
        <f>IF(N881="zákl. přenesená",J881,0)</f>
        <v>0</v>
      </c>
      <c r="BH881" s="204">
        <f>IF(N881="sníž. přenesená",J881,0)</f>
        <v>0</v>
      </c>
      <c r="BI881" s="204">
        <f>IF(N881="nulová",J881,0)</f>
        <v>0</v>
      </c>
      <c r="BJ881" s="24" t="s">
        <v>79</v>
      </c>
      <c r="BK881" s="204">
        <f>ROUND(I881*H881,2)</f>
        <v>0</v>
      </c>
      <c r="BL881" s="24" t="s">
        <v>236</v>
      </c>
      <c r="BM881" s="24" t="s">
        <v>1311</v>
      </c>
    </row>
    <row r="882" spans="2:65" s="1" customFormat="1" ht="44.25" customHeight="1">
      <c r="B882" s="42"/>
      <c r="C882" s="193" t="s">
        <v>1312</v>
      </c>
      <c r="D882" s="193" t="s">
        <v>144</v>
      </c>
      <c r="E882" s="194" t="s">
        <v>1313</v>
      </c>
      <c r="F882" s="195" t="s">
        <v>1314</v>
      </c>
      <c r="G882" s="196" t="s">
        <v>195</v>
      </c>
      <c r="H882" s="197">
        <v>2</v>
      </c>
      <c r="I882" s="198"/>
      <c r="J882" s="199">
        <f>ROUND(I882*H882,2)</f>
        <v>0</v>
      </c>
      <c r="K882" s="195" t="s">
        <v>23</v>
      </c>
      <c r="L882" s="62"/>
      <c r="M882" s="200" t="s">
        <v>23</v>
      </c>
      <c r="N882" s="201" t="s">
        <v>45</v>
      </c>
      <c r="O882" s="43"/>
      <c r="P882" s="202">
        <f>O882*H882</f>
        <v>0</v>
      </c>
      <c r="Q882" s="202">
        <v>0</v>
      </c>
      <c r="R882" s="202">
        <f>Q882*H882</f>
        <v>0</v>
      </c>
      <c r="S882" s="202">
        <v>0</v>
      </c>
      <c r="T882" s="203">
        <f>S882*H882</f>
        <v>0</v>
      </c>
      <c r="AR882" s="24" t="s">
        <v>236</v>
      </c>
      <c r="AT882" s="24" t="s">
        <v>144</v>
      </c>
      <c r="AU882" s="24" t="s">
        <v>156</v>
      </c>
      <c r="AY882" s="24" t="s">
        <v>142</v>
      </c>
      <c r="BE882" s="204">
        <f>IF(N882="základní",J882,0)</f>
        <v>0</v>
      </c>
      <c r="BF882" s="204">
        <f>IF(N882="snížená",J882,0)</f>
        <v>0</v>
      </c>
      <c r="BG882" s="204">
        <f>IF(N882="zákl. přenesená",J882,0)</f>
        <v>0</v>
      </c>
      <c r="BH882" s="204">
        <f>IF(N882="sníž. přenesená",J882,0)</f>
        <v>0</v>
      </c>
      <c r="BI882" s="204">
        <f>IF(N882="nulová",J882,0)</f>
        <v>0</v>
      </c>
      <c r="BJ882" s="24" t="s">
        <v>79</v>
      </c>
      <c r="BK882" s="204">
        <f>ROUND(I882*H882,2)</f>
        <v>0</v>
      </c>
      <c r="BL882" s="24" t="s">
        <v>236</v>
      </c>
      <c r="BM882" s="24" t="s">
        <v>1315</v>
      </c>
    </row>
    <row r="883" spans="2:63" s="10" customFormat="1" ht="22.35" customHeight="1">
      <c r="B883" s="176"/>
      <c r="C883" s="177"/>
      <c r="D883" s="190" t="s">
        <v>73</v>
      </c>
      <c r="E883" s="191" t="s">
        <v>1316</v>
      </c>
      <c r="F883" s="191" t="s">
        <v>1317</v>
      </c>
      <c r="G883" s="177"/>
      <c r="H883" s="177"/>
      <c r="I883" s="180"/>
      <c r="J883" s="192">
        <f>BK883</f>
        <v>0</v>
      </c>
      <c r="K883" s="177"/>
      <c r="L883" s="182"/>
      <c r="M883" s="183"/>
      <c r="N883" s="184"/>
      <c r="O883" s="184"/>
      <c r="P883" s="185">
        <f>SUM(P884:P896)</f>
        <v>0</v>
      </c>
      <c r="Q883" s="184"/>
      <c r="R883" s="185">
        <f>SUM(R884:R896)</f>
        <v>0</v>
      </c>
      <c r="S883" s="184"/>
      <c r="T883" s="186">
        <f>SUM(T884:T896)</f>
        <v>0</v>
      </c>
      <c r="AR883" s="187" t="s">
        <v>84</v>
      </c>
      <c r="AT883" s="188" t="s">
        <v>73</v>
      </c>
      <c r="AU883" s="188" t="s">
        <v>84</v>
      </c>
      <c r="AY883" s="187" t="s">
        <v>142</v>
      </c>
      <c r="BK883" s="189">
        <f>SUM(BK884:BK896)</f>
        <v>0</v>
      </c>
    </row>
    <row r="884" spans="2:65" s="1" customFormat="1" ht="22.5" customHeight="1">
      <c r="B884" s="42"/>
      <c r="C884" s="193" t="s">
        <v>1318</v>
      </c>
      <c r="D884" s="193" t="s">
        <v>144</v>
      </c>
      <c r="E884" s="194" t="s">
        <v>1319</v>
      </c>
      <c r="F884" s="195" t="s">
        <v>1320</v>
      </c>
      <c r="G884" s="196" t="s">
        <v>195</v>
      </c>
      <c r="H884" s="197">
        <v>16</v>
      </c>
      <c r="I884" s="198"/>
      <c r="J884" s="199">
        <f>ROUND(I884*H884,2)</f>
        <v>0</v>
      </c>
      <c r="K884" s="195" t="s">
        <v>23</v>
      </c>
      <c r="L884" s="62"/>
      <c r="M884" s="200" t="s">
        <v>23</v>
      </c>
      <c r="N884" s="201" t="s">
        <v>45</v>
      </c>
      <c r="O884" s="43"/>
      <c r="P884" s="202">
        <f>O884*H884</f>
        <v>0</v>
      </c>
      <c r="Q884" s="202">
        <v>0</v>
      </c>
      <c r="R884" s="202">
        <f>Q884*H884</f>
        <v>0</v>
      </c>
      <c r="S884" s="202">
        <v>0</v>
      </c>
      <c r="T884" s="203">
        <f>S884*H884</f>
        <v>0</v>
      </c>
      <c r="AR884" s="24" t="s">
        <v>236</v>
      </c>
      <c r="AT884" s="24" t="s">
        <v>144</v>
      </c>
      <c r="AU884" s="24" t="s">
        <v>156</v>
      </c>
      <c r="AY884" s="24" t="s">
        <v>142</v>
      </c>
      <c r="BE884" s="204">
        <f>IF(N884="základní",J884,0)</f>
        <v>0</v>
      </c>
      <c r="BF884" s="204">
        <f>IF(N884="snížená",J884,0)</f>
        <v>0</v>
      </c>
      <c r="BG884" s="204">
        <f>IF(N884="zákl. přenesená",J884,0)</f>
        <v>0</v>
      </c>
      <c r="BH884" s="204">
        <f>IF(N884="sníž. přenesená",J884,0)</f>
        <v>0</v>
      </c>
      <c r="BI884" s="204">
        <f>IF(N884="nulová",J884,0)</f>
        <v>0</v>
      </c>
      <c r="BJ884" s="24" t="s">
        <v>79</v>
      </c>
      <c r="BK884" s="204">
        <f>ROUND(I884*H884,2)</f>
        <v>0</v>
      </c>
      <c r="BL884" s="24" t="s">
        <v>236</v>
      </c>
      <c r="BM884" s="24" t="s">
        <v>1321</v>
      </c>
    </row>
    <row r="885" spans="2:51" s="11" customFormat="1" ht="13.5">
      <c r="B885" s="205"/>
      <c r="C885" s="206"/>
      <c r="D885" s="230" t="s">
        <v>151</v>
      </c>
      <c r="E885" s="240" t="s">
        <v>23</v>
      </c>
      <c r="F885" s="241" t="s">
        <v>1322</v>
      </c>
      <c r="G885" s="206"/>
      <c r="H885" s="242">
        <v>16</v>
      </c>
      <c r="I885" s="211"/>
      <c r="J885" s="206"/>
      <c r="K885" s="206"/>
      <c r="L885" s="212"/>
      <c r="M885" s="213"/>
      <c r="N885" s="214"/>
      <c r="O885" s="214"/>
      <c r="P885" s="214"/>
      <c r="Q885" s="214"/>
      <c r="R885" s="214"/>
      <c r="S885" s="214"/>
      <c r="T885" s="215"/>
      <c r="AT885" s="216" t="s">
        <v>151</v>
      </c>
      <c r="AU885" s="216" t="s">
        <v>156</v>
      </c>
      <c r="AV885" s="11" t="s">
        <v>84</v>
      </c>
      <c r="AW885" s="11" t="s">
        <v>38</v>
      </c>
      <c r="AX885" s="11" t="s">
        <v>79</v>
      </c>
      <c r="AY885" s="216" t="s">
        <v>142</v>
      </c>
    </row>
    <row r="886" spans="2:65" s="1" customFormat="1" ht="22.5" customHeight="1">
      <c r="B886" s="42"/>
      <c r="C886" s="193" t="s">
        <v>1323</v>
      </c>
      <c r="D886" s="193" t="s">
        <v>144</v>
      </c>
      <c r="E886" s="194" t="s">
        <v>1324</v>
      </c>
      <c r="F886" s="195" t="s">
        <v>1325</v>
      </c>
      <c r="G886" s="196" t="s">
        <v>195</v>
      </c>
      <c r="H886" s="197">
        <v>52</v>
      </c>
      <c r="I886" s="198"/>
      <c r="J886" s="199">
        <f>ROUND(I886*H886,2)</f>
        <v>0</v>
      </c>
      <c r="K886" s="195" t="s">
        <v>23</v>
      </c>
      <c r="L886" s="62"/>
      <c r="M886" s="200" t="s">
        <v>23</v>
      </c>
      <c r="N886" s="201" t="s">
        <v>45</v>
      </c>
      <c r="O886" s="43"/>
      <c r="P886" s="202">
        <f>O886*H886</f>
        <v>0</v>
      </c>
      <c r="Q886" s="202">
        <v>0</v>
      </c>
      <c r="R886" s="202">
        <f>Q886*H886</f>
        <v>0</v>
      </c>
      <c r="S886" s="202">
        <v>0</v>
      </c>
      <c r="T886" s="203">
        <f>S886*H886</f>
        <v>0</v>
      </c>
      <c r="AR886" s="24" t="s">
        <v>236</v>
      </c>
      <c r="AT886" s="24" t="s">
        <v>144</v>
      </c>
      <c r="AU886" s="24" t="s">
        <v>156</v>
      </c>
      <c r="AY886" s="24" t="s">
        <v>142</v>
      </c>
      <c r="BE886" s="204">
        <f>IF(N886="základní",J886,0)</f>
        <v>0</v>
      </c>
      <c r="BF886" s="204">
        <f>IF(N886="snížená",J886,0)</f>
        <v>0</v>
      </c>
      <c r="BG886" s="204">
        <f>IF(N886="zákl. přenesená",J886,0)</f>
        <v>0</v>
      </c>
      <c r="BH886" s="204">
        <f>IF(N886="sníž. přenesená",J886,0)</f>
        <v>0</v>
      </c>
      <c r="BI886" s="204">
        <f>IF(N886="nulová",J886,0)</f>
        <v>0</v>
      </c>
      <c r="BJ886" s="24" t="s">
        <v>79</v>
      </c>
      <c r="BK886" s="204">
        <f>ROUND(I886*H886,2)</f>
        <v>0</v>
      </c>
      <c r="BL886" s="24" t="s">
        <v>236</v>
      </c>
      <c r="BM886" s="24" t="s">
        <v>1326</v>
      </c>
    </row>
    <row r="887" spans="2:51" s="11" customFormat="1" ht="13.5">
      <c r="B887" s="205"/>
      <c r="C887" s="206"/>
      <c r="D887" s="230" t="s">
        <v>151</v>
      </c>
      <c r="E887" s="240" t="s">
        <v>23</v>
      </c>
      <c r="F887" s="241" t="s">
        <v>1327</v>
      </c>
      <c r="G887" s="206"/>
      <c r="H887" s="242">
        <v>52</v>
      </c>
      <c r="I887" s="211"/>
      <c r="J887" s="206"/>
      <c r="K887" s="206"/>
      <c r="L887" s="212"/>
      <c r="M887" s="213"/>
      <c r="N887" s="214"/>
      <c r="O887" s="214"/>
      <c r="P887" s="214"/>
      <c r="Q887" s="214"/>
      <c r="R887" s="214"/>
      <c r="S887" s="214"/>
      <c r="T887" s="215"/>
      <c r="AT887" s="216" t="s">
        <v>151</v>
      </c>
      <c r="AU887" s="216" t="s">
        <v>156</v>
      </c>
      <c r="AV887" s="11" t="s">
        <v>84</v>
      </c>
      <c r="AW887" s="11" t="s">
        <v>38</v>
      </c>
      <c r="AX887" s="11" t="s">
        <v>79</v>
      </c>
      <c r="AY887" s="216" t="s">
        <v>142</v>
      </c>
    </row>
    <row r="888" spans="2:65" s="1" customFormat="1" ht="22.5" customHeight="1">
      <c r="B888" s="42"/>
      <c r="C888" s="193" t="s">
        <v>1328</v>
      </c>
      <c r="D888" s="193" t="s">
        <v>144</v>
      </c>
      <c r="E888" s="194" t="s">
        <v>1329</v>
      </c>
      <c r="F888" s="195" t="s">
        <v>1330</v>
      </c>
      <c r="G888" s="196" t="s">
        <v>195</v>
      </c>
      <c r="H888" s="197">
        <v>52</v>
      </c>
      <c r="I888" s="198"/>
      <c r="J888" s="199">
        <f>ROUND(I888*H888,2)</f>
        <v>0</v>
      </c>
      <c r="K888" s="195" t="s">
        <v>23</v>
      </c>
      <c r="L888" s="62"/>
      <c r="M888" s="200" t="s">
        <v>23</v>
      </c>
      <c r="N888" s="201" t="s">
        <v>45</v>
      </c>
      <c r="O888" s="43"/>
      <c r="P888" s="202">
        <f>O888*H888</f>
        <v>0</v>
      </c>
      <c r="Q888" s="202">
        <v>0</v>
      </c>
      <c r="R888" s="202">
        <f>Q888*H888</f>
        <v>0</v>
      </c>
      <c r="S888" s="202">
        <v>0</v>
      </c>
      <c r="T888" s="203">
        <f>S888*H888</f>
        <v>0</v>
      </c>
      <c r="AR888" s="24" t="s">
        <v>236</v>
      </c>
      <c r="AT888" s="24" t="s">
        <v>144</v>
      </c>
      <c r="AU888" s="24" t="s">
        <v>156</v>
      </c>
      <c r="AY888" s="24" t="s">
        <v>142</v>
      </c>
      <c r="BE888" s="204">
        <f>IF(N888="základní",J888,0)</f>
        <v>0</v>
      </c>
      <c r="BF888" s="204">
        <f>IF(N888="snížená",J888,0)</f>
        <v>0</v>
      </c>
      <c r="BG888" s="204">
        <f>IF(N888="zákl. přenesená",J888,0)</f>
        <v>0</v>
      </c>
      <c r="BH888" s="204">
        <f>IF(N888="sníž. přenesená",J888,0)</f>
        <v>0</v>
      </c>
      <c r="BI888" s="204">
        <f>IF(N888="nulová",J888,0)</f>
        <v>0</v>
      </c>
      <c r="BJ888" s="24" t="s">
        <v>79</v>
      </c>
      <c r="BK888" s="204">
        <f>ROUND(I888*H888,2)</f>
        <v>0</v>
      </c>
      <c r="BL888" s="24" t="s">
        <v>236</v>
      </c>
      <c r="BM888" s="24" t="s">
        <v>1331</v>
      </c>
    </row>
    <row r="889" spans="2:51" s="11" customFormat="1" ht="13.5">
      <c r="B889" s="205"/>
      <c r="C889" s="206"/>
      <c r="D889" s="230" t="s">
        <v>151</v>
      </c>
      <c r="E889" s="240" t="s">
        <v>23</v>
      </c>
      <c r="F889" s="241" t="s">
        <v>1327</v>
      </c>
      <c r="G889" s="206"/>
      <c r="H889" s="242">
        <v>52</v>
      </c>
      <c r="I889" s="211"/>
      <c r="J889" s="206"/>
      <c r="K889" s="206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151</v>
      </c>
      <c r="AU889" s="216" t="s">
        <v>156</v>
      </c>
      <c r="AV889" s="11" t="s">
        <v>84</v>
      </c>
      <c r="AW889" s="11" t="s">
        <v>38</v>
      </c>
      <c r="AX889" s="11" t="s">
        <v>79</v>
      </c>
      <c r="AY889" s="216" t="s">
        <v>142</v>
      </c>
    </row>
    <row r="890" spans="2:65" s="1" customFormat="1" ht="22.5" customHeight="1">
      <c r="B890" s="42"/>
      <c r="C890" s="193" t="s">
        <v>1332</v>
      </c>
      <c r="D890" s="193" t="s">
        <v>144</v>
      </c>
      <c r="E890" s="194" t="s">
        <v>1333</v>
      </c>
      <c r="F890" s="195" t="s">
        <v>1334</v>
      </c>
      <c r="G890" s="196" t="s">
        <v>1181</v>
      </c>
      <c r="H890" s="197">
        <v>10</v>
      </c>
      <c r="I890" s="198"/>
      <c r="J890" s="199">
        <f aca="true" t="shared" si="40" ref="J890:J896">ROUND(I890*H890,2)</f>
        <v>0</v>
      </c>
      <c r="K890" s="195" t="s">
        <v>23</v>
      </c>
      <c r="L890" s="62"/>
      <c r="M890" s="200" t="s">
        <v>23</v>
      </c>
      <c r="N890" s="201" t="s">
        <v>45</v>
      </c>
      <c r="O890" s="43"/>
      <c r="P890" s="202">
        <f aca="true" t="shared" si="41" ref="P890:P896">O890*H890</f>
        <v>0</v>
      </c>
      <c r="Q890" s="202">
        <v>0</v>
      </c>
      <c r="R890" s="202">
        <f aca="true" t="shared" si="42" ref="R890:R896">Q890*H890</f>
        <v>0</v>
      </c>
      <c r="S890" s="202">
        <v>0</v>
      </c>
      <c r="T890" s="203">
        <f aca="true" t="shared" si="43" ref="T890:T896">S890*H890</f>
        <v>0</v>
      </c>
      <c r="AR890" s="24" t="s">
        <v>236</v>
      </c>
      <c r="AT890" s="24" t="s">
        <v>144</v>
      </c>
      <c r="AU890" s="24" t="s">
        <v>156</v>
      </c>
      <c r="AY890" s="24" t="s">
        <v>142</v>
      </c>
      <c r="BE890" s="204">
        <f aca="true" t="shared" si="44" ref="BE890:BE896">IF(N890="základní",J890,0)</f>
        <v>0</v>
      </c>
      <c r="BF890" s="204">
        <f aca="true" t="shared" si="45" ref="BF890:BF896">IF(N890="snížená",J890,0)</f>
        <v>0</v>
      </c>
      <c r="BG890" s="204">
        <f aca="true" t="shared" si="46" ref="BG890:BG896">IF(N890="zákl. přenesená",J890,0)</f>
        <v>0</v>
      </c>
      <c r="BH890" s="204">
        <f aca="true" t="shared" si="47" ref="BH890:BH896">IF(N890="sníž. přenesená",J890,0)</f>
        <v>0</v>
      </c>
      <c r="BI890" s="204">
        <f aca="true" t="shared" si="48" ref="BI890:BI896">IF(N890="nulová",J890,0)</f>
        <v>0</v>
      </c>
      <c r="BJ890" s="24" t="s">
        <v>79</v>
      </c>
      <c r="BK890" s="204">
        <f aca="true" t="shared" si="49" ref="BK890:BK896">ROUND(I890*H890,2)</f>
        <v>0</v>
      </c>
      <c r="BL890" s="24" t="s">
        <v>236</v>
      </c>
      <c r="BM890" s="24" t="s">
        <v>1335</v>
      </c>
    </row>
    <row r="891" spans="2:65" s="1" customFormat="1" ht="22.5" customHeight="1">
      <c r="B891" s="42"/>
      <c r="C891" s="193" t="s">
        <v>1336</v>
      </c>
      <c r="D891" s="193" t="s">
        <v>144</v>
      </c>
      <c r="E891" s="194" t="s">
        <v>1337</v>
      </c>
      <c r="F891" s="195" t="s">
        <v>1338</v>
      </c>
      <c r="G891" s="196" t="s">
        <v>1181</v>
      </c>
      <c r="H891" s="197">
        <v>4</v>
      </c>
      <c r="I891" s="198"/>
      <c r="J891" s="199">
        <f t="shared" si="40"/>
        <v>0</v>
      </c>
      <c r="K891" s="195" t="s">
        <v>23</v>
      </c>
      <c r="L891" s="62"/>
      <c r="M891" s="200" t="s">
        <v>23</v>
      </c>
      <c r="N891" s="201" t="s">
        <v>45</v>
      </c>
      <c r="O891" s="43"/>
      <c r="P891" s="202">
        <f t="shared" si="41"/>
        <v>0</v>
      </c>
      <c r="Q891" s="202">
        <v>0</v>
      </c>
      <c r="R891" s="202">
        <f t="shared" si="42"/>
        <v>0</v>
      </c>
      <c r="S891" s="202">
        <v>0</v>
      </c>
      <c r="T891" s="203">
        <f t="shared" si="43"/>
        <v>0</v>
      </c>
      <c r="AR891" s="24" t="s">
        <v>236</v>
      </c>
      <c r="AT891" s="24" t="s">
        <v>144</v>
      </c>
      <c r="AU891" s="24" t="s">
        <v>156</v>
      </c>
      <c r="AY891" s="24" t="s">
        <v>142</v>
      </c>
      <c r="BE891" s="204">
        <f t="shared" si="44"/>
        <v>0</v>
      </c>
      <c r="BF891" s="204">
        <f t="shared" si="45"/>
        <v>0</v>
      </c>
      <c r="BG891" s="204">
        <f t="shared" si="46"/>
        <v>0</v>
      </c>
      <c r="BH891" s="204">
        <f t="shared" si="47"/>
        <v>0</v>
      </c>
      <c r="BI891" s="204">
        <f t="shared" si="48"/>
        <v>0</v>
      </c>
      <c r="BJ891" s="24" t="s">
        <v>79</v>
      </c>
      <c r="BK891" s="204">
        <f t="shared" si="49"/>
        <v>0</v>
      </c>
      <c r="BL891" s="24" t="s">
        <v>236</v>
      </c>
      <c r="BM891" s="24" t="s">
        <v>1339</v>
      </c>
    </row>
    <row r="892" spans="2:65" s="1" customFormat="1" ht="22.5" customHeight="1">
      <c r="B892" s="42"/>
      <c r="C892" s="193" t="s">
        <v>1340</v>
      </c>
      <c r="D892" s="193" t="s">
        <v>144</v>
      </c>
      <c r="E892" s="194" t="s">
        <v>1341</v>
      </c>
      <c r="F892" s="195" t="s">
        <v>1342</v>
      </c>
      <c r="G892" s="196" t="s">
        <v>1181</v>
      </c>
      <c r="H892" s="197">
        <v>20</v>
      </c>
      <c r="I892" s="198"/>
      <c r="J892" s="199">
        <f t="shared" si="40"/>
        <v>0</v>
      </c>
      <c r="K892" s="195" t="s">
        <v>23</v>
      </c>
      <c r="L892" s="62"/>
      <c r="M892" s="200" t="s">
        <v>23</v>
      </c>
      <c r="N892" s="201" t="s">
        <v>45</v>
      </c>
      <c r="O892" s="43"/>
      <c r="P892" s="202">
        <f t="shared" si="41"/>
        <v>0</v>
      </c>
      <c r="Q892" s="202">
        <v>0</v>
      </c>
      <c r="R892" s="202">
        <f t="shared" si="42"/>
        <v>0</v>
      </c>
      <c r="S892" s="202">
        <v>0</v>
      </c>
      <c r="T892" s="203">
        <f t="shared" si="43"/>
        <v>0</v>
      </c>
      <c r="AR892" s="24" t="s">
        <v>236</v>
      </c>
      <c r="AT892" s="24" t="s">
        <v>144</v>
      </c>
      <c r="AU892" s="24" t="s">
        <v>156</v>
      </c>
      <c r="AY892" s="24" t="s">
        <v>142</v>
      </c>
      <c r="BE892" s="204">
        <f t="shared" si="44"/>
        <v>0</v>
      </c>
      <c r="BF892" s="204">
        <f t="shared" si="45"/>
        <v>0</v>
      </c>
      <c r="BG892" s="204">
        <f t="shared" si="46"/>
        <v>0</v>
      </c>
      <c r="BH892" s="204">
        <f t="shared" si="47"/>
        <v>0</v>
      </c>
      <c r="BI892" s="204">
        <f t="shared" si="48"/>
        <v>0</v>
      </c>
      <c r="BJ892" s="24" t="s">
        <v>79</v>
      </c>
      <c r="BK892" s="204">
        <f t="shared" si="49"/>
        <v>0</v>
      </c>
      <c r="BL892" s="24" t="s">
        <v>236</v>
      </c>
      <c r="BM892" s="24" t="s">
        <v>1343</v>
      </c>
    </row>
    <row r="893" spans="2:65" s="1" customFormat="1" ht="22.5" customHeight="1">
      <c r="B893" s="42"/>
      <c r="C893" s="193" t="s">
        <v>1344</v>
      </c>
      <c r="D893" s="193" t="s">
        <v>144</v>
      </c>
      <c r="E893" s="194" t="s">
        <v>1345</v>
      </c>
      <c r="F893" s="195" t="s">
        <v>1346</v>
      </c>
      <c r="G893" s="196" t="s">
        <v>296</v>
      </c>
      <c r="H893" s="197">
        <v>1</v>
      </c>
      <c r="I893" s="198"/>
      <c r="J893" s="199">
        <f t="shared" si="40"/>
        <v>0</v>
      </c>
      <c r="K893" s="195" t="s">
        <v>23</v>
      </c>
      <c r="L893" s="62"/>
      <c r="M893" s="200" t="s">
        <v>23</v>
      </c>
      <c r="N893" s="201" t="s">
        <v>45</v>
      </c>
      <c r="O893" s="43"/>
      <c r="P893" s="202">
        <f t="shared" si="41"/>
        <v>0</v>
      </c>
      <c r="Q893" s="202">
        <v>0</v>
      </c>
      <c r="R893" s="202">
        <f t="shared" si="42"/>
        <v>0</v>
      </c>
      <c r="S893" s="202">
        <v>0</v>
      </c>
      <c r="T893" s="203">
        <f t="shared" si="43"/>
        <v>0</v>
      </c>
      <c r="AR893" s="24" t="s">
        <v>236</v>
      </c>
      <c r="AT893" s="24" t="s">
        <v>144</v>
      </c>
      <c r="AU893" s="24" t="s">
        <v>156</v>
      </c>
      <c r="AY893" s="24" t="s">
        <v>142</v>
      </c>
      <c r="BE893" s="204">
        <f t="shared" si="44"/>
        <v>0</v>
      </c>
      <c r="BF893" s="204">
        <f t="shared" si="45"/>
        <v>0</v>
      </c>
      <c r="BG893" s="204">
        <f t="shared" si="46"/>
        <v>0</v>
      </c>
      <c r="BH893" s="204">
        <f t="shared" si="47"/>
        <v>0</v>
      </c>
      <c r="BI893" s="204">
        <f t="shared" si="48"/>
        <v>0</v>
      </c>
      <c r="BJ893" s="24" t="s">
        <v>79</v>
      </c>
      <c r="BK893" s="204">
        <f t="shared" si="49"/>
        <v>0</v>
      </c>
      <c r="BL893" s="24" t="s">
        <v>236</v>
      </c>
      <c r="BM893" s="24" t="s">
        <v>1347</v>
      </c>
    </row>
    <row r="894" spans="2:65" s="1" customFormat="1" ht="22.5" customHeight="1">
      <c r="B894" s="42"/>
      <c r="C894" s="193" t="s">
        <v>1348</v>
      </c>
      <c r="D894" s="193" t="s">
        <v>144</v>
      </c>
      <c r="E894" s="194" t="s">
        <v>1349</v>
      </c>
      <c r="F894" s="195" t="s">
        <v>1350</v>
      </c>
      <c r="G894" s="196" t="s">
        <v>1181</v>
      </c>
      <c r="H894" s="197">
        <v>20</v>
      </c>
      <c r="I894" s="198"/>
      <c r="J894" s="199">
        <f t="shared" si="40"/>
        <v>0</v>
      </c>
      <c r="K894" s="195" t="s">
        <v>23</v>
      </c>
      <c r="L894" s="62"/>
      <c r="M894" s="200" t="s">
        <v>23</v>
      </c>
      <c r="N894" s="201" t="s">
        <v>45</v>
      </c>
      <c r="O894" s="43"/>
      <c r="P894" s="202">
        <f t="shared" si="41"/>
        <v>0</v>
      </c>
      <c r="Q894" s="202">
        <v>0</v>
      </c>
      <c r="R894" s="202">
        <f t="shared" si="42"/>
        <v>0</v>
      </c>
      <c r="S894" s="202">
        <v>0</v>
      </c>
      <c r="T894" s="203">
        <f t="shared" si="43"/>
        <v>0</v>
      </c>
      <c r="AR894" s="24" t="s">
        <v>236</v>
      </c>
      <c r="AT894" s="24" t="s">
        <v>144</v>
      </c>
      <c r="AU894" s="24" t="s">
        <v>156</v>
      </c>
      <c r="AY894" s="24" t="s">
        <v>142</v>
      </c>
      <c r="BE894" s="204">
        <f t="shared" si="44"/>
        <v>0</v>
      </c>
      <c r="BF894" s="204">
        <f t="shared" si="45"/>
        <v>0</v>
      </c>
      <c r="BG894" s="204">
        <f t="shared" si="46"/>
        <v>0</v>
      </c>
      <c r="BH894" s="204">
        <f t="shared" si="47"/>
        <v>0</v>
      </c>
      <c r="BI894" s="204">
        <f t="shared" si="48"/>
        <v>0</v>
      </c>
      <c r="BJ894" s="24" t="s">
        <v>79</v>
      </c>
      <c r="BK894" s="204">
        <f t="shared" si="49"/>
        <v>0</v>
      </c>
      <c r="BL894" s="24" t="s">
        <v>236</v>
      </c>
      <c r="BM894" s="24" t="s">
        <v>1351</v>
      </c>
    </row>
    <row r="895" spans="2:65" s="1" customFormat="1" ht="22.5" customHeight="1">
      <c r="B895" s="42"/>
      <c r="C895" s="193" t="s">
        <v>1352</v>
      </c>
      <c r="D895" s="193" t="s">
        <v>144</v>
      </c>
      <c r="E895" s="194" t="s">
        <v>1353</v>
      </c>
      <c r="F895" s="195" t="s">
        <v>1185</v>
      </c>
      <c r="G895" s="196" t="s">
        <v>1181</v>
      </c>
      <c r="H895" s="197">
        <v>20</v>
      </c>
      <c r="I895" s="198"/>
      <c r="J895" s="199">
        <f t="shared" si="40"/>
        <v>0</v>
      </c>
      <c r="K895" s="195" t="s">
        <v>23</v>
      </c>
      <c r="L895" s="62"/>
      <c r="M895" s="200" t="s">
        <v>23</v>
      </c>
      <c r="N895" s="201" t="s">
        <v>45</v>
      </c>
      <c r="O895" s="43"/>
      <c r="P895" s="202">
        <f t="shared" si="41"/>
        <v>0</v>
      </c>
      <c r="Q895" s="202">
        <v>0</v>
      </c>
      <c r="R895" s="202">
        <f t="shared" si="42"/>
        <v>0</v>
      </c>
      <c r="S895" s="202">
        <v>0</v>
      </c>
      <c r="T895" s="203">
        <f t="shared" si="43"/>
        <v>0</v>
      </c>
      <c r="AR895" s="24" t="s">
        <v>236</v>
      </c>
      <c r="AT895" s="24" t="s">
        <v>144</v>
      </c>
      <c r="AU895" s="24" t="s">
        <v>156</v>
      </c>
      <c r="AY895" s="24" t="s">
        <v>142</v>
      </c>
      <c r="BE895" s="204">
        <f t="shared" si="44"/>
        <v>0</v>
      </c>
      <c r="BF895" s="204">
        <f t="shared" si="45"/>
        <v>0</v>
      </c>
      <c r="BG895" s="204">
        <f t="shared" si="46"/>
        <v>0</v>
      </c>
      <c r="BH895" s="204">
        <f t="shared" si="47"/>
        <v>0</v>
      </c>
      <c r="BI895" s="204">
        <f t="shared" si="48"/>
        <v>0</v>
      </c>
      <c r="BJ895" s="24" t="s">
        <v>79</v>
      </c>
      <c r="BK895" s="204">
        <f t="shared" si="49"/>
        <v>0</v>
      </c>
      <c r="BL895" s="24" t="s">
        <v>236</v>
      </c>
      <c r="BM895" s="24" t="s">
        <v>1354</v>
      </c>
    </row>
    <row r="896" spans="2:65" s="1" customFormat="1" ht="22.5" customHeight="1">
      <c r="B896" s="42"/>
      <c r="C896" s="193" t="s">
        <v>1355</v>
      </c>
      <c r="D896" s="193" t="s">
        <v>144</v>
      </c>
      <c r="E896" s="194" t="s">
        <v>1356</v>
      </c>
      <c r="F896" s="195" t="s">
        <v>1357</v>
      </c>
      <c r="G896" s="196" t="s">
        <v>296</v>
      </c>
      <c r="H896" s="197">
        <v>1</v>
      </c>
      <c r="I896" s="198"/>
      <c r="J896" s="199">
        <f t="shared" si="40"/>
        <v>0</v>
      </c>
      <c r="K896" s="195" t="s">
        <v>23</v>
      </c>
      <c r="L896" s="62"/>
      <c r="M896" s="200" t="s">
        <v>23</v>
      </c>
      <c r="N896" s="201" t="s">
        <v>45</v>
      </c>
      <c r="O896" s="43"/>
      <c r="P896" s="202">
        <f t="shared" si="41"/>
        <v>0</v>
      </c>
      <c r="Q896" s="202">
        <v>0</v>
      </c>
      <c r="R896" s="202">
        <f t="shared" si="42"/>
        <v>0</v>
      </c>
      <c r="S896" s="202">
        <v>0</v>
      </c>
      <c r="T896" s="203">
        <f t="shared" si="43"/>
        <v>0</v>
      </c>
      <c r="AR896" s="24" t="s">
        <v>236</v>
      </c>
      <c r="AT896" s="24" t="s">
        <v>144</v>
      </c>
      <c r="AU896" s="24" t="s">
        <v>156</v>
      </c>
      <c r="AY896" s="24" t="s">
        <v>142</v>
      </c>
      <c r="BE896" s="204">
        <f t="shared" si="44"/>
        <v>0</v>
      </c>
      <c r="BF896" s="204">
        <f t="shared" si="45"/>
        <v>0</v>
      </c>
      <c r="BG896" s="204">
        <f t="shared" si="46"/>
        <v>0</v>
      </c>
      <c r="BH896" s="204">
        <f t="shared" si="47"/>
        <v>0</v>
      </c>
      <c r="BI896" s="204">
        <f t="shared" si="48"/>
        <v>0</v>
      </c>
      <c r="BJ896" s="24" t="s">
        <v>79</v>
      </c>
      <c r="BK896" s="204">
        <f t="shared" si="49"/>
        <v>0</v>
      </c>
      <c r="BL896" s="24" t="s">
        <v>236</v>
      </c>
      <c r="BM896" s="24" t="s">
        <v>1358</v>
      </c>
    </row>
    <row r="897" spans="2:63" s="10" customFormat="1" ht="22.35" customHeight="1">
      <c r="B897" s="176"/>
      <c r="C897" s="177"/>
      <c r="D897" s="190" t="s">
        <v>73</v>
      </c>
      <c r="E897" s="191" t="s">
        <v>1359</v>
      </c>
      <c r="F897" s="191" t="s">
        <v>1360</v>
      </c>
      <c r="G897" s="177"/>
      <c r="H897" s="177"/>
      <c r="I897" s="180"/>
      <c r="J897" s="192">
        <f>BK897</f>
        <v>0</v>
      </c>
      <c r="K897" s="177"/>
      <c r="L897" s="182"/>
      <c r="M897" s="183"/>
      <c r="N897" s="184"/>
      <c r="O897" s="184"/>
      <c r="P897" s="185">
        <f>SUM(P898:P901)</f>
        <v>0</v>
      </c>
      <c r="Q897" s="184"/>
      <c r="R897" s="185">
        <f>SUM(R898:R901)</f>
        <v>0</v>
      </c>
      <c r="S897" s="184"/>
      <c r="T897" s="186">
        <f>SUM(T898:T901)</f>
        <v>0</v>
      </c>
      <c r="AR897" s="187" t="s">
        <v>84</v>
      </c>
      <c r="AT897" s="188" t="s">
        <v>73</v>
      </c>
      <c r="AU897" s="188" t="s">
        <v>84</v>
      </c>
      <c r="AY897" s="187" t="s">
        <v>142</v>
      </c>
      <c r="BK897" s="189">
        <f>SUM(BK898:BK901)</f>
        <v>0</v>
      </c>
    </row>
    <row r="898" spans="2:65" s="1" customFormat="1" ht="22.5" customHeight="1">
      <c r="B898" s="42"/>
      <c r="C898" s="193" t="s">
        <v>1361</v>
      </c>
      <c r="D898" s="193" t="s">
        <v>144</v>
      </c>
      <c r="E898" s="194" t="s">
        <v>1362</v>
      </c>
      <c r="F898" s="195" t="s">
        <v>1363</v>
      </c>
      <c r="G898" s="196" t="s">
        <v>296</v>
      </c>
      <c r="H898" s="197">
        <v>1</v>
      </c>
      <c r="I898" s="198"/>
      <c r="J898" s="199">
        <f>ROUND(I898*H898,2)</f>
        <v>0</v>
      </c>
      <c r="K898" s="195" t="s">
        <v>23</v>
      </c>
      <c r="L898" s="62"/>
      <c r="M898" s="200" t="s">
        <v>23</v>
      </c>
      <c r="N898" s="201" t="s">
        <v>45</v>
      </c>
      <c r="O898" s="43"/>
      <c r="P898" s="202">
        <f>O898*H898</f>
        <v>0</v>
      </c>
      <c r="Q898" s="202">
        <v>0</v>
      </c>
      <c r="R898" s="202">
        <f>Q898*H898</f>
        <v>0</v>
      </c>
      <c r="S898" s="202">
        <v>0</v>
      </c>
      <c r="T898" s="203">
        <f>S898*H898</f>
        <v>0</v>
      </c>
      <c r="AR898" s="24" t="s">
        <v>236</v>
      </c>
      <c r="AT898" s="24" t="s">
        <v>144</v>
      </c>
      <c r="AU898" s="24" t="s">
        <v>156</v>
      </c>
      <c r="AY898" s="24" t="s">
        <v>142</v>
      </c>
      <c r="BE898" s="204">
        <f>IF(N898="základní",J898,0)</f>
        <v>0</v>
      </c>
      <c r="BF898" s="204">
        <f>IF(N898="snížená",J898,0)</f>
        <v>0</v>
      </c>
      <c r="BG898" s="204">
        <f>IF(N898="zákl. přenesená",J898,0)</f>
        <v>0</v>
      </c>
      <c r="BH898" s="204">
        <f>IF(N898="sníž. přenesená",J898,0)</f>
        <v>0</v>
      </c>
      <c r="BI898" s="204">
        <f>IF(N898="nulová",J898,0)</f>
        <v>0</v>
      </c>
      <c r="BJ898" s="24" t="s">
        <v>79</v>
      </c>
      <c r="BK898" s="204">
        <f>ROUND(I898*H898,2)</f>
        <v>0</v>
      </c>
      <c r="BL898" s="24" t="s">
        <v>236</v>
      </c>
      <c r="BM898" s="24" t="s">
        <v>1364</v>
      </c>
    </row>
    <row r="899" spans="2:47" s="1" customFormat="1" ht="121.5">
      <c r="B899" s="42"/>
      <c r="C899" s="64"/>
      <c r="D899" s="230" t="s">
        <v>366</v>
      </c>
      <c r="E899" s="64"/>
      <c r="F899" s="272" t="s">
        <v>1365</v>
      </c>
      <c r="G899" s="64"/>
      <c r="H899" s="64"/>
      <c r="I899" s="163"/>
      <c r="J899" s="64"/>
      <c r="K899" s="64"/>
      <c r="L899" s="62"/>
      <c r="M899" s="265"/>
      <c r="N899" s="43"/>
      <c r="O899" s="43"/>
      <c r="P899" s="43"/>
      <c r="Q899" s="43"/>
      <c r="R899" s="43"/>
      <c r="S899" s="43"/>
      <c r="T899" s="79"/>
      <c r="AT899" s="24" t="s">
        <v>366</v>
      </c>
      <c r="AU899" s="24" t="s">
        <v>156</v>
      </c>
    </row>
    <row r="900" spans="2:65" s="1" customFormat="1" ht="22.5" customHeight="1">
      <c r="B900" s="42"/>
      <c r="C900" s="193" t="s">
        <v>1366</v>
      </c>
      <c r="D900" s="193" t="s">
        <v>144</v>
      </c>
      <c r="E900" s="194" t="s">
        <v>1367</v>
      </c>
      <c r="F900" s="195" t="s">
        <v>1368</v>
      </c>
      <c r="G900" s="196" t="s">
        <v>296</v>
      </c>
      <c r="H900" s="197">
        <v>1</v>
      </c>
      <c r="I900" s="198"/>
      <c r="J900" s="199">
        <f>ROUND(I900*H900,2)</f>
        <v>0</v>
      </c>
      <c r="K900" s="195" t="s">
        <v>23</v>
      </c>
      <c r="L900" s="62"/>
      <c r="M900" s="200" t="s">
        <v>23</v>
      </c>
      <c r="N900" s="201" t="s">
        <v>45</v>
      </c>
      <c r="O900" s="43"/>
      <c r="P900" s="202">
        <f>O900*H900</f>
        <v>0</v>
      </c>
      <c r="Q900" s="202">
        <v>0</v>
      </c>
      <c r="R900" s="202">
        <f>Q900*H900</f>
        <v>0</v>
      </c>
      <c r="S900" s="202">
        <v>0</v>
      </c>
      <c r="T900" s="203">
        <f>S900*H900</f>
        <v>0</v>
      </c>
      <c r="AR900" s="24" t="s">
        <v>236</v>
      </c>
      <c r="AT900" s="24" t="s">
        <v>144</v>
      </c>
      <c r="AU900" s="24" t="s">
        <v>156</v>
      </c>
      <c r="AY900" s="24" t="s">
        <v>142</v>
      </c>
      <c r="BE900" s="204">
        <f>IF(N900="základní",J900,0)</f>
        <v>0</v>
      </c>
      <c r="BF900" s="204">
        <f>IF(N900="snížená",J900,0)</f>
        <v>0</v>
      </c>
      <c r="BG900" s="204">
        <f>IF(N900="zákl. přenesená",J900,0)</f>
        <v>0</v>
      </c>
      <c r="BH900" s="204">
        <f>IF(N900="sníž. přenesená",J900,0)</f>
        <v>0</v>
      </c>
      <c r="BI900" s="204">
        <f>IF(N900="nulová",J900,0)</f>
        <v>0</v>
      </c>
      <c r="BJ900" s="24" t="s">
        <v>79</v>
      </c>
      <c r="BK900" s="204">
        <f>ROUND(I900*H900,2)</f>
        <v>0</v>
      </c>
      <c r="BL900" s="24" t="s">
        <v>236</v>
      </c>
      <c r="BM900" s="24" t="s">
        <v>1369</v>
      </c>
    </row>
    <row r="901" spans="2:47" s="1" customFormat="1" ht="121.5">
      <c r="B901" s="42"/>
      <c r="C901" s="64"/>
      <c r="D901" s="207" t="s">
        <v>366</v>
      </c>
      <c r="E901" s="64"/>
      <c r="F901" s="264" t="s">
        <v>1370</v>
      </c>
      <c r="G901" s="64"/>
      <c r="H901" s="64"/>
      <c r="I901" s="163"/>
      <c r="J901" s="64"/>
      <c r="K901" s="64"/>
      <c r="L901" s="62"/>
      <c r="M901" s="265"/>
      <c r="N901" s="43"/>
      <c r="O901" s="43"/>
      <c r="P901" s="43"/>
      <c r="Q901" s="43"/>
      <c r="R901" s="43"/>
      <c r="S901" s="43"/>
      <c r="T901" s="79"/>
      <c r="AT901" s="24" t="s">
        <v>366</v>
      </c>
      <c r="AU901" s="24" t="s">
        <v>156</v>
      </c>
    </row>
    <row r="902" spans="2:63" s="10" customFormat="1" ht="29.85" customHeight="1">
      <c r="B902" s="176"/>
      <c r="C902" s="177"/>
      <c r="D902" s="190" t="s">
        <v>73</v>
      </c>
      <c r="E902" s="191" t="s">
        <v>1371</v>
      </c>
      <c r="F902" s="191" t="s">
        <v>1372</v>
      </c>
      <c r="G902" s="177"/>
      <c r="H902" s="177"/>
      <c r="I902" s="180"/>
      <c r="J902" s="192">
        <f>BK902</f>
        <v>0</v>
      </c>
      <c r="K902" s="177"/>
      <c r="L902" s="182"/>
      <c r="M902" s="183"/>
      <c r="N902" s="184"/>
      <c r="O902" s="184"/>
      <c r="P902" s="185">
        <f>SUM(P903:P918)</f>
        <v>0</v>
      </c>
      <c r="Q902" s="184"/>
      <c r="R902" s="185">
        <f>SUM(R903:R918)</f>
        <v>0.93820773</v>
      </c>
      <c r="S902" s="184"/>
      <c r="T902" s="186">
        <f>SUM(T903:T918)</f>
        <v>15.143502799999998</v>
      </c>
      <c r="AR902" s="187" t="s">
        <v>84</v>
      </c>
      <c r="AT902" s="188" t="s">
        <v>73</v>
      </c>
      <c r="AU902" s="188" t="s">
        <v>79</v>
      </c>
      <c r="AY902" s="187" t="s">
        <v>142</v>
      </c>
      <c r="BK902" s="189">
        <f>SUM(BK903:BK918)</f>
        <v>0</v>
      </c>
    </row>
    <row r="903" spans="2:65" s="1" customFormat="1" ht="22.5" customHeight="1">
      <c r="B903" s="42"/>
      <c r="C903" s="193" t="s">
        <v>1373</v>
      </c>
      <c r="D903" s="193" t="s">
        <v>144</v>
      </c>
      <c r="E903" s="194" t="s">
        <v>1374</v>
      </c>
      <c r="F903" s="195" t="s">
        <v>1375</v>
      </c>
      <c r="G903" s="196" t="s">
        <v>147</v>
      </c>
      <c r="H903" s="197">
        <v>31.2</v>
      </c>
      <c r="I903" s="198"/>
      <c r="J903" s="199">
        <f>ROUND(I903*H903,2)</f>
        <v>0</v>
      </c>
      <c r="K903" s="195" t="s">
        <v>148</v>
      </c>
      <c r="L903" s="62"/>
      <c r="M903" s="200" t="s">
        <v>23</v>
      </c>
      <c r="N903" s="201" t="s">
        <v>45</v>
      </c>
      <c r="O903" s="43"/>
      <c r="P903" s="202">
        <f>O903*H903</f>
        <v>0</v>
      </c>
      <c r="Q903" s="202">
        <v>0.00942</v>
      </c>
      <c r="R903" s="202">
        <f>Q903*H903</f>
        <v>0.293904</v>
      </c>
      <c r="S903" s="202">
        <v>0</v>
      </c>
      <c r="T903" s="203">
        <f>S903*H903</f>
        <v>0</v>
      </c>
      <c r="AR903" s="24" t="s">
        <v>236</v>
      </c>
      <c r="AT903" s="24" t="s">
        <v>144</v>
      </c>
      <c r="AU903" s="24" t="s">
        <v>84</v>
      </c>
      <c r="AY903" s="24" t="s">
        <v>142</v>
      </c>
      <c r="BE903" s="204">
        <f>IF(N903="základní",J903,0)</f>
        <v>0</v>
      </c>
      <c r="BF903" s="204">
        <f>IF(N903="snížená",J903,0)</f>
        <v>0</v>
      </c>
      <c r="BG903" s="204">
        <f>IF(N903="zákl. přenesená",J903,0)</f>
        <v>0</v>
      </c>
      <c r="BH903" s="204">
        <f>IF(N903="sníž. přenesená",J903,0)</f>
        <v>0</v>
      </c>
      <c r="BI903" s="204">
        <f>IF(N903="nulová",J903,0)</f>
        <v>0</v>
      </c>
      <c r="BJ903" s="24" t="s">
        <v>79</v>
      </c>
      <c r="BK903" s="204">
        <f>ROUND(I903*H903,2)</f>
        <v>0</v>
      </c>
      <c r="BL903" s="24" t="s">
        <v>236</v>
      </c>
      <c r="BM903" s="24" t="s">
        <v>1376</v>
      </c>
    </row>
    <row r="904" spans="2:51" s="11" customFormat="1" ht="13.5">
      <c r="B904" s="205"/>
      <c r="C904" s="206"/>
      <c r="D904" s="230" t="s">
        <v>151</v>
      </c>
      <c r="E904" s="240" t="s">
        <v>23</v>
      </c>
      <c r="F904" s="241" t="s">
        <v>1377</v>
      </c>
      <c r="G904" s="206"/>
      <c r="H904" s="242">
        <v>31.2</v>
      </c>
      <c r="I904" s="211"/>
      <c r="J904" s="206"/>
      <c r="K904" s="206"/>
      <c r="L904" s="212"/>
      <c r="M904" s="213"/>
      <c r="N904" s="214"/>
      <c r="O904" s="214"/>
      <c r="P904" s="214"/>
      <c r="Q904" s="214"/>
      <c r="R904" s="214"/>
      <c r="S904" s="214"/>
      <c r="T904" s="215"/>
      <c r="AT904" s="216" t="s">
        <v>151</v>
      </c>
      <c r="AU904" s="216" t="s">
        <v>84</v>
      </c>
      <c r="AV904" s="11" t="s">
        <v>84</v>
      </c>
      <c r="AW904" s="11" t="s">
        <v>38</v>
      </c>
      <c r="AX904" s="11" t="s">
        <v>79</v>
      </c>
      <c r="AY904" s="216" t="s">
        <v>142</v>
      </c>
    </row>
    <row r="905" spans="2:65" s="1" customFormat="1" ht="22.5" customHeight="1">
      <c r="B905" s="42"/>
      <c r="C905" s="193" t="s">
        <v>1378</v>
      </c>
      <c r="D905" s="193" t="s">
        <v>144</v>
      </c>
      <c r="E905" s="194" t="s">
        <v>1379</v>
      </c>
      <c r="F905" s="195" t="s">
        <v>1380</v>
      </c>
      <c r="G905" s="196" t="s">
        <v>147</v>
      </c>
      <c r="H905" s="197">
        <v>31.2</v>
      </c>
      <c r="I905" s="198"/>
      <c r="J905" s="199">
        <f>ROUND(I905*H905,2)</f>
        <v>0</v>
      </c>
      <c r="K905" s="195" t="s">
        <v>148</v>
      </c>
      <c r="L905" s="62"/>
      <c r="M905" s="200" t="s">
        <v>23</v>
      </c>
      <c r="N905" s="201" t="s">
        <v>45</v>
      </c>
      <c r="O905" s="43"/>
      <c r="P905" s="202">
        <f>O905*H905</f>
        <v>0</v>
      </c>
      <c r="Q905" s="202">
        <v>0.01523</v>
      </c>
      <c r="R905" s="202">
        <f>Q905*H905</f>
        <v>0.475176</v>
      </c>
      <c r="S905" s="202">
        <v>0</v>
      </c>
      <c r="T905" s="203">
        <f>S905*H905</f>
        <v>0</v>
      </c>
      <c r="AR905" s="24" t="s">
        <v>236</v>
      </c>
      <c r="AT905" s="24" t="s">
        <v>144</v>
      </c>
      <c r="AU905" s="24" t="s">
        <v>84</v>
      </c>
      <c r="AY905" s="24" t="s">
        <v>142</v>
      </c>
      <c r="BE905" s="204">
        <f>IF(N905="základní",J905,0)</f>
        <v>0</v>
      </c>
      <c r="BF905" s="204">
        <f>IF(N905="snížená",J905,0)</f>
        <v>0</v>
      </c>
      <c r="BG905" s="204">
        <f>IF(N905="zákl. přenesená",J905,0)</f>
        <v>0</v>
      </c>
      <c r="BH905" s="204">
        <f>IF(N905="sníž. přenesená",J905,0)</f>
        <v>0</v>
      </c>
      <c r="BI905" s="204">
        <f>IF(N905="nulová",J905,0)</f>
        <v>0</v>
      </c>
      <c r="BJ905" s="24" t="s">
        <v>79</v>
      </c>
      <c r="BK905" s="204">
        <f>ROUND(I905*H905,2)</f>
        <v>0</v>
      </c>
      <c r="BL905" s="24" t="s">
        <v>236</v>
      </c>
      <c r="BM905" s="24" t="s">
        <v>1381</v>
      </c>
    </row>
    <row r="906" spans="2:51" s="11" customFormat="1" ht="13.5">
      <c r="B906" s="205"/>
      <c r="C906" s="206"/>
      <c r="D906" s="230" t="s">
        <v>151</v>
      </c>
      <c r="E906" s="240" t="s">
        <v>23</v>
      </c>
      <c r="F906" s="241" t="s">
        <v>1377</v>
      </c>
      <c r="G906" s="206"/>
      <c r="H906" s="242">
        <v>31.2</v>
      </c>
      <c r="I906" s="211"/>
      <c r="J906" s="206"/>
      <c r="K906" s="206"/>
      <c r="L906" s="212"/>
      <c r="M906" s="213"/>
      <c r="N906" s="214"/>
      <c r="O906" s="214"/>
      <c r="P906" s="214"/>
      <c r="Q906" s="214"/>
      <c r="R906" s="214"/>
      <c r="S906" s="214"/>
      <c r="T906" s="215"/>
      <c r="AT906" s="216" t="s">
        <v>151</v>
      </c>
      <c r="AU906" s="216" t="s">
        <v>84</v>
      </c>
      <c r="AV906" s="11" t="s">
        <v>84</v>
      </c>
      <c r="AW906" s="11" t="s">
        <v>38</v>
      </c>
      <c r="AX906" s="11" t="s">
        <v>79</v>
      </c>
      <c r="AY906" s="216" t="s">
        <v>142</v>
      </c>
    </row>
    <row r="907" spans="2:65" s="1" customFormat="1" ht="22.5" customHeight="1">
      <c r="B907" s="42"/>
      <c r="C907" s="193" t="s">
        <v>1382</v>
      </c>
      <c r="D907" s="193" t="s">
        <v>144</v>
      </c>
      <c r="E907" s="194" t="s">
        <v>1383</v>
      </c>
      <c r="F907" s="195" t="s">
        <v>1384</v>
      </c>
      <c r="G907" s="196" t="s">
        <v>182</v>
      </c>
      <c r="H907" s="197">
        <v>49.4</v>
      </c>
      <c r="I907" s="198"/>
      <c r="J907" s="199">
        <f>ROUND(I907*H907,2)</f>
        <v>0</v>
      </c>
      <c r="K907" s="195" t="s">
        <v>23</v>
      </c>
      <c r="L907" s="62"/>
      <c r="M907" s="200" t="s">
        <v>23</v>
      </c>
      <c r="N907" s="201" t="s">
        <v>45</v>
      </c>
      <c r="O907" s="43"/>
      <c r="P907" s="202">
        <f>O907*H907</f>
        <v>0</v>
      </c>
      <c r="Q907" s="202">
        <v>2E-05</v>
      </c>
      <c r="R907" s="202">
        <f>Q907*H907</f>
        <v>0.000988</v>
      </c>
      <c r="S907" s="202">
        <v>0</v>
      </c>
      <c r="T907" s="203">
        <f>S907*H907</f>
        <v>0</v>
      </c>
      <c r="AR907" s="24" t="s">
        <v>236</v>
      </c>
      <c r="AT907" s="24" t="s">
        <v>144</v>
      </c>
      <c r="AU907" s="24" t="s">
        <v>84</v>
      </c>
      <c r="AY907" s="24" t="s">
        <v>142</v>
      </c>
      <c r="BE907" s="204">
        <f>IF(N907="základní",J907,0)</f>
        <v>0</v>
      </c>
      <c r="BF907" s="204">
        <f>IF(N907="snížená",J907,0)</f>
        <v>0</v>
      </c>
      <c r="BG907" s="204">
        <f>IF(N907="zákl. přenesená",J907,0)</f>
        <v>0</v>
      </c>
      <c r="BH907" s="204">
        <f>IF(N907="sníž. přenesená",J907,0)</f>
        <v>0</v>
      </c>
      <c r="BI907" s="204">
        <f>IF(N907="nulová",J907,0)</f>
        <v>0</v>
      </c>
      <c r="BJ907" s="24" t="s">
        <v>79</v>
      </c>
      <c r="BK907" s="204">
        <f>ROUND(I907*H907,2)</f>
        <v>0</v>
      </c>
      <c r="BL907" s="24" t="s">
        <v>236</v>
      </c>
      <c r="BM907" s="24" t="s">
        <v>1385</v>
      </c>
    </row>
    <row r="908" spans="2:51" s="11" customFormat="1" ht="13.5">
      <c r="B908" s="205"/>
      <c r="C908" s="206"/>
      <c r="D908" s="230" t="s">
        <v>151</v>
      </c>
      <c r="E908" s="240" t="s">
        <v>23</v>
      </c>
      <c r="F908" s="241" t="s">
        <v>1386</v>
      </c>
      <c r="G908" s="206"/>
      <c r="H908" s="242">
        <v>49.4</v>
      </c>
      <c r="I908" s="211"/>
      <c r="J908" s="206"/>
      <c r="K908" s="206"/>
      <c r="L908" s="212"/>
      <c r="M908" s="213"/>
      <c r="N908" s="214"/>
      <c r="O908" s="214"/>
      <c r="P908" s="214"/>
      <c r="Q908" s="214"/>
      <c r="R908" s="214"/>
      <c r="S908" s="214"/>
      <c r="T908" s="215"/>
      <c r="AT908" s="216" t="s">
        <v>151</v>
      </c>
      <c r="AU908" s="216" t="s">
        <v>84</v>
      </c>
      <c r="AV908" s="11" t="s">
        <v>84</v>
      </c>
      <c r="AW908" s="11" t="s">
        <v>38</v>
      </c>
      <c r="AX908" s="11" t="s">
        <v>79</v>
      </c>
      <c r="AY908" s="216" t="s">
        <v>142</v>
      </c>
    </row>
    <row r="909" spans="2:65" s="1" customFormat="1" ht="22.5" customHeight="1">
      <c r="B909" s="42"/>
      <c r="C909" s="254" t="s">
        <v>1387</v>
      </c>
      <c r="D909" s="254" t="s">
        <v>362</v>
      </c>
      <c r="E909" s="255" t="s">
        <v>1388</v>
      </c>
      <c r="F909" s="256" t="s">
        <v>1389</v>
      </c>
      <c r="G909" s="257" t="s">
        <v>216</v>
      </c>
      <c r="H909" s="258">
        <v>0.08</v>
      </c>
      <c r="I909" s="259"/>
      <c r="J909" s="260">
        <f>ROUND(I909*H909,2)</f>
        <v>0</v>
      </c>
      <c r="K909" s="256" t="s">
        <v>148</v>
      </c>
      <c r="L909" s="261"/>
      <c r="M909" s="262" t="s">
        <v>23</v>
      </c>
      <c r="N909" s="263" t="s">
        <v>45</v>
      </c>
      <c r="O909" s="43"/>
      <c r="P909" s="202">
        <f>O909*H909</f>
        <v>0</v>
      </c>
      <c r="Q909" s="202">
        <v>0.55</v>
      </c>
      <c r="R909" s="202">
        <f>Q909*H909</f>
        <v>0.044000000000000004</v>
      </c>
      <c r="S909" s="202">
        <v>0</v>
      </c>
      <c r="T909" s="203">
        <f>S909*H909</f>
        <v>0</v>
      </c>
      <c r="AR909" s="24" t="s">
        <v>314</v>
      </c>
      <c r="AT909" s="24" t="s">
        <v>362</v>
      </c>
      <c r="AU909" s="24" t="s">
        <v>84</v>
      </c>
      <c r="AY909" s="24" t="s">
        <v>142</v>
      </c>
      <c r="BE909" s="204">
        <f>IF(N909="základní",J909,0)</f>
        <v>0</v>
      </c>
      <c r="BF909" s="204">
        <f>IF(N909="snížená",J909,0)</f>
        <v>0</v>
      </c>
      <c r="BG909" s="204">
        <f>IF(N909="zákl. přenesená",J909,0)</f>
        <v>0</v>
      </c>
      <c r="BH909" s="204">
        <f>IF(N909="sníž. přenesená",J909,0)</f>
        <v>0</v>
      </c>
      <c r="BI909" s="204">
        <f>IF(N909="nulová",J909,0)</f>
        <v>0</v>
      </c>
      <c r="BJ909" s="24" t="s">
        <v>79</v>
      </c>
      <c r="BK909" s="204">
        <f>ROUND(I909*H909,2)</f>
        <v>0</v>
      </c>
      <c r="BL909" s="24" t="s">
        <v>236</v>
      </c>
      <c r="BM909" s="24" t="s">
        <v>1390</v>
      </c>
    </row>
    <row r="910" spans="2:51" s="11" customFormat="1" ht="13.5">
      <c r="B910" s="205"/>
      <c r="C910" s="206"/>
      <c r="D910" s="207" t="s">
        <v>151</v>
      </c>
      <c r="E910" s="208" t="s">
        <v>23</v>
      </c>
      <c r="F910" s="209" t="s">
        <v>1391</v>
      </c>
      <c r="G910" s="206"/>
      <c r="H910" s="210">
        <v>0.074</v>
      </c>
      <c r="I910" s="211"/>
      <c r="J910" s="206"/>
      <c r="K910" s="206"/>
      <c r="L910" s="212"/>
      <c r="M910" s="213"/>
      <c r="N910" s="214"/>
      <c r="O910" s="214"/>
      <c r="P910" s="214"/>
      <c r="Q910" s="214"/>
      <c r="R910" s="214"/>
      <c r="S910" s="214"/>
      <c r="T910" s="215"/>
      <c r="AT910" s="216" t="s">
        <v>151</v>
      </c>
      <c r="AU910" s="216" t="s">
        <v>84</v>
      </c>
      <c r="AV910" s="11" t="s">
        <v>84</v>
      </c>
      <c r="AW910" s="11" t="s">
        <v>38</v>
      </c>
      <c r="AX910" s="11" t="s">
        <v>79</v>
      </c>
      <c r="AY910" s="216" t="s">
        <v>142</v>
      </c>
    </row>
    <row r="911" spans="2:51" s="11" customFormat="1" ht="13.5">
      <c r="B911" s="205"/>
      <c r="C911" s="206"/>
      <c r="D911" s="230" t="s">
        <v>151</v>
      </c>
      <c r="E911" s="206"/>
      <c r="F911" s="241" t="s">
        <v>1392</v>
      </c>
      <c r="G911" s="206"/>
      <c r="H911" s="242">
        <v>0.08</v>
      </c>
      <c r="I911" s="211"/>
      <c r="J911" s="206"/>
      <c r="K911" s="206"/>
      <c r="L911" s="212"/>
      <c r="M911" s="213"/>
      <c r="N911" s="214"/>
      <c r="O911" s="214"/>
      <c r="P911" s="214"/>
      <c r="Q911" s="214"/>
      <c r="R911" s="214"/>
      <c r="S911" s="214"/>
      <c r="T911" s="215"/>
      <c r="AT911" s="216" t="s">
        <v>151</v>
      </c>
      <c r="AU911" s="216" t="s">
        <v>84</v>
      </c>
      <c r="AV911" s="11" t="s">
        <v>84</v>
      </c>
      <c r="AW911" s="11" t="s">
        <v>6</v>
      </c>
      <c r="AX911" s="11" t="s">
        <v>79</v>
      </c>
      <c r="AY911" s="216" t="s">
        <v>142</v>
      </c>
    </row>
    <row r="912" spans="2:65" s="1" customFormat="1" ht="22.5" customHeight="1">
      <c r="B912" s="42"/>
      <c r="C912" s="193" t="s">
        <v>1393</v>
      </c>
      <c r="D912" s="193" t="s">
        <v>144</v>
      </c>
      <c r="E912" s="194" t="s">
        <v>1394</v>
      </c>
      <c r="F912" s="195" t="s">
        <v>1395</v>
      </c>
      <c r="G912" s="196" t="s">
        <v>147</v>
      </c>
      <c r="H912" s="197">
        <v>8.151</v>
      </c>
      <c r="I912" s="198"/>
      <c r="J912" s="199">
        <f>ROUND(I912*H912,2)</f>
        <v>0</v>
      </c>
      <c r="K912" s="195" t="s">
        <v>23</v>
      </c>
      <c r="L912" s="62"/>
      <c r="M912" s="200" t="s">
        <v>23</v>
      </c>
      <c r="N912" s="201" t="s">
        <v>45</v>
      </c>
      <c r="O912" s="43"/>
      <c r="P912" s="202">
        <f>O912*H912</f>
        <v>0</v>
      </c>
      <c r="Q912" s="202">
        <v>0.01523</v>
      </c>
      <c r="R912" s="202">
        <f>Q912*H912</f>
        <v>0.12413973</v>
      </c>
      <c r="S912" s="202">
        <v>0</v>
      </c>
      <c r="T912" s="203">
        <f>S912*H912</f>
        <v>0</v>
      </c>
      <c r="AR912" s="24" t="s">
        <v>236</v>
      </c>
      <c r="AT912" s="24" t="s">
        <v>144</v>
      </c>
      <c r="AU912" s="24" t="s">
        <v>84</v>
      </c>
      <c r="AY912" s="24" t="s">
        <v>142</v>
      </c>
      <c r="BE912" s="204">
        <f>IF(N912="základní",J912,0)</f>
        <v>0</v>
      </c>
      <c r="BF912" s="204">
        <f>IF(N912="snížená",J912,0)</f>
        <v>0</v>
      </c>
      <c r="BG912" s="204">
        <f>IF(N912="zákl. přenesená",J912,0)</f>
        <v>0</v>
      </c>
      <c r="BH912" s="204">
        <f>IF(N912="sníž. přenesená",J912,0)</f>
        <v>0</v>
      </c>
      <c r="BI912" s="204">
        <f>IF(N912="nulová",J912,0)</f>
        <v>0</v>
      </c>
      <c r="BJ912" s="24" t="s">
        <v>79</v>
      </c>
      <c r="BK912" s="204">
        <f>ROUND(I912*H912,2)</f>
        <v>0</v>
      </c>
      <c r="BL912" s="24" t="s">
        <v>236</v>
      </c>
      <c r="BM912" s="24" t="s">
        <v>1396</v>
      </c>
    </row>
    <row r="913" spans="2:51" s="11" customFormat="1" ht="13.5">
      <c r="B913" s="205"/>
      <c r="C913" s="206"/>
      <c r="D913" s="230" t="s">
        <v>151</v>
      </c>
      <c r="E913" s="240" t="s">
        <v>23</v>
      </c>
      <c r="F913" s="241" t="s">
        <v>1397</v>
      </c>
      <c r="G913" s="206"/>
      <c r="H913" s="242">
        <v>8.151</v>
      </c>
      <c r="I913" s="211"/>
      <c r="J913" s="206"/>
      <c r="K913" s="206"/>
      <c r="L913" s="212"/>
      <c r="M913" s="213"/>
      <c r="N913" s="214"/>
      <c r="O913" s="214"/>
      <c r="P913" s="214"/>
      <c r="Q913" s="214"/>
      <c r="R913" s="214"/>
      <c r="S913" s="214"/>
      <c r="T913" s="215"/>
      <c r="AT913" s="216" t="s">
        <v>151</v>
      </c>
      <c r="AU913" s="216" t="s">
        <v>84</v>
      </c>
      <c r="AV913" s="11" t="s">
        <v>84</v>
      </c>
      <c r="AW913" s="11" t="s">
        <v>38</v>
      </c>
      <c r="AX913" s="11" t="s">
        <v>79</v>
      </c>
      <c r="AY913" s="216" t="s">
        <v>142</v>
      </c>
    </row>
    <row r="914" spans="2:65" s="1" customFormat="1" ht="22.5" customHeight="1">
      <c r="B914" s="42"/>
      <c r="C914" s="193" t="s">
        <v>1398</v>
      </c>
      <c r="D914" s="193" t="s">
        <v>144</v>
      </c>
      <c r="E914" s="194" t="s">
        <v>1399</v>
      </c>
      <c r="F914" s="195" t="s">
        <v>1400</v>
      </c>
      <c r="G914" s="196" t="s">
        <v>147</v>
      </c>
      <c r="H914" s="197">
        <v>335.33</v>
      </c>
      <c r="I914" s="198"/>
      <c r="J914" s="199">
        <f>ROUND(I914*H914,2)</f>
        <v>0</v>
      </c>
      <c r="K914" s="195" t="s">
        <v>23</v>
      </c>
      <c r="L914" s="62"/>
      <c r="M914" s="200" t="s">
        <v>23</v>
      </c>
      <c r="N914" s="201" t="s">
        <v>45</v>
      </c>
      <c r="O914" s="43"/>
      <c r="P914" s="202">
        <f>O914*H914</f>
        <v>0</v>
      </c>
      <c r="Q914" s="202">
        <v>0</v>
      </c>
      <c r="R914" s="202">
        <f>Q914*H914</f>
        <v>0</v>
      </c>
      <c r="S914" s="202">
        <v>0.04516</v>
      </c>
      <c r="T914" s="203">
        <f>S914*H914</f>
        <v>15.143502799999998</v>
      </c>
      <c r="AR914" s="24" t="s">
        <v>236</v>
      </c>
      <c r="AT914" s="24" t="s">
        <v>144</v>
      </c>
      <c r="AU914" s="24" t="s">
        <v>84</v>
      </c>
      <c r="AY914" s="24" t="s">
        <v>142</v>
      </c>
      <c r="BE914" s="204">
        <f>IF(N914="základní",J914,0)</f>
        <v>0</v>
      </c>
      <c r="BF914" s="204">
        <f>IF(N914="snížená",J914,0)</f>
        <v>0</v>
      </c>
      <c r="BG914" s="204">
        <f>IF(N914="zákl. přenesená",J914,0)</f>
        <v>0</v>
      </c>
      <c r="BH914" s="204">
        <f>IF(N914="sníž. přenesená",J914,0)</f>
        <v>0</v>
      </c>
      <c r="BI914" s="204">
        <f>IF(N914="nulová",J914,0)</f>
        <v>0</v>
      </c>
      <c r="BJ914" s="24" t="s">
        <v>79</v>
      </c>
      <c r="BK914" s="204">
        <f>ROUND(I914*H914,2)</f>
        <v>0</v>
      </c>
      <c r="BL914" s="24" t="s">
        <v>236</v>
      </c>
      <c r="BM914" s="24" t="s">
        <v>1401</v>
      </c>
    </row>
    <row r="915" spans="2:51" s="11" customFormat="1" ht="13.5">
      <c r="B915" s="205"/>
      <c r="C915" s="206"/>
      <c r="D915" s="207" t="s">
        <v>151</v>
      </c>
      <c r="E915" s="208" t="s">
        <v>23</v>
      </c>
      <c r="F915" s="209" t="s">
        <v>1402</v>
      </c>
      <c r="G915" s="206"/>
      <c r="H915" s="210">
        <v>313.14</v>
      </c>
      <c r="I915" s="211"/>
      <c r="J915" s="206"/>
      <c r="K915" s="206"/>
      <c r="L915" s="212"/>
      <c r="M915" s="213"/>
      <c r="N915" s="214"/>
      <c r="O915" s="214"/>
      <c r="P915" s="214"/>
      <c r="Q915" s="214"/>
      <c r="R915" s="214"/>
      <c r="S915" s="214"/>
      <c r="T915" s="215"/>
      <c r="AT915" s="216" t="s">
        <v>151</v>
      </c>
      <c r="AU915" s="216" t="s">
        <v>84</v>
      </c>
      <c r="AV915" s="11" t="s">
        <v>84</v>
      </c>
      <c r="AW915" s="11" t="s">
        <v>38</v>
      </c>
      <c r="AX915" s="11" t="s">
        <v>74</v>
      </c>
      <c r="AY915" s="216" t="s">
        <v>142</v>
      </c>
    </row>
    <row r="916" spans="2:51" s="11" customFormat="1" ht="13.5">
      <c r="B916" s="205"/>
      <c r="C916" s="206"/>
      <c r="D916" s="207" t="s">
        <v>151</v>
      </c>
      <c r="E916" s="208" t="s">
        <v>23</v>
      </c>
      <c r="F916" s="209" t="s">
        <v>1403</v>
      </c>
      <c r="G916" s="206"/>
      <c r="H916" s="210">
        <v>22.19</v>
      </c>
      <c r="I916" s="211"/>
      <c r="J916" s="206"/>
      <c r="K916" s="206"/>
      <c r="L916" s="212"/>
      <c r="M916" s="213"/>
      <c r="N916" s="214"/>
      <c r="O916" s="214"/>
      <c r="P916" s="214"/>
      <c r="Q916" s="214"/>
      <c r="R916" s="214"/>
      <c r="S916" s="214"/>
      <c r="T916" s="215"/>
      <c r="AT916" s="216" t="s">
        <v>151</v>
      </c>
      <c r="AU916" s="216" t="s">
        <v>84</v>
      </c>
      <c r="AV916" s="11" t="s">
        <v>84</v>
      </c>
      <c r="AW916" s="11" t="s">
        <v>38</v>
      </c>
      <c r="AX916" s="11" t="s">
        <v>74</v>
      </c>
      <c r="AY916" s="216" t="s">
        <v>142</v>
      </c>
    </row>
    <row r="917" spans="2:51" s="13" customFormat="1" ht="13.5">
      <c r="B917" s="228"/>
      <c r="C917" s="229"/>
      <c r="D917" s="230" t="s">
        <v>151</v>
      </c>
      <c r="E917" s="231" t="s">
        <v>23</v>
      </c>
      <c r="F917" s="232" t="s">
        <v>158</v>
      </c>
      <c r="G917" s="229"/>
      <c r="H917" s="233">
        <v>335.33</v>
      </c>
      <c r="I917" s="234"/>
      <c r="J917" s="229"/>
      <c r="K917" s="229"/>
      <c r="L917" s="235"/>
      <c r="M917" s="236"/>
      <c r="N917" s="237"/>
      <c r="O917" s="237"/>
      <c r="P917" s="237"/>
      <c r="Q917" s="237"/>
      <c r="R917" s="237"/>
      <c r="S917" s="237"/>
      <c r="T917" s="238"/>
      <c r="AT917" s="239" t="s">
        <v>151</v>
      </c>
      <c r="AU917" s="239" t="s">
        <v>84</v>
      </c>
      <c r="AV917" s="13" t="s">
        <v>149</v>
      </c>
      <c r="AW917" s="13" t="s">
        <v>38</v>
      </c>
      <c r="AX917" s="13" t="s">
        <v>79</v>
      </c>
      <c r="AY917" s="239" t="s">
        <v>142</v>
      </c>
    </row>
    <row r="918" spans="2:65" s="1" customFormat="1" ht="22.5" customHeight="1">
      <c r="B918" s="42"/>
      <c r="C918" s="193" t="s">
        <v>1404</v>
      </c>
      <c r="D918" s="193" t="s">
        <v>144</v>
      </c>
      <c r="E918" s="194" t="s">
        <v>1405</v>
      </c>
      <c r="F918" s="195" t="s">
        <v>1406</v>
      </c>
      <c r="G918" s="196" t="s">
        <v>948</v>
      </c>
      <c r="H918" s="269"/>
      <c r="I918" s="198"/>
      <c r="J918" s="199">
        <f>ROUND(I918*H918,2)</f>
        <v>0</v>
      </c>
      <c r="K918" s="195" t="s">
        <v>148</v>
      </c>
      <c r="L918" s="62"/>
      <c r="M918" s="200" t="s">
        <v>23</v>
      </c>
      <c r="N918" s="201" t="s">
        <v>45</v>
      </c>
      <c r="O918" s="43"/>
      <c r="P918" s="202">
        <f>O918*H918</f>
        <v>0</v>
      </c>
      <c r="Q918" s="202">
        <v>0</v>
      </c>
      <c r="R918" s="202">
        <f>Q918*H918</f>
        <v>0</v>
      </c>
      <c r="S918" s="202">
        <v>0</v>
      </c>
      <c r="T918" s="203">
        <f>S918*H918</f>
        <v>0</v>
      </c>
      <c r="AR918" s="24" t="s">
        <v>236</v>
      </c>
      <c r="AT918" s="24" t="s">
        <v>144</v>
      </c>
      <c r="AU918" s="24" t="s">
        <v>84</v>
      </c>
      <c r="AY918" s="24" t="s">
        <v>142</v>
      </c>
      <c r="BE918" s="204">
        <f>IF(N918="základní",J918,0)</f>
        <v>0</v>
      </c>
      <c r="BF918" s="204">
        <f>IF(N918="snížená",J918,0)</f>
        <v>0</v>
      </c>
      <c r="BG918" s="204">
        <f>IF(N918="zákl. přenesená",J918,0)</f>
        <v>0</v>
      </c>
      <c r="BH918" s="204">
        <f>IF(N918="sníž. přenesená",J918,0)</f>
        <v>0</v>
      </c>
      <c r="BI918" s="204">
        <f>IF(N918="nulová",J918,0)</f>
        <v>0</v>
      </c>
      <c r="BJ918" s="24" t="s">
        <v>79</v>
      </c>
      <c r="BK918" s="204">
        <f>ROUND(I918*H918,2)</f>
        <v>0</v>
      </c>
      <c r="BL918" s="24" t="s">
        <v>236</v>
      </c>
      <c r="BM918" s="24" t="s">
        <v>1407</v>
      </c>
    </row>
    <row r="919" spans="2:63" s="10" customFormat="1" ht="29.85" customHeight="1">
      <c r="B919" s="176"/>
      <c r="C919" s="177"/>
      <c r="D919" s="190" t="s">
        <v>73</v>
      </c>
      <c r="E919" s="191" t="s">
        <v>1408</v>
      </c>
      <c r="F919" s="191" t="s">
        <v>1409</v>
      </c>
      <c r="G919" s="177"/>
      <c r="H919" s="177"/>
      <c r="I919" s="180"/>
      <c r="J919" s="192">
        <f>BK919</f>
        <v>0</v>
      </c>
      <c r="K919" s="177"/>
      <c r="L919" s="182"/>
      <c r="M919" s="183"/>
      <c r="N919" s="184"/>
      <c r="O919" s="184"/>
      <c r="P919" s="185">
        <f>SUM(P920:P937)</f>
        <v>0</v>
      </c>
      <c r="Q919" s="184"/>
      <c r="R919" s="185">
        <f>SUM(R920:R937)</f>
        <v>4.8847026300000005</v>
      </c>
      <c r="S919" s="184"/>
      <c r="T919" s="186">
        <f>SUM(T920:T937)</f>
        <v>0</v>
      </c>
      <c r="AR919" s="187" t="s">
        <v>84</v>
      </c>
      <c r="AT919" s="188" t="s">
        <v>73</v>
      </c>
      <c r="AU919" s="188" t="s">
        <v>79</v>
      </c>
      <c r="AY919" s="187" t="s">
        <v>142</v>
      </c>
      <c r="BK919" s="189">
        <f>SUM(BK920:BK937)</f>
        <v>0</v>
      </c>
    </row>
    <row r="920" spans="2:65" s="1" customFormat="1" ht="22.5" customHeight="1">
      <c r="B920" s="42"/>
      <c r="C920" s="193" t="s">
        <v>1410</v>
      </c>
      <c r="D920" s="193" t="s">
        <v>144</v>
      </c>
      <c r="E920" s="194" t="s">
        <v>1411</v>
      </c>
      <c r="F920" s="195" t="s">
        <v>1412</v>
      </c>
      <c r="G920" s="196" t="s">
        <v>147</v>
      </c>
      <c r="H920" s="197">
        <v>335.33</v>
      </c>
      <c r="I920" s="198"/>
      <c r="J920" s="199">
        <f>ROUND(I920*H920,2)</f>
        <v>0</v>
      </c>
      <c r="K920" s="195" t="s">
        <v>148</v>
      </c>
      <c r="L920" s="62"/>
      <c r="M920" s="200" t="s">
        <v>23</v>
      </c>
      <c r="N920" s="201" t="s">
        <v>45</v>
      </c>
      <c r="O920" s="43"/>
      <c r="P920" s="202">
        <f>O920*H920</f>
        <v>0</v>
      </c>
      <c r="Q920" s="202">
        <v>0.01417</v>
      </c>
      <c r="R920" s="202">
        <f>Q920*H920</f>
        <v>4.7516261</v>
      </c>
      <c r="S920" s="202">
        <v>0</v>
      </c>
      <c r="T920" s="203">
        <f>S920*H920</f>
        <v>0</v>
      </c>
      <c r="AR920" s="24" t="s">
        <v>236</v>
      </c>
      <c r="AT920" s="24" t="s">
        <v>144</v>
      </c>
      <c r="AU920" s="24" t="s">
        <v>84</v>
      </c>
      <c r="AY920" s="24" t="s">
        <v>142</v>
      </c>
      <c r="BE920" s="204">
        <f>IF(N920="základní",J920,0)</f>
        <v>0</v>
      </c>
      <c r="BF920" s="204">
        <f>IF(N920="snížená",J920,0)</f>
        <v>0</v>
      </c>
      <c r="BG920" s="204">
        <f>IF(N920="zákl. přenesená",J920,0)</f>
        <v>0</v>
      </c>
      <c r="BH920" s="204">
        <f>IF(N920="sníž. přenesená",J920,0)</f>
        <v>0</v>
      </c>
      <c r="BI920" s="204">
        <f>IF(N920="nulová",J920,0)</f>
        <v>0</v>
      </c>
      <c r="BJ920" s="24" t="s">
        <v>79</v>
      </c>
      <c r="BK920" s="204">
        <f>ROUND(I920*H920,2)</f>
        <v>0</v>
      </c>
      <c r="BL920" s="24" t="s">
        <v>236</v>
      </c>
      <c r="BM920" s="24" t="s">
        <v>1413</v>
      </c>
    </row>
    <row r="921" spans="2:51" s="11" customFormat="1" ht="13.5">
      <c r="B921" s="205"/>
      <c r="C921" s="206"/>
      <c r="D921" s="207" t="s">
        <v>151</v>
      </c>
      <c r="E921" s="208" t="s">
        <v>23</v>
      </c>
      <c r="F921" s="209" t="s">
        <v>1402</v>
      </c>
      <c r="G921" s="206"/>
      <c r="H921" s="210">
        <v>313.14</v>
      </c>
      <c r="I921" s="211"/>
      <c r="J921" s="206"/>
      <c r="K921" s="206"/>
      <c r="L921" s="212"/>
      <c r="M921" s="213"/>
      <c r="N921" s="214"/>
      <c r="O921" s="214"/>
      <c r="P921" s="214"/>
      <c r="Q921" s="214"/>
      <c r="R921" s="214"/>
      <c r="S921" s="214"/>
      <c r="T921" s="215"/>
      <c r="AT921" s="216" t="s">
        <v>151</v>
      </c>
      <c r="AU921" s="216" t="s">
        <v>84</v>
      </c>
      <c r="AV921" s="11" t="s">
        <v>84</v>
      </c>
      <c r="AW921" s="11" t="s">
        <v>38</v>
      </c>
      <c r="AX921" s="11" t="s">
        <v>74</v>
      </c>
      <c r="AY921" s="216" t="s">
        <v>142</v>
      </c>
    </row>
    <row r="922" spans="2:51" s="11" customFormat="1" ht="13.5">
      <c r="B922" s="205"/>
      <c r="C922" s="206"/>
      <c r="D922" s="207" t="s">
        <v>151</v>
      </c>
      <c r="E922" s="208" t="s">
        <v>23</v>
      </c>
      <c r="F922" s="209" t="s">
        <v>1403</v>
      </c>
      <c r="G922" s="206"/>
      <c r="H922" s="210">
        <v>22.19</v>
      </c>
      <c r="I922" s="211"/>
      <c r="J922" s="206"/>
      <c r="K922" s="206"/>
      <c r="L922" s="212"/>
      <c r="M922" s="213"/>
      <c r="N922" s="214"/>
      <c r="O922" s="214"/>
      <c r="P922" s="214"/>
      <c r="Q922" s="214"/>
      <c r="R922" s="214"/>
      <c r="S922" s="214"/>
      <c r="T922" s="215"/>
      <c r="AT922" s="216" t="s">
        <v>151</v>
      </c>
      <c r="AU922" s="216" t="s">
        <v>84</v>
      </c>
      <c r="AV922" s="11" t="s">
        <v>84</v>
      </c>
      <c r="AW922" s="11" t="s">
        <v>38</v>
      </c>
      <c r="AX922" s="11" t="s">
        <v>74</v>
      </c>
      <c r="AY922" s="216" t="s">
        <v>142</v>
      </c>
    </row>
    <row r="923" spans="2:51" s="13" customFormat="1" ht="13.5">
      <c r="B923" s="228"/>
      <c r="C923" s="229"/>
      <c r="D923" s="230" t="s">
        <v>151</v>
      </c>
      <c r="E923" s="231" t="s">
        <v>23</v>
      </c>
      <c r="F923" s="232" t="s">
        <v>158</v>
      </c>
      <c r="G923" s="229"/>
      <c r="H923" s="233">
        <v>335.33</v>
      </c>
      <c r="I923" s="234"/>
      <c r="J923" s="229"/>
      <c r="K923" s="229"/>
      <c r="L923" s="235"/>
      <c r="M923" s="236"/>
      <c r="N923" s="237"/>
      <c r="O923" s="237"/>
      <c r="P923" s="237"/>
      <c r="Q923" s="237"/>
      <c r="R923" s="237"/>
      <c r="S923" s="237"/>
      <c r="T923" s="238"/>
      <c r="AT923" s="239" t="s">
        <v>151</v>
      </c>
      <c r="AU923" s="239" t="s">
        <v>84</v>
      </c>
      <c r="AV923" s="13" t="s">
        <v>149</v>
      </c>
      <c r="AW923" s="13" t="s">
        <v>38</v>
      </c>
      <c r="AX923" s="13" t="s">
        <v>79</v>
      </c>
      <c r="AY923" s="239" t="s">
        <v>142</v>
      </c>
    </row>
    <row r="924" spans="2:65" s="1" customFormat="1" ht="22.5" customHeight="1">
      <c r="B924" s="42"/>
      <c r="C924" s="193" t="s">
        <v>1414</v>
      </c>
      <c r="D924" s="193" t="s">
        <v>144</v>
      </c>
      <c r="E924" s="194" t="s">
        <v>1415</v>
      </c>
      <c r="F924" s="195" t="s">
        <v>1416</v>
      </c>
      <c r="G924" s="196" t="s">
        <v>182</v>
      </c>
      <c r="H924" s="197">
        <v>366.9</v>
      </c>
      <c r="I924" s="198"/>
      <c r="J924" s="199">
        <f>ROUND(I924*H924,2)</f>
        <v>0</v>
      </c>
      <c r="K924" s="195" t="s">
        <v>148</v>
      </c>
      <c r="L924" s="62"/>
      <c r="M924" s="200" t="s">
        <v>23</v>
      </c>
      <c r="N924" s="201" t="s">
        <v>45</v>
      </c>
      <c r="O924" s="43"/>
      <c r="P924" s="202">
        <f>O924*H924</f>
        <v>0</v>
      </c>
      <c r="Q924" s="202">
        <v>0.00026</v>
      </c>
      <c r="R924" s="202">
        <f>Q924*H924</f>
        <v>0.09539399999999998</v>
      </c>
      <c r="S924" s="202">
        <v>0</v>
      </c>
      <c r="T924" s="203">
        <f>S924*H924</f>
        <v>0</v>
      </c>
      <c r="AR924" s="24" t="s">
        <v>236</v>
      </c>
      <c r="AT924" s="24" t="s">
        <v>144</v>
      </c>
      <c r="AU924" s="24" t="s">
        <v>84</v>
      </c>
      <c r="AY924" s="24" t="s">
        <v>142</v>
      </c>
      <c r="BE924" s="204">
        <f>IF(N924="základní",J924,0)</f>
        <v>0</v>
      </c>
      <c r="BF924" s="204">
        <f>IF(N924="snížená",J924,0)</f>
        <v>0</v>
      </c>
      <c r="BG924" s="204">
        <f>IF(N924="zákl. přenesená",J924,0)</f>
        <v>0</v>
      </c>
      <c r="BH924" s="204">
        <f>IF(N924="sníž. přenesená",J924,0)</f>
        <v>0</v>
      </c>
      <c r="BI924" s="204">
        <f>IF(N924="nulová",J924,0)</f>
        <v>0</v>
      </c>
      <c r="BJ924" s="24" t="s">
        <v>79</v>
      </c>
      <c r="BK924" s="204">
        <f>ROUND(I924*H924,2)</f>
        <v>0</v>
      </c>
      <c r="BL924" s="24" t="s">
        <v>236</v>
      </c>
      <c r="BM924" s="24" t="s">
        <v>1417</v>
      </c>
    </row>
    <row r="925" spans="2:51" s="11" customFormat="1" ht="13.5">
      <c r="B925" s="205"/>
      <c r="C925" s="206"/>
      <c r="D925" s="207" t="s">
        <v>151</v>
      </c>
      <c r="E925" s="208" t="s">
        <v>23</v>
      </c>
      <c r="F925" s="209" t="s">
        <v>1418</v>
      </c>
      <c r="G925" s="206"/>
      <c r="H925" s="210">
        <v>345.3</v>
      </c>
      <c r="I925" s="211"/>
      <c r="J925" s="206"/>
      <c r="K925" s="206"/>
      <c r="L925" s="212"/>
      <c r="M925" s="213"/>
      <c r="N925" s="214"/>
      <c r="O925" s="214"/>
      <c r="P925" s="214"/>
      <c r="Q925" s="214"/>
      <c r="R925" s="214"/>
      <c r="S925" s="214"/>
      <c r="T925" s="215"/>
      <c r="AT925" s="216" t="s">
        <v>151</v>
      </c>
      <c r="AU925" s="216" t="s">
        <v>84</v>
      </c>
      <c r="AV925" s="11" t="s">
        <v>84</v>
      </c>
      <c r="AW925" s="11" t="s">
        <v>38</v>
      </c>
      <c r="AX925" s="11" t="s">
        <v>74</v>
      </c>
      <c r="AY925" s="216" t="s">
        <v>142</v>
      </c>
    </row>
    <row r="926" spans="2:51" s="11" customFormat="1" ht="13.5">
      <c r="B926" s="205"/>
      <c r="C926" s="206"/>
      <c r="D926" s="207" t="s">
        <v>151</v>
      </c>
      <c r="E926" s="208" t="s">
        <v>23</v>
      </c>
      <c r="F926" s="209" t="s">
        <v>1419</v>
      </c>
      <c r="G926" s="206"/>
      <c r="H926" s="210">
        <v>21.6</v>
      </c>
      <c r="I926" s="211"/>
      <c r="J926" s="206"/>
      <c r="K926" s="206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151</v>
      </c>
      <c r="AU926" s="216" t="s">
        <v>84</v>
      </c>
      <c r="AV926" s="11" t="s">
        <v>84</v>
      </c>
      <c r="AW926" s="11" t="s">
        <v>38</v>
      </c>
      <c r="AX926" s="11" t="s">
        <v>74</v>
      </c>
      <c r="AY926" s="216" t="s">
        <v>142</v>
      </c>
    </row>
    <row r="927" spans="2:51" s="13" customFormat="1" ht="13.5">
      <c r="B927" s="228"/>
      <c r="C927" s="229"/>
      <c r="D927" s="230" t="s">
        <v>151</v>
      </c>
      <c r="E927" s="231" t="s">
        <v>23</v>
      </c>
      <c r="F927" s="232" t="s">
        <v>158</v>
      </c>
      <c r="G927" s="229"/>
      <c r="H927" s="233">
        <v>366.9</v>
      </c>
      <c r="I927" s="234"/>
      <c r="J927" s="229"/>
      <c r="K927" s="229"/>
      <c r="L927" s="235"/>
      <c r="M927" s="236"/>
      <c r="N927" s="237"/>
      <c r="O927" s="237"/>
      <c r="P927" s="237"/>
      <c r="Q927" s="237"/>
      <c r="R927" s="237"/>
      <c r="S927" s="237"/>
      <c r="T927" s="238"/>
      <c r="AT927" s="239" t="s">
        <v>151</v>
      </c>
      <c r="AU927" s="239" t="s">
        <v>84</v>
      </c>
      <c r="AV927" s="13" t="s">
        <v>149</v>
      </c>
      <c r="AW927" s="13" t="s">
        <v>38</v>
      </c>
      <c r="AX927" s="13" t="s">
        <v>79</v>
      </c>
      <c r="AY927" s="239" t="s">
        <v>142</v>
      </c>
    </row>
    <row r="928" spans="2:65" s="1" customFormat="1" ht="22.5" customHeight="1">
      <c r="B928" s="42"/>
      <c r="C928" s="193" t="s">
        <v>1420</v>
      </c>
      <c r="D928" s="193" t="s">
        <v>144</v>
      </c>
      <c r="E928" s="194" t="s">
        <v>1421</v>
      </c>
      <c r="F928" s="195" t="s">
        <v>1422</v>
      </c>
      <c r="G928" s="196" t="s">
        <v>147</v>
      </c>
      <c r="H928" s="197">
        <v>335.33</v>
      </c>
      <c r="I928" s="198"/>
      <c r="J928" s="199">
        <f>ROUND(I928*H928,2)</f>
        <v>0</v>
      </c>
      <c r="K928" s="195" t="s">
        <v>148</v>
      </c>
      <c r="L928" s="62"/>
      <c r="M928" s="200" t="s">
        <v>23</v>
      </c>
      <c r="N928" s="201" t="s">
        <v>45</v>
      </c>
      <c r="O928" s="43"/>
      <c r="P928" s="202">
        <f>O928*H928</f>
        <v>0</v>
      </c>
      <c r="Q928" s="202">
        <v>0.0001</v>
      </c>
      <c r="R928" s="202">
        <f>Q928*H928</f>
        <v>0.033533</v>
      </c>
      <c r="S928" s="202">
        <v>0</v>
      </c>
      <c r="T928" s="203">
        <f>S928*H928</f>
        <v>0</v>
      </c>
      <c r="AR928" s="24" t="s">
        <v>236</v>
      </c>
      <c r="AT928" s="24" t="s">
        <v>144</v>
      </c>
      <c r="AU928" s="24" t="s">
        <v>84</v>
      </c>
      <c r="AY928" s="24" t="s">
        <v>142</v>
      </c>
      <c r="BE928" s="204">
        <f>IF(N928="základní",J928,0)</f>
        <v>0</v>
      </c>
      <c r="BF928" s="204">
        <f>IF(N928="snížená",J928,0)</f>
        <v>0</v>
      </c>
      <c r="BG928" s="204">
        <f>IF(N928="zákl. přenesená",J928,0)</f>
        <v>0</v>
      </c>
      <c r="BH928" s="204">
        <f>IF(N928="sníž. přenesená",J928,0)</f>
        <v>0</v>
      </c>
      <c r="BI928" s="204">
        <f>IF(N928="nulová",J928,0)</f>
        <v>0</v>
      </c>
      <c r="BJ928" s="24" t="s">
        <v>79</v>
      </c>
      <c r="BK928" s="204">
        <f>ROUND(I928*H928,2)</f>
        <v>0</v>
      </c>
      <c r="BL928" s="24" t="s">
        <v>236</v>
      </c>
      <c r="BM928" s="24" t="s">
        <v>1423</v>
      </c>
    </row>
    <row r="929" spans="2:51" s="11" customFormat="1" ht="13.5">
      <c r="B929" s="205"/>
      <c r="C929" s="206"/>
      <c r="D929" s="207" t="s">
        <v>151</v>
      </c>
      <c r="E929" s="208" t="s">
        <v>23</v>
      </c>
      <c r="F929" s="209" t="s">
        <v>1402</v>
      </c>
      <c r="G929" s="206"/>
      <c r="H929" s="210">
        <v>313.14</v>
      </c>
      <c r="I929" s="211"/>
      <c r="J929" s="206"/>
      <c r="K929" s="206"/>
      <c r="L929" s="212"/>
      <c r="M929" s="213"/>
      <c r="N929" s="214"/>
      <c r="O929" s="214"/>
      <c r="P929" s="214"/>
      <c r="Q929" s="214"/>
      <c r="R929" s="214"/>
      <c r="S929" s="214"/>
      <c r="T929" s="215"/>
      <c r="AT929" s="216" t="s">
        <v>151</v>
      </c>
      <c r="AU929" s="216" t="s">
        <v>84</v>
      </c>
      <c r="AV929" s="11" t="s">
        <v>84</v>
      </c>
      <c r="AW929" s="11" t="s">
        <v>38</v>
      </c>
      <c r="AX929" s="11" t="s">
        <v>74</v>
      </c>
      <c r="AY929" s="216" t="s">
        <v>142</v>
      </c>
    </row>
    <row r="930" spans="2:51" s="11" customFormat="1" ht="13.5">
      <c r="B930" s="205"/>
      <c r="C930" s="206"/>
      <c r="D930" s="207" t="s">
        <v>151</v>
      </c>
      <c r="E930" s="208" t="s">
        <v>23</v>
      </c>
      <c r="F930" s="209" t="s">
        <v>1403</v>
      </c>
      <c r="G930" s="206"/>
      <c r="H930" s="210">
        <v>22.19</v>
      </c>
      <c r="I930" s="211"/>
      <c r="J930" s="206"/>
      <c r="K930" s="206"/>
      <c r="L930" s="212"/>
      <c r="M930" s="213"/>
      <c r="N930" s="214"/>
      <c r="O930" s="214"/>
      <c r="P930" s="214"/>
      <c r="Q930" s="214"/>
      <c r="R930" s="214"/>
      <c r="S930" s="214"/>
      <c r="T930" s="215"/>
      <c r="AT930" s="216" t="s">
        <v>151</v>
      </c>
      <c r="AU930" s="216" t="s">
        <v>84</v>
      </c>
      <c r="AV930" s="11" t="s">
        <v>84</v>
      </c>
      <c r="AW930" s="11" t="s">
        <v>38</v>
      </c>
      <c r="AX930" s="11" t="s">
        <v>74</v>
      </c>
      <c r="AY930" s="216" t="s">
        <v>142</v>
      </c>
    </row>
    <row r="931" spans="2:51" s="13" customFormat="1" ht="13.5">
      <c r="B931" s="228"/>
      <c r="C931" s="229"/>
      <c r="D931" s="230" t="s">
        <v>151</v>
      </c>
      <c r="E931" s="231" t="s">
        <v>23</v>
      </c>
      <c r="F931" s="232" t="s">
        <v>158</v>
      </c>
      <c r="G931" s="229"/>
      <c r="H931" s="233">
        <v>335.33</v>
      </c>
      <c r="I931" s="234"/>
      <c r="J931" s="229"/>
      <c r="K931" s="229"/>
      <c r="L931" s="235"/>
      <c r="M931" s="236"/>
      <c r="N931" s="237"/>
      <c r="O931" s="237"/>
      <c r="P931" s="237"/>
      <c r="Q931" s="237"/>
      <c r="R931" s="237"/>
      <c r="S931" s="237"/>
      <c r="T931" s="238"/>
      <c r="AT931" s="239" t="s">
        <v>151</v>
      </c>
      <c r="AU931" s="239" t="s">
        <v>84</v>
      </c>
      <c r="AV931" s="13" t="s">
        <v>149</v>
      </c>
      <c r="AW931" s="13" t="s">
        <v>38</v>
      </c>
      <c r="AX931" s="13" t="s">
        <v>79</v>
      </c>
      <c r="AY931" s="239" t="s">
        <v>142</v>
      </c>
    </row>
    <row r="932" spans="2:65" s="1" customFormat="1" ht="22.5" customHeight="1">
      <c r="B932" s="42"/>
      <c r="C932" s="193" t="s">
        <v>1424</v>
      </c>
      <c r="D932" s="193" t="s">
        <v>144</v>
      </c>
      <c r="E932" s="194" t="s">
        <v>1425</v>
      </c>
      <c r="F932" s="195" t="s">
        <v>1426</v>
      </c>
      <c r="G932" s="196" t="s">
        <v>147</v>
      </c>
      <c r="H932" s="197">
        <v>22.19</v>
      </c>
      <c r="I932" s="198"/>
      <c r="J932" s="199">
        <f>ROUND(I932*H932,2)</f>
        <v>0</v>
      </c>
      <c r="K932" s="195" t="s">
        <v>148</v>
      </c>
      <c r="L932" s="62"/>
      <c r="M932" s="200" t="s">
        <v>23</v>
      </c>
      <c r="N932" s="201" t="s">
        <v>45</v>
      </c>
      <c r="O932" s="43"/>
      <c r="P932" s="202">
        <f>O932*H932</f>
        <v>0</v>
      </c>
      <c r="Q932" s="202">
        <v>0</v>
      </c>
      <c r="R932" s="202">
        <f>Q932*H932</f>
        <v>0</v>
      </c>
      <c r="S932" s="202">
        <v>0</v>
      </c>
      <c r="T932" s="203">
        <f>S932*H932</f>
        <v>0</v>
      </c>
      <c r="AR932" s="24" t="s">
        <v>236</v>
      </c>
      <c r="AT932" s="24" t="s">
        <v>144</v>
      </c>
      <c r="AU932" s="24" t="s">
        <v>84</v>
      </c>
      <c r="AY932" s="24" t="s">
        <v>142</v>
      </c>
      <c r="BE932" s="204">
        <f>IF(N932="základní",J932,0)</f>
        <v>0</v>
      </c>
      <c r="BF932" s="204">
        <f>IF(N932="snížená",J932,0)</f>
        <v>0</v>
      </c>
      <c r="BG932" s="204">
        <f>IF(N932="zákl. přenesená",J932,0)</f>
        <v>0</v>
      </c>
      <c r="BH932" s="204">
        <f>IF(N932="sníž. přenesená",J932,0)</f>
        <v>0</v>
      </c>
      <c r="BI932" s="204">
        <f>IF(N932="nulová",J932,0)</f>
        <v>0</v>
      </c>
      <c r="BJ932" s="24" t="s">
        <v>79</v>
      </c>
      <c r="BK932" s="204">
        <f>ROUND(I932*H932,2)</f>
        <v>0</v>
      </c>
      <c r="BL932" s="24" t="s">
        <v>236</v>
      </c>
      <c r="BM932" s="24" t="s">
        <v>1427</v>
      </c>
    </row>
    <row r="933" spans="2:51" s="11" customFormat="1" ht="13.5">
      <c r="B933" s="205"/>
      <c r="C933" s="206"/>
      <c r="D933" s="230" t="s">
        <v>151</v>
      </c>
      <c r="E933" s="240" t="s">
        <v>23</v>
      </c>
      <c r="F933" s="241" t="s">
        <v>1403</v>
      </c>
      <c r="G933" s="206"/>
      <c r="H933" s="242">
        <v>22.19</v>
      </c>
      <c r="I933" s="211"/>
      <c r="J933" s="206"/>
      <c r="K933" s="206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151</v>
      </c>
      <c r="AU933" s="216" t="s">
        <v>84</v>
      </c>
      <c r="AV933" s="11" t="s">
        <v>84</v>
      </c>
      <c r="AW933" s="11" t="s">
        <v>38</v>
      </c>
      <c r="AX933" s="11" t="s">
        <v>79</v>
      </c>
      <c r="AY933" s="216" t="s">
        <v>142</v>
      </c>
    </row>
    <row r="934" spans="2:65" s="1" customFormat="1" ht="22.5" customHeight="1">
      <c r="B934" s="42"/>
      <c r="C934" s="254" t="s">
        <v>1428</v>
      </c>
      <c r="D934" s="254" t="s">
        <v>362</v>
      </c>
      <c r="E934" s="255" t="s">
        <v>1429</v>
      </c>
      <c r="F934" s="256" t="s">
        <v>1430</v>
      </c>
      <c r="G934" s="257" t="s">
        <v>147</v>
      </c>
      <c r="H934" s="258">
        <v>24.409</v>
      </c>
      <c r="I934" s="259"/>
      <c r="J934" s="260">
        <f>ROUND(I934*H934,2)</f>
        <v>0</v>
      </c>
      <c r="K934" s="256" t="s">
        <v>148</v>
      </c>
      <c r="L934" s="261"/>
      <c r="M934" s="262" t="s">
        <v>23</v>
      </c>
      <c r="N934" s="263" t="s">
        <v>45</v>
      </c>
      <c r="O934" s="43"/>
      <c r="P934" s="202">
        <f>O934*H934</f>
        <v>0</v>
      </c>
      <c r="Q934" s="202">
        <v>0.00017</v>
      </c>
      <c r="R934" s="202">
        <f>Q934*H934</f>
        <v>0.00414953</v>
      </c>
      <c r="S934" s="202">
        <v>0</v>
      </c>
      <c r="T934" s="203">
        <f>S934*H934</f>
        <v>0</v>
      </c>
      <c r="AR934" s="24" t="s">
        <v>314</v>
      </c>
      <c r="AT934" s="24" t="s">
        <v>362</v>
      </c>
      <c r="AU934" s="24" t="s">
        <v>84</v>
      </c>
      <c r="AY934" s="24" t="s">
        <v>142</v>
      </c>
      <c r="BE934" s="204">
        <f>IF(N934="základní",J934,0)</f>
        <v>0</v>
      </c>
      <c r="BF934" s="204">
        <f>IF(N934="snížená",J934,0)</f>
        <v>0</v>
      </c>
      <c r="BG934" s="204">
        <f>IF(N934="zákl. přenesená",J934,0)</f>
        <v>0</v>
      </c>
      <c r="BH934" s="204">
        <f>IF(N934="sníž. přenesená",J934,0)</f>
        <v>0</v>
      </c>
      <c r="BI934" s="204">
        <f>IF(N934="nulová",J934,0)</f>
        <v>0</v>
      </c>
      <c r="BJ934" s="24" t="s">
        <v>79</v>
      </c>
      <c r="BK934" s="204">
        <f>ROUND(I934*H934,2)</f>
        <v>0</v>
      </c>
      <c r="BL934" s="24" t="s">
        <v>236</v>
      </c>
      <c r="BM934" s="24" t="s">
        <v>1431</v>
      </c>
    </row>
    <row r="935" spans="2:47" s="1" customFormat="1" ht="27">
      <c r="B935" s="42"/>
      <c r="C935" s="64"/>
      <c r="D935" s="207" t="s">
        <v>366</v>
      </c>
      <c r="E935" s="64"/>
      <c r="F935" s="264" t="s">
        <v>1432</v>
      </c>
      <c r="G935" s="64"/>
      <c r="H935" s="64"/>
      <c r="I935" s="163"/>
      <c r="J935" s="64"/>
      <c r="K935" s="64"/>
      <c r="L935" s="62"/>
      <c r="M935" s="265"/>
      <c r="N935" s="43"/>
      <c r="O935" s="43"/>
      <c r="P935" s="43"/>
      <c r="Q935" s="43"/>
      <c r="R935" s="43"/>
      <c r="S935" s="43"/>
      <c r="T935" s="79"/>
      <c r="AT935" s="24" t="s">
        <v>366</v>
      </c>
      <c r="AU935" s="24" t="s">
        <v>84</v>
      </c>
    </row>
    <row r="936" spans="2:51" s="11" customFormat="1" ht="13.5">
      <c r="B936" s="205"/>
      <c r="C936" s="206"/>
      <c r="D936" s="230" t="s">
        <v>151</v>
      </c>
      <c r="E936" s="206"/>
      <c r="F936" s="241" t="s">
        <v>1433</v>
      </c>
      <c r="G936" s="206"/>
      <c r="H936" s="242">
        <v>24.409</v>
      </c>
      <c r="I936" s="211"/>
      <c r="J936" s="206"/>
      <c r="K936" s="206"/>
      <c r="L936" s="212"/>
      <c r="M936" s="213"/>
      <c r="N936" s="214"/>
      <c r="O936" s="214"/>
      <c r="P936" s="214"/>
      <c r="Q936" s="214"/>
      <c r="R936" s="214"/>
      <c r="S936" s="214"/>
      <c r="T936" s="215"/>
      <c r="AT936" s="216" t="s">
        <v>151</v>
      </c>
      <c r="AU936" s="216" t="s">
        <v>84</v>
      </c>
      <c r="AV936" s="11" t="s">
        <v>84</v>
      </c>
      <c r="AW936" s="11" t="s">
        <v>6</v>
      </c>
      <c r="AX936" s="11" t="s">
        <v>79</v>
      </c>
      <c r="AY936" s="216" t="s">
        <v>142</v>
      </c>
    </row>
    <row r="937" spans="2:65" s="1" customFormat="1" ht="22.5" customHeight="1">
      <c r="B937" s="42"/>
      <c r="C937" s="193" t="s">
        <v>1434</v>
      </c>
      <c r="D937" s="193" t="s">
        <v>144</v>
      </c>
      <c r="E937" s="194" t="s">
        <v>1435</v>
      </c>
      <c r="F937" s="195" t="s">
        <v>1436</v>
      </c>
      <c r="G937" s="196" t="s">
        <v>948</v>
      </c>
      <c r="H937" s="269"/>
      <c r="I937" s="198"/>
      <c r="J937" s="199">
        <f>ROUND(I937*H937,2)</f>
        <v>0</v>
      </c>
      <c r="K937" s="195" t="s">
        <v>148</v>
      </c>
      <c r="L937" s="62"/>
      <c r="M937" s="200" t="s">
        <v>23</v>
      </c>
      <c r="N937" s="201" t="s">
        <v>45</v>
      </c>
      <c r="O937" s="43"/>
      <c r="P937" s="202">
        <f>O937*H937</f>
        <v>0</v>
      </c>
      <c r="Q937" s="202">
        <v>0</v>
      </c>
      <c r="R937" s="202">
        <f>Q937*H937</f>
        <v>0</v>
      </c>
      <c r="S937" s="202">
        <v>0</v>
      </c>
      <c r="T937" s="203">
        <f>S937*H937</f>
        <v>0</v>
      </c>
      <c r="AR937" s="24" t="s">
        <v>236</v>
      </c>
      <c r="AT937" s="24" t="s">
        <v>144</v>
      </c>
      <c r="AU937" s="24" t="s">
        <v>84</v>
      </c>
      <c r="AY937" s="24" t="s">
        <v>142</v>
      </c>
      <c r="BE937" s="204">
        <f>IF(N937="základní",J937,0)</f>
        <v>0</v>
      </c>
      <c r="BF937" s="204">
        <f>IF(N937="snížená",J937,0)</f>
        <v>0</v>
      </c>
      <c r="BG937" s="204">
        <f>IF(N937="zákl. přenesená",J937,0)</f>
        <v>0</v>
      </c>
      <c r="BH937" s="204">
        <f>IF(N937="sníž. přenesená",J937,0)</f>
        <v>0</v>
      </c>
      <c r="BI937" s="204">
        <f>IF(N937="nulová",J937,0)</f>
        <v>0</v>
      </c>
      <c r="BJ937" s="24" t="s">
        <v>79</v>
      </c>
      <c r="BK937" s="204">
        <f>ROUND(I937*H937,2)</f>
        <v>0</v>
      </c>
      <c r="BL937" s="24" t="s">
        <v>236</v>
      </c>
      <c r="BM937" s="24" t="s">
        <v>1437</v>
      </c>
    </row>
    <row r="938" spans="2:63" s="10" customFormat="1" ht="29.85" customHeight="1">
      <c r="B938" s="176"/>
      <c r="C938" s="177"/>
      <c r="D938" s="190" t="s">
        <v>73</v>
      </c>
      <c r="E938" s="191" t="s">
        <v>1438</v>
      </c>
      <c r="F938" s="191" t="s">
        <v>1439</v>
      </c>
      <c r="G938" s="177"/>
      <c r="H938" s="177"/>
      <c r="I938" s="180"/>
      <c r="J938" s="192">
        <f>BK938</f>
        <v>0</v>
      </c>
      <c r="K938" s="177"/>
      <c r="L938" s="182"/>
      <c r="M938" s="183"/>
      <c r="N938" s="184"/>
      <c r="O938" s="184"/>
      <c r="P938" s="185">
        <f>SUM(P939:P981)</f>
        <v>0</v>
      </c>
      <c r="Q938" s="184"/>
      <c r="R938" s="185">
        <f>SUM(R939:R981)</f>
        <v>0.473</v>
      </c>
      <c r="S938" s="184"/>
      <c r="T938" s="186">
        <f>SUM(T939:T981)</f>
        <v>0.8779362000000002</v>
      </c>
      <c r="AR938" s="187" t="s">
        <v>84</v>
      </c>
      <c r="AT938" s="188" t="s">
        <v>73</v>
      </c>
      <c r="AU938" s="188" t="s">
        <v>79</v>
      </c>
      <c r="AY938" s="187" t="s">
        <v>142</v>
      </c>
      <c r="BK938" s="189">
        <f>SUM(BK939:BK981)</f>
        <v>0</v>
      </c>
    </row>
    <row r="939" spans="2:65" s="1" customFormat="1" ht="22.5" customHeight="1">
      <c r="B939" s="42"/>
      <c r="C939" s="193" t="s">
        <v>1440</v>
      </c>
      <c r="D939" s="193" t="s">
        <v>144</v>
      </c>
      <c r="E939" s="194" t="s">
        <v>1441</v>
      </c>
      <c r="F939" s="195" t="s">
        <v>1442</v>
      </c>
      <c r="G939" s="196" t="s">
        <v>182</v>
      </c>
      <c r="H939" s="197">
        <v>78</v>
      </c>
      <c r="I939" s="198"/>
      <c r="J939" s="199">
        <f>ROUND(I939*H939,2)</f>
        <v>0</v>
      </c>
      <c r="K939" s="195" t="s">
        <v>148</v>
      </c>
      <c r="L939" s="62"/>
      <c r="M939" s="200" t="s">
        <v>23</v>
      </c>
      <c r="N939" s="201" t="s">
        <v>45</v>
      </c>
      <c r="O939" s="43"/>
      <c r="P939" s="202">
        <f>O939*H939</f>
        <v>0</v>
      </c>
      <c r="Q939" s="202">
        <v>0</v>
      </c>
      <c r="R939" s="202">
        <f>Q939*H939</f>
        <v>0</v>
      </c>
      <c r="S939" s="202">
        <v>0.00177</v>
      </c>
      <c r="T939" s="203">
        <f>S939*H939</f>
        <v>0.13806000000000002</v>
      </c>
      <c r="AR939" s="24" t="s">
        <v>236</v>
      </c>
      <c r="AT939" s="24" t="s">
        <v>144</v>
      </c>
      <c r="AU939" s="24" t="s">
        <v>84</v>
      </c>
      <c r="AY939" s="24" t="s">
        <v>142</v>
      </c>
      <c r="BE939" s="204">
        <f>IF(N939="základní",J939,0)</f>
        <v>0</v>
      </c>
      <c r="BF939" s="204">
        <f>IF(N939="snížená",J939,0)</f>
        <v>0</v>
      </c>
      <c r="BG939" s="204">
        <f>IF(N939="zákl. přenesená",J939,0)</f>
        <v>0</v>
      </c>
      <c r="BH939" s="204">
        <f>IF(N939="sníž. přenesená",J939,0)</f>
        <v>0</v>
      </c>
      <c r="BI939" s="204">
        <f>IF(N939="nulová",J939,0)</f>
        <v>0</v>
      </c>
      <c r="BJ939" s="24" t="s">
        <v>79</v>
      </c>
      <c r="BK939" s="204">
        <f>ROUND(I939*H939,2)</f>
        <v>0</v>
      </c>
      <c r="BL939" s="24" t="s">
        <v>236</v>
      </c>
      <c r="BM939" s="24" t="s">
        <v>1443</v>
      </c>
    </row>
    <row r="940" spans="2:51" s="11" customFormat="1" ht="13.5">
      <c r="B940" s="205"/>
      <c r="C940" s="206"/>
      <c r="D940" s="230" t="s">
        <v>151</v>
      </c>
      <c r="E940" s="240" t="s">
        <v>23</v>
      </c>
      <c r="F940" s="241" t="s">
        <v>1444</v>
      </c>
      <c r="G940" s="206"/>
      <c r="H940" s="242">
        <v>78</v>
      </c>
      <c r="I940" s="211"/>
      <c r="J940" s="206"/>
      <c r="K940" s="206"/>
      <c r="L940" s="212"/>
      <c r="M940" s="213"/>
      <c r="N940" s="214"/>
      <c r="O940" s="214"/>
      <c r="P940" s="214"/>
      <c r="Q940" s="214"/>
      <c r="R940" s="214"/>
      <c r="S940" s="214"/>
      <c r="T940" s="215"/>
      <c r="AT940" s="216" t="s">
        <v>151</v>
      </c>
      <c r="AU940" s="216" t="s">
        <v>84</v>
      </c>
      <c r="AV940" s="11" t="s">
        <v>84</v>
      </c>
      <c r="AW940" s="11" t="s">
        <v>38</v>
      </c>
      <c r="AX940" s="11" t="s">
        <v>79</v>
      </c>
      <c r="AY940" s="216" t="s">
        <v>142</v>
      </c>
    </row>
    <row r="941" spans="2:65" s="1" customFormat="1" ht="22.5" customHeight="1">
      <c r="B941" s="42"/>
      <c r="C941" s="193" t="s">
        <v>1445</v>
      </c>
      <c r="D941" s="193" t="s">
        <v>144</v>
      </c>
      <c r="E941" s="194" t="s">
        <v>1446</v>
      </c>
      <c r="F941" s="195" t="s">
        <v>1447</v>
      </c>
      <c r="G941" s="196" t="s">
        <v>182</v>
      </c>
      <c r="H941" s="197">
        <v>26.8</v>
      </c>
      <c r="I941" s="198"/>
      <c r="J941" s="199">
        <f>ROUND(I941*H941,2)</f>
        <v>0</v>
      </c>
      <c r="K941" s="195" t="s">
        <v>148</v>
      </c>
      <c r="L941" s="62"/>
      <c r="M941" s="200" t="s">
        <v>23</v>
      </c>
      <c r="N941" s="201" t="s">
        <v>45</v>
      </c>
      <c r="O941" s="43"/>
      <c r="P941" s="202">
        <f>O941*H941</f>
        <v>0</v>
      </c>
      <c r="Q941" s="202">
        <v>0</v>
      </c>
      <c r="R941" s="202">
        <f>Q941*H941</f>
        <v>0</v>
      </c>
      <c r="S941" s="202">
        <v>0.00191</v>
      </c>
      <c r="T941" s="203">
        <f>S941*H941</f>
        <v>0.051188000000000004</v>
      </c>
      <c r="AR941" s="24" t="s">
        <v>236</v>
      </c>
      <c r="AT941" s="24" t="s">
        <v>144</v>
      </c>
      <c r="AU941" s="24" t="s">
        <v>84</v>
      </c>
      <c r="AY941" s="24" t="s">
        <v>142</v>
      </c>
      <c r="BE941" s="204">
        <f>IF(N941="základní",J941,0)</f>
        <v>0</v>
      </c>
      <c r="BF941" s="204">
        <f>IF(N941="snížená",J941,0)</f>
        <v>0</v>
      </c>
      <c r="BG941" s="204">
        <f>IF(N941="zákl. přenesená",J941,0)</f>
        <v>0</v>
      </c>
      <c r="BH941" s="204">
        <f>IF(N941="sníž. přenesená",J941,0)</f>
        <v>0</v>
      </c>
      <c r="BI941" s="204">
        <f>IF(N941="nulová",J941,0)</f>
        <v>0</v>
      </c>
      <c r="BJ941" s="24" t="s">
        <v>79</v>
      </c>
      <c r="BK941" s="204">
        <f>ROUND(I941*H941,2)</f>
        <v>0</v>
      </c>
      <c r="BL941" s="24" t="s">
        <v>236</v>
      </c>
      <c r="BM941" s="24" t="s">
        <v>1448</v>
      </c>
    </row>
    <row r="942" spans="2:51" s="11" customFormat="1" ht="13.5">
      <c r="B942" s="205"/>
      <c r="C942" s="206"/>
      <c r="D942" s="207" t="s">
        <v>151</v>
      </c>
      <c r="E942" s="208" t="s">
        <v>23</v>
      </c>
      <c r="F942" s="209" t="s">
        <v>1449</v>
      </c>
      <c r="G942" s="206"/>
      <c r="H942" s="210">
        <v>24.7</v>
      </c>
      <c r="I942" s="211"/>
      <c r="J942" s="206"/>
      <c r="K942" s="206"/>
      <c r="L942" s="212"/>
      <c r="M942" s="213"/>
      <c r="N942" s="214"/>
      <c r="O942" s="214"/>
      <c r="P942" s="214"/>
      <c r="Q942" s="214"/>
      <c r="R942" s="214"/>
      <c r="S942" s="214"/>
      <c r="T942" s="215"/>
      <c r="AT942" s="216" t="s">
        <v>151</v>
      </c>
      <c r="AU942" s="216" t="s">
        <v>84</v>
      </c>
      <c r="AV942" s="11" t="s">
        <v>84</v>
      </c>
      <c r="AW942" s="11" t="s">
        <v>38</v>
      </c>
      <c r="AX942" s="11" t="s">
        <v>74</v>
      </c>
      <c r="AY942" s="216" t="s">
        <v>142</v>
      </c>
    </row>
    <row r="943" spans="2:51" s="11" customFormat="1" ht="13.5">
      <c r="B943" s="205"/>
      <c r="C943" s="206"/>
      <c r="D943" s="207" t="s">
        <v>151</v>
      </c>
      <c r="E943" s="208" t="s">
        <v>23</v>
      </c>
      <c r="F943" s="209" t="s">
        <v>1450</v>
      </c>
      <c r="G943" s="206"/>
      <c r="H943" s="210">
        <v>0.9</v>
      </c>
      <c r="I943" s="211"/>
      <c r="J943" s="206"/>
      <c r="K943" s="206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151</v>
      </c>
      <c r="AU943" s="216" t="s">
        <v>84</v>
      </c>
      <c r="AV943" s="11" t="s">
        <v>84</v>
      </c>
      <c r="AW943" s="11" t="s">
        <v>38</v>
      </c>
      <c r="AX943" s="11" t="s">
        <v>74</v>
      </c>
      <c r="AY943" s="216" t="s">
        <v>142</v>
      </c>
    </row>
    <row r="944" spans="2:51" s="11" customFormat="1" ht="13.5">
      <c r="B944" s="205"/>
      <c r="C944" s="206"/>
      <c r="D944" s="207" t="s">
        <v>151</v>
      </c>
      <c r="E944" s="208" t="s">
        <v>23</v>
      </c>
      <c r="F944" s="209" t="s">
        <v>1451</v>
      </c>
      <c r="G944" s="206"/>
      <c r="H944" s="210">
        <v>1.2</v>
      </c>
      <c r="I944" s="211"/>
      <c r="J944" s="206"/>
      <c r="K944" s="206"/>
      <c r="L944" s="212"/>
      <c r="M944" s="213"/>
      <c r="N944" s="214"/>
      <c r="O944" s="214"/>
      <c r="P944" s="214"/>
      <c r="Q944" s="214"/>
      <c r="R944" s="214"/>
      <c r="S944" s="214"/>
      <c r="T944" s="215"/>
      <c r="AT944" s="216" t="s">
        <v>151</v>
      </c>
      <c r="AU944" s="216" t="s">
        <v>84</v>
      </c>
      <c r="AV944" s="11" t="s">
        <v>84</v>
      </c>
      <c r="AW944" s="11" t="s">
        <v>38</v>
      </c>
      <c r="AX944" s="11" t="s">
        <v>74</v>
      </c>
      <c r="AY944" s="216" t="s">
        <v>142</v>
      </c>
    </row>
    <row r="945" spans="2:51" s="13" customFormat="1" ht="13.5">
      <c r="B945" s="228"/>
      <c r="C945" s="229"/>
      <c r="D945" s="230" t="s">
        <v>151</v>
      </c>
      <c r="E945" s="231" t="s">
        <v>23</v>
      </c>
      <c r="F945" s="232" t="s">
        <v>158</v>
      </c>
      <c r="G945" s="229"/>
      <c r="H945" s="233">
        <v>26.8</v>
      </c>
      <c r="I945" s="234"/>
      <c r="J945" s="229"/>
      <c r="K945" s="229"/>
      <c r="L945" s="235"/>
      <c r="M945" s="236"/>
      <c r="N945" s="237"/>
      <c r="O945" s="237"/>
      <c r="P945" s="237"/>
      <c r="Q945" s="237"/>
      <c r="R945" s="237"/>
      <c r="S945" s="237"/>
      <c r="T945" s="238"/>
      <c r="AT945" s="239" t="s">
        <v>151</v>
      </c>
      <c r="AU945" s="239" t="s">
        <v>84</v>
      </c>
      <c r="AV945" s="13" t="s">
        <v>149</v>
      </c>
      <c r="AW945" s="13" t="s">
        <v>38</v>
      </c>
      <c r="AX945" s="13" t="s">
        <v>79</v>
      </c>
      <c r="AY945" s="239" t="s">
        <v>142</v>
      </c>
    </row>
    <row r="946" spans="2:65" s="1" customFormat="1" ht="22.5" customHeight="1">
      <c r="B946" s="42"/>
      <c r="C946" s="193" t="s">
        <v>1452</v>
      </c>
      <c r="D946" s="193" t="s">
        <v>144</v>
      </c>
      <c r="E946" s="194" t="s">
        <v>1453</v>
      </c>
      <c r="F946" s="195" t="s">
        <v>1454</v>
      </c>
      <c r="G946" s="196" t="s">
        <v>182</v>
      </c>
      <c r="H946" s="197">
        <v>158.46</v>
      </c>
      <c r="I946" s="198"/>
      <c r="J946" s="199">
        <f>ROUND(I946*H946,2)</f>
        <v>0</v>
      </c>
      <c r="K946" s="195" t="s">
        <v>148</v>
      </c>
      <c r="L946" s="62"/>
      <c r="M946" s="200" t="s">
        <v>23</v>
      </c>
      <c r="N946" s="201" t="s">
        <v>45</v>
      </c>
      <c r="O946" s="43"/>
      <c r="P946" s="202">
        <f>O946*H946</f>
        <v>0</v>
      </c>
      <c r="Q946" s="202">
        <v>0</v>
      </c>
      <c r="R946" s="202">
        <f>Q946*H946</f>
        <v>0</v>
      </c>
      <c r="S946" s="202">
        <v>0.00167</v>
      </c>
      <c r="T946" s="203">
        <f>S946*H946</f>
        <v>0.26462820000000004</v>
      </c>
      <c r="AR946" s="24" t="s">
        <v>236</v>
      </c>
      <c r="AT946" s="24" t="s">
        <v>144</v>
      </c>
      <c r="AU946" s="24" t="s">
        <v>84</v>
      </c>
      <c r="AY946" s="24" t="s">
        <v>142</v>
      </c>
      <c r="BE946" s="204">
        <f>IF(N946="základní",J946,0)</f>
        <v>0</v>
      </c>
      <c r="BF946" s="204">
        <f>IF(N946="snížená",J946,0)</f>
        <v>0</v>
      </c>
      <c r="BG946" s="204">
        <f>IF(N946="zákl. přenesená",J946,0)</f>
        <v>0</v>
      </c>
      <c r="BH946" s="204">
        <f>IF(N946="sníž. přenesená",J946,0)</f>
        <v>0</v>
      </c>
      <c r="BI946" s="204">
        <f>IF(N946="nulová",J946,0)</f>
        <v>0</v>
      </c>
      <c r="BJ946" s="24" t="s">
        <v>79</v>
      </c>
      <c r="BK946" s="204">
        <f>ROUND(I946*H946,2)</f>
        <v>0</v>
      </c>
      <c r="BL946" s="24" t="s">
        <v>236</v>
      </c>
      <c r="BM946" s="24" t="s">
        <v>1455</v>
      </c>
    </row>
    <row r="947" spans="2:51" s="11" customFormat="1" ht="13.5">
      <c r="B947" s="205"/>
      <c r="C947" s="206"/>
      <c r="D947" s="207" t="s">
        <v>151</v>
      </c>
      <c r="E947" s="208" t="s">
        <v>23</v>
      </c>
      <c r="F947" s="209" t="s">
        <v>1456</v>
      </c>
      <c r="G947" s="206"/>
      <c r="H947" s="210">
        <v>66</v>
      </c>
      <c r="I947" s="211"/>
      <c r="J947" s="206"/>
      <c r="K947" s="206"/>
      <c r="L947" s="212"/>
      <c r="M947" s="213"/>
      <c r="N947" s="214"/>
      <c r="O947" s="214"/>
      <c r="P947" s="214"/>
      <c r="Q947" s="214"/>
      <c r="R947" s="214"/>
      <c r="S947" s="214"/>
      <c r="T947" s="215"/>
      <c r="AT947" s="216" t="s">
        <v>151</v>
      </c>
      <c r="AU947" s="216" t="s">
        <v>84</v>
      </c>
      <c r="AV947" s="11" t="s">
        <v>84</v>
      </c>
      <c r="AW947" s="11" t="s">
        <v>38</v>
      </c>
      <c r="AX947" s="11" t="s">
        <v>74</v>
      </c>
      <c r="AY947" s="216" t="s">
        <v>142</v>
      </c>
    </row>
    <row r="948" spans="2:51" s="11" customFormat="1" ht="13.5">
      <c r="B948" s="205"/>
      <c r="C948" s="206"/>
      <c r="D948" s="207" t="s">
        <v>151</v>
      </c>
      <c r="E948" s="208" t="s">
        <v>23</v>
      </c>
      <c r="F948" s="209" t="s">
        <v>1457</v>
      </c>
      <c r="G948" s="206"/>
      <c r="H948" s="210">
        <v>3.6</v>
      </c>
      <c r="I948" s="211"/>
      <c r="J948" s="206"/>
      <c r="K948" s="206"/>
      <c r="L948" s="212"/>
      <c r="M948" s="213"/>
      <c r="N948" s="214"/>
      <c r="O948" s="214"/>
      <c r="P948" s="214"/>
      <c r="Q948" s="214"/>
      <c r="R948" s="214"/>
      <c r="S948" s="214"/>
      <c r="T948" s="215"/>
      <c r="AT948" s="216" t="s">
        <v>151</v>
      </c>
      <c r="AU948" s="216" t="s">
        <v>84</v>
      </c>
      <c r="AV948" s="11" t="s">
        <v>84</v>
      </c>
      <c r="AW948" s="11" t="s">
        <v>38</v>
      </c>
      <c r="AX948" s="11" t="s">
        <v>74</v>
      </c>
      <c r="AY948" s="216" t="s">
        <v>142</v>
      </c>
    </row>
    <row r="949" spans="2:51" s="11" customFormat="1" ht="13.5">
      <c r="B949" s="205"/>
      <c r="C949" s="206"/>
      <c r="D949" s="207" t="s">
        <v>151</v>
      </c>
      <c r="E949" s="208" t="s">
        <v>23</v>
      </c>
      <c r="F949" s="209" t="s">
        <v>1458</v>
      </c>
      <c r="G949" s="206"/>
      <c r="H949" s="210">
        <v>88.86</v>
      </c>
      <c r="I949" s="211"/>
      <c r="J949" s="206"/>
      <c r="K949" s="206"/>
      <c r="L949" s="212"/>
      <c r="M949" s="213"/>
      <c r="N949" s="214"/>
      <c r="O949" s="214"/>
      <c r="P949" s="214"/>
      <c r="Q949" s="214"/>
      <c r="R949" s="214"/>
      <c r="S949" s="214"/>
      <c r="T949" s="215"/>
      <c r="AT949" s="216" t="s">
        <v>151</v>
      </c>
      <c r="AU949" s="216" t="s">
        <v>84</v>
      </c>
      <c r="AV949" s="11" t="s">
        <v>84</v>
      </c>
      <c r="AW949" s="11" t="s">
        <v>38</v>
      </c>
      <c r="AX949" s="11" t="s">
        <v>74</v>
      </c>
      <c r="AY949" s="216" t="s">
        <v>142</v>
      </c>
    </row>
    <row r="950" spans="2:51" s="13" customFormat="1" ht="13.5">
      <c r="B950" s="228"/>
      <c r="C950" s="229"/>
      <c r="D950" s="230" t="s">
        <v>151</v>
      </c>
      <c r="E950" s="231" t="s">
        <v>23</v>
      </c>
      <c r="F950" s="232" t="s">
        <v>158</v>
      </c>
      <c r="G950" s="229"/>
      <c r="H950" s="233">
        <v>158.46</v>
      </c>
      <c r="I950" s="234"/>
      <c r="J950" s="229"/>
      <c r="K950" s="229"/>
      <c r="L950" s="235"/>
      <c r="M950" s="236"/>
      <c r="N950" s="237"/>
      <c r="O950" s="237"/>
      <c r="P950" s="237"/>
      <c r="Q950" s="237"/>
      <c r="R950" s="237"/>
      <c r="S950" s="237"/>
      <c r="T950" s="238"/>
      <c r="AT950" s="239" t="s">
        <v>151</v>
      </c>
      <c r="AU950" s="239" t="s">
        <v>84</v>
      </c>
      <c r="AV950" s="13" t="s">
        <v>149</v>
      </c>
      <c r="AW950" s="13" t="s">
        <v>38</v>
      </c>
      <c r="AX950" s="13" t="s">
        <v>79</v>
      </c>
      <c r="AY950" s="239" t="s">
        <v>142</v>
      </c>
    </row>
    <row r="951" spans="2:65" s="1" customFormat="1" ht="22.5" customHeight="1">
      <c r="B951" s="42"/>
      <c r="C951" s="193" t="s">
        <v>1459</v>
      </c>
      <c r="D951" s="193" t="s">
        <v>144</v>
      </c>
      <c r="E951" s="194" t="s">
        <v>1460</v>
      </c>
      <c r="F951" s="195" t="s">
        <v>1461</v>
      </c>
      <c r="G951" s="196" t="s">
        <v>182</v>
      </c>
      <c r="H951" s="197">
        <v>2</v>
      </c>
      <c r="I951" s="198"/>
      <c r="J951" s="199">
        <f>ROUND(I951*H951,2)</f>
        <v>0</v>
      </c>
      <c r="K951" s="195" t="s">
        <v>148</v>
      </c>
      <c r="L951" s="62"/>
      <c r="M951" s="200" t="s">
        <v>23</v>
      </c>
      <c r="N951" s="201" t="s">
        <v>45</v>
      </c>
      <c r="O951" s="43"/>
      <c r="P951" s="202">
        <f>O951*H951</f>
        <v>0</v>
      </c>
      <c r="Q951" s="202">
        <v>0</v>
      </c>
      <c r="R951" s="202">
        <f>Q951*H951</f>
        <v>0</v>
      </c>
      <c r="S951" s="202">
        <v>0.00223</v>
      </c>
      <c r="T951" s="203">
        <f>S951*H951</f>
        <v>0.00446</v>
      </c>
      <c r="AR951" s="24" t="s">
        <v>236</v>
      </c>
      <c r="AT951" s="24" t="s">
        <v>144</v>
      </c>
      <c r="AU951" s="24" t="s">
        <v>84</v>
      </c>
      <c r="AY951" s="24" t="s">
        <v>142</v>
      </c>
      <c r="BE951" s="204">
        <f>IF(N951="základní",J951,0)</f>
        <v>0</v>
      </c>
      <c r="BF951" s="204">
        <f>IF(N951="snížená",J951,0)</f>
        <v>0</v>
      </c>
      <c r="BG951" s="204">
        <f>IF(N951="zákl. přenesená",J951,0)</f>
        <v>0</v>
      </c>
      <c r="BH951" s="204">
        <f>IF(N951="sníž. přenesená",J951,0)</f>
        <v>0</v>
      </c>
      <c r="BI951" s="204">
        <f>IF(N951="nulová",J951,0)</f>
        <v>0</v>
      </c>
      <c r="BJ951" s="24" t="s">
        <v>79</v>
      </c>
      <c r="BK951" s="204">
        <f>ROUND(I951*H951,2)</f>
        <v>0</v>
      </c>
      <c r="BL951" s="24" t="s">
        <v>236</v>
      </c>
      <c r="BM951" s="24" t="s">
        <v>1462</v>
      </c>
    </row>
    <row r="952" spans="2:51" s="11" customFormat="1" ht="13.5">
      <c r="B952" s="205"/>
      <c r="C952" s="206"/>
      <c r="D952" s="230" t="s">
        <v>151</v>
      </c>
      <c r="E952" s="240" t="s">
        <v>23</v>
      </c>
      <c r="F952" s="241" t="s">
        <v>1463</v>
      </c>
      <c r="G952" s="206"/>
      <c r="H952" s="242">
        <v>2</v>
      </c>
      <c r="I952" s="211"/>
      <c r="J952" s="206"/>
      <c r="K952" s="206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151</v>
      </c>
      <c r="AU952" s="216" t="s">
        <v>84</v>
      </c>
      <c r="AV952" s="11" t="s">
        <v>84</v>
      </c>
      <c r="AW952" s="11" t="s">
        <v>38</v>
      </c>
      <c r="AX952" s="11" t="s">
        <v>79</v>
      </c>
      <c r="AY952" s="216" t="s">
        <v>142</v>
      </c>
    </row>
    <row r="953" spans="2:65" s="1" customFormat="1" ht="22.5" customHeight="1">
      <c r="B953" s="42"/>
      <c r="C953" s="193" t="s">
        <v>1464</v>
      </c>
      <c r="D953" s="193" t="s">
        <v>144</v>
      </c>
      <c r="E953" s="194" t="s">
        <v>1465</v>
      </c>
      <c r="F953" s="195" t="s">
        <v>1466</v>
      </c>
      <c r="G953" s="196" t="s">
        <v>182</v>
      </c>
      <c r="H953" s="197">
        <v>12</v>
      </c>
      <c r="I953" s="198"/>
      <c r="J953" s="199">
        <f>ROUND(I953*H953,2)</f>
        <v>0</v>
      </c>
      <c r="K953" s="195" t="s">
        <v>148</v>
      </c>
      <c r="L953" s="62"/>
      <c r="M953" s="200" t="s">
        <v>23</v>
      </c>
      <c r="N953" s="201" t="s">
        <v>45</v>
      </c>
      <c r="O953" s="43"/>
      <c r="P953" s="202">
        <f>O953*H953</f>
        <v>0</v>
      </c>
      <c r="Q953" s="202">
        <v>0</v>
      </c>
      <c r="R953" s="202">
        <f>Q953*H953</f>
        <v>0</v>
      </c>
      <c r="S953" s="202">
        <v>0.00175</v>
      </c>
      <c r="T953" s="203">
        <f>S953*H953</f>
        <v>0.021</v>
      </c>
      <c r="AR953" s="24" t="s">
        <v>236</v>
      </c>
      <c r="AT953" s="24" t="s">
        <v>144</v>
      </c>
      <c r="AU953" s="24" t="s">
        <v>84</v>
      </c>
      <c r="AY953" s="24" t="s">
        <v>142</v>
      </c>
      <c r="BE953" s="204">
        <f>IF(N953="základní",J953,0)</f>
        <v>0</v>
      </c>
      <c r="BF953" s="204">
        <f>IF(N953="snížená",J953,0)</f>
        <v>0</v>
      </c>
      <c r="BG953" s="204">
        <f>IF(N953="zákl. přenesená",J953,0)</f>
        <v>0</v>
      </c>
      <c r="BH953" s="204">
        <f>IF(N953="sníž. přenesená",J953,0)</f>
        <v>0</v>
      </c>
      <c r="BI953" s="204">
        <f>IF(N953="nulová",J953,0)</f>
        <v>0</v>
      </c>
      <c r="BJ953" s="24" t="s">
        <v>79</v>
      </c>
      <c r="BK953" s="204">
        <f>ROUND(I953*H953,2)</f>
        <v>0</v>
      </c>
      <c r="BL953" s="24" t="s">
        <v>236</v>
      </c>
      <c r="BM953" s="24" t="s">
        <v>1467</v>
      </c>
    </row>
    <row r="954" spans="2:51" s="11" customFormat="1" ht="13.5">
      <c r="B954" s="205"/>
      <c r="C954" s="206"/>
      <c r="D954" s="230" t="s">
        <v>151</v>
      </c>
      <c r="E954" s="240" t="s">
        <v>23</v>
      </c>
      <c r="F954" s="241" t="s">
        <v>1468</v>
      </c>
      <c r="G954" s="206"/>
      <c r="H954" s="242">
        <v>12</v>
      </c>
      <c r="I954" s="211"/>
      <c r="J954" s="206"/>
      <c r="K954" s="206"/>
      <c r="L954" s="212"/>
      <c r="M954" s="213"/>
      <c r="N954" s="214"/>
      <c r="O954" s="214"/>
      <c r="P954" s="214"/>
      <c r="Q954" s="214"/>
      <c r="R954" s="214"/>
      <c r="S954" s="214"/>
      <c r="T954" s="215"/>
      <c r="AT954" s="216" t="s">
        <v>151</v>
      </c>
      <c r="AU954" s="216" t="s">
        <v>84</v>
      </c>
      <c r="AV954" s="11" t="s">
        <v>84</v>
      </c>
      <c r="AW954" s="11" t="s">
        <v>38</v>
      </c>
      <c r="AX954" s="11" t="s">
        <v>79</v>
      </c>
      <c r="AY954" s="216" t="s">
        <v>142</v>
      </c>
    </row>
    <row r="955" spans="2:65" s="1" customFormat="1" ht="31.5" customHeight="1">
      <c r="B955" s="42"/>
      <c r="C955" s="193" t="s">
        <v>1469</v>
      </c>
      <c r="D955" s="193" t="s">
        <v>144</v>
      </c>
      <c r="E955" s="194" t="s">
        <v>1470</v>
      </c>
      <c r="F955" s="195" t="s">
        <v>1471</v>
      </c>
      <c r="G955" s="196" t="s">
        <v>195</v>
      </c>
      <c r="H955" s="197">
        <v>4</v>
      </c>
      <c r="I955" s="198"/>
      <c r="J955" s="199">
        <f>ROUND(I955*H955,2)</f>
        <v>0</v>
      </c>
      <c r="K955" s="195" t="s">
        <v>148</v>
      </c>
      <c r="L955" s="62"/>
      <c r="M955" s="200" t="s">
        <v>23</v>
      </c>
      <c r="N955" s="201" t="s">
        <v>45</v>
      </c>
      <c r="O955" s="43"/>
      <c r="P955" s="202">
        <f>O955*H955</f>
        <v>0</v>
      </c>
      <c r="Q955" s="202">
        <v>0</v>
      </c>
      <c r="R955" s="202">
        <f>Q955*H955</f>
        <v>0</v>
      </c>
      <c r="S955" s="202">
        <v>0.00188</v>
      </c>
      <c r="T955" s="203">
        <f>S955*H955</f>
        <v>0.00752</v>
      </c>
      <c r="AR955" s="24" t="s">
        <v>236</v>
      </c>
      <c r="AT955" s="24" t="s">
        <v>144</v>
      </c>
      <c r="AU955" s="24" t="s">
        <v>84</v>
      </c>
      <c r="AY955" s="24" t="s">
        <v>142</v>
      </c>
      <c r="BE955" s="204">
        <f>IF(N955="základní",J955,0)</f>
        <v>0</v>
      </c>
      <c r="BF955" s="204">
        <f>IF(N955="snížená",J955,0)</f>
        <v>0</v>
      </c>
      <c r="BG955" s="204">
        <f>IF(N955="zákl. přenesená",J955,0)</f>
        <v>0</v>
      </c>
      <c r="BH955" s="204">
        <f>IF(N955="sníž. přenesená",J955,0)</f>
        <v>0</v>
      </c>
      <c r="BI955" s="204">
        <f>IF(N955="nulová",J955,0)</f>
        <v>0</v>
      </c>
      <c r="BJ955" s="24" t="s">
        <v>79</v>
      </c>
      <c r="BK955" s="204">
        <f>ROUND(I955*H955,2)</f>
        <v>0</v>
      </c>
      <c r="BL955" s="24" t="s">
        <v>236</v>
      </c>
      <c r="BM955" s="24" t="s">
        <v>1472</v>
      </c>
    </row>
    <row r="956" spans="2:51" s="11" customFormat="1" ht="13.5">
      <c r="B956" s="205"/>
      <c r="C956" s="206"/>
      <c r="D956" s="230" t="s">
        <v>151</v>
      </c>
      <c r="E956" s="240" t="s">
        <v>23</v>
      </c>
      <c r="F956" s="241" t="s">
        <v>1473</v>
      </c>
      <c r="G956" s="206"/>
      <c r="H956" s="242">
        <v>4</v>
      </c>
      <c r="I956" s="211"/>
      <c r="J956" s="206"/>
      <c r="K956" s="206"/>
      <c r="L956" s="212"/>
      <c r="M956" s="213"/>
      <c r="N956" s="214"/>
      <c r="O956" s="214"/>
      <c r="P956" s="214"/>
      <c r="Q956" s="214"/>
      <c r="R956" s="214"/>
      <c r="S956" s="214"/>
      <c r="T956" s="215"/>
      <c r="AT956" s="216" t="s">
        <v>151</v>
      </c>
      <c r="AU956" s="216" t="s">
        <v>84</v>
      </c>
      <c r="AV956" s="11" t="s">
        <v>84</v>
      </c>
      <c r="AW956" s="11" t="s">
        <v>38</v>
      </c>
      <c r="AX956" s="11" t="s">
        <v>79</v>
      </c>
      <c r="AY956" s="216" t="s">
        <v>142</v>
      </c>
    </row>
    <row r="957" spans="2:65" s="1" customFormat="1" ht="22.5" customHeight="1">
      <c r="B957" s="42"/>
      <c r="C957" s="193" t="s">
        <v>1474</v>
      </c>
      <c r="D957" s="193" t="s">
        <v>144</v>
      </c>
      <c r="E957" s="194" t="s">
        <v>1475</v>
      </c>
      <c r="F957" s="195" t="s">
        <v>1476</v>
      </c>
      <c r="G957" s="196" t="s">
        <v>182</v>
      </c>
      <c r="H957" s="197">
        <v>78</v>
      </c>
      <c r="I957" s="198"/>
      <c r="J957" s="199">
        <f>ROUND(I957*H957,2)</f>
        <v>0</v>
      </c>
      <c r="K957" s="195" t="s">
        <v>148</v>
      </c>
      <c r="L957" s="62"/>
      <c r="M957" s="200" t="s">
        <v>23</v>
      </c>
      <c r="N957" s="201" t="s">
        <v>45</v>
      </c>
      <c r="O957" s="43"/>
      <c r="P957" s="202">
        <f>O957*H957</f>
        <v>0</v>
      </c>
      <c r="Q957" s="202">
        <v>0</v>
      </c>
      <c r="R957" s="202">
        <f>Q957*H957</f>
        <v>0</v>
      </c>
      <c r="S957" s="202">
        <v>0.0026</v>
      </c>
      <c r="T957" s="203">
        <f>S957*H957</f>
        <v>0.20279999999999998</v>
      </c>
      <c r="AR957" s="24" t="s">
        <v>236</v>
      </c>
      <c r="AT957" s="24" t="s">
        <v>144</v>
      </c>
      <c r="AU957" s="24" t="s">
        <v>84</v>
      </c>
      <c r="AY957" s="24" t="s">
        <v>142</v>
      </c>
      <c r="BE957" s="204">
        <f>IF(N957="základní",J957,0)</f>
        <v>0</v>
      </c>
      <c r="BF957" s="204">
        <f>IF(N957="snížená",J957,0)</f>
        <v>0</v>
      </c>
      <c r="BG957" s="204">
        <f>IF(N957="zákl. přenesená",J957,0)</f>
        <v>0</v>
      </c>
      <c r="BH957" s="204">
        <f>IF(N957="sníž. přenesená",J957,0)</f>
        <v>0</v>
      </c>
      <c r="BI957" s="204">
        <f>IF(N957="nulová",J957,0)</f>
        <v>0</v>
      </c>
      <c r="BJ957" s="24" t="s">
        <v>79</v>
      </c>
      <c r="BK957" s="204">
        <f>ROUND(I957*H957,2)</f>
        <v>0</v>
      </c>
      <c r="BL957" s="24" t="s">
        <v>236</v>
      </c>
      <c r="BM957" s="24" t="s">
        <v>1477</v>
      </c>
    </row>
    <row r="958" spans="2:51" s="11" customFormat="1" ht="13.5">
      <c r="B958" s="205"/>
      <c r="C958" s="206"/>
      <c r="D958" s="230" t="s">
        <v>151</v>
      </c>
      <c r="E958" s="240" t="s">
        <v>23</v>
      </c>
      <c r="F958" s="241" t="s">
        <v>1478</v>
      </c>
      <c r="G958" s="206"/>
      <c r="H958" s="242">
        <v>78</v>
      </c>
      <c r="I958" s="211"/>
      <c r="J958" s="206"/>
      <c r="K958" s="206"/>
      <c r="L958" s="212"/>
      <c r="M958" s="213"/>
      <c r="N958" s="214"/>
      <c r="O958" s="214"/>
      <c r="P958" s="214"/>
      <c r="Q958" s="214"/>
      <c r="R958" s="214"/>
      <c r="S958" s="214"/>
      <c r="T958" s="215"/>
      <c r="AT958" s="216" t="s">
        <v>151</v>
      </c>
      <c r="AU958" s="216" t="s">
        <v>84</v>
      </c>
      <c r="AV958" s="11" t="s">
        <v>84</v>
      </c>
      <c r="AW958" s="11" t="s">
        <v>38</v>
      </c>
      <c r="AX958" s="11" t="s">
        <v>79</v>
      </c>
      <c r="AY958" s="216" t="s">
        <v>142</v>
      </c>
    </row>
    <row r="959" spans="2:65" s="1" customFormat="1" ht="22.5" customHeight="1">
      <c r="B959" s="42"/>
      <c r="C959" s="193" t="s">
        <v>1479</v>
      </c>
      <c r="D959" s="193" t="s">
        <v>144</v>
      </c>
      <c r="E959" s="194" t="s">
        <v>1480</v>
      </c>
      <c r="F959" s="195" t="s">
        <v>1481</v>
      </c>
      <c r="G959" s="196" t="s">
        <v>182</v>
      </c>
      <c r="H959" s="197">
        <v>11.8</v>
      </c>
      <c r="I959" s="198"/>
      <c r="J959" s="199">
        <f>ROUND(I959*H959,2)</f>
        <v>0</v>
      </c>
      <c r="K959" s="195" t="s">
        <v>148</v>
      </c>
      <c r="L959" s="62"/>
      <c r="M959" s="200" t="s">
        <v>23</v>
      </c>
      <c r="N959" s="201" t="s">
        <v>45</v>
      </c>
      <c r="O959" s="43"/>
      <c r="P959" s="202">
        <f>O959*H959</f>
        <v>0</v>
      </c>
      <c r="Q959" s="202">
        <v>0</v>
      </c>
      <c r="R959" s="202">
        <f>Q959*H959</f>
        <v>0</v>
      </c>
      <c r="S959" s="202">
        <v>0.0026</v>
      </c>
      <c r="T959" s="203">
        <f>S959*H959</f>
        <v>0.03068</v>
      </c>
      <c r="AR959" s="24" t="s">
        <v>236</v>
      </c>
      <c r="AT959" s="24" t="s">
        <v>144</v>
      </c>
      <c r="AU959" s="24" t="s">
        <v>84</v>
      </c>
      <c r="AY959" s="24" t="s">
        <v>142</v>
      </c>
      <c r="BE959" s="204">
        <f>IF(N959="základní",J959,0)</f>
        <v>0</v>
      </c>
      <c r="BF959" s="204">
        <f>IF(N959="snížená",J959,0)</f>
        <v>0</v>
      </c>
      <c r="BG959" s="204">
        <f>IF(N959="zákl. přenesená",J959,0)</f>
        <v>0</v>
      </c>
      <c r="BH959" s="204">
        <f>IF(N959="sníž. přenesená",J959,0)</f>
        <v>0</v>
      </c>
      <c r="BI959" s="204">
        <f>IF(N959="nulová",J959,0)</f>
        <v>0</v>
      </c>
      <c r="BJ959" s="24" t="s">
        <v>79</v>
      </c>
      <c r="BK959" s="204">
        <f>ROUND(I959*H959,2)</f>
        <v>0</v>
      </c>
      <c r="BL959" s="24" t="s">
        <v>236</v>
      </c>
      <c r="BM959" s="24" t="s">
        <v>1482</v>
      </c>
    </row>
    <row r="960" spans="2:51" s="11" customFormat="1" ht="13.5">
      <c r="B960" s="205"/>
      <c r="C960" s="206"/>
      <c r="D960" s="230" t="s">
        <v>151</v>
      </c>
      <c r="E960" s="240" t="s">
        <v>23</v>
      </c>
      <c r="F960" s="241" t="s">
        <v>1483</v>
      </c>
      <c r="G960" s="206"/>
      <c r="H960" s="242">
        <v>11.8</v>
      </c>
      <c r="I960" s="211"/>
      <c r="J960" s="206"/>
      <c r="K960" s="206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151</v>
      </c>
      <c r="AU960" s="216" t="s">
        <v>84</v>
      </c>
      <c r="AV960" s="11" t="s">
        <v>84</v>
      </c>
      <c r="AW960" s="11" t="s">
        <v>38</v>
      </c>
      <c r="AX960" s="11" t="s">
        <v>79</v>
      </c>
      <c r="AY960" s="216" t="s">
        <v>142</v>
      </c>
    </row>
    <row r="961" spans="2:65" s="1" customFormat="1" ht="22.5" customHeight="1">
      <c r="B961" s="42"/>
      <c r="C961" s="193" t="s">
        <v>1484</v>
      </c>
      <c r="D961" s="193" t="s">
        <v>144</v>
      </c>
      <c r="E961" s="194" t="s">
        <v>1485</v>
      </c>
      <c r="F961" s="195" t="s">
        <v>1486</v>
      </c>
      <c r="G961" s="196" t="s">
        <v>182</v>
      </c>
      <c r="H961" s="197">
        <v>34</v>
      </c>
      <c r="I961" s="198"/>
      <c r="J961" s="199">
        <f>ROUND(I961*H961,2)</f>
        <v>0</v>
      </c>
      <c r="K961" s="195" t="s">
        <v>148</v>
      </c>
      <c r="L961" s="62"/>
      <c r="M961" s="200" t="s">
        <v>23</v>
      </c>
      <c r="N961" s="201" t="s">
        <v>45</v>
      </c>
      <c r="O961" s="43"/>
      <c r="P961" s="202">
        <f>O961*H961</f>
        <v>0</v>
      </c>
      <c r="Q961" s="202">
        <v>0</v>
      </c>
      <c r="R961" s="202">
        <f>Q961*H961</f>
        <v>0</v>
      </c>
      <c r="S961" s="202">
        <v>0.00394</v>
      </c>
      <c r="T961" s="203">
        <f>S961*H961</f>
        <v>0.13396</v>
      </c>
      <c r="AR961" s="24" t="s">
        <v>236</v>
      </c>
      <c r="AT961" s="24" t="s">
        <v>144</v>
      </c>
      <c r="AU961" s="24" t="s">
        <v>84</v>
      </c>
      <c r="AY961" s="24" t="s">
        <v>142</v>
      </c>
      <c r="BE961" s="204">
        <f>IF(N961="základní",J961,0)</f>
        <v>0</v>
      </c>
      <c r="BF961" s="204">
        <f>IF(N961="snížená",J961,0)</f>
        <v>0</v>
      </c>
      <c r="BG961" s="204">
        <f>IF(N961="zákl. přenesená",J961,0)</f>
        <v>0</v>
      </c>
      <c r="BH961" s="204">
        <f>IF(N961="sníž. přenesená",J961,0)</f>
        <v>0</v>
      </c>
      <c r="BI961" s="204">
        <f>IF(N961="nulová",J961,0)</f>
        <v>0</v>
      </c>
      <c r="BJ961" s="24" t="s">
        <v>79</v>
      </c>
      <c r="BK961" s="204">
        <f>ROUND(I961*H961,2)</f>
        <v>0</v>
      </c>
      <c r="BL961" s="24" t="s">
        <v>236</v>
      </c>
      <c r="BM961" s="24" t="s">
        <v>1487</v>
      </c>
    </row>
    <row r="962" spans="2:51" s="11" customFormat="1" ht="13.5">
      <c r="B962" s="205"/>
      <c r="C962" s="206"/>
      <c r="D962" s="230" t="s">
        <v>151</v>
      </c>
      <c r="E962" s="240" t="s">
        <v>23</v>
      </c>
      <c r="F962" s="241" t="s">
        <v>1488</v>
      </c>
      <c r="G962" s="206"/>
      <c r="H962" s="242">
        <v>34</v>
      </c>
      <c r="I962" s="211"/>
      <c r="J962" s="206"/>
      <c r="K962" s="206"/>
      <c r="L962" s="212"/>
      <c r="M962" s="213"/>
      <c r="N962" s="214"/>
      <c r="O962" s="214"/>
      <c r="P962" s="214"/>
      <c r="Q962" s="214"/>
      <c r="R962" s="214"/>
      <c r="S962" s="214"/>
      <c r="T962" s="215"/>
      <c r="AT962" s="216" t="s">
        <v>151</v>
      </c>
      <c r="AU962" s="216" t="s">
        <v>84</v>
      </c>
      <c r="AV962" s="11" t="s">
        <v>84</v>
      </c>
      <c r="AW962" s="11" t="s">
        <v>38</v>
      </c>
      <c r="AX962" s="11" t="s">
        <v>79</v>
      </c>
      <c r="AY962" s="216" t="s">
        <v>142</v>
      </c>
    </row>
    <row r="963" spans="2:65" s="1" customFormat="1" ht="22.5" customHeight="1">
      <c r="B963" s="42"/>
      <c r="C963" s="193" t="s">
        <v>1489</v>
      </c>
      <c r="D963" s="193" t="s">
        <v>144</v>
      </c>
      <c r="E963" s="194" t="s">
        <v>1490</v>
      </c>
      <c r="F963" s="195" t="s">
        <v>1491</v>
      </c>
      <c r="G963" s="196" t="s">
        <v>182</v>
      </c>
      <c r="H963" s="197">
        <v>6</v>
      </c>
      <c r="I963" s="198"/>
      <c r="J963" s="199">
        <f>ROUND(I963*H963,2)</f>
        <v>0</v>
      </c>
      <c r="K963" s="195" t="s">
        <v>148</v>
      </c>
      <c r="L963" s="62"/>
      <c r="M963" s="200" t="s">
        <v>23</v>
      </c>
      <c r="N963" s="201" t="s">
        <v>45</v>
      </c>
      <c r="O963" s="43"/>
      <c r="P963" s="202">
        <f>O963*H963</f>
        <v>0</v>
      </c>
      <c r="Q963" s="202">
        <v>0</v>
      </c>
      <c r="R963" s="202">
        <f>Q963*H963</f>
        <v>0</v>
      </c>
      <c r="S963" s="202">
        <v>0.00394</v>
      </c>
      <c r="T963" s="203">
        <f>S963*H963</f>
        <v>0.02364</v>
      </c>
      <c r="AR963" s="24" t="s">
        <v>236</v>
      </c>
      <c r="AT963" s="24" t="s">
        <v>144</v>
      </c>
      <c r="AU963" s="24" t="s">
        <v>84</v>
      </c>
      <c r="AY963" s="24" t="s">
        <v>142</v>
      </c>
      <c r="BE963" s="204">
        <f>IF(N963="základní",J963,0)</f>
        <v>0</v>
      </c>
      <c r="BF963" s="204">
        <f>IF(N963="snížená",J963,0)</f>
        <v>0</v>
      </c>
      <c r="BG963" s="204">
        <f>IF(N963="zákl. přenesená",J963,0)</f>
        <v>0</v>
      </c>
      <c r="BH963" s="204">
        <f>IF(N963="sníž. přenesená",J963,0)</f>
        <v>0</v>
      </c>
      <c r="BI963" s="204">
        <f>IF(N963="nulová",J963,0)</f>
        <v>0</v>
      </c>
      <c r="BJ963" s="24" t="s">
        <v>79</v>
      </c>
      <c r="BK963" s="204">
        <f>ROUND(I963*H963,2)</f>
        <v>0</v>
      </c>
      <c r="BL963" s="24" t="s">
        <v>236</v>
      </c>
      <c r="BM963" s="24" t="s">
        <v>1492</v>
      </c>
    </row>
    <row r="964" spans="2:51" s="11" customFormat="1" ht="13.5">
      <c r="B964" s="205"/>
      <c r="C964" s="206"/>
      <c r="D964" s="230" t="s">
        <v>151</v>
      </c>
      <c r="E964" s="240" t="s">
        <v>23</v>
      </c>
      <c r="F964" s="241" t="s">
        <v>1493</v>
      </c>
      <c r="G964" s="206"/>
      <c r="H964" s="242">
        <v>6</v>
      </c>
      <c r="I964" s="211"/>
      <c r="J964" s="206"/>
      <c r="K964" s="206"/>
      <c r="L964" s="212"/>
      <c r="M964" s="213"/>
      <c r="N964" s="214"/>
      <c r="O964" s="214"/>
      <c r="P964" s="214"/>
      <c r="Q964" s="214"/>
      <c r="R964" s="214"/>
      <c r="S964" s="214"/>
      <c r="T964" s="215"/>
      <c r="AT964" s="216" t="s">
        <v>151</v>
      </c>
      <c r="AU964" s="216" t="s">
        <v>84</v>
      </c>
      <c r="AV964" s="11" t="s">
        <v>84</v>
      </c>
      <c r="AW964" s="11" t="s">
        <v>38</v>
      </c>
      <c r="AX964" s="11" t="s">
        <v>79</v>
      </c>
      <c r="AY964" s="216" t="s">
        <v>142</v>
      </c>
    </row>
    <row r="965" spans="2:65" s="1" customFormat="1" ht="22.5" customHeight="1">
      <c r="B965" s="42"/>
      <c r="C965" s="193" t="s">
        <v>1494</v>
      </c>
      <c r="D965" s="193" t="s">
        <v>144</v>
      </c>
      <c r="E965" s="194" t="s">
        <v>1495</v>
      </c>
      <c r="F965" s="195" t="s">
        <v>1496</v>
      </c>
      <c r="G965" s="196" t="s">
        <v>182</v>
      </c>
      <c r="H965" s="197">
        <v>11.8</v>
      </c>
      <c r="I965" s="198"/>
      <c r="J965" s="199">
        <f>ROUND(I965*H965,2)</f>
        <v>0</v>
      </c>
      <c r="K965" s="195" t="s">
        <v>148</v>
      </c>
      <c r="L965" s="62"/>
      <c r="M965" s="200" t="s">
        <v>23</v>
      </c>
      <c r="N965" s="201" t="s">
        <v>45</v>
      </c>
      <c r="O965" s="43"/>
      <c r="P965" s="202">
        <f>O965*H965</f>
        <v>0</v>
      </c>
      <c r="Q965" s="202">
        <v>0</v>
      </c>
      <c r="R965" s="202">
        <f>Q965*H965</f>
        <v>0</v>
      </c>
      <c r="S965" s="202">
        <v>0</v>
      </c>
      <c r="T965" s="203">
        <f>S965*H965</f>
        <v>0</v>
      </c>
      <c r="AR965" s="24" t="s">
        <v>236</v>
      </c>
      <c r="AT965" s="24" t="s">
        <v>144</v>
      </c>
      <c r="AU965" s="24" t="s">
        <v>84</v>
      </c>
      <c r="AY965" s="24" t="s">
        <v>142</v>
      </c>
      <c r="BE965" s="204">
        <f>IF(N965="základní",J965,0)</f>
        <v>0</v>
      </c>
      <c r="BF965" s="204">
        <f>IF(N965="snížená",J965,0)</f>
        <v>0</v>
      </c>
      <c r="BG965" s="204">
        <f>IF(N965="zákl. přenesená",J965,0)</f>
        <v>0</v>
      </c>
      <c r="BH965" s="204">
        <f>IF(N965="sníž. přenesená",J965,0)</f>
        <v>0</v>
      </c>
      <c r="BI965" s="204">
        <f>IF(N965="nulová",J965,0)</f>
        <v>0</v>
      </c>
      <c r="BJ965" s="24" t="s">
        <v>79</v>
      </c>
      <c r="BK965" s="204">
        <f>ROUND(I965*H965,2)</f>
        <v>0</v>
      </c>
      <c r="BL965" s="24" t="s">
        <v>236</v>
      </c>
      <c r="BM965" s="24" t="s">
        <v>1497</v>
      </c>
    </row>
    <row r="966" spans="2:51" s="11" customFormat="1" ht="13.5">
      <c r="B966" s="205"/>
      <c r="C966" s="206"/>
      <c r="D966" s="230" t="s">
        <v>151</v>
      </c>
      <c r="E966" s="240" t="s">
        <v>23</v>
      </c>
      <c r="F966" s="241" t="s">
        <v>1498</v>
      </c>
      <c r="G966" s="206"/>
      <c r="H966" s="242">
        <v>11.8</v>
      </c>
      <c r="I966" s="211"/>
      <c r="J966" s="206"/>
      <c r="K966" s="206"/>
      <c r="L966" s="212"/>
      <c r="M966" s="213"/>
      <c r="N966" s="214"/>
      <c r="O966" s="214"/>
      <c r="P966" s="214"/>
      <c r="Q966" s="214"/>
      <c r="R966" s="214"/>
      <c r="S966" s="214"/>
      <c r="T966" s="215"/>
      <c r="AT966" s="216" t="s">
        <v>151</v>
      </c>
      <c r="AU966" s="216" t="s">
        <v>84</v>
      </c>
      <c r="AV966" s="11" t="s">
        <v>84</v>
      </c>
      <c r="AW966" s="11" t="s">
        <v>38</v>
      </c>
      <c r="AX966" s="11" t="s">
        <v>79</v>
      </c>
      <c r="AY966" s="216" t="s">
        <v>142</v>
      </c>
    </row>
    <row r="967" spans="2:65" s="1" customFormat="1" ht="22.5" customHeight="1">
      <c r="B967" s="42"/>
      <c r="C967" s="193" t="s">
        <v>1499</v>
      </c>
      <c r="D967" s="193" t="s">
        <v>144</v>
      </c>
      <c r="E967" s="194" t="s">
        <v>1500</v>
      </c>
      <c r="F967" s="195" t="s">
        <v>1501</v>
      </c>
      <c r="G967" s="196" t="s">
        <v>182</v>
      </c>
      <c r="H967" s="197">
        <v>6</v>
      </c>
      <c r="I967" s="198"/>
      <c r="J967" s="199">
        <f>ROUND(I967*H967,2)</f>
        <v>0</v>
      </c>
      <c r="K967" s="195" t="s">
        <v>148</v>
      </c>
      <c r="L967" s="62"/>
      <c r="M967" s="200" t="s">
        <v>23</v>
      </c>
      <c r="N967" s="201" t="s">
        <v>45</v>
      </c>
      <c r="O967" s="43"/>
      <c r="P967" s="202">
        <f>O967*H967</f>
        <v>0</v>
      </c>
      <c r="Q967" s="202">
        <v>0</v>
      </c>
      <c r="R967" s="202">
        <f>Q967*H967</f>
        <v>0</v>
      </c>
      <c r="S967" s="202">
        <v>0</v>
      </c>
      <c r="T967" s="203">
        <f>S967*H967</f>
        <v>0</v>
      </c>
      <c r="AR967" s="24" t="s">
        <v>236</v>
      </c>
      <c r="AT967" s="24" t="s">
        <v>144</v>
      </c>
      <c r="AU967" s="24" t="s">
        <v>84</v>
      </c>
      <c r="AY967" s="24" t="s">
        <v>142</v>
      </c>
      <c r="BE967" s="204">
        <f>IF(N967="základní",J967,0)</f>
        <v>0</v>
      </c>
      <c r="BF967" s="204">
        <f>IF(N967="snížená",J967,0)</f>
        <v>0</v>
      </c>
      <c r="BG967" s="204">
        <f>IF(N967="zákl. přenesená",J967,0)</f>
        <v>0</v>
      </c>
      <c r="BH967" s="204">
        <f>IF(N967="sníž. přenesená",J967,0)</f>
        <v>0</v>
      </c>
      <c r="BI967" s="204">
        <f>IF(N967="nulová",J967,0)</f>
        <v>0</v>
      </c>
      <c r="BJ967" s="24" t="s">
        <v>79</v>
      </c>
      <c r="BK967" s="204">
        <f>ROUND(I967*H967,2)</f>
        <v>0</v>
      </c>
      <c r="BL967" s="24" t="s">
        <v>236</v>
      </c>
      <c r="BM967" s="24" t="s">
        <v>1502</v>
      </c>
    </row>
    <row r="968" spans="2:51" s="11" customFormat="1" ht="13.5">
      <c r="B968" s="205"/>
      <c r="C968" s="206"/>
      <c r="D968" s="230" t="s">
        <v>151</v>
      </c>
      <c r="E968" s="240" t="s">
        <v>23</v>
      </c>
      <c r="F968" s="241" t="s">
        <v>1503</v>
      </c>
      <c r="G968" s="206"/>
      <c r="H968" s="242">
        <v>6</v>
      </c>
      <c r="I968" s="211"/>
      <c r="J968" s="206"/>
      <c r="K968" s="206"/>
      <c r="L968" s="212"/>
      <c r="M968" s="213"/>
      <c r="N968" s="214"/>
      <c r="O968" s="214"/>
      <c r="P968" s="214"/>
      <c r="Q968" s="214"/>
      <c r="R968" s="214"/>
      <c r="S968" s="214"/>
      <c r="T968" s="215"/>
      <c r="AT968" s="216" t="s">
        <v>151</v>
      </c>
      <c r="AU968" s="216" t="s">
        <v>84</v>
      </c>
      <c r="AV968" s="11" t="s">
        <v>84</v>
      </c>
      <c r="AW968" s="11" t="s">
        <v>38</v>
      </c>
      <c r="AX968" s="11" t="s">
        <v>79</v>
      </c>
      <c r="AY968" s="216" t="s">
        <v>142</v>
      </c>
    </row>
    <row r="969" spans="2:65" s="1" customFormat="1" ht="22.5" customHeight="1">
      <c r="B969" s="42"/>
      <c r="C969" s="193" t="s">
        <v>1504</v>
      </c>
      <c r="D969" s="193" t="s">
        <v>144</v>
      </c>
      <c r="E969" s="194" t="s">
        <v>1505</v>
      </c>
      <c r="F969" s="195" t="s">
        <v>1506</v>
      </c>
      <c r="G969" s="196" t="s">
        <v>195</v>
      </c>
      <c r="H969" s="197">
        <v>5</v>
      </c>
      <c r="I969" s="198"/>
      <c r="J969" s="199">
        <f>ROUND(I969*H969,2)</f>
        <v>0</v>
      </c>
      <c r="K969" s="195" t="s">
        <v>148</v>
      </c>
      <c r="L969" s="62"/>
      <c r="M969" s="200" t="s">
        <v>23</v>
      </c>
      <c r="N969" s="201" t="s">
        <v>45</v>
      </c>
      <c r="O969" s="43"/>
      <c r="P969" s="202">
        <f>O969*H969</f>
        <v>0</v>
      </c>
      <c r="Q969" s="202">
        <v>0.00025</v>
      </c>
      <c r="R969" s="202">
        <f>Q969*H969</f>
        <v>0.00125</v>
      </c>
      <c r="S969" s="202">
        <v>0</v>
      </c>
      <c r="T969" s="203">
        <f>S969*H969</f>
        <v>0</v>
      </c>
      <c r="AR969" s="24" t="s">
        <v>236</v>
      </c>
      <c r="AT969" s="24" t="s">
        <v>144</v>
      </c>
      <c r="AU969" s="24" t="s">
        <v>84</v>
      </c>
      <c r="AY969" s="24" t="s">
        <v>142</v>
      </c>
      <c r="BE969" s="204">
        <f>IF(N969="základní",J969,0)</f>
        <v>0</v>
      </c>
      <c r="BF969" s="204">
        <f>IF(N969="snížená",J969,0)</f>
        <v>0</v>
      </c>
      <c r="BG969" s="204">
        <f>IF(N969="zákl. přenesená",J969,0)</f>
        <v>0</v>
      </c>
      <c r="BH969" s="204">
        <f>IF(N969="sníž. přenesená",J969,0)</f>
        <v>0</v>
      </c>
      <c r="BI969" s="204">
        <f>IF(N969="nulová",J969,0)</f>
        <v>0</v>
      </c>
      <c r="BJ969" s="24" t="s">
        <v>79</v>
      </c>
      <c r="BK969" s="204">
        <f>ROUND(I969*H969,2)</f>
        <v>0</v>
      </c>
      <c r="BL969" s="24" t="s">
        <v>236</v>
      </c>
      <c r="BM969" s="24" t="s">
        <v>1507</v>
      </c>
    </row>
    <row r="970" spans="2:51" s="11" customFormat="1" ht="13.5">
      <c r="B970" s="205"/>
      <c r="C970" s="206"/>
      <c r="D970" s="230" t="s">
        <v>151</v>
      </c>
      <c r="E970" s="240" t="s">
        <v>23</v>
      </c>
      <c r="F970" s="241" t="s">
        <v>1508</v>
      </c>
      <c r="G970" s="206"/>
      <c r="H970" s="242">
        <v>5</v>
      </c>
      <c r="I970" s="211"/>
      <c r="J970" s="206"/>
      <c r="K970" s="206"/>
      <c r="L970" s="212"/>
      <c r="M970" s="213"/>
      <c r="N970" s="214"/>
      <c r="O970" s="214"/>
      <c r="P970" s="214"/>
      <c r="Q970" s="214"/>
      <c r="R970" s="214"/>
      <c r="S970" s="214"/>
      <c r="T970" s="215"/>
      <c r="AT970" s="216" t="s">
        <v>151</v>
      </c>
      <c r="AU970" s="216" t="s">
        <v>84</v>
      </c>
      <c r="AV970" s="11" t="s">
        <v>84</v>
      </c>
      <c r="AW970" s="11" t="s">
        <v>38</v>
      </c>
      <c r="AX970" s="11" t="s">
        <v>79</v>
      </c>
      <c r="AY970" s="216" t="s">
        <v>142</v>
      </c>
    </row>
    <row r="971" spans="2:65" s="1" customFormat="1" ht="31.5" customHeight="1">
      <c r="B971" s="42"/>
      <c r="C971" s="193" t="s">
        <v>1509</v>
      </c>
      <c r="D971" s="193" t="s">
        <v>144</v>
      </c>
      <c r="E971" s="194" t="s">
        <v>1510</v>
      </c>
      <c r="F971" s="195" t="s">
        <v>1511</v>
      </c>
      <c r="G971" s="196" t="s">
        <v>182</v>
      </c>
      <c r="H971" s="197">
        <v>55</v>
      </c>
      <c r="I971" s="198"/>
      <c r="J971" s="199">
        <f>ROUND(I971*H971,2)</f>
        <v>0</v>
      </c>
      <c r="K971" s="195" t="s">
        <v>23</v>
      </c>
      <c r="L971" s="62"/>
      <c r="M971" s="200" t="s">
        <v>23</v>
      </c>
      <c r="N971" s="201" t="s">
        <v>45</v>
      </c>
      <c r="O971" s="43"/>
      <c r="P971" s="202">
        <f>O971*H971</f>
        <v>0</v>
      </c>
      <c r="Q971" s="202">
        <v>0.00349</v>
      </c>
      <c r="R971" s="202">
        <f>Q971*H971</f>
        <v>0.19195</v>
      </c>
      <c r="S971" s="202">
        <v>0</v>
      </c>
      <c r="T971" s="203">
        <f>S971*H971</f>
        <v>0</v>
      </c>
      <c r="AR971" s="24" t="s">
        <v>236</v>
      </c>
      <c r="AT971" s="24" t="s">
        <v>144</v>
      </c>
      <c r="AU971" s="24" t="s">
        <v>84</v>
      </c>
      <c r="AY971" s="24" t="s">
        <v>142</v>
      </c>
      <c r="BE971" s="204">
        <f>IF(N971="základní",J971,0)</f>
        <v>0</v>
      </c>
      <c r="BF971" s="204">
        <f>IF(N971="snížená",J971,0)</f>
        <v>0</v>
      </c>
      <c r="BG971" s="204">
        <f>IF(N971="zákl. přenesená",J971,0)</f>
        <v>0</v>
      </c>
      <c r="BH971" s="204">
        <f>IF(N971="sníž. přenesená",J971,0)</f>
        <v>0</v>
      </c>
      <c r="BI971" s="204">
        <f>IF(N971="nulová",J971,0)</f>
        <v>0</v>
      </c>
      <c r="BJ971" s="24" t="s">
        <v>79</v>
      </c>
      <c r="BK971" s="204">
        <f>ROUND(I971*H971,2)</f>
        <v>0</v>
      </c>
      <c r="BL971" s="24" t="s">
        <v>236</v>
      </c>
      <c r="BM971" s="24" t="s">
        <v>1512</v>
      </c>
    </row>
    <row r="972" spans="2:65" s="1" customFormat="1" ht="31.5" customHeight="1">
      <c r="B972" s="42"/>
      <c r="C972" s="193" t="s">
        <v>1513</v>
      </c>
      <c r="D972" s="193" t="s">
        <v>144</v>
      </c>
      <c r="E972" s="194" t="s">
        <v>1514</v>
      </c>
      <c r="F972" s="195" t="s">
        <v>1515</v>
      </c>
      <c r="G972" s="196" t="s">
        <v>182</v>
      </c>
      <c r="H972" s="197">
        <v>4</v>
      </c>
      <c r="I972" s="198"/>
      <c r="J972" s="199">
        <f>ROUND(I972*H972,2)</f>
        <v>0</v>
      </c>
      <c r="K972" s="195" t="s">
        <v>23</v>
      </c>
      <c r="L972" s="62"/>
      <c r="M972" s="200" t="s">
        <v>23</v>
      </c>
      <c r="N972" s="201" t="s">
        <v>45</v>
      </c>
      <c r="O972" s="43"/>
      <c r="P972" s="202">
        <f>O972*H972</f>
        <v>0</v>
      </c>
      <c r="Q972" s="202">
        <v>0.00269</v>
      </c>
      <c r="R972" s="202">
        <f>Q972*H972</f>
        <v>0.01076</v>
      </c>
      <c r="S972" s="202">
        <v>0</v>
      </c>
      <c r="T972" s="203">
        <f>S972*H972</f>
        <v>0</v>
      </c>
      <c r="AR972" s="24" t="s">
        <v>236</v>
      </c>
      <c r="AT972" s="24" t="s">
        <v>144</v>
      </c>
      <c r="AU972" s="24" t="s">
        <v>84</v>
      </c>
      <c r="AY972" s="24" t="s">
        <v>142</v>
      </c>
      <c r="BE972" s="204">
        <f>IF(N972="základní",J972,0)</f>
        <v>0</v>
      </c>
      <c r="BF972" s="204">
        <f>IF(N972="snížená",J972,0)</f>
        <v>0</v>
      </c>
      <c r="BG972" s="204">
        <f>IF(N972="zákl. přenesená",J972,0)</f>
        <v>0</v>
      </c>
      <c r="BH972" s="204">
        <f>IF(N972="sníž. přenesená",J972,0)</f>
        <v>0</v>
      </c>
      <c r="BI972" s="204">
        <f>IF(N972="nulová",J972,0)</f>
        <v>0</v>
      </c>
      <c r="BJ972" s="24" t="s">
        <v>79</v>
      </c>
      <c r="BK972" s="204">
        <f>ROUND(I972*H972,2)</f>
        <v>0</v>
      </c>
      <c r="BL972" s="24" t="s">
        <v>236</v>
      </c>
      <c r="BM972" s="24" t="s">
        <v>1516</v>
      </c>
    </row>
    <row r="973" spans="2:65" s="1" customFormat="1" ht="31.5" customHeight="1">
      <c r="B973" s="42"/>
      <c r="C973" s="193" t="s">
        <v>1517</v>
      </c>
      <c r="D973" s="193" t="s">
        <v>144</v>
      </c>
      <c r="E973" s="194" t="s">
        <v>1518</v>
      </c>
      <c r="F973" s="195" t="s">
        <v>1519</v>
      </c>
      <c r="G973" s="196" t="s">
        <v>195</v>
      </c>
      <c r="H973" s="197">
        <v>1</v>
      </c>
      <c r="I973" s="198"/>
      <c r="J973" s="199">
        <f>ROUND(I973*H973,2)</f>
        <v>0</v>
      </c>
      <c r="K973" s="195" t="s">
        <v>23</v>
      </c>
      <c r="L973" s="62"/>
      <c r="M973" s="200" t="s">
        <v>23</v>
      </c>
      <c r="N973" s="201" t="s">
        <v>45</v>
      </c>
      <c r="O973" s="43"/>
      <c r="P973" s="202">
        <f>O973*H973</f>
        <v>0</v>
      </c>
      <c r="Q973" s="202">
        <v>0.002</v>
      </c>
      <c r="R973" s="202">
        <f>Q973*H973</f>
        <v>0.002</v>
      </c>
      <c r="S973" s="202">
        <v>0</v>
      </c>
      <c r="T973" s="203">
        <f>S973*H973</f>
        <v>0</v>
      </c>
      <c r="AR973" s="24" t="s">
        <v>236</v>
      </c>
      <c r="AT973" s="24" t="s">
        <v>144</v>
      </c>
      <c r="AU973" s="24" t="s">
        <v>84</v>
      </c>
      <c r="AY973" s="24" t="s">
        <v>142</v>
      </c>
      <c r="BE973" s="204">
        <f>IF(N973="základní",J973,0)</f>
        <v>0</v>
      </c>
      <c r="BF973" s="204">
        <f>IF(N973="snížená",J973,0)</f>
        <v>0</v>
      </c>
      <c r="BG973" s="204">
        <f>IF(N973="zákl. přenesená",J973,0)</f>
        <v>0</v>
      </c>
      <c r="BH973" s="204">
        <f>IF(N973="sníž. přenesená",J973,0)</f>
        <v>0</v>
      </c>
      <c r="BI973" s="204">
        <f>IF(N973="nulová",J973,0)</f>
        <v>0</v>
      </c>
      <c r="BJ973" s="24" t="s">
        <v>79</v>
      </c>
      <c r="BK973" s="204">
        <f>ROUND(I973*H973,2)</f>
        <v>0</v>
      </c>
      <c r="BL973" s="24" t="s">
        <v>236</v>
      </c>
      <c r="BM973" s="24" t="s">
        <v>1520</v>
      </c>
    </row>
    <row r="974" spans="2:65" s="1" customFormat="1" ht="31.5" customHeight="1">
      <c r="B974" s="42"/>
      <c r="C974" s="193" t="s">
        <v>1521</v>
      </c>
      <c r="D974" s="193" t="s">
        <v>144</v>
      </c>
      <c r="E974" s="194" t="s">
        <v>1522</v>
      </c>
      <c r="F974" s="195" t="s">
        <v>1523</v>
      </c>
      <c r="G974" s="196" t="s">
        <v>195</v>
      </c>
      <c r="H974" s="197">
        <v>1</v>
      </c>
      <c r="I974" s="198"/>
      <c r="J974" s="199">
        <f>ROUND(I974*H974,2)</f>
        <v>0</v>
      </c>
      <c r="K974" s="195" t="s">
        <v>23</v>
      </c>
      <c r="L974" s="62"/>
      <c r="M974" s="200" t="s">
        <v>23</v>
      </c>
      <c r="N974" s="201" t="s">
        <v>45</v>
      </c>
      <c r="O974" s="43"/>
      <c r="P974" s="202">
        <f>O974*H974</f>
        <v>0</v>
      </c>
      <c r="Q974" s="202">
        <v>0.00266</v>
      </c>
      <c r="R974" s="202">
        <f>Q974*H974</f>
        <v>0.00266</v>
      </c>
      <c r="S974" s="202">
        <v>0</v>
      </c>
      <c r="T974" s="203">
        <f>S974*H974</f>
        <v>0</v>
      </c>
      <c r="AR974" s="24" t="s">
        <v>236</v>
      </c>
      <c r="AT974" s="24" t="s">
        <v>144</v>
      </c>
      <c r="AU974" s="24" t="s">
        <v>84</v>
      </c>
      <c r="AY974" s="24" t="s">
        <v>142</v>
      </c>
      <c r="BE974" s="204">
        <f>IF(N974="základní",J974,0)</f>
        <v>0</v>
      </c>
      <c r="BF974" s="204">
        <f>IF(N974="snížená",J974,0)</f>
        <v>0</v>
      </c>
      <c r="BG974" s="204">
        <f>IF(N974="zákl. přenesená",J974,0)</f>
        <v>0</v>
      </c>
      <c r="BH974" s="204">
        <f>IF(N974="sníž. přenesená",J974,0)</f>
        <v>0</v>
      </c>
      <c r="BI974" s="204">
        <f>IF(N974="nulová",J974,0)</f>
        <v>0</v>
      </c>
      <c r="BJ974" s="24" t="s">
        <v>79</v>
      </c>
      <c r="BK974" s="204">
        <f>ROUND(I974*H974,2)</f>
        <v>0</v>
      </c>
      <c r="BL974" s="24" t="s">
        <v>236</v>
      </c>
      <c r="BM974" s="24" t="s">
        <v>1524</v>
      </c>
    </row>
    <row r="975" spans="2:65" s="1" customFormat="1" ht="31.5" customHeight="1">
      <c r="B975" s="42"/>
      <c r="C975" s="193" t="s">
        <v>1525</v>
      </c>
      <c r="D975" s="193" t="s">
        <v>144</v>
      </c>
      <c r="E975" s="194" t="s">
        <v>1526</v>
      </c>
      <c r="F975" s="195" t="s">
        <v>1527</v>
      </c>
      <c r="G975" s="196" t="s">
        <v>182</v>
      </c>
      <c r="H975" s="197">
        <v>34</v>
      </c>
      <c r="I975" s="198"/>
      <c r="J975" s="199">
        <f>ROUND(I975*H975,2)</f>
        <v>0</v>
      </c>
      <c r="K975" s="195" t="s">
        <v>23</v>
      </c>
      <c r="L975" s="62"/>
      <c r="M975" s="200" t="s">
        <v>23</v>
      </c>
      <c r="N975" s="201" t="s">
        <v>45</v>
      </c>
      <c r="O975" s="43"/>
      <c r="P975" s="202">
        <f>O975*H975</f>
        <v>0</v>
      </c>
      <c r="Q975" s="202">
        <v>0.00212</v>
      </c>
      <c r="R975" s="202">
        <f>Q975*H975</f>
        <v>0.07207999999999999</v>
      </c>
      <c r="S975" s="202">
        <v>0</v>
      </c>
      <c r="T975" s="203">
        <f>S975*H975</f>
        <v>0</v>
      </c>
      <c r="AR975" s="24" t="s">
        <v>236</v>
      </c>
      <c r="AT975" s="24" t="s">
        <v>144</v>
      </c>
      <c r="AU975" s="24" t="s">
        <v>84</v>
      </c>
      <c r="AY975" s="24" t="s">
        <v>142</v>
      </c>
      <c r="BE975" s="204">
        <f>IF(N975="základní",J975,0)</f>
        <v>0</v>
      </c>
      <c r="BF975" s="204">
        <f>IF(N975="snížená",J975,0)</f>
        <v>0</v>
      </c>
      <c r="BG975" s="204">
        <f>IF(N975="zákl. přenesená",J975,0)</f>
        <v>0</v>
      </c>
      <c r="BH975" s="204">
        <f>IF(N975="sníž. přenesená",J975,0)</f>
        <v>0</v>
      </c>
      <c r="BI975" s="204">
        <f>IF(N975="nulová",J975,0)</f>
        <v>0</v>
      </c>
      <c r="BJ975" s="24" t="s">
        <v>79</v>
      </c>
      <c r="BK975" s="204">
        <f>ROUND(I975*H975,2)</f>
        <v>0</v>
      </c>
      <c r="BL975" s="24" t="s">
        <v>236</v>
      </c>
      <c r="BM975" s="24" t="s">
        <v>1528</v>
      </c>
    </row>
    <row r="976" spans="2:51" s="11" customFormat="1" ht="13.5">
      <c r="B976" s="205"/>
      <c r="C976" s="206"/>
      <c r="D976" s="230" t="s">
        <v>151</v>
      </c>
      <c r="E976" s="240" t="s">
        <v>23</v>
      </c>
      <c r="F976" s="241" t="s">
        <v>1529</v>
      </c>
      <c r="G976" s="206"/>
      <c r="H976" s="242">
        <v>34</v>
      </c>
      <c r="I976" s="211"/>
      <c r="J976" s="206"/>
      <c r="K976" s="206"/>
      <c r="L976" s="212"/>
      <c r="M976" s="213"/>
      <c r="N976" s="214"/>
      <c r="O976" s="214"/>
      <c r="P976" s="214"/>
      <c r="Q976" s="214"/>
      <c r="R976" s="214"/>
      <c r="S976" s="214"/>
      <c r="T976" s="215"/>
      <c r="AT976" s="216" t="s">
        <v>151</v>
      </c>
      <c r="AU976" s="216" t="s">
        <v>84</v>
      </c>
      <c r="AV976" s="11" t="s">
        <v>84</v>
      </c>
      <c r="AW976" s="11" t="s">
        <v>38</v>
      </c>
      <c r="AX976" s="11" t="s">
        <v>79</v>
      </c>
      <c r="AY976" s="216" t="s">
        <v>142</v>
      </c>
    </row>
    <row r="977" spans="2:65" s="1" customFormat="1" ht="31.5" customHeight="1">
      <c r="B977" s="42"/>
      <c r="C977" s="193" t="s">
        <v>1530</v>
      </c>
      <c r="D977" s="193" t="s">
        <v>144</v>
      </c>
      <c r="E977" s="194" t="s">
        <v>1531</v>
      </c>
      <c r="F977" s="195" t="s">
        <v>1532</v>
      </c>
      <c r="G977" s="196" t="s">
        <v>182</v>
      </c>
      <c r="H977" s="197">
        <v>78</v>
      </c>
      <c r="I977" s="198"/>
      <c r="J977" s="199">
        <f>ROUND(I977*H977,2)</f>
        <v>0</v>
      </c>
      <c r="K977" s="195" t="s">
        <v>148</v>
      </c>
      <c r="L977" s="62"/>
      <c r="M977" s="200" t="s">
        <v>23</v>
      </c>
      <c r="N977" s="201" t="s">
        <v>45</v>
      </c>
      <c r="O977" s="43"/>
      <c r="P977" s="202">
        <f>O977*H977</f>
        <v>0</v>
      </c>
      <c r="Q977" s="202">
        <v>0.00174</v>
      </c>
      <c r="R977" s="202">
        <f>Q977*H977</f>
        <v>0.13572</v>
      </c>
      <c r="S977" s="202">
        <v>0</v>
      </c>
      <c r="T977" s="203">
        <f>S977*H977</f>
        <v>0</v>
      </c>
      <c r="AR977" s="24" t="s">
        <v>236</v>
      </c>
      <c r="AT977" s="24" t="s">
        <v>144</v>
      </c>
      <c r="AU977" s="24" t="s">
        <v>84</v>
      </c>
      <c r="AY977" s="24" t="s">
        <v>142</v>
      </c>
      <c r="BE977" s="204">
        <f>IF(N977="základní",J977,0)</f>
        <v>0</v>
      </c>
      <c r="BF977" s="204">
        <f>IF(N977="snížená",J977,0)</f>
        <v>0</v>
      </c>
      <c r="BG977" s="204">
        <f>IF(N977="zákl. přenesená",J977,0)</f>
        <v>0</v>
      </c>
      <c r="BH977" s="204">
        <f>IF(N977="sníž. přenesená",J977,0)</f>
        <v>0</v>
      </c>
      <c r="BI977" s="204">
        <f>IF(N977="nulová",J977,0)</f>
        <v>0</v>
      </c>
      <c r="BJ977" s="24" t="s">
        <v>79</v>
      </c>
      <c r="BK977" s="204">
        <f>ROUND(I977*H977,2)</f>
        <v>0</v>
      </c>
      <c r="BL977" s="24" t="s">
        <v>236</v>
      </c>
      <c r="BM977" s="24" t="s">
        <v>1533</v>
      </c>
    </row>
    <row r="978" spans="2:65" s="1" customFormat="1" ht="31.5" customHeight="1">
      <c r="B978" s="42"/>
      <c r="C978" s="193" t="s">
        <v>1534</v>
      </c>
      <c r="D978" s="193" t="s">
        <v>144</v>
      </c>
      <c r="E978" s="194" t="s">
        <v>1535</v>
      </c>
      <c r="F978" s="195" t="s">
        <v>1536</v>
      </c>
      <c r="G978" s="196" t="s">
        <v>182</v>
      </c>
      <c r="H978" s="197">
        <v>3</v>
      </c>
      <c r="I978" s="198"/>
      <c r="J978" s="199">
        <f>ROUND(I978*H978,2)</f>
        <v>0</v>
      </c>
      <c r="K978" s="195" t="s">
        <v>148</v>
      </c>
      <c r="L978" s="62"/>
      <c r="M978" s="200" t="s">
        <v>23</v>
      </c>
      <c r="N978" s="201" t="s">
        <v>45</v>
      </c>
      <c r="O978" s="43"/>
      <c r="P978" s="202">
        <f>O978*H978</f>
        <v>0</v>
      </c>
      <c r="Q978" s="202">
        <v>0.00582</v>
      </c>
      <c r="R978" s="202">
        <f>Q978*H978</f>
        <v>0.01746</v>
      </c>
      <c r="S978" s="202">
        <v>0</v>
      </c>
      <c r="T978" s="203">
        <f>S978*H978</f>
        <v>0</v>
      </c>
      <c r="AR978" s="24" t="s">
        <v>236</v>
      </c>
      <c r="AT978" s="24" t="s">
        <v>144</v>
      </c>
      <c r="AU978" s="24" t="s">
        <v>84</v>
      </c>
      <c r="AY978" s="24" t="s">
        <v>142</v>
      </c>
      <c r="BE978" s="204">
        <f>IF(N978="základní",J978,0)</f>
        <v>0</v>
      </c>
      <c r="BF978" s="204">
        <f>IF(N978="snížená",J978,0)</f>
        <v>0</v>
      </c>
      <c r="BG978" s="204">
        <f>IF(N978="zákl. přenesená",J978,0)</f>
        <v>0</v>
      </c>
      <c r="BH978" s="204">
        <f>IF(N978="sníž. přenesená",J978,0)</f>
        <v>0</v>
      </c>
      <c r="BI978" s="204">
        <f>IF(N978="nulová",J978,0)</f>
        <v>0</v>
      </c>
      <c r="BJ978" s="24" t="s">
        <v>79</v>
      </c>
      <c r="BK978" s="204">
        <f>ROUND(I978*H978,2)</f>
        <v>0</v>
      </c>
      <c r="BL978" s="24" t="s">
        <v>236</v>
      </c>
      <c r="BM978" s="24" t="s">
        <v>1537</v>
      </c>
    </row>
    <row r="979" spans="2:65" s="1" customFormat="1" ht="31.5" customHeight="1">
      <c r="B979" s="42"/>
      <c r="C979" s="193" t="s">
        <v>1538</v>
      </c>
      <c r="D979" s="193" t="s">
        <v>144</v>
      </c>
      <c r="E979" s="194" t="s">
        <v>1539</v>
      </c>
      <c r="F979" s="195" t="s">
        <v>1540</v>
      </c>
      <c r="G979" s="196" t="s">
        <v>182</v>
      </c>
      <c r="H979" s="197">
        <v>2</v>
      </c>
      <c r="I979" s="198"/>
      <c r="J979" s="199">
        <f>ROUND(I979*H979,2)</f>
        <v>0</v>
      </c>
      <c r="K979" s="195" t="s">
        <v>148</v>
      </c>
      <c r="L979" s="62"/>
      <c r="M979" s="200" t="s">
        <v>23</v>
      </c>
      <c r="N979" s="201" t="s">
        <v>45</v>
      </c>
      <c r="O979" s="43"/>
      <c r="P979" s="202">
        <f>O979*H979</f>
        <v>0</v>
      </c>
      <c r="Q979" s="202">
        <v>0.00222</v>
      </c>
      <c r="R979" s="202">
        <f>Q979*H979</f>
        <v>0.00444</v>
      </c>
      <c r="S979" s="202">
        <v>0</v>
      </c>
      <c r="T979" s="203">
        <f>S979*H979</f>
        <v>0</v>
      </c>
      <c r="AR979" s="24" t="s">
        <v>236</v>
      </c>
      <c r="AT979" s="24" t="s">
        <v>144</v>
      </c>
      <c r="AU979" s="24" t="s">
        <v>84</v>
      </c>
      <c r="AY979" s="24" t="s">
        <v>142</v>
      </c>
      <c r="BE979" s="204">
        <f>IF(N979="základní",J979,0)</f>
        <v>0</v>
      </c>
      <c r="BF979" s="204">
        <f>IF(N979="snížená",J979,0)</f>
        <v>0</v>
      </c>
      <c r="BG979" s="204">
        <f>IF(N979="zákl. přenesená",J979,0)</f>
        <v>0</v>
      </c>
      <c r="BH979" s="204">
        <f>IF(N979="sníž. přenesená",J979,0)</f>
        <v>0</v>
      </c>
      <c r="BI979" s="204">
        <f>IF(N979="nulová",J979,0)</f>
        <v>0</v>
      </c>
      <c r="BJ979" s="24" t="s">
        <v>79</v>
      </c>
      <c r="BK979" s="204">
        <f>ROUND(I979*H979,2)</f>
        <v>0</v>
      </c>
      <c r="BL979" s="24" t="s">
        <v>236</v>
      </c>
      <c r="BM979" s="24" t="s">
        <v>1541</v>
      </c>
    </row>
    <row r="980" spans="2:65" s="1" customFormat="1" ht="31.5" customHeight="1">
      <c r="B980" s="42"/>
      <c r="C980" s="193" t="s">
        <v>1542</v>
      </c>
      <c r="D980" s="193" t="s">
        <v>144</v>
      </c>
      <c r="E980" s="194" t="s">
        <v>1543</v>
      </c>
      <c r="F980" s="195" t="s">
        <v>1544</v>
      </c>
      <c r="G980" s="196" t="s">
        <v>182</v>
      </c>
      <c r="H980" s="197">
        <v>12</v>
      </c>
      <c r="I980" s="198"/>
      <c r="J980" s="199">
        <f>ROUND(I980*H980,2)</f>
        <v>0</v>
      </c>
      <c r="K980" s="195" t="s">
        <v>148</v>
      </c>
      <c r="L980" s="62"/>
      <c r="M980" s="200" t="s">
        <v>23</v>
      </c>
      <c r="N980" s="201" t="s">
        <v>45</v>
      </c>
      <c r="O980" s="43"/>
      <c r="P980" s="202">
        <f>O980*H980</f>
        <v>0</v>
      </c>
      <c r="Q980" s="202">
        <v>0.00289</v>
      </c>
      <c r="R980" s="202">
        <f>Q980*H980</f>
        <v>0.03468</v>
      </c>
      <c r="S980" s="202">
        <v>0</v>
      </c>
      <c r="T980" s="203">
        <f>S980*H980</f>
        <v>0</v>
      </c>
      <c r="AR980" s="24" t="s">
        <v>236</v>
      </c>
      <c r="AT980" s="24" t="s">
        <v>144</v>
      </c>
      <c r="AU980" s="24" t="s">
        <v>84</v>
      </c>
      <c r="AY980" s="24" t="s">
        <v>142</v>
      </c>
      <c r="BE980" s="204">
        <f>IF(N980="základní",J980,0)</f>
        <v>0</v>
      </c>
      <c r="BF980" s="204">
        <f>IF(N980="snížená",J980,0)</f>
        <v>0</v>
      </c>
      <c r="BG980" s="204">
        <f>IF(N980="zákl. přenesená",J980,0)</f>
        <v>0</v>
      </c>
      <c r="BH980" s="204">
        <f>IF(N980="sníž. přenesená",J980,0)</f>
        <v>0</v>
      </c>
      <c r="BI980" s="204">
        <f>IF(N980="nulová",J980,0)</f>
        <v>0</v>
      </c>
      <c r="BJ980" s="24" t="s">
        <v>79</v>
      </c>
      <c r="BK980" s="204">
        <f>ROUND(I980*H980,2)</f>
        <v>0</v>
      </c>
      <c r="BL980" s="24" t="s">
        <v>236</v>
      </c>
      <c r="BM980" s="24" t="s">
        <v>1545</v>
      </c>
    </row>
    <row r="981" spans="2:65" s="1" customFormat="1" ht="22.5" customHeight="1">
      <c r="B981" s="42"/>
      <c r="C981" s="193" t="s">
        <v>1546</v>
      </c>
      <c r="D981" s="193" t="s">
        <v>144</v>
      </c>
      <c r="E981" s="194" t="s">
        <v>1547</v>
      </c>
      <c r="F981" s="195" t="s">
        <v>1548</v>
      </c>
      <c r="G981" s="196" t="s">
        <v>948</v>
      </c>
      <c r="H981" s="269"/>
      <c r="I981" s="198"/>
      <c r="J981" s="199">
        <f>ROUND(I981*H981,2)</f>
        <v>0</v>
      </c>
      <c r="K981" s="195" t="s">
        <v>148</v>
      </c>
      <c r="L981" s="62"/>
      <c r="M981" s="200" t="s">
        <v>23</v>
      </c>
      <c r="N981" s="201" t="s">
        <v>45</v>
      </c>
      <c r="O981" s="43"/>
      <c r="P981" s="202">
        <f>O981*H981</f>
        <v>0</v>
      </c>
      <c r="Q981" s="202">
        <v>0</v>
      </c>
      <c r="R981" s="202">
        <f>Q981*H981</f>
        <v>0</v>
      </c>
      <c r="S981" s="202">
        <v>0</v>
      </c>
      <c r="T981" s="203">
        <f>S981*H981</f>
        <v>0</v>
      </c>
      <c r="AR981" s="24" t="s">
        <v>236</v>
      </c>
      <c r="AT981" s="24" t="s">
        <v>144</v>
      </c>
      <c r="AU981" s="24" t="s">
        <v>84</v>
      </c>
      <c r="AY981" s="24" t="s">
        <v>142</v>
      </c>
      <c r="BE981" s="204">
        <f>IF(N981="základní",J981,0)</f>
        <v>0</v>
      </c>
      <c r="BF981" s="204">
        <f>IF(N981="snížená",J981,0)</f>
        <v>0</v>
      </c>
      <c r="BG981" s="204">
        <f>IF(N981="zákl. přenesená",J981,0)</f>
        <v>0</v>
      </c>
      <c r="BH981" s="204">
        <f>IF(N981="sníž. přenesená",J981,0)</f>
        <v>0</v>
      </c>
      <c r="BI981" s="204">
        <f>IF(N981="nulová",J981,0)</f>
        <v>0</v>
      </c>
      <c r="BJ981" s="24" t="s">
        <v>79</v>
      </c>
      <c r="BK981" s="204">
        <f>ROUND(I981*H981,2)</f>
        <v>0</v>
      </c>
      <c r="BL981" s="24" t="s">
        <v>236</v>
      </c>
      <c r="BM981" s="24" t="s">
        <v>1549</v>
      </c>
    </row>
    <row r="982" spans="2:63" s="10" customFormat="1" ht="29.85" customHeight="1">
      <c r="B982" s="176"/>
      <c r="C982" s="177"/>
      <c r="D982" s="190" t="s">
        <v>73</v>
      </c>
      <c r="E982" s="191" t="s">
        <v>1550</v>
      </c>
      <c r="F982" s="191" t="s">
        <v>1551</v>
      </c>
      <c r="G982" s="177"/>
      <c r="H982" s="177"/>
      <c r="I982" s="180"/>
      <c r="J982" s="192">
        <f>BK982</f>
        <v>0</v>
      </c>
      <c r="K982" s="177"/>
      <c r="L982" s="182"/>
      <c r="M982" s="183"/>
      <c r="N982" s="184"/>
      <c r="O982" s="184"/>
      <c r="P982" s="185">
        <f>SUM(P983:P994)</f>
        <v>0</v>
      </c>
      <c r="Q982" s="184"/>
      <c r="R982" s="185">
        <f>SUM(R983:R994)</f>
        <v>0.58693</v>
      </c>
      <c r="S982" s="184"/>
      <c r="T982" s="186">
        <f>SUM(T983:T994)</f>
        <v>0.09179999999999999</v>
      </c>
      <c r="AR982" s="187" t="s">
        <v>84</v>
      </c>
      <c r="AT982" s="188" t="s">
        <v>73</v>
      </c>
      <c r="AU982" s="188" t="s">
        <v>79</v>
      </c>
      <c r="AY982" s="187" t="s">
        <v>142</v>
      </c>
      <c r="BK982" s="189">
        <f>SUM(BK983:BK994)</f>
        <v>0</v>
      </c>
    </row>
    <row r="983" spans="2:65" s="1" customFormat="1" ht="31.5" customHeight="1">
      <c r="B983" s="42"/>
      <c r="C983" s="193" t="s">
        <v>1552</v>
      </c>
      <c r="D983" s="193" t="s">
        <v>144</v>
      </c>
      <c r="E983" s="194" t="s">
        <v>1553</v>
      </c>
      <c r="F983" s="195" t="s">
        <v>1554</v>
      </c>
      <c r="G983" s="196" t="s">
        <v>195</v>
      </c>
      <c r="H983" s="197">
        <v>18</v>
      </c>
      <c r="I983" s="198"/>
      <c r="J983" s="199">
        <f>ROUND(I983*H983,2)</f>
        <v>0</v>
      </c>
      <c r="K983" s="195" t="s">
        <v>148</v>
      </c>
      <c r="L983" s="62"/>
      <c r="M983" s="200" t="s">
        <v>23</v>
      </c>
      <c r="N983" s="201" t="s">
        <v>45</v>
      </c>
      <c r="O983" s="43"/>
      <c r="P983" s="202">
        <f>O983*H983</f>
        <v>0</v>
      </c>
      <c r="Q983" s="202">
        <v>0</v>
      </c>
      <c r="R983" s="202">
        <f>Q983*H983</f>
        <v>0</v>
      </c>
      <c r="S983" s="202">
        <v>0.005</v>
      </c>
      <c r="T983" s="203">
        <f>S983*H983</f>
        <v>0.09</v>
      </c>
      <c r="AR983" s="24" t="s">
        <v>236</v>
      </c>
      <c r="AT983" s="24" t="s">
        <v>144</v>
      </c>
      <c r="AU983" s="24" t="s">
        <v>84</v>
      </c>
      <c r="AY983" s="24" t="s">
        <v>142</v>
      </c>
      <c r="BE983" s="204">
        <f>IF(N983="základní",J983,0)</f>
        <v>0</v>
      </c>
      <c r="BF983" s="204">
        <f>IF(N983="snížená",J983,0)</f>
        <v>0</v>
      </c>
      <c r="BG983" s="204">
        <f>IF(N983="zákl. přenesená",J983,0)</f>
        <v>0</v>
      </c>
      <c r="BH983" s="204">
        <f>IF(N983="sníž. přenesená",J983,0)</f>
        <v>0</v>
      </c>
      <c r="BI983" s="204">
        <f>IF(N983="nulová",J983,0)</f>
        <v>0</v>
      </c>
      <c r="BJ983" s="24" t="s">
        <v>79</v>
      </c>
      <c r="BK983" s="204">
        <f>ROUND(I983*H983,2)</f>
        <v>0</v>
      </c>
      <c r="BL983" s="24" t="s">
        <v>236</v>
      </c>
      <c r="BM983" s="24" t="s">
        <v>1555</v>
      </c>
    </row>
    <row r="984" spans="2:65" s="1" customFormat="1" ht="22.5" customHeight="1">
      <c r="B984" s="42"/>
      <c r="C984" s="193" t="s">
        <v>1556</v>
      </c>
      <c r="D984" s="193" t="s">
        <v>144</v>
      </c>
      <c r="E984" s="194" t="s">
        <v>1557</v>
      </c>
      <c r="F984" s="195" t="s">
        <v>1558</v>
      </c>
      <c r="G984" s="196" t="s">
        <v>195</v>
      </c>
      <c r="H984" s="197">
        <v>1</v>
      </c>
      <c r="I984" s="198"/>
      <c r="J984" s="199">
        <f>ROUND(I984*H984,2)</f>
        <v>0</v>
      </c>
      <c r="K984" s="195" t="s">
        <v>148</v>
      </c>
      <c r="L984" s="62"/>
      <c r="M984" s="200" t="s">
        <v>23</v>
      </c>
      <c r="N984" s="201" t="s">
        <v>45</v>
      </c>
      <c r="O984" s="43"/>
      <c r="P984" s="202">
        <f>O984*H984</f>
        <v>0</v>
      </c>
      <c r="Q984" s="202">
        <v>0</v>
      </c>
      <c r="R984" s="202">
        <f>Q984*H984</f>
        <v>0</v>
      </c>
      <c r="S984" s="202">
        <v>0.0018</v>
      </c>
      <c r="T984" s="203">
        <f>S984*H984</f>
        <v>0.0018</v>
      </c>
      <c r="AR984" s="24" t="s">
        <v>236</v>
      </c>
      <c r="AT984" s="24" t="s">
        <v>144</v>
      </c>
      <c r="AU984" s="24" t="s">
        <v>84</v>
      </c>
      <c r="AY984" s="24" t="s">
        <v>142</v>
      </c>
      <c r="BE984" s="204">
        <f>IF(N984="základní",J984,0)</f>
        <v>0</v>
      </c>
      <c r="BF984" s="204">
        <f>IF(N984="snížená",J984,0)</f>
        <v>0</v>
      </c>
      <c r="BG984" s="204">
        <f>IF(N984="zákl. přenesená",J984,0)</f>
        <v>0</v>
      </c>
      <c r="BH984" s="204">
        <f>IF(N984="sníž. přenesená",J984,0)</f>
        <v>0</v>
      </c>
      <c r="BI984" s="204">
        <f>IF(N984="nulová",J984,0)</f>
        <v>0</v>
      </c>
      <c r="BJ984" s="24" t="s">
        <v>79</v>
      </c>
      <c r="BK984" s="204">
        <f>ROUND(I984*H984,2)</f>
        <v>0</v>
      </c>
      <c r="BL984" s="24" t="s">
        <v>236</v>
      </c>
      <c r="BM984" s="24" t="s">
        <v>1559</v>
      </c>
    </row>
    <row r="985" spans="2:51" s="11" customFormat="1" ht="13.5">
      <c r="B985" s="205"/>
      <c r="C985" s="206"/>
      <c r="D985" s="230" t="s">
        <v>151</v>
      </c>
      <c r="E985" s="240" t="s">
        <v>23</v>
      </c>
      <c r="F985" s="241" t="s">
        <v>1560</v>
      </c>
      <c r="G985" s="206"/>
      <c r="H985" s="242">
        <v>1</v>
      </c>
      <c r="I985" s="211"/>
      <c r="J985" s="206"/>
      <c r="K985" s="206"/>
      <c r="L985" s="212"/>
      <c r="M985" s="213"/>
      <c r="N985" s="214"/>
      <c r="O985" s="214"/>
      <c r="P985" s="214"/>
      <c r="Q985" s="214"/>
      <c r="R985" s="214"/>
      <c r="S985" s="214"/>
      <c r="T985" s="215"/>
      <c r="AT985" s="216" t="s">
        <v>151</v>
      </c>
      <c r="AU985" s="216" t="s">
        <v>84</v>
      </c>
      <c r="AV985" s="11" t="s">
        <v>84</v>
      </c>
      <c r="AW985" s="11" t="s">
        <v>38</v>
      </c>
      <c r="AX985" s="11" t="s">
        <v>79</v>
      </c>
      <c r="AY985" s="216" t="s">
        <v>142</v>
      </c>
    </row>
    <row r="986" spans="2:65" s="1" customFormat="1" ht="22.5" customHeight="1">
      <c r="B986" s="42"/>
      <c r="C986" s="193" t="s">
        <v>1561</v>
      </c>
      <c r="D986" s="193" t="s">
        <v>144</v>
      </c>
      <c r="E986" s="194" t="s">
        <v>1562</v>
      </c>
      <c r="F986" s="195" t="s">
        <v>1563</v>
      </c>
      <c r="G986" s="196" t="s">
        <v>195</v>
      </c>
      <c r="H986" s="197">
        <v>18</v>
      </c>
      <c r="I986" s="198"/>
      <c r="J986" s="199">
        <f>ROUND(I986*H986,2)</f>
        <v>0</v>
      </c>
      <c r="K986" s="195" t="s">
        <v>148</v>
      </c>
      <c r="L986" s="62"/>
      <c r="M986" s="200" t="s">
        <v>23</v>
      </c>
      <c r="N986" s="201" t="s">
        <v>45</v>
      </c>
      <c r="O986" s="43"/>
      <c r="P986" s="202">
        <f>O986*H986</f>
        <v>0</v>
      </c>
      <c r="Q986" s="202">
        <v>0</v>
      </c>
      <c r="R986" s="202">
        <f>Q986*H986</f>
        <v>0</v>
      </c>
      <c r="S986" s="202">
        <v>0</v>
      </c>
      <c r="T986" s="203">
        <f>S986*H986</f>
        <v>0</v>
      </c>
      <c r="AR986" s="24" t="s">
        <v>236</v>
      </c>
      <c r="AT986" s="24" t="s">
        <v>144</v>
      </c>
      <c r="AU986" s="24" t="s">
        <v>84</v>
      </c>
      <c r="AY986" s="24" t="s">
        <v>142</v>
      </c>
      <c r="BE986" s="204">
        <f>IF(N986="základní",J986,0)</f>
        <v>0</v>
      </c>
      <c r="BF986" s="204">
        <f>IF(N986="snížená",J986,0)</f>
        <v>0</v>
      </c>
      <c r="BG986" s="204">
        <f>IF(N986="zákl. přenesená",J986,0)</f>
        <v>0</v>
      </c>
      <c r="BH986" s="204">
        <f>IF(N986="sníž. přenesená",J986,0)</f>
        <v>0</v>
      </c>
      <c r="BI986" s="204">
        <f>IF(N986="nulová",J986,0)</f>
        <v>0</v>
      </c>
      <c r="BJ986" s="24" t="s">
        <v>79</v>
      </c>
      <c r="BK986" s="204">
        <f>ROUND(I986*H986,2)</f>
        <v>0</v>
      </c>
      <c r="BL986" s="24" t="s">
        <v>236</v>
      </c>
      <c r="BM986" s="24" t="s">
        <v>1564</v>
      </c>
    </row>
    <row r="987" spans="2:51" s="11" customFormat="1" ht="13.5">
      <c r="B987" s="205"/>
      <c r="C987" s="206"/>
      <c r="D987" s="230" t="s">
        <v>151</v>
      </c>
      <c r="E987" s="240" t="s">
        <v>23</v>
      </c>
      <c r="F987" s="241" t="s">
        <v>1565</v>
      </c>
      <c r="G987" s="206"/>
      <c r="H987" s="242">
        <v>18</v>
      </c>
      <c r="I987" s="211"/>
      <c r="J987" s="206"/>
      <c r="K987" s="206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151</v>
      </c>
      <c r="AU987" s="216" t="s">
        <v>84</v>
      </c>
      <c r="AV987" s="11" t="s">
        <v>84</v>
      </c>
      <c r="AW987" s="11" t="s">
        <v>38</v>
      </c>
      <c r="AX987" s="11" t="s">
        <v>79</v>
      </c>
      <c r="AY987" s="216" t="s">
        <v>142</v>
      </c>
    </row>
    <row r="988" spans="2:65" s="1" customFormat="1" ht="22.5" customHeight="1">
      <c r="B988" s="42"/>
      <c r="C988" s="254" t="s">
        <v>1566</v>
      </c>
      <c r="D988" s="254" t="s">
        <v>362</v>
      </c>
      <c r="E988" s="255" t="s">
        <v>1567</v>
      </c>
      <c r="F988" s="256" t="s">
        <v>1568</v>
      </c>
      <c r="G988" s="257" t="s">
        <v>182</v>
      </c>
      <c r="H988" s="258">
        <v>21.6</v>
      </c>
      <c r="I988" s="259"/>
      <c r="J988" s="260">
        <f>ROUND(I988*H988,2)</f>
        <v>0</v>
      </c>
      <c r="K988" s="256" t="s">
        <v>23</v>
      </c>
      <c r="L988" s="261"/>
      <c r="M988" s="262" t="s">
        <v>23</v>
      </c>
      <c r="N988" s="263" t="s">
        <v>45</v>
      </c>
      <c r="O988" s="43"/>
      <c r="P988" s="202">
        <f>O988*H988</f>
        <v>0</v>
      </c>
      <c r="Q988" s="202">
        <v>0.003</v>
      </c>
      <c r="R988" s="202">
        <f>Q988*H988</f>
        <v>0.06480000000000001</v>
      </c>
      <c r="S988" s="202">
        <v>0</v>
      </c>
      <c r="T988" s="203">
        <f>S988*H988</f>
        <v>0</v>
      </c>
      <c r="AR988" s="24" t="s">
        <v>314</v>
      </c>
      <c r="AT988" s="24" t="s">
        <v>362</v>
      </c>
      <c r="AU988" s="24" t="s">
        <v>84</v>
      </c>
      <c r="AY988" s="24" t="s">
        <v>142</v>
      </c>
      <c r="BE988" s="204">
        <f>IF(N988="základní",J988,0)</f>
        <v>0</v>
      </c>
      <c r="BF988" s="204">
        <f>IF(N988="snížená",J988,0)</f>
        <v>0</v>
      </c>
      <c r="BG988" s="204">
        <f>IF(N988="zákl. přenesená",J988,0)</f>
        <v>0</v>
      </c>
      <c r="BH988" s="204">
        <f>IF(N988="sníž. přenesená",J988,0)</f>
        <v>0</v>
      </c>
      <c r="BI988" s="204">
        <f>IF(N988="nulová",J988,0)</f>
        <v>0</v>
      </c>
      <c r="BJ988" s="24" t="s">
        <v>79</v>
      </c>
      <c r="BK988" s="204">
        <f>ROUND(I988*H988,2)</f>
        <v>0</v>
      </c>
      <c r="BL988" s="24" t="s">
        <v>236</v>
      </c>
      <c r="BM988" s="24" t="s">
        <v>1569</v>
      </c>
    </row>
    <row r="989" spans="2:51" s="11" customFormat="1" ht="13.5">
      <c r="B989" s="205"/>
      <c r="C989" s="206"/>
      <c r="D989" s="230" t="s">
        <v>151</v>
      </c>
      <c r="E989" s="240" t="s">
        <v>23</v>
      </c>
      <c r="F989" s="241" t="s">
        <v>1570</v>
      </c>
      <c r="G989" s="206"/>
      <c r="H989" s="242">
        <v>21.6</v>
      </c>
      <c r="I989" s="211"/>
      <c r="J989" s="206"/>
      <c r="K989" s="206"/>
      <c r="L989" s="212"/>
      <c r="M989" s="213"/>
      <c r="N989" s="214"/>
      <c r="O989" s="214"/>
      <c r="P989" s="214"/>
      <c r="Q989" s="214"/>
      <c r="R989" s="214"/>
      <c r="S989" s="214"/>
      <c r="T989" s="215"/>
      <c r="AT989" s="216" t="s">
        <v>151</v>
      </c>
      <c r="AU989" s="216" t="s">
        <v>84</v>
      </c>
      <c r="AV989" s="11" t="s">
        <v>84</v>
      </c>
      <c r="AW989" s="11" t="s">
        <v>38</v>
      </c>
      <c r="AX989" s="11" t="s">
        <v>79</v>
      </c>
      <c r="AY989" s="216" t="s">
        <v>142</v>
      </c>
    </row>
    <row r="990" spans="2:65" s="1" customFormat="1" ht="22.5" customHeight="1">
      <c r="B990" s="42"/>
      <c r="C990" s="254" t="s">
        <v>1571</v>
      </c>
      <c r="D990" s="254" t="s">
        <v>362</v>
      </c>
      <c r="E990" s="255" t="s">
        <v>1572</v>
      </c>
      <c r="F990" s="256" t="s">
        <v>1573</v>
      </c>
      <c r="G990" s="257" t="s">
        <v>195</v>
      </c>
      <c r="H990" s="258">
        <v>36</v>
      </c>
      <c r="I990" s="259"/>
      <c r="J990" s="260">
        <f>ROUND(I990*H990,2)</f>
        <v>0</v>
      </c>
      <c r="K990" s="256" t="s">
        <v>23</v>
      </c>
      <c r="L990" s="261"/>
      <c r="M990" s="262" t="s">
        <v>23</v>
      </c>
      <c r="N990" s="263" t="s">
        <v>45</v>
      </c>
      <c r="O990" s="43"/>
      <c r="P990" s="202">
        <f>O990*H990</f>
        <v>0</v>
      </c>
      <c r="Q990" s="202">
        <v>6E-05</v>
      </c>
      <c r="R990" s="202">
        <f>Q990*H990</f>
        <v>0.00216</v>
      </c>
      <c r="S990" s="202">
        <v>0</v>
      </c>
      <c r="T990" s="203">
        <f>S990*H990</f>
        <v>0</v>
      </c>
      <c r="AR990" s="24" t="s">
        <v>314</v>
      </c>
      <c r="AT990" s="24" t="s">
        <v>362</v>
      </c>
      <c r="AU990" s="24" t="s">
        <v>84</v>
      </c>
      <c r="AY990" s="24" t="s">
        <v>142</v>
      </c>
      <c r="BE990" s="204">
        <f>IF(N990="základní",J990,0)</f>
        <v>0</v>
      </c>
      <c r="BF990" s="204">
        <f>IF(N990="snížená",J990,0)</f>
        <v>0</v>
      </c>
      <c r="BG990" s="204">
        <f>IF(N990="zákl. přenesená",J990,0)</f>
        <v>0</v>
      </c>
      <c r="BH990" s="204">
        <f>IF(N990="sníž. přenesená",J990,0)</f>
        <v>0</v>
      </c>
      <c r="BI990" s="204">
        <f>IF(N990="nulová",J990,0)</f>
        <v>0</v>
      </c>
      <c r="BJ990" s="24" t="s">
        <v>79</v>
      </c>
      <c r="BK990" s="204">
        <f>ROUND(I990*H990,2)</f>
        <v>0</v>
      </c>
      <c r="BL990" s="24" t="s">
        <v>236</v>
      </c>
      <c r="BM990" s="24" t="s">
        <v>1574</v>
      </c>
    </row>
    <row r="991" spans="2:51" s="11" customFormat="1" ht="13.5">
      <c r="B991" s="205"/>
      <c r="C991" s="206"/>
      <c r="D991" s="230" t="s">
        <v>151</v>
      </c>
      <c r="E991" s="240" t="s">
        <v>23</v>
      </c>
      <c r="F991" s="241" t="s">
        <v>1575</v>
      </c>
      <c r="G991" s="206"/>
      <c r="H991" s="242">
        <v>36</v>
      </c>
      <c r="I991" s="211"/>
      <c r="J991" s="206"/>
      <c r="K991" s="206"/>
      <c r="L991" s="212"/>
      <c r="M991" s="213"/>
      <c r="N991" s="214"/>
      <c r="O991" s="214"/>
      <c r="P991" s="214"/>
      <c r="Q991" s="214"/>
      <c r="R991" s="214"/>
      <c r="S991" s="214"/>
      <c r="T991" s="215"/>
      <c r="AT991" s="216" t="s">
        <v>151</v>
      </c>
      <c r="AU991" s="216" t="s">
        <v>84</v>
      </c>
      <c r="AV991" s="11" t="s">
        <v>84</v>
      </c>
      <c r="AW991" s="11" t="s">
        <v>38</v>
      </c>
      <c r="AX991" s="11" t="s">
        <v>79</v>
      </c>
      <c r="AY991" s="216" t="s">
        <v>142</v>
      </c>
    </row>
    <row r="992" spans="2:65" s="1" customFormat="1" ht="44.25" customHeight="1">
      <c r="B992" s="42"/>
      <c r="C992" s="193" t="s">
        <v>1576</v>
      </c>
      <c r="D992" s="193" t="s">
        <v>144</v>
      </c>
      <c r="E992" s="194" t="s">
        <v>1577</v>
      </c>
      <c r="F992" s="195" t="s">
        <v>1578</v>
      </c>
      <c r="G992" s="196" t="s">
        <v>195</v>
      </c>
      <c r="H992" s="197">
        <v>18</v>
      </c>
      <c r="I992" s="198"/>
      <c r="J992" s="199">
        <f>ROUND(I992*H992,2)</f>
        <v>0</v>
      </c>
      <c r="K992" s="195" t="s">
        <v>148</v>
      </c>
      <c r="L992" s="62"/>
      <c r="M992" s="200" t="s">
        <v>23</v>
      </c>
      <c r="N992" s="201" t="s">
        <v>45</v>
      </c>
      <c r="O992" s="43"/>
      <c r="P992" s="202">
        <f>O992*H992</f>
        <v>0</v>
      </c>
      <c r="Q992" s="202">
        <v>0.02445</v>
      </c>
      <c r="R992" s="202">
        <f>Q992*H992</f>
        <v>0.4401</v>
      </c>
      <c r="S992" s="202">
        <v>0</v>
      </c>
      <c r="T992" s="203">
        <f>S992*H992</f>
        <v>0</v>
      </c>
      <c r="AR992" s="24" t="s">
        <v>236</v>
      </c>
      <c r="AT992" s="24" t="s">
        <v>144</v>
      </c>
      <c r="AU992" s="24" t="s">
        <v>84</v>
      </c>
      <c r="AY992" s="24" t="s">
        <v>142</v>
      </c>
      <c r="BE992" s="204">
        <f>IF(N992="základní",J992,0)</f>
        <v>0</v>
      </c>
      <c r="BF992" s="204">
        <f>IF(N992="snížená",J992,0)</f>
        <v>0</v>
      </c>
      <c r="BG992" s="204">
        <f>IF(N992="zákl. přenesená",J992,0)</f>
        <v>0</v>
      </c>
      <c r="BH992" s="204">
        <f>IF(N992="sníž. přenesená",J992,0)</f>
        <v>0</v>
      </c>
      <c r="BI992" s="204">
        <f>IF(N992="nulová",J992,0)</f>
        <v>0</v>
      </c>
      <c r="BJ992" s="24" t="s">
        <v>79</v>
      </c>
      <c r="BK992" s="204">
        <f>ROUND(I992*H992,2)</f>
        <v>0</v>
      </c>
      <c r="BL992" s="24" t="s">
        <v>236</v>
      </c>
      <c r="BM992" s="24" t="s">
        <v>1579</v>
      </c>
    </row>
    <row r="993" spans="2:65" s="1" customFormat="1" ht="44.25" customHeight="1">
      <c r="B993" s="42"/>
      <c r="C993" s="193" t="s">
        <v>1580</v>
      </c>
      <c r="D993" s="193" t="s">
        <v>144</v>
      </c>
      <c r="E993" s="194" t="s">
        <v>1581</v>
      </c>
      <c r="F993" s="195" t="s">
        <v>1582</v>
      </c>
      <c r="G993" s="196" t="s">
        <v>195</v>
      </c>
      <c r="H993" s="197">
        <v>1</v>
      </c>
      <c r="I993" s="198"/>
      <c r="J993" s="199">
        <f>ROUND(I993*H993,2)</f>
        <v>0</v>
      </c>
      <c r="K993" s="195" t="s">
        <v>23</v>
      </c>
      <c r="L993" s="62"/>
      <c r="M993" s="200" t="s">
        <v>23</v>
      </c>
      <c r="N993" s="201" t="s">
        <v>45</v>
      </c>
      <c r="O993" s="43"/>
      <c r="P993" s="202">
        <f>O993*H993</f>
        <v>0</v>
      </c>
      <c r="Q993" s="202">
        <v>0.07987</v>
      </c>
      <c r="R993" s="202">
        <f>Q993*H993</f>
        <v>0.07987</v>
      </c>
      <c r="S993" s="202">
        <v>0</v>
      </c>
      <c r="T993" s="203">
        <f>S993*H993</f>
        <v>0</v>
      </c>
      <c r="AR993" s="24" t="s">
        <v>236</v>
      </c>
      <c r="AT993" s="24" t="s">
        <v>144</v>
      </c>
      <c r="AU993" s="24" t="s">
        <v>84</v>
      </c>
      <c r="AY993" s="24" t="s">
        <v>142</v>
      </c>
      <c r="BE993" s="204">
        <f>IF(N993="základní",J993,0)</f>
        <v>0</v>
      </c>
      <c r="BF993" s="204">
        <f>IF(N993="snížená",J993,0)</f>
        <v>0</v>
      </c>
      <c r="BG993" s="204">
        <f>IF(N993="zákl. přenesená",J993,0)</f>
        <v>0</v>
      </c>
      <c r="BH993" s="204">
        <f>IF(N993="sníž. přenesená",J993,0)</f>
        <v>0</v>
      </c>
      <c r="BI993" s="204">
        <f>IF(N993="nulová",J993,0)</f>
        <v>0</v>
      </c>
      <c r="BJ993" s="24" t="s">
        <v>79</v>
      </c>
      <c r="BK993" s="204">
        <f>ROUND(I993*H993,2)</f>
        <v>0</v>
      </c>
      <c r="BL993" s="24" t="s">
        <v>236</v>
      </c>
      <c r="BM993" s="24" t="s">
        <v>1583</v>
      </c>
    </row>
    <row r="994" spans="2:65" s="1" customFormat="1" ht="22.5" customHeight="1">
      <c r="B994" s="42"/>
      <c r="C994" s="193" t="s">
        <v>1584</v>
      </c>
      <c r="D994" s="193" t="s">
        <v>144</v>
      </c>
      <c r="E994" s="194" t="s">
        <v>1585</v>
      </c>
      <c r="F994" s="195" t="s">
        <v>1586</v>
      </c>
      <c r="G994" s="196" t="s">
        <v>948</v>
      </c>
      <c r="H994" s="269"/>
      <c r="I994" s="198"/>
      <c r="J994" s="199">
        <f>ROUND(I994*H994,2)</f>
        <v>0</v>
      </c>
      <c r="K994" s="195" t="s">
        <v>148</v>
      </c>
      <c r="L994" s="62"/>
      <c r="M994" s="200" t="s">
        <v>23</v>
      </c>
      <c r="N994" s="201" t="s">
        <v>45</v>
      </c>
      <c r="O994" s="43"/>
      <c r="P994" s="202">
        <f>O994*H994</f>
        <v>0</v>
      </c>
      <c r="Q994" s="202">
        <v>0</v>
      </c>
      <c r="R994" s="202">
        <f>Q994*H994</f>
        <v>0</v>
      </c>
      <c r="S994" s="202">
        <v>0</v>
      </c>
      <c r="T994" s="203">
        <f>S994*H994</f>
        <v>0</v>
      </c>
      <c r="AR994" s="24" t="s">
        <v>236</v>
      </c>
      <c r="AT994" s="24" t="s">
        <v>144</v>
      </c>
      <c r="AU994" s="24" t="s">
        <v>84</v>
      </c>
      <c r="AY994" s="24" t="s">
        <v>142</v>
      </c>
      <c r="BE994" s="204">
        <f>IF(N994="základní",J994,0)</f>
        <v>0</v>
      </c>
      <c r="BF994" s="204">
        <f>IF(N994="snížená",J994,0)</f>
        <v>0</v>
      </c>
      <c r="BG994" s="204">
        <f>IF(N994="zákl. přenesená",J994,0)</f>
        <v>0</v>
      </c>
      <c r="BH994" s="204">
        <f>IF(N994="sníž. přenesená",J994,0)</f>
        <v>0</v>
      </c>
      <c r="BI994" s="204">
        <f>IF(N994="nulová",J994,0)</f>
        <v>0</v>
      </c>
      <c r="BJ994" s="24" t="s">
        <v>79</v>
      </c>
      <c r="BK994" s="204">
        <f>ROUND(I994*H994,2)</f>
        <v>0</v>
      </c>
      <c r="BL994" s="24" t="s">
        <v>236</v>
      </c>
      <c r="BM994" s="24" t="s">
        <v>1587</v>
      </c>
    </row>
    <row r="995" spans="2:63" s="10" customFormat="1" ht="29.85" customHeight="1">
      <c r="B995" s="176"/>
      <c r="C995" s="177"/>
      <c r="D995" s="190" t="s">
        <v>73</v>
      </c>
      <c r="E995" s="191" t="s">
        <v>1588</v>
      </c>
      <c r="F995" s="191" t="s">
        <v>1589</v>
      </c>
      <c r="G995" s="177"/>
      <c r="H995" s="177"/>
      <c r="I995" s="180"/>
      <c r="J995" s="192">
        <f>BK995</f>
        <v>0</v>
      </c>
      <c r="K995" s="177"/>
      <c r="L995" s="182"/>
      <c r="M995" s="183"/>
      <c r="N995" s="184"/>
      <c r="O995" s="184"/>
      <c r="P995" s="185">
        <f>SUM(P996:P1006)</f>
        <v>0</v>
      </c>
      <c r="Q995" s="184"/>
      <c r="R995" s="185">
        <f>SUM(R996:R1006)</f>
        <v>0.0001</v>
      </c>
      <c r="S995" s="184"/>
      <c r="T995" s="186">
        <f>SUM(T996:T1006)</f>
        <v>0.8481</v>
      </c>
      <c r="AR995" s="187" t="s">
        <v>84</v>
      </c>
      <c r="AT995" s="188" t="s">
        <v>73</v>
      </c>
      <c r="AU995" s="188" t="s">
        <v>79</v>
      </c>
      <c r="AY995" s="187" t="s">
        <v>142</v>
      </c>
      <c r="BK995" s="189">
        <f>SUM(BK996:BK1006)</f>
        <v>0</v>
      </c>
    </row>
    <row r="996" spans="2:65" s="1" customFormat="1" ht="22.5" customHeight="1">
      <c r="B996" s="42"/>
      <c r="C996" s="193" t="s">
        <v>1590</v>
      </c>
      <c r="D996" s="193" t="s">
        <v>144</v>
      </c>
      <c r="E996" s="194" t="s">
        <v>1591</v>
      </c>
      <c r="F996" s="195" t="s">
        <v>1592</v>
      </c>
      <c r="G996" s="196" t="s">
        <v>147</v>
      </c>
      <c r="H996" s="197">
        <v>56.54</v>
      </c>
      <c r="I996" s="198"/>
      <c r="J996" s="199">
        <f>ROUND(I996*H996,2)</f>
        <v>0</v>
      </c>
      <c r="K996" s="195" t="s">
        <v>23</v>
      </c>
      <c r="L996" s="62"/>
      <c r="M996" s="200" t="s">
        <v>23</v>
      </c>
      <c r="N996" s="201" t="s">
        <v>45</v>
      </c>
      <c r="O996" s="43"/>
      <c r="P996" s="202">
        <f>O996*H996</f>
        <v>0</v>
      </c>
      <c r="Q996" s="202">
        <v>0</v>
      </c>
      <c r="R996" s="202">
        <f>Q996*H996</f>
        <v>0</v>
      </c>
      <c r="S996" s="202">
        <v>0.015</v>
      </c>
      <c r="T996" s="203">
        <f>S996*H996</f>
        <v>0.8481</v>
      </c>
      <c r="AR996" s="24" t="s">
        <v>236</v>
      </c>
      <c r="AT996" s="24" t="s">
        <v>144</v>
      </c>
      <c r="AU996" s="24" t="s">
        <v>84</v>
      </c>
      <c r="AY996" s="24" t="s">
        <v>142</v>
      </c>
      <c r="BE996" s="204">
        <f>IF(N996="základní",J996,0)</f>
        <v>0</v>
      </c>
      <c r="BF996" s="204">
        <f>IF(N996="snížená",J996,0)</f>
        <v>0</v>
      </c>
      <c r="BG996" s="204">
        <f>IF(N996="zákl. přenesená",J996,0)</f>
        <v>0</v>
      </c>
      <c r="BH996" s="204">
        <f>IF(N996="sníž. přenesená",J996,0)</f>
        <v>0</v>
      </c>
      <c r="BI996" s="204">
        <f>IF(N996="nulová",J996,0)</f>
        <v>0</v>
      </c>
      <c r="BJ996" s="24" t="s">
        <v>79</v>
      </c>
      <c r="BK996" s="204">
        <f>ROUND(I996*H996,2)</f>
        <v>0</v>
      </c>
      <c r="BL996" s="24" t="s">
        <v>236</v>
      </c>
      <c r="BM996" s="24" t="s">
        <v>1593</v>
      </c>
    </row>
    <row r="997" spans="2:51" s="11" customFormat="1" ht="13.5">
      <c r="B997" s="205"/>
      <c r="C997" s="206"/>
      <c r="D997" s="230" t="s">
        <v>151</v>
      </c>
      <c r="E997" s="240" t="s">
        <v>23</v>
      </c>
      <c r="F997" s="241" t="s">
        <v>1594</v>
      </c>
      <c r="G997" s="206"/>
      <c r="H997" s="242">
        <v>56.54</v>
      </c>
      <c r="I997" s="211"/>
      <c r="J997" s="206"/>
      <c r="K997" s="206"/>
      <c r="L997" s="212"/>
      <c r="M997" s="213"/>
      <c r="N997" s="214"/>
      <c r="O997" s="214"/>
      <c r="P997" s="214"/>
      <c r="Q997" s="214"/>
      <c r="R997" s="214"/>
      <c r="S997" s="214"/>
      <c r="T997" s="215"/>
      <c r="AT997" s="216" t="s">
        <v>151</v>
      </c>
      <c r="AU997" s="216" t="s">
        <v>84</v>
      </c>
      <c r="AV997" s="11" t="s">
        <v>84</v>
      </c>
      <c r="AW997" s="11" t="s">
        <v>38</v>
      </c>
      <c r="AX997" s="11" t="s">
        <v>79</v>
      </c>
      <c r="AY997" s="216" t="s">
        <v>142</v>
      </c>
    </row>
    <row r="998" spans="2:65" s="1" customFormat="1" ht="22.5" customHeight="1">
      <c r="B998" s="42"/>
      <c r="C998" s="193" t="s">
        <v>1595</v>
      </c>
      <c r="D998" s="193" t="s">
        <v>144</v>
      </c>
      <c r="E998" s="194" t="s">
        <v>1596</v>
      </c>
      <c r="F998" s="195" t="s">
        <v>1597</v>
      </c>
      <c r="G998" s="196" t="s">
        <v>195</v>
      </c>
      <c r="H998" s="197">
        <v>1</v>
      </c>
      <c r="I998" s="198"/>
      <c r="J998" s="199">
        <f aca="true" t="shared" si="50" ref="J998:J1006">ROUND(I998*H998,2)</f>
        <v>0</v>
      </c>
      <c r="K998" s="195" t="s">
        <v>23</v>
      </c>
      <c r="L998" s="62"/>
      <c r="M998" s="200" t="s">
        <v>23</v>
      </c>
      <c r="N998" s="201" t="s">
        <v>45</v>
      </c>
      <c r="O998" s="43"/>
      <c r="P998" s="202">
        <f aca="true" t="shared" si="51" ref="P998:P1006">O998*H998</f>
        <v>0</v>
      </c>
      <c r="Q998" s="202">
        <v>0</v>
      </c>
      <c r="R998" s="202">
        <f aca="true" t="shared" si="52" ref="R998:R1006">Q998*H998</f>
        <v>0</v>
      </c>
      <c r="S998" s="202">
        <v>0</v>
      </c>
      <c r="T998" s="203">
        <f aca="true" t="shared" si="53" ref="T998:T1006">S998*H998</f>
        <v>0</v>
      </c>
      <c r="AR998" s="24" t="s">
        <v>236</v>
      </c>
      <c r="AT998" s="24" t="s">
        <v>144</v>
      </c>
      <c r="AU998" s="24" t="s">
        <v>84</v>
      </c>
      <c r="AY998" s="24" t="s">
        <v>142</v>
      </c>
      <c r="BE998" s="204">
        <f aca="true" t="shared" si="54" ref="BE998:BE1006">IF(N998="základní",J998,0)</f>
        <v>0</v>
      </c>
      <c r="BF998" s="204">
        <f aca="true" t="shared" si="55" ref="BF998:BF1006">IF(N998="snížená",J998,0)</f>
        <v>0</v>
      </c>
      <c r="BG998" s="204">
        <f aca="true" t="shared" si="56" ref="BG998:BG1006">IF(N998="zákl. přenesená",J998,0)</f>
        <v>0</v>
      </c>
      <c r="BH998" s="204">
        <f aca="true" t="shared" si="57" ref="BH998:BH1006">IF(N998="sníž. přenesená",J998,0)</f>
        <v>0</v>
      </c>
      <c r="BI998" s="204">
        <f aca="true" t="shared" si="58" ref="BI998:BI1006">IF(N998="nulová",J998,0)</f>
        <v>0</v>
      </c>
      <c r="BJ998" s="24" t="s">
        <v>79</v>
      </c>
      <c r="BK998" s="204">
        <f aca="true" t="shared" si="59" ref="BK998:BK1006">ROUND(I998*H998,2)</f>
        <v>0</v>
      </c>
      <c r="BL998" s="24" t="s">
        <v>236</v>
      </c>
      <c r="BM998" s="24" t="s">
        <v>1598</v>
      </c>
    </row>
    <row r="999" spans="2:65" s="1" customFormat="1" ht="44.25" customHeight="1">
      <c r="B999" s="42"/>
      <c r="C999" s="193" t="s">
        <v>1599</v>
      </c>
      <c r="D999" s="193" t="s">
        <v>144</v>
      </c>
      <c r="E999" s="194" t="s">
        <v>1600</v>
      </c>
      <c r="F999" s="195" t="s">
        <v>1601</v>
      </c>
      <c r="G999" s="196" t="s">
        <v>195</v>
      </c>
      <c r="H999" s="197">
        <v>23</v>
      </c>
      <c r="I999" s="198"/>
      <c r="J999" s="199">
        <f t="shared" si="50"/>
        <v>0</v>
      </c>
      <c r="K999" s="195" t="s">
        <v>23</v>
      </c>
      <c r="L999" s="62"/>
      <c r="M999" s="200" t="s">
        <v>23</v>
      </c>
      <c r="N999" s="201" t="s">
        <v>45</v>
      </c>
      <c r="O999" s="43"/>
      <c r="P999" s="202">
        <f t="shared" si="51"/>
        <v>0</v>
      </c>
      <c r="Q999" s="202">
        <v>0</v>
      </c>
      <c r="R999" s="202">
        <f t="shared" si="52"/>
        <v>0</v>
      </c>
      <c r="S999" s="202">
        <v>0</v>
      </c>
      <c r="T999" s="203">
        <f t="shared" si="53"/>
        <v>0</v>
      </c>
      <c r="AR999" s="24" t="s">
        <v>236</v>
      </c>
      <c r="AT999" s="24" t="s">
        <v>144</v>
      </c>
      <c r="AU999" s="24" t="s">
        <v>84</v>
      </c>
      <c r="AY999" s="24" t="s">
        <v>142</v>
      </c>
      <c r="BE999" s="204">
        <f t="shared" si="54"/>
        <v>0</v>
      </c>
      <c r="BF999" s="204">
        <f t="shared" si="55"/>
        <v>0</v>
      </c>
      <c r="BG999" s="204">
        <f t="shared" si="56"/>
        <v>0</v>
      </c>
      <c r="BH999" s="204">
        <f t="shared" si="57"/>
        <v>0</v>
      </c>
      <c r="BI999" s="204">
        <f t="shared" si="58"/>
        <v>0</v>
      </c>
      <c r="BJ999" s="24" t="s">
        <v>79</v>
      </c>
      <c r="BK999" s="204">
        <f t="shared" si="59"/>
        <v>0</v>
      </c>
      <c r="BL999" s="24" t="s">
        <v>236</v>
      </c>
      <c r="BM999" s="24" t="s">
        <v>1602</v>
      </c>
    </row>
    <row r="1000" spans="2:65" s="1" customFormat="1" ht="44.25" customHeight="1">
      <c r="B1000" s="42"/>
      <c r="C1000" s="193" t="s">
        <v>1603</v>
      </c>
      <c r="D1000" s="193" t="s">
        <v>144</v>
      </c>
      <c r="E1000" s="194" t="s">
        <v>1604</v>
      </c>
      <c r="F1000" s="195" t="s">
        <v>1605</v>
      </c>
      <c r="G1000" s="196" t="s">
        <v>195</v>
      </c>
      <c r="H1000" s="197">
        <v>1</v>
      </c>
      <c r="I1000" s="198"/>
      <c r="J1000" s="199">
        <f t="shared" si="50"/>
        <v>0</v>
      </c>
      <c r="K1000" s="195" t="s">
        <v>23</v>
      </c>
      <c r="L1000" s="62"/>
      <c r="M1000" s="200" t="s">
        <v>23</v>
      </c>
      <c r="N1000" s="201" t="s">
        <v>45</v>
      </c>
      <c r="O1000" s="43"/>
      <c r="P1000" s="202">
        <f t="shared" si="51"/>
        <v>0</v>
      </c>
      <c r="Q1000" s="202">
        <v>0</v>
      </c>
      <c r="R1000" s="202">
        <f t="shared" si="52"/>
        <v>0</v>
      </c>
      <c r="S1000" s="202">
        <v>0</v>
      </c>
      <c r="T1000" s="203">
        <f t="shared" si="53"/>
        <v>0</v>
      </c>
      <c r="AR1000" s="24" t="s">
        <v>236</v>
      </c>
      <c r="AT1000" s="24" t="s">
        <v>144</v>
      </c>
      <c r="AU1000" s="24" t="s">
        <v>84</v>
      </c>
      <c r="AY1000" s="24" t="s">
        <v>142</v>
      </c>
      <c r="BE1000" s="204">
        <f t="shared" si="54"/>
        <v>0</v>
      </c>
      <c r="BF1000" s="204">
        <f t="shared" si="55"/>
        <v>0</v>
      </c>
      <c r="BG1000" s="204">
        <f t="shared" si="56"/>
        <v>0</v>
      </c>
      <c r="BH1000" s="204">
        <f t="shared" si="57"/>
        <v>0</v>
      </c>
      <c r="BI1000" s="204">
        <f t="shared" si="58"/>
        <v>0</v>
      </c>
      <c r="BJ1000" s="24" t="s">
        <v>79</v>
      </c>
      <c r="BK1000" s="204">
        <f t="shared" si="59"/>
        <v>0</v>
      </c>
      <c r="BL1000" s="24" t="s">
        <v>236</v>
      </c>
      <c r="BM1000" s="24" t="s">
        <v>1606</v>
      </c>
    </row>
    <row r="1001" spans="2:65" s="1" customFormat="1" ht="44.25" customHeight="1">
      <c r="B1001" s="42"/>
      <c r="C1001" s="193" t="s">
        <v>1607</v>
      </c>
      <c r="D1001" s="193" t="s">
        <v>144</v>
      </c>
      <c r="E1001" s="194" t="s">
        <v>1608</v>
      </c>
      <c r="F1001" s="195" t="s">
        <v>1609</v>
      </c>
      <c r="G1001" s="196" t="s">
        <v>195</v>
      </c>
      <c r="H1001" s="197">
        <v>1</v>
      </c>
      <c r="I1001" s="198"/>
      <c r="J1001" s="199">
        <f t="shared" si="50"/>
        <v>0</v>
      </c>
      <c r="K1001" s="195" t="s">
        <v>23</v>
      </c>
      <c r="L1001" s="62"/>
      <c r="M1001" s="200" t="s">
        <v>23</v>
      </c>
      <c r="N1001" s="201" t="s">
        <v>45</v>
      </c>
      <c r="O1001" s="43"/>
      <c r="P1001" s="202">
        <f t="shared" si="51"/>
        <v>0</v>
      </c>
      <c r="Q1001" s="202">
        <v>0.0001</v>
      </c>
      <c r="R1001" s="202">
        <f t="shared" si="52"/>
        <v>0.0001</v>
      </c>
      <c r="S1001" s="202">
        <v>0</v>
      </c>
      <c r="T1001" s="203">
        <f t="shared" si="53"/>
        <v>0</v>
      </c>
      <c r="AR1001" s="24" t="s">
        <v>236</v>
      </c>
      <c r="AT1001" s="24" t="s">
        <v>144</v>
      </c>
      <c r="AU1001" s="24" t="s">
        <v>84</v>
      </c>
      <c r="AY1001" s="24" t="s">
        <v>142</v>
      </c>
      <c r="BE1001" s="204">
        <f t="shared" si="54"/>
        <v>0</v>
      </c>
      <c r="BF1001" s="204">
        <f t="shared" si="55"/>
        <v>0</v>
      </c>
      <c r="BG1001" s="204">
        <f t="shared" si="56"/>
        <v>0</v>
      </c>
      <c r="BH1001" s="204">
        <f t="shared" si="57"/>
        <v>0</v>
      </c>
      <c r="BI1001" s="204">
        <f t="shared" si="58"/>
        <v>0</v>
      </c>
      <c r="BJ1001" s="24" t="s">
        <v>79</v>
      </c>
      <c r="BK1001" s="204">
        <f t="shared" si="59"/>
        <v>0</v>
      </c>
      <c r="BL1001" s="24" t="s">
        <v>236</v>
      </c>
      <c r="BM1001" s="24" t="s">
        <v>1610</v>
      </c>
    </row>
    <row r="1002" spans="2:65" s="1" customFormat="1" ht="31.5" customHeight="1">
      <c r="B1002" s="42"/>
      <c r="C1002" s="193" t="s">
        <v>1611</v>
      </c>
      <c r="D1002" s="193" t="s">
        <v>144</v>
      </c>
      <c r="E1002" s="194" t="s">
        <v>1612</v>
      </c>
      <c r="F1002" s="195" t="s">
        <v>1613</v>
      </c>
      <c r="G1002" s="196" t="s">
        <v>296</v>
      </c>
      <c r="H1002" s="197">
        <v>1</v>
      </c>
      <c r="I1002" s="198"/>
      <c r="J1002" s="199">
        <f t="shared" si="50"/>
        <v>0</v>
      </c>
      <c r="K1002" s="195" t="s">
        <v>23</v>
      </c>
      <c r="L1002" s="62"/>
      <c r="M1002" s="200" t="s">
        <v>23</v>
      </c>
      <c r="N1002" s="201" t="s">
        <v>45</v>
      </c>
      <c r="O1002" s="43"/>
      <c r="P1002" s="202">
        <f t="shared" si="51"/>
        <v>0</v>
      </c>
      <c r="Q1002" s="202">
        <v>0</v>
      </c>
      <c r="R1002" s="202">
        <f t="shared" si="52"/>
        <v>0</v>
      </c>
      <c r="S1002" s="202">
        <v>0</v>
      </c>
      <c r="T1002" s="203">
        <f t="shared" si="53"/>
        <v>0</v>
      </c>
      <c r="AR1002" s="24" t="s">
        <v>236</v>
      </c>
      <c r="AT1002" s="24" t="s">
        <v>144</v>
      </c>
      <c r="AU1002" s="24" t="s">
        <v>84</v>
      </c>
      <c r="AY1002" s="24" t="s">
        <v>142</v>
      </c>
      <c r="BE1002" s="204">
        <f t="shared" si="54"/>
        <v>0</v>
      </c>
      <c r="BF1002" s="204">
        <f t="shared" si="55"/>
        <v>0</v>
      </c>
      <c r="BG1002" s="204">
        <f t="shared" si="56"/>
        <v>0</v>
      </c>
      <c r="BH1002" s="204">
        <f t="shared" si="57"/>
        <v>0</v>
      </c>
      <c r="BI1002" s="204">
        <f t="shared" si="58"/>
        <v>0</v>
      </c>
      <c r="BJ1002" s="24" t="s">
        <v>79</v>
      </c>
      <c r="BK1002" s="204">
        <f t="shared" si="59"/>
        <v>0</v>
      </c>
      <c r="BL1002" s="24" t="s">
        <v>236</v>
      </c>
      <c r="BM1002" s="24" t="s">
        <v>1614</v>
      </c>
    </row>
    <row r="1003" spans="2:65" s="1" customFormat="1" ht="31.5" customHeight="1">
      <c r="B1003" s="42"/>
      <c r="C1003" s="193" t="s">
        <v>1615</v>
      </c>
      <c r="D1003" s="193" t="s">
        <v>144</v>
      </c>
      <c r="E1003" s="194" t="s">
        <v>1616</v>
      </c>
      <c r="F1003" s="195" t="s">
        <v>1617</v>
      </c>
      <c r="G1003" s="196" t="s">
        <v>195</v>
      </c>
      <c r="H1003" s="197">
        <v>1</v>
      </c>
      <c r="I1003" s="198"/>
      <c r="J1003" s="199">
        <f t="shared" si="50"/>
        <v>0</v>
      </c>
      <c r="K1003" s="195" t="s">
        <v>23</v>
      </c>
      <c r="L1003" s="62"/>
      <c r="M1003" s="200" t="s">
        <v>23</v>
      </c>
      <c r="N1003" s="201" t="s">
        <v>45</v>
      </c>
      <c r="O1003" s="43"/>
      <c r="P1003" s="202">
        <f t="shared" si="51"/>
        <v>0</v>
      </c>
      <c r="Q1003" s="202">
        <v>0</v>
      </c>
      <c r="R1003" s="202">
        <f t="shared" si="52"/>
        <v>0</v>
      </c>
      <c r="S1003" s="202">
        <v>0</v>
      </c>
      <c r="T1003" s="203">
        <f t="shared" si="53"/>
        <v>0</v>
      </c>
      <c r="AR1003" s="24" t="s">
        <v>236</v>
      </c>
      <c r="AT1003" s="24" t="s">
        <v>144</v>
      </c>
      <c r="AU1003" s="24" t="s">
        <v>84</v>
      </c>
      <c r="AY1003" s="24" t="s">
        <v>142</v>
      </c>
      <c r="BE1003" s="204">
        <f t="shared" si="54"/>
        <v>0</v>
      </c>
      <c r="BF1003" s="204">
        <f t="shared" si="55"/>
        <v>0</v>
      </c>
      <c r="BG1003" s="204">
        <f t="shared" si="56"/>
        <v>0</v>
      </c>
      <c r="BH1003" s="204">
        <f t="shared" si="57"/>
        <v>0</v>
      </c>
      <c r="BI1003" s="204">
        <f t="shared" si="58"/>
        <v>0</v>
      </c>
      <c r="BJ1003" s="24" t="s">
        <v>79</v>
      </c>
      <c r="BK1003" s="204">
        <f t="shared" si="59"/>
        <v>0</v>
      </c>
      <c r="BL1003" s="24" t="s">
        <v>236</v>
      </c>
      <c r="BM1003" s="24" t="s">
        <v>1618</v>
      </c>
    </row>
    <row r="1004" spans="2:65" s="1" customFormat="1" ht="31.5" customHeight="1">
      <c r="B1004" s="42"/>
      <c r="C1004" s="193" t="s">
        <v>1619</v>
      </c>
      <c r="D1004" s="193" t="s">
        <v>144</v>
      </c>
      <c r="E1004" s="194" t="s">
        <v>1620</v>
      </c>
      <c r="F1004" s="195" t="s">
        <v>1621</v>
      </c>
      <c r="G1004" s="196" t="s">
        <v>195</v>
      </c>
      <c r="H1004" s="197">
        <v>1</v>
      </c>
      <c r="I1004" s="198"/>
      <c r="J1004" s="199">
        <f t="shared" si="50"/>
        <v>0</v>
      </c>
      <c r="K1004" s="195" t="s">
        <v>23</v>
      </c>
      <c r="L1004" s="62"/>
      <c r="M1004" s="200" t="s">
        <v>23</v>
      </c>
      <c r="N1004" s="201" t="s">
        <v>45</v>
      </c>
      <c r="O1004" s="43"/>
      <c r="P1004" s="202">
        <f t="shared" si="51"/>
        <v>0</v>
      </c>
      <c r="Q1004" s="202">
        <v>0</v>
      </c>
      <c r="R1004" s="202">
        <f t="shared" si="52"/>
        <v>0</v>
      </c>
      <c r="S1004" s="202">
        <v>0</v>
      </c>
      <c r="T1004" s="203">
        <f t="shared" si="53"/>
        <v>0</v>
      </c>
      <c r="AR1004" s="24" t="s">
        <v>236</v>
      </c>
      <c r="AT1004" s="24" t="s">
        <v>144</v>
      </c>
      <c r="AU1004" s="24" t="s">
        <v>84</v>
      </c>
      <c r="AY1004" s="24" t="s">
        <v>142</v>
      </c>
      <c r="BE1004" s="204">
        <f t="shared" si="54"/>
        <v>0</v>
      </c>
      <c r="BF1004" s="204">
        <f t="shared" si="55"/>
        <v>0</v>
      </c>
      <c r="BG1004" s="204">
        <f t="shared" si="56"/>
        <v>0</v>
      </c>
      <c r="BH1004" s="204">
        <f t="shared" si="57"/>
        <v>0</v>
      </c>
      <c r="BI1004" s="204">
        <f t="shared" si="58"/>
        <v>0</v>
      </c>
      <c r="BJ1004" s="24" t="s">
        <v>79</v>
      </c>
      <c r="BK1004" s="204">
        <f t="shared" si="59"/>
        <v>0</v>
      </c>
      <c r="BL1004" s="24" t="s">
        <v>236</v>
      </c>
      <c r="BM1004" s="24" t="s">
        <v>1622</v>
      </c>
    </row>
    <row r="1005" spans="2:65" s="1" customFormat="1" ht="31.5" customHeight="1">
      <c r="B1005" s="42"/>
      <c r="C1005" s="193" t="s">
        <v>1623</v>
      </c>
      <c r="D1005" s="193" t="s">
        <v>144</v>
      </c>
      <c r="E1005" s="194" t="s">
        <v>1624</v>
      </c>
      <c r="F1005" s="195" t="s">
        <v>1625</v>
      </c>
      <c r="G1005" s="196" t="s">
        <v>195</v>
      </c>
      <c r="H1005" s="197">
        <v>1</v>
      </c>
      <c r="I1005" s="198"/>
      <c r="J1005" s="199">
        <f t="shared" si="50"/>
        <v>0</v>
      </c>
      <c r="K1005" s="195" t="s">
        <v>23</v>
      </c>
      <c r="L1005" s="62"/>
      <c r="M1005" s="200" t="s">
        <v>23</v>
      </c>
      <c r="N1005" s="201" t="s">
        <v>45</v>
      </c>
      <c r="O1005" s="43"/>
      <c r="P1005" s="202">
        <f t="shared" si="51"/>
        <v>0</v>
      </c>
      <c r="Q1005" s="202">
        <v>0</v>
      </c>
      <c r="R1005" s="202">
        <f t="shared" si="52"/>
        <v>0</v>
      </c>
      <c r="S1005" s="202">
        <v>0</v>
      </c>
      <c r="T1005" s="203">
        <f t="shared" si="53"/>
        <v>0</v>
      </c>
      <c r="AR1005" s="24" t="s">
        <v>236</v>
      </c>
      <c r="AT1005" s="24" t="s">
        <v>144</v>
      </c>
      <c r="AU1005" s="24" t="s">
        <v>84</v>
      </c>
      <c r="AY1005" s="24" t="s">
        <v>142</v>
      </c>
      <c r="BE1005" s="204">
        <f t="shared" si="54"/>
        <v>0</v>
      </c>
      <c r="BF1005" s="204">
        <f t="shared" si="55"/>
        <v>0</v>
      </c>
      <c r="BG1005" s="204">
        <f t="shared" si="56"/>
        <v>0</v>
      </c>
      <c r="BH1005" s="204">
        <f t="shared" si="57"/>
        <v>0</v>
      </c>
      <c r="BI1005" s="204">
        <f t="shared" si="58"/>
        <v>0</v>
      </c>
      <c r="BJ1005" s="24" t="s">
        <v>79</v>
      </c>
      <c r="BK1005" s="204">
        <f t="shared" si="59"/>
        <v>0</v>
      </c>
      <c r="BL1005" s="24" t="s">
        <v>236</v>
      </c>
      <c r="BM1005" s="24" t="s">
        <v>1626</v>
      </c>
    </row>
    <row r="1006" spans="2:65" s="1" customFormat="1" ht="22.5" customHeight="1">
      <c r="B1006" s="42"/>
      <c r="C1006" s="193" t="s">
        <v>1627</v>
      </c>
      <c r="D1006" s="193" t="s">
        <v>144</v>
      </c>
      <c r="E1006" s="194" t="s">
        <v>1628</v>
      </c>
      <c r="F1006" s="195" t="s">
        <v>1629</v>
      </c>
      <c r="G1006" s="196" t="s">
        <v>948</v>
      </c>
      <c r="H1006" s="269"/>
      <c r="I1006" s="198"/>
      <c r="J1006" s="199">
        <f t="shared" si="50"/>
        <v>0</v>
      </c>
      <c r="K1006" s="195" t="s">
        <v>148</v>
      </c>
      <c r="L1006" s="62"/>
      <c r="M1006" s="200" t="s">
        <v>23</v>
      </c>
      <c r="N1006" s="201" t="s">
        <v>45</v>
      </c>
      <c r="O1006" s="43"/>
      <c r="P1006" s="202">
        <f t="shared" si="51"/>
        <v>0</v>
      </c>
      <c r="Q1006" s="202">
        <v>0</v>
      </c>
      <c r="R1006" s="202">
        <f t="shared" si="52"/>
        <v>0</v>
      </c>
      <c r="S1006" s="202">
        <v>0</v>
      </c>
      <c r="T1006" s="203">
        <f t="shared" si="53"/>
        <v>0</v>
      </c>
      <c r="AR1006" s="24" t="s">
        <v>236</v>
      </c>
      <c r="AT1006" s="24" t="s">
        <v>144</v>
      </c>
      <c r="AU1006" s="24" t="s">
        <v>84</v>
      </c>
      <c r="AY1006" s="24" t="s">
        <v>142</v>
      </c>
      <c r="BE1006" s="204">
        <f t="shared" si="54"/>
        <v>0</v>
      </c>
      <c r="BF1006" s="204">
        <f t="shared" si="55"/>
        <v>0</v>
      </c>
      <c r="BG1006" s="204">
        <f t="shared" si="56"/>
        <v>0</v>
      </c>
      <c r="BH1006" s="204">
        <f t="shared" si="57"/>
        <v>0</v>
      </c>
      <c r="BI1006" s="204">
        <f t="shared" si="58"/>
        <v>0</v>
      </c>
      <c r="BJ1006" s="24" t="s">
        <v>79</v>
      </c>
      <c r="BK1006" s="204">
        <f t="shared" si="59"/>
        <v>0</v>
      </c>
      <c r="BL1006" s="24" t="s">
        <v>236</v>
      </c>
      <c r="BM1006" s="24" t="s">
        <v>1630</v>
      </c>
    </row>
    <row r="1007" spans="2:63" s="10" customFormat="1" ht="29.85" customHeight="1">
      <c r="B1007" s="176"/>
      <c r="C1007" s="177"/>
      <c r="D1007" s="190" t="s">
        <v>73</v>
      </c>
      <c r="E1007" s="191" t="s">
        <v>1631</v>
      </c>
      <c r="F1007" s="191" t="s">
        <v>1632</v>
      </c>
      <c r="G1007" s="177"/>
      <c r="H1007" s="177"/>
      <c r="I1007" s="180"/>
      <c r="J1007" s="192">
        <f>BK1007</f>
        <v>0</v>
      </c>
      <c r="K1007" s="177"/>
      <c r="L1007" s="182"/>
      <c r="M1007" s="183"/>
      <c r="N1007" s="184"/>
      <c r="O1007" s="184"/>
      <c r="P1007" s="185">
        <f>SUM(P1008:P1056)</f>
        <v>0</v>
      </c>
      <c r="Q1007" s="184"/>
      <c r="R1007" s="185">
        <f>SUM(R1008:R1056)</f>
        <v>0.17327050000000002</v>
      </c>
      <c r="S1007" s="184"/>
      <c r="T1007" s="186">
        <f>SUM(T1008:T1056)</f>
        <v>0.22600499999999998</v>
      </c>
      <c r="AR1007" s="187" t="s">
        <v>84</v>
      </c>
      <c r="AT1007" s="188" t="s">
        <v>73</v>
      </c>
      <c r="AU1007" s="188" t="s">
        <v>79</v>
      </c>
      <c r="AY1007" s="187" t="s">
        <v>142</v>
      </c>
      <c r="BK1007" s="189">
        <f>SUM(BK1008:BK1056)</f>
        <v>0</v>
      </c>
    </row>
    <row r="1008" spans="2:65" s="1" customFormat="1" ht="22.5" customHeight="1">
      <c r="B1008" s="42"/>
      <c r="C1008" s="193" t="s">
        <v>1633</v>
      </c>
      <c r="D1008" s="193" t="s">
        <v>144</v>
      </c>
      <c r="E1008" s="194" t="s">
        <v>1634</v>
      </c>
      <c r="F1008" s="195" t="s">
        <v>1635</v>
      </c>
      <c r="G1008" s="196" t="s">
        <v>182</v>
      </c>
      <c r="H1008" s="197">
        <v>753.35</v>
      </c>
      <c r="I1008" s="198"/>
      <c r="J1008" s="199">
        <f>ROUND(I1008*H1008,2)</f>
        <v>0</v>
      </c>
      <c r="K1008" s="195" t="s">
        <v>148</v>
      </c>
      <c r="L1008" s="62"/>
      <c r="M1008" s="200" t="s">
        <v>23</v>
      </c>
      <c r="N1008" s="201" t="s">
        <v>45</v>
      </c>
      <c r="O1008" s="43"/>
      <c r="P1008" s="202">
        <f>O1008*H1008</f>
        <v>0</v>
      </c>
      <c r="Q1008" s="202">
        <v>0</v>
      </c>
      <c r="R1008" s="202">
        <f>Q1008*H1008</f>
        <v>0</v>
      </c>
      <c r="S1008" s="202">
        <v>0.0003</v>
      </c>
      <c r="T1008" s="203">
        <f>S1008*H1008</f>
        <v>0.22600499999999998</v>
      </c>
      <c r="AR1008" s="24" t="s">
        <v>236</v>
      </c>
      <c r="AT1008" s="24" t="s">
        <v>144</v>
      </c>
      <c r="AU1008" s="24" t="s">
        <v>84</v>
      </c>
      <c r="AY1008" s="24" t="s">
        <v>142</v>
      </c>
      <c r="BE1008" s="204">
        <f>IF(N1008="základní",J1008,0)</f>
        <v>0</v>
      </c>
      <c r="BF1008" s="204">
        <f>IF(N1008="snížená",J1008,0)</f>
        <v>0</v>
      </c>
      <c r="BG1008" s="204">
        <f>IF(N1008="zákl. přenesená",J1008,0)</f>
        <v>0</v>
      </c>
      <c r="BH1008" s="204">
        <f>IF(N1008="sníž. přenesená",J1008,0)</f>
        <v>0</v>
      </c>
      <c r="BI1008" s="204">
        <f>IF(N1008="nulová",J1008,0)</f>
        <v>0</v>
      </c>
      <c r="BJ1008" s="24" t="s">
        <v>79</v>
      </c>
      <c r="BK1008" s="204">
        <f>ROUND(I1008*H1008,2)</f>
        <v>0</v>
      </c>
      <c r="BL1008" s="24" t="s">
        <v>236</v>
      </c>
      <c r="BM1008" s="24" t="s">
        <v>1636</v>
      </c>
    </row>
    <row r="1009" spans="2:51" s="14" customFormat="1" ht="13.5">
      <c r="B1009" s="243"/>
      <c r="C1009" s="244"/>
      <c r="D1009" s="207" t="s">
        <v>151</v>
      </c>
      <c r="E1009" s="245" t="s">
        <v>23</v>
      </c>
      <c r="F1009" s="246" t="s">
        <v>318</v>
      </c>
      <c r="G1009" s="244"/>
      <c r="H1009" s="247" t="s">
        <v>23</v>
      </c>
      <c r="I1009" s="248"/>
      <c r="J1009" s="244"/>
      <c r="K1009" s="244"/>
      <c r="L1009" s="249"/>
      <c r="M1009" s="250"/>
      <c r="N1009" s="251"/>
      <c r="O1009" s="251"/>
      <c r="P1009" s="251"/>
      <c r="Q1009" s="251"/>
      <c r="R1009" s="251"/>
      <c r="S1009" s="251"/>
      <c r="T1009" s="252"/>
      <c r="AT1009" s="253" t="s">
        <v>151</v>
      </c>
      <c r="AU1009" s="253" t="s">
        <v>84</v>
      </c>
      <c r="AV1009" s="14" t="s">
        <v>79</v>
      </c>
      <c r="AW1009" s="14" t="s">
        <v>38</v>
      </c>
      <c r="AX1009" s="14" t="s">
        <v>74</v>
      </c>
      <c r="AY1009" s="253" t="s">
        <v>142</v>
      </c>
    </row>
    <row r="1010" spans="2:51" s="11" customFormat="1" ht="13.5">
      <c r="B1010" s="205"/>
      <c r="C1010" s="206"/>
      <c r="D1010" s="207" t="s">
        <v>151</v>
      </c>
      <c r="E1010" s="208" t="s">
        <v>23</v>
      </c>
      <c r="F1010" s="209" t="s">
        <v>1637</v>
      </c>
      <c r="G1010" s="206"/>
      <c r="H1010" s="210">
        <v>14.7</v>
      </c>
      <c r="I1010" s="211"/>
      <c r="J1010" s="206"/>
      <c r="K1010" s="206"/>
      <c r="L1010" s="212"/>
      <c r="M1010" s="213"/>
      <c r="N1010" s="214"/>
      <c r="O1010" s="214"/>
      <c r="P1010" s="214"/>
      <c r="Q1010" s="214"/>
      <c r="R1010" s="214"/>
      <c r="S1010" s="214"/>
      <c r="T1010" s="215"/>
      <c r="AT1010" s="216" t="s">
        <v>151</v>
      </c>
      <c r="AU1010" s="216" t="s">
        <v>84</v>
      </c>
      <c r="AV1010" s="11" t="s">
        <v>84</v>
      </c>
      <c r="AW1010" s="11" t="s">
        <v>38</v>
      </c>
      <c r="AX1010" s="11" t="s">
        <v>74</v>
      </c>
      <c r="AY1010" s="216" t="s">
        <v>142</v>
      </c>
    </row>
    <row r="1011" spans="2:51" s="11" customFormat="1" ht="13.5">
      <c r="B1011" s="205"/>
      <c r="C1011" s="206"/>
      <c r="D1011" s="207" t="s">
        <v>151</v>
      </c>
      <c r="E1011" s="208" t="s">
        <v>23</v>
      </c>
      <c r="F1011" s="209" t="s">
        <v>1638</v>
      </c>
      <c r="G1011" s="206"/>
      <c r="H1011" s="210">
        <v>155.8</v>
      </c>
      <c r="I1011" s="211"/>
      <c r="J1011" s="206"/>
      <c r="K1011" s="206"/>
      <c r="L1011" s="212"/>
      <c r="M1011" s="213"/>
      <c r="N1011" s="214"/>
      <c r="O1011" s="214"/>
      <c r="P1011" s="214"/>
      <c r="Q1011" s="214"/>
      <c r="R1011" s="214"/>
      <c r="S1011" s="214"/>
      <c r="T1011" s="215"/>
      <c r="AT1011" s="216" t="s">
        <v>151</v>
      </c>
      <c r="AU1011" s="216" t="s">
        <v>84</v>
      </c>
      <c r="AV1011" s="11" t="s">
        <v>84</v>
      </c>
      <c r="AW1011" s="11" t="s">
        <v>38</v>
      </c>
      <c r="AX1011" s="11" t="s">
        <v>74</v>
      </c>
      <c r="AY1011" s="216" t="s">
        <v>142</v>
      </c>
    </row>
    <row r="1012" spans="2:51" s="11" customFormat="1" ht="13.5">
      <c r="B1012" s="205"/>
      <c r="C1012" s="206"/>
      <c r="D1012" s="207" t="s">
        <v>151</v>
      </c>
      <c r="E1012" s="208" t="s">
        <v>23</v>
      </c>
      <c r="F1012" s="209" t="s">
        <v>1639</v>
      </c>
      <c r="G1012" s="206"/>
      <c r="H1012" s="210">
        <v>14.7</v>
      </c>
      <c r="I1012" s="211"/>
      <c r="J1012" s="206"/>
      <c r="K1012" s="206"/>
      <c r="L1012" s="212"/>
      <c r="M1012" s="213"/>
      <c r="N1012" s="214"/>
      <c r="O1012" s="214"/>
      <c r="P1012" s="214"/>
      <c r="Q1012" s="214"/>
      <c r="R1012" s="214"/>
      <c r="S1012" s="214"/>
      <c r="T1012" s="215"/>
      <c r="AT1012" s="216" t="s">
        <v>151</v>
      </c>
      <c r="AU1012" s="216" t="s">
        <v>84</v>
      </c>
      <c r="AV1012" s="11" t="s">
        <v>84</v>
      </c>
      <c r="AW1012" s="11" t="s">
        <v>38</v>
      </c>
      <c r="AX1012" s="11" t="s">
        <v>74</v>
      </c>
      <c r="AY1012" s="216" t="s">
        <v>142</v>
      </c>
    </row>
    <row r="1013" spans="2:51" s="11" customFormat="1" ht="13.5">
      <c r="B1013" s="205"/>
      <c r="C1013" s="206"/>
      <c r="D1013" s="207" t="s">
        <v>151</v>
      </c>
      <c r="E1013" s="208" t="s">
        <v>23</v>
      </c>
      <c r="F1013" s="209" t="s">
        <v>1640</v>
      </c>
      <c r="G1013" s="206"/>
      <c r="H1013" s="210">
        <v>-24.8</v>
      </c>
      <c r="I1013" s="211"/>
      <c r="J1013" s="206"/>
      <c r="K1013" s="206"/>
      <c r="L1013" s="212"/>
      <c r="M1013" s="213"/>
      <c r="N1013" s="214"/>
      <c r="O1013" s="214"/>
      <c r="P1013" s="214"/>
      <c r="Q1013" s="214"/>
      <c r="R1013" s="214"/>
      <c r="S1013" s="214"/>
      <c r="T1013" s="215"/>
      <c r="AT1013" s="216" t="s">
        <v>151</v>
      </c>
      <c r="AU1013" s="216" t="s">
        <v>84</v>
      </c>
      <c r="AV1013" s="11" t="s">
        <v>84</v>
      </c>
      <c r="AW1013" s="11" t="s">
        <v>38</v>
      </c>
      <c r="AX1013" s="11" t="s">
        <v>74</v>
      </c>
      <c r="AY1013" s="216" t="s">
        <v>142</v>
      </c>
    </row>
    <row r="1014" spans="2:51" s="11" customFormat="1" ht="13.5">
      <c r="B1014" s="205"/>
      <c r="C1014" s="206"/>
      <c r="D1014" s="207" t="s">
        <v>151</v>
      </c>
      <c r="E1014" s="208" t="s">
        <v>23</v>
      </c>
      <c r="F1014" s="209" t="s">
        <v>1641</v>
      </c>
      <c r="G1014" s="206"/>
      <c r="H1014" s="210">
        <v>43.8</v>
      </c>
      <c r="I1014" s="211"/>
      <c r="J1014" s="206"/>
      <c r="K1014" s="206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151</v>
      </c>
      <c r="AU1014" s="216" t="s">
        <v>84</v>
      </c>
      <c r="AV1014" s="11" t="s">
        <v>84</v>
      </c>
      <c r="AW1014" s="11" t="s">
        <v>38</v>
      </c>
      <c r="AX1014" s="11" t="s">
        <v>74</v>
      </c>
      <c r="AY1014" s="216" t="s">
        <v>142</v>
      </c>
    </row>
    <row r="1015" spans="2:51" s="11" customFormat="1" ht="13.5">
      <c r="B1015" s="205"/>
      <c r="C1015" s="206"/>
      <c r="D1015" s="207" t="s">
        <v>151</v>
      </c>
      <c r="E1015" s="208" t="s">
        <v>23</v>
      </c>
      <c r="F1015" s="209" t="s">
        <v>1642</v>
      </c>
      <c r="G1015" s="206"/>
      <c r="H1015" s="210">
        <v>14.7</v>
      </c>
      <c r="I1015" s="211"/>
      <c r="J1015" s="206"/>
      <c r="K1015" s="206"/>
      <c r="L1015" s="212"/>
      <c r="M1015" s="213"/>
      <c r="N1015" s="214"/>
      <c r="O1015" s="214"/>
      <c r="P1015" s="214"/>
      <c r="Q1015" s="214"/>
      <c r="R1015" s="214"/>
      <c r="S1015" s="214"/>
      <c r="T1015" s="215"/>
      <c r="AT1015" s="216" t="s">
        <v>151</v>
      </c>
      <c r="AU1015" s="216" t="s">
        <v>84</v>
      </c>
      <c r="AV1015" s="11" t="s">
        <v>84</v>
      </c>
      <c r="AW1015" s="11" t="s">
        <v>38</v>
      </c>
      <c r="AX1015" s="11" t="s">
        <v>74</v>
      </c>
      <c r="AY1015" s="216" t="s">
        <v>142</v>
      </c>
    </row>
    <row r="1016" spans="2:51" s="11" customFormat="1" ht="13.5">
      <c r="B1016" s="205"/>
      <c r="C1016" s="206"/>
      <c r="D1016" s="207" t="s">
        <v>151</v>
      </c>
      <c r="E1016" s="208" t="s">
        <v>23</v>
      </c>
      <c r="F1016" s="209" t="s">
        <v>1643</v>
      </c>
      <c r="G1016" s="206"/>
      <c r="H1016" s="210">
        <v>43.8</v>
      </c>
      <c r="I1016" s="211"/>
      <c r="J1016" s="206"/>
      <c r="K1016" s="206"/>
      <c r="L1016" s="212"/>
      <c r="M1016" s="213"/>
      <c r="N1016" s="214"/>
      <c r="O1016" s="214"/>
      <c r="P1016" s="214"/>
      <c r="Q1016" s="214"/>
      <c r="R1016" s="214"/>
      <c r="S1016" s="214"/>
      <c r="T1016" s="215"/>
      <c r="AT1016" s="216" t="s">
        <v>151</v>
      </c>
      <c r="AU1016" s="216" t="s">
        <v>84</v>
      </c>
      <c r="AV1016" s="11" t="s">
        <v>84</v>
      </c>
      <c r="AW1016" s="11" t="s">
        <v>38</v>
      </c>
      <c r="AX1016" s="11" t="s">
        <v>74</v>
      </c>
      <c r="AY1016" s="216" t="s">
        <v>142</v>
      </c>
    </row>
    <row r="1017" spans="2:51" s="11" customFormat="1" ht="13.5">
      <c r="B1017" s="205"/>
      <c r="C1017" s="206"/>
      <c r="D1017" s="207" t="s">
        <v>151</v>
      </c>
      <c r="E1017" s="208" t="s">
        <v>23</v>
      </c>
      <c r="F1017" s="209" t="s">
        <v>1644</v>
      </c>
      <c r="G1017" s="206"/>
      <c r="H1017" s="210">
        <v>20.7</v>
      </c>
      <c r="I1017" s="211"/>
      <c r="J1017" s="206"/>
      <c r="K1017" s="206"/>
      <c r="L1017" s="212"/>
      <c r="M1017" s="213"/>
      <c r="N1017" s="214"/>
      <c r="O1017" s="214"/>
      <c r="P1017" s="214"/>
      <c r="Q1017" s="214"/>
      <c r="R1017" s="214"/>
      <c r="S1017" s="214"/>
      <c r="T1017" s="215"/>
      <c r="AT1017" s="216" t="s">
        <v>151</v>
      </c>
      <c r="AU1017" s="216" t="s">
        <v>84</v>
      </c>
      <c r="AV1017" s="11" t="s">
        <v>84</v>
      </c>
      <c r="AW1017" s="11" t="s">
        <v>38</v>
      </c>
      <c r="AX1017" s="11" t="s">
        <v>74</v>
      </c>
      <c r="AY1017" s="216" t="s">
        <v>142</v>
      </c>
    </row>
    <row r="1018" spans="2:51" s="11" customFormat="1" ht="13.5">
      <c r="B1018" s="205"/>
      <c r="C1018" s="206"/>
      <c r="D1018" s="207" t="s">
        <v>151</v>
      </c>
      <c r="E1018" s="208" t="s">
        <v>23</v>
      </c>
      <c r="F1018" s="209" t="s">
        <v>1645</v>
      </c>
      <c r="G1018" s="206"/>
      <c r="H1018" s="210">
        <v>62.28</v>
      </c>
      <c r="I1018" s="211"/>
      <c r="J1018" s="206"/>
      <c r="K1018" s="206"/>
      <c r="L1018" s="212"/>
      <c r="M1018" s="213"/>
      <c r="N1018" s="214"/>
      <c r="O1018" s="214"/>
      <c r="P1018" s="214"/>
      <c r="Q1018" s="214"/>
      <c r="R1018" s="214"/>
      <c r="S1018" s="214"/>
      <c r="T1018" s="215"/>
      <c r="AT1018" s="216" t="s">
        <v>151</v>
      </c>
      <c r="AU1018" s="216" t="s">
        <v>84</v>
      </c>
      <c r="AV1018" s="11" t="s">
        <v>84</v>
      </c>
      <c r="AW1018" s="11" t="s">
        <v>38</v>
      </c>
      <c r="AX1018" s="11" t="s">
        <v>74</v>
      </c>
      <c r="AY1018" s="216" t="s">
        <v>142</v>
      </c>
    </row>
    <row r="1019" spans="2:51" s="11" customFormat="1" ht="13.5">
      <c r="B1019" s="205"/>
      <c r="C1019" s="206"/>
      <c r="D1019" s="207" t="s">
        <v>151</v>
      </c>
      <c r="E1019" s="208" t="s">
        <v>23</v>
      </c>
      <c r="F1019" s="209" t="s">
        <v>1646</v>
      </c>
      <c r="G1019" s="206"/>
      <c r="H1019" s="210">
        <v>17.49</v>
      </c>
      <c r="I1019" s="211"/>
      <c r="J1019" s="206"/>
      <c r="K1019" s="206"/>
      <c r="L1019" s="212"/>
      <c r="M1019" s="213"/>
      <c r="N1019" s="214"/>
      <c r="O1019" s="214"/>
      <c r="P1019" s="214"/>
      <c r="Q1019" s="214"/>
      <c r="R1019" s="214"/>
      <c r="S1019" s="214"/>
      <c r="T1019" s="215"/>
      <c r="AT1019" s="216" t="s">
        <v>151</v>
      </c>
      <c r="AU1019" s="216" t="s">
        <v>84</v>
      </c>
      <c r="AV1019" s="11" t="s">
        <v>84</v>
      </c>
      <c r="AW1019" s="11" t="s">
        <v>38</v>
      </c>
      <c r="AX1019" s="11" t="s">
        <v>74</v>
      </c>
      <c r="AY1019" s="216" t="s">
        <v>142</v>
      </c>
    </row>
    <row r="1020" spans="2:51" s="14" customFormat="1" ht="13.5">
      <c r="B1020" s="243"/>
      <c r="C1020" s="244"/>
      <c r="D1020" s="207" t="s">
        <v>151</v>
      </c>
      <c r="E1020" s="245" t="s">
        <v>23</v>
      </c>
      <c r="F1020" s="246" t="s">
        <v>329</v>
      </c>
      <c r="G1020" s="244"/>
      <c r="H1020" s="247" t="s">
        <v>23</v>
      </c>
      <c r="I1020" s="248"/>
      <c r="J1020" s="244"/>
      <c r="K1020" s="244"/>
      <c r="L1020" s="249"/>
      <c r="M1020" s="250"/>
      <c r="N1020" s="251"/>
      <c r="O1020" s="251"/>
      <c r="P1020" s="251"/>
      <c r="Q1020" s="251"/>
      <c r="R1020" s="251"/>
      <c r="S1020" s="251"/>
      <c r="T1020" s="252"/>
      <c r="AT1020" s="253" t="s">
        <v>151</v>
      </c>
      <c r="AU1020" s="253" t="s">
        <v>84</v>
      </c>
      <c r="AV1020" s="14" t="s">
        <v>79</v>
      </c>
      <c r="AW1020" s="14" t="s">
        <v>38</v>
      </c>
      <c r="AX1020" s="14" t="s">
        <v>74</v>
      </c>
      <c r="AY1020" s="253" t="s">
        <v>142</v>
      </c>
    </row>
    <row r="1021" spans="2:51" s="11" customFormat="1" ht="13.5">
      <c r="B1021" s="205"/>
      <c r="C1021" s="206"/>
      <c r="D1021" s="207" t="s">
        <v>151</v>
      </c>
      <c r="E1021" s="208" t="s">
        <v>23</v>
      </c>
      <c r="F1021" s="209" t="s">
        <v>1647</v>
      </c>
      <c r="G1021" s="206"/>
      <c r="H1021" s="210">
        <v>14.7</v>
      </c>
      <c r="I1021" s="211"/>
      <c r="J1021" s="206"/>
      <c r="K1021" s="206"/>
      <c r="L1021" s="212"/>
      <c r="M1021" s="213"/>
      <c r="N1021" s="214"/>
      <c r="O1021" s="214"/>
      <c r="P1021" s="214"/>
      <c r="Q1021" s="214"/>
      <c r="R1021" s="214"/>
      <c r="S1021" s="214"/>
      <c r="T1021" s="215"/>
      <c r="AT1021" s="216" t="s">
        <v>151</v>
      </c>
      <c r="AU1021" s="216" t="s">
        <v>84</v>
      </c>
      <c r="AV1021" s="11" t="s">
        <v>84</v>
      </c>
      <c r="AW1021" s="11" t="s">
        <v>38</v>
      </c>
      <c r="AX1021" s="11" t="s">
        <v>74</v>
      </c>
      <c r="AY1021" s="216" t="s">
        <v>142</v>
      </c>
    </row>
    <row r="1022" spans="2:51" s="11" customFormat="1" ht="13.5">
      <c r="B1022" s="205"/>
      <c r="C1022" s="206"/>
      <c r="D1022" s="207" t="s">
        <v>151</v>
      </c>
      <c r="E1022" s="208" t="s">
        <v>23</v>
      </c>
      <c r="F1022" s="209" t="s">
        <v>1648</v>
      </c>
      <c r="G1022" s="206"/>
      <c r="H1022" s="210">
        <v>155.8</v>
      </c>
      <c r="I1022" s="211"/>
      <c r="J1022" s="206"/>
      <c r="K1022" s="206"/>
      <c r="L1022" s="212"/>
      <c r="M1022" s="213"/>
      <c r="N1022" s="214"/>
      <c r="O1022" s="214"/>
      <c r="P1022" s="214"/>
      <c r="Q1022" s="214"/>
      <c r="R1022" s="214"/>
      <c r="S1022" s="214"/>
      <c r="T1022" s="215"/>
      <c r="AT1022" s="216" t="s">
        <v>151</v>
      </c>
      <c r="AU1022" s="216" t="s">
        <v>84</v>
      </c>
      <c r="AV1022" s="11" t="s">
        <v>84</v>
      </c>
      <c r="AW1022" s="11" t="s">
        <v>38</v>
      </c>
      <c r="AX1022" s="11" t="s">
        <v>74</v>
      </c>
      <c r="AY1022" s="216" t="s">
        <v>142</v>
      </c>
    </row>
    <row r="1023" spans="2:51" s="11" customFormat="1" ht="13.5">
      <c r="B1023" s="205"/>
      <c r="C1023" s="206"/>
      <c r="D1023" s="207" t="s">
        <v>151</v>
      </c>
      <c r="E1023" s="208" t="s">
        <v>23</v>
      </c>
      <c r="F1023" s="209" t="s">
        <v>1649</v>
      </c>
      <c r="G1023" s="206"/>
      <c r="H1023" s="210">
        <v>14.7</v>
      </c>
      <c r="I1023" s="211"/>
      <c r="J1023" s="206"/>
      <c r="K1023" s="206"/>
      <c r="L1023" s="212"/>
      <c r="M1023" s="213"/>
      <c r="N1023" s="214"/>
      <c r="O1023" s="214"/>
      <c r="P1023" s="214"/>
      <c r="Q1023" s="214"/>
      <c r="R1023" s="214"/>
      <c r="S1023" s="214"/>
      <c r="T1023" s="215"/>
      <c r="AT1023" s="216" t="s">
        <v>151</v>
      </c>
      <c r="AU1023" s="216" t="s">
        <v>84</v>
      </c>
      <c r="AV1023" s="11" t="s">
        <v>84</v>
      </c>
      <c r="AW1023" s="11" t="s">
        <v>38</v>
      </c>
      <c r="AX1023" s="11" t="s">
        <v>74</v>
      </c>
      <c r="AY1023" s="216" t="s">
        <v>142</v>
      </c>
    </row>
    <row r="1024" spans="2:51" s="11" customFormat="1" ht="13.5">
      <c r="B1024" s="205"/>
      <c r="C1024" s="206"/>
      <c r="D1024" s="207" t="s">
        <v>151</v>
      </c>
      <c r="E1024" s="208" t="s">
        <v>23</v>
      </c>
      <c r="F1024" s="209" t="s">
        <v>1650</v>
      </c>
      <c r="G1024" s="206"/>
      <c r="H1024" s="210">
        <v>13.9</v>
      </c>
      <c r="I1024" s="211"/>
      <c r="J1024" s="206"/>
      <c r="K1024" s="206"/>
      <c r="L1024" s="212"/>
      <c r="M1024" s="213"/>
      <c r="N1024" s="214"/>
      <c r="O1024" s="214"/>
      <c r="P1024" s="214"/>
      <c r="Q1024" s="214"/>
      <c r="R1024" s="214"/>
      <c r="S1024" s="214"/>
      <c r="T1024" s="215"/>
      <c r="AT1024" s="216" t="s">
        <v>151</v>
      </c>
      <c r="AU1024" s="216" t="s">
        <v>84</v>
      </c>
      <c r="AV1024" s="11" t="s">
        <v>84</v>
      </c>
      <c r="AW1024" s="11" t="s">
        <v>38</v>
      </c>
      <c r="AX1024" s="11" t="s">
        <v>74</v>
      </c>
      <c r="AY1024" s="216" t="s">
        <v>142</v>
      </c>
    </row>
    <row r="1025" spans="2:51" s="11" customFormat="1" ht="13.5">
      <c r="B1025" s="205"/>
      <c r="C1025" s="206"/>
      <c r="D1025" s="207" t="s">
        <v>151</v>
      </c>
      <c r="E1025" s="208" t="s">
        <v>23</v>
      </c>
      <c r="F1025" s="209" t="s">
        <v>1651</v>
      </c>
      <c r="G1025" s="206"/>
      <c r="H1025" s="210">
        <v>56</v>
      </c>
      <c r="I1025" s="211"/>
      <c r="J1025" s="206"/>
      <c r="K1025" s="206"/>
      <c r="L1025" s="212"/>
      <c r="M1025" s="213"/>
      <c r="N1025" s="214"/>
      <c r="O1025" s="214"/>
      <c r="P1025" s="214"/>
      <c r="Q1025" s="214"/>
      <c r="R1025" s="214"/>
      <c r="S1025" s="214"/>
      <c r="T1025" s="215"/>
      <c r="AT1025" s="216" t="s">
        <v>151</v>
      </c>
      <c r="AU1025" s="216" t="s">
        <v>84</v>
      </c>
      <c r="AV1025" s="11" t="s">
        <v>84</v>
      </c>
      <c r="AW1025" s="11" t="s">
        <v>38</v>
      </c>
      <c r="AX1025" s="11" t="s">
        <v>74</v>
      </c>
      <c r="AY1025" s="216" t="s">
        <v>142</v>
      </c>
    </row>
    <row r="1026" spans="2:51" s="11" customFormat="1" ht="13.5">
      <c r="B1026" s="205"/>
      <c r="C1026" s="206"/>
      <c r="D1026" s="207" t="s">
        <v>151</v>
      </c>
      <c r="E1026" s="208" t="s">
        <v>23</v>
      </c>
      <c r="F1026" s="209" t="s">
        <v>1652</v>
      </c>
      <c r="G1026" s="206"/>
      <c r="H1026" s="210">
        <v>14.7</v>
      </c>
      <c r="I1026" s="211"/>
      <c r="J1026" s="206"/>
      <c r="K1026" s="206"/>
      <c r="L1026" s="212"/>
      <c r="M1026" s="213"/>
      <c r="N1026" s="214"/>
      <c r="O1026" s="214"/>
      <c r="P1026" s="214"/>
      <c r="Q1026" s="214"/>
      <c r="R1026" s="214"/>
      <c r="S1026" s="214"/>
      <c r="T1026" s="215"/>
      <c r="AT1026" s="216" t="s">
        <v>151</v>
      </c>
      <c r="AU1026" s="216" t="s">
        <v>84</v>
      </c>
      <c r="AV1026" s="11" t="s">
        <v>84</v>
      </c>
      <c r="AW1026" s="11" t="s">
        <v>38</v>
      </c>
      <c r="AX1026" s="11" t="s">
        <v>74</v>
      </c>
      <c r="AY1026" s="216" t="s">
        <v>142</v>
      </c>
    </row>
    <row r="1027" spans="2:51" s="11" customFormat="1" ht="13.5">
      <c r="B1027" s="205"/>
      <c r="C1027" s="206"/>
      <c r="D1027" s="207" t="s">
        <v>151</v>
      </c>
      <c r="E1027" s="208" t="s">
        <v>23</v>
      </c>
      <c r="F1027" s="209" t="s">
        <v>1653</v>
      </c>
      <c r="G1027" s="206"/>
      <c r="H1027" s="210">
        <v>40.6</v>
      </c>
      <c r="I1027" s="211"/>
      <c r="J1027" s="206"/>
      <c r="K1027" s="206"/>
      <c r="L1027" s="212"/>
      <c r="M1027" s="213"/>
      <c r="N1027" s="214"/>
      <c r="O1027" s="214"/>
      <c r="P1027" s="214"/>
      <c r="Q1027" s="214"/>
      <c r="R1027" s="214"/>
      <c r="S1027" s="214"/>
      <c r="T1027" s="215"/>
      <c r="AT1027" s="216" t="s">
        <v>151</v>
      </c>
      <c r="AU1027" s="216" t="s">
        <v>84</v>
      </c>
      <c r="AV1027" s="11" t="s">
        <v>84</v>
      </c>
      <c r="AW1027" s="11" t="s">
        <v>38</v>
      </c>
      <c r="AX1027" s="11" t="s">
        <v>74</v>
      </c>
      <c r="AY1027" s="216" t="s">
        <v>142</v>
      </c>
    </row>
    <row r="1028" spans="2:51" s="11" customFormat="1" ht="13.5">
      <c r="B1028" s="205"/>
      <c r="C1028" s="206"/>
      <c r="D1028" s="207" t="s">
        <v>151</v>
      </c>
      <c r="E1028" s="208" t="s">
        <v>23</v>
      </c>
      <c r="F1028" s="209" t="s">
        <v>1654</v>
      </c>
      <c r="G1028" s="206"/>
      <c r="H1028" s="210">
        <v>20.7</v>
      </c>
      <c r="I1028" s="211"/>
      <c r="J1028" s="206"/>
      <c r="K1028" s="206"/>
      <c r="L1028" s="212"/>
      <c r="M1028" s="213"/>
      <c r="N1028" s="214"/>
      <c r="O1028" s="214"/>
      <c r="P1028" s="214"/>
      <c r="Q1028" s="214"/>
      <c r="R1028" s="214"/>
      <c r="S1028" s="214"/>
      <c r="T1028" s="215"/>
      <c r="AT1028" s="216" t="s">
        <v>151</v>
      </c>
      <c r="AU1028" s="216" t="s">
        <v>84</v>
      </c>
      <c r="AV1028" s="11" t="s">
        <v>84</v>
      </c>
      <c r="AW1028" s="11" t="s">
        <v>38</v>
      </c>
      <c r="AX1028" s="11" t="s">
        <v>74</v>
      </c>
      <c r="AY1028" s="216" t="s">
        <v>142</v>
      </c>
    </row>
    <row r="1029" spans="2:51" s="11" customFormat="1" ht="13.5">
      <c r="B1029" s="205"/>
      <c r="C1029" s="206"/>
      <c r="D1029" s="207" t="s">
        <v>151</v>
      </c>
      <c r="E1029" s="208" t="s">
        <v>23</v>
      </c>
      <c r="F1029" s="209" t="s">
        <v>1655</v>
      </c>
      <c r="G1029" s="206"/>
      <c r="H1029" s="210">
        <v>59.08</v>
      </c>
      <c r="I1029" s="211"/>
      <c r="J1029" s="206"/>
      <c r="K1029" s="206"/>
      <c r="L1029" s="212"/>
      <c r="M1029" s="213"/>
      <c r="N1029" s="214"/>
      <c r="O1029" s="214"/>
      <c r="P1029" s="214"/>
      <c r="Q1029" s="214"/>
      <c r="R1029" s="214"/>
      <c r="S1029" s="214"/>
      <c r="T1029" s="215"/>
      <c r="AT1029" s="216" t="s">
        <v>151</v>
      </c>
      <c r="AU1029" s="216" t="s">
        <v>84</v>
      </c>
      <c r="AV1029" s="11" t="s">
        <v>84</v>
      </c>
      <c r="AW1029" s="11" t="s">
        <v>38</v>
      </c>
      <c r="AX1029" s="11" t="s">
        <v>74</v>
      </c>
      <c r="AY1029" s="216" t="s">
        <v>142</v>
      </c>
    </row>
    <row r="1030" spans="2:51" s="12" customFormat="1" ht="13.5">
      <c r="B1030" s="217"/>
      <c r="C1030" s="218"/>
      <c r="D1030" s="207" t="s">
        <v>151</v>
      </c>
      <c r="E1030" s="219" t="s">
        <v>23</v>
      </c>
      <c r="F1030" s="220" t="s">
        <v>155</v>
      </c>
      <c r="G1030" s="218"/>
      <c r="H1030" s="221">
        <v>753.35</v>
      </c>
      <c r="I1030" s="222"/>
      <c r="J1030" s="218"/>
      <c r="K1030" s="218"/>
      <c r="L1030" s="223"/>
      <c r="M1030" s="224"/>
      <c r="N1030" s="225"/>
      <c r="O1030" s="225"/>
      <c r="P1030" s="225"/>
      <c r="Q1030" s="225"/>
      <c r="R1030" s="225"/>
      <c r="S1030" s="225"/>
      <c r="T1030" s="226"/>
      <c r="AT1030" s="227" t="s">
        <v>151</v>
      </c>
      <c r="AU1030" s="227" t="s">
        <v>84</v>
      </c>
      <c r="AV1030" s="12" t="s">
        <v>156</v>
      </c>
      <c r="AW1030" s="12" t="s">
        <v>38</v>
      </c>
      <c r="AX1030" s="12" t="s">
        <v>74</v>
      </c>
      <c r="AY1030" s="227" t="s">
        <v>142</v>
      </c>
    </row>
    <row r="1031" spans="2:51" s="13" customFormat="1" ht="13.5">
      <c r="B1031" s="228"/>
      <c r="C1031" s="229"/>
      <c r="D1031" s="230" t="s">
        <v>151</v>
      </c>
      <c r="E1031" s="231" t="s">
        <v>23</v>
      </c>
      <c r="F1031" s="232" t="s">
        <v>158</v>
      </c>
      <c r="G1031" s="229"/>
      <c r="H1031" s="233">
        <v>753.35</v>
      </c>
      <c r="I1031" s="234"/>
      <c r="J1031" s="229"/>
      <c r="K1031" s="229"/>
      <c r="L1031" s="235"/>
      <c r="M1031" s="236"/>
      <c r="N1031" s="237"/>
      <c r="O1031" s="237"/>
      <c r="P1031" s="237"/>
      <c r="Q1031" s="237"/>
      <c r="R1031" s="237"/>
      <c r="S1031" s="237"/>
      <c r="T1031" s="238"/>
      <c r="AT1031" s="239" t="s">
        <v>151</v>
      </c>
      <c r="AU1031" s="239" t="s">
        <v>84</v>
      </c>
      <c r="AV1031" s="13" t="s">
        <v>149</v>
      </c>
      <c r="AW1031" s="13" t="s">
        <v>38</v>
      </c>
      <c r="AX1031" s="13" t="s">
        <v>79</v>
      </c>
      <c r="AY1031" s="239" t="s">
        <v>142</v>
      </c>
    </row>
    <row r="1032" spans="2:65" s="1" customFormat="1" ht="22.5" customHeight="1">
      <c r="B1032" s="42"/>
      <c r="C1032" s="193" t="s">
        <v>1656</v>
      </c>
      <c r="D1032" s="193" t="s">
        <v>144</v>
      </c>
      <c r="E1032" s="194" t="s">
        <v>1657</v>
      </c>
      <c r="F1032" s="195" t="s">
        <v>1658</v>
      </c>
      <c r="G1032" s="196" t="s">
        <v>182</v>
      </c>
      <c r="H1032" s="197">
        <v>753.35</v>
      </c>
      <c r="I1032" s="198"/>
      <c r="J1032" s="199">
        <f>ROUND(I1032*H1032,2)</f>
        <v>0</v>
      </c>
      <c r="K1032" s="195" t="s">
        <v>23</v>
      </c>
      <c r="L1032" s="62"/>
      <c r="M1032" s="200" t="s">
        <v>23</v>
      </c>
      <c r="N1032" s="201" t="s">
        <v>45</v>
      </c>
      <c r="O1032" s="43"/>
      <c r="P1032" s="202">
        <f>O1032*H1032</f>
        <v>0</v>
      </c>
      <c r="Q1032" s="202">
        <v>0.00023</v>
      </c>
      <c r="R1032" s="202">
        <f>Q1032*H1032</f>
        <v>0.17327050000000002</v>
      </c>
      <c r="S1032" s="202">
        <v>0</v>
      </c>
      <c r="T1032" s="203">
        <f>S1032*H1032</f>
        <v>0</v>
      </c>
      <c r="AR1032" s="24" t="s">
        <v>236</v>
      </c>
      <c r="AT1032" s="24" t="s">
        <v>144</v>
      </c>
      <c r="AU1032" s="24" t="s">
        <v>84</v>
      </c>
      <c r="AY1032" s="24" t="s">
        <v>142</v>
      </c>
      <c r="BE1032" s="204">
        <f>IF(N1032="základní",J1032,0)</f>
        <v>0</v>
      </c>
      <c r="BF1032" s="204">
        <f>IF(N1032="snížená",J1032,0)</f>
        <v>0</v>
      </c>
      <c r="BG1032" s="204">
        <f>IF(N1032="zákl. přenesená",J1032,0)</f>
        <v>0</v>
      </c>
      <c r="BH1032" s="204">
        <f>IF(N1032="sníž. přenesená",J1032,0)</f>
        <v>0</v>
      </c>
      <c r="BI1032" s="204">
        <f>IF(N1032="nulová",J1032,0)</f>
        <v>0</v>
      </c>
      <c r="BJ1032" s="24" t="s">
        <v>79</v>
      </c>
      <c r="BK1032" s="204">
        <f>ROUND(I1032*H1032,2)</f>
        <v>0</v>
      </c>
      <c r="BL1032" s="24" t="s">
        <v>236</v>
      </c>
      <c r="BM1032" s="24" t="s">
        <v>1659</v>
      </c>
    </row>
    <row r="1033" spans="2:51" s="14" customFormat="1" ht="13.5">
      <c r="B1033" s="243"/>
      <c r="C1033" s="244"/>
      <c r="D1033" s="207" t="s">
        <v>151</v>
      </c>
      <c r="E1033" s="245" t="s">
        <v>23</v>
      </c>
      <c r="F1033" s="246" t="s">
        <v>318</v>
      </c>
      <c r="G1033" s="244"/>
      <c r="H1033" s="247" t="s">
        <v>23</v>
      </c>
      <c r="I1033" s="248"/>
      <c r="J1033" s="244"/>
      <c r="K1033" s="244"/>
      <c r="L1033" s="249"/>
      <c r="M1033" s="250"/>
      <c r="N1033" s="251"/>
      <c r="O1033" s="251"/>
      <c r="P1033" s="251"/>
      <c r="Q1033" s="251"/>
      <c r="R1033" s="251"/>
      <c r="S1033" s="251"/>
      <c r="T1033" s="252"/>
      <c r="AT1033" s="253" t="s">
        <v>151</v>
      </c>
      <c r="AU1033" s="253" t="s">
        <v>84</v>
      </c>
      <c r="AV1033" s="14" t="s">
        <v>79</v>
      </c>
      <c r="AW1033" s="14" t="s">
        <v>38</v>
      </c>
      <c r="AX1033" s="14" t="s">
        <v>74</v>
      </c>
      <c r="AY1033" s="253" t="s">
        <v>142</v>
      </c>
    </row>
    <row r="1034" spans="2:51" s="11" customFormat="1" ht="13.5">
      <c r="B1034" s="205"/>
      <c r="C1034" s="206"/>
      <c r="D1034" s="207" t="s">
        <v>151</v>
      </c>
      <c r="E1034" s="208" t="s">
        <v>23</v>
      </c>
      <c r="F1034" s="209" t="s">
        <v>1637</v>
      </c>
      <c r="G1034" s="206"/>
      <c r="H1034" s="210">
        <v>14.7</v>
      </c>
      <c r="I1034" s="211"/>
      <c r="J1034" s="206"/>
      <c r="K1034" s="206"/>
      <c r="L1034" s="212"/>
      <c r="M1034" s="213"/>
      <c r="N1034" s="214"/>
      <c r="O1034" s="214"/>
      <c r="P1034" s="214"/>
      <c r="Q1034" s="214"/>
      <c r="R1034" s="214"/>
      <c r="S1034" s="214"/>
      <c r="T1034" s="215"/>
      <c r="AT1034" s="216" t="s">
        <v>151</v>
      </c>
      <c r="AU1034" s="216" t="s">
        <v>84</v>
      </c>
      <c r="AV1034" s="11" t="s">
        <v>84</v>
      </c>
      <c r="AW1034" s="11" t="s">
        <v>38</v>
      </c>
      <c r="AX1034" s="11" t="s">
        <v>74</v>
      </c>
      <c r="AY1034" s="216" t="s">
        <v>142</v>
      </c>
    </row>
    <row r="1035" spans="2:51" s="11" customFormat="1" ht="13.5">
      <c r="B1035" s="205"/>
      <c r="C1035" s="206"/>
      <c r="D1035" s="207" t="s">
        <v>151</v>
      </c>
      <c r="E1035" s="208" t="s">
        <v>23</v>
      </c>
      <c r="F1035" s="209" t="s">
        <v>1638</v>
      </c>
      <c r="G1035" s="206"/>
      <c r="H1035" s="210">
        <v>155.8</v>
      </c>
      <c r="I1035" s="211"/>
      <c r="J1035" s="206"/>
      <c r="K1035" s="206"/>
      <c r="L1035" s="212"/>
      <c r="M1035" s="213"/>
      <c r="N1035" s="214"/>
      <c r="O1035" s="214"/>
      <c r="P1035" s="214"/>
      <c r="Q1035" s="214"/>
      <c r="R1035" s="214"/>
      <c r="S1035" s="214"/>
      <c r="T1035" s="215"/>
      <c r="AT1035" s="216" t="s">
        <v>151</v>
      </c>
      <c r="AU1035" s="216" t="s">
        <v>84</v>
      </c>
      <c r="AV1035" s="11" t="s">
        <v>84</v>
      </c>
      <c r="AW1035" s="11" t="s">
        <v>38</v>
      </c>
      <c r="AX1035" s="11" t="s">
        <v>74</v>
      </c>
      <c r="AY1035" s="216" t="s">
        <v>142</v>
      </c>
    </row>
    <row r="1036" spans="2:51" s="11" customFormat="1" ht="13.5">
      <c r="B1036" s="205"/>
      <c r="C1036" s="206"/>
      <c r="D1036" s="207" t="s">
        <v>151</v>
      </c>
      <c r="E1036" s="208" t="s">
        <v>23</v>
      </c>
      <c r="F1036" s="209" t="s">
        <v>1639</v>
      </c>
      <c r="G1036" s="206"/>
      <c r="H1036" s="210">
        <v>14.7</v>
      </c>
      <c r="I1036" s="211"/>
      <c r="J1036" s="206"/>
      <c r="K1036" s="206"/>
      <c r="L1036" s="212"/>
      <c r="M1036" s="213"/>
      <c r="N1036" s="214"/>
      <c r="O1036" s="214"/>
      <c r="P1036" s="214"/>
      <c r="Q1036" s="214"/>
      <c r="R1036" s="214"/>
      <c r="S1036" s="214"/>
      <c r="T1036" s="215"/>
      <c r="AT1036" s="216" t="s">
        <v>151</v>
      </c>
      <c r="AU1036" s="216" t="s">
        <v>84</v>
      </c>
      <c r="AV1036" s="11" t="s">
        <v>84</v>
      </c>
      <c r="AW1036" s="11" t="s">
        <v>38</v>
      </c>
      <c r="AX1036" s="11" t="s">
        <v>74</v>
      </c>
      <c r="AY1036" s="216" t="s">
        <v>142</v>
      </c>
    </row>
    <row r="1037" spans="2:51" s="11" customFormat="1" ht="13.5">
      <c r="B1037" s="205"/>
      <c r="C1037" s="206"/>
      <c r="D1037" s="207" t="s">
        <v>151</v>
      </c>
      <c r="E1037" s="208" t="s">
        <v>23</v>
      </c>
      <c r="F1037" s="209" t="s">
        <v>1640</v>
      </c>
      <c r="G1037" s="206"/>
      <c r="H1037" s="210">
        <v>-24.8</v>
      </c>
      <c r="I1037" s="211"/>
      <c r="J1037" s="206"/>
      <c r="K1037" s="206"/>
      <c r="L1037" s="212"/>
      <c r="M1037" s="213"/>
      <c r="N1037" s="214"/>
      <c r="O1037" s="214"/>
      <c r="P1037" s="214"/>
      <c r="Q1037" s="214"/>
      <c r="R1037" s="214"/>
      <c r="S1037" s="214"/>
      <c r="T1037" s="215"/>
      <c r="AT1037" s="216" t="s">
        <v>151</v>
      </c>
      <c r="AU1037" s="216" t="s">
        <v>84</v>
      </c>
      <c r="AV1037" s="11" t="s">
        <v>84</v>
      </c>
      <c r="AW1037" s="11" t="s">
        <v>38</v>
      </c>
      <c r="AX1037" s="11" t="s">
        <v>74</v>
      </c>
      <c r="AY1037" s="216" t="s">
        <v>142</v>
      </c>
    </row>
    <row r="1038" spans="2:51" s="11" customFormat="1" ht="13.5">
      <c r="B1038" s="205"/>
      <c r="C1038" s="206"/>
      <c r="D1038" s="207" t="s">
        <v>151</v>
      </c>
      <c r="E1038" s="208" t="s">
        <v>23</v>
      </c>
      <c r="F1038" s="209" t="s">
        <v>1641</v>
      </c>
      <c r="G1038" s="206"/>
      <c r="H1038" s="210">
        <v>43.8</v>
      </c>
      <c r="I1038" s="211"/>
      <c r="J1038" s="206"/>
      <c r="K1038" s="206"/>
      <c r="L1038" s="212"/>
      <c r="M1038" s="213"/>
      <c r="N1038" s="214"/>
      <c r="O1038" s="214"/>
      <c r="P1038" s="214"/>
      <c r="Q1038" s="214"/>
      <c r="R1038" s="214"/>
      <c r="S1038" s="214"/>
      <c r="T1038" s="215"/>
      <c r="AT1038" s="216" t="s">
        <v>151</v>
      </c>
      <c r="AU1038" s="216" t="s">
        <v>84</v>
      </c>
      <c r="AV1038" s="11" t="s">
        <v>84</v>
      </c>
      <c r="AW1038" s="11" t="s">
        <v>38</v>
      </c>
      <c r="AX1038" s="11" t="s">
        <v>74</v>
      </c>
      <c r="AY1038" s="216" t="s">
        <v>142</v>
      </c>
    </row>
    <row r="1039" spans="2:51" s="11" customFormat="1" ht="13.5">
      <c r="B1039" s="205"/>
      <c r="C1039" s="206"/>
      <c r="D1039" s="207" t="s">
        <v>151</v>
      </c>
      <c r="E1039" s="208" t="s">
        <v>23</v>
      </c>
      <c r="F1039" s="209" t="s">
        <v>1642</v>
      </c>
      <c r="G1039" s="206"/>
      <c r="H1039" s="210">
        <v>14.7</v>
      </c>
      <c r="I1039" s="211"/>
      <c r="J1039" s="206"/>
      <c r="K1039" s="206"/>
      <c r="L1039" s="212"/>
      <c r="M1039" s="213"/>
      <c r="N1039" s="214"/>
      <c r="O1039" s="214"/>
      <c r="P1039" s="214"/>
      <c r="Q1039" s="214"/>
      <c r="R1039" s="214"/>
      <c r="S1039" s="214"/>
      <c r="T1039" s="215"/>
      <c r="AT1039" s="216" t="s">
        <v>151</v>
      </c>
      <c r="AU1039" s="216" t="s">
        <v>84</v>
      </c>
      <c r="AV1039" s="11" t="s">
        <v>84</v>
      </c>
      <c r="AW1039" s="11" t="s">
        <v>38</v>
      </c>
      <c r="AX1039" s="11" t="s">
        <v>74</v>
      </c>
      <c r="AY1039" s="216" t="s">
        <v>142</v>
      </c>
    </row>
    <row r="1040" spans="2:51" s="11" customFormat="1" ht="13.5">
      <c r="B1040" s="205"/>
      <c r="C1040" s="206"/>
      <c r="D1040" s="207" t="s">
        <v>151</v>
      </c>
      <c r="E1040" s="208" t="s">
        <v>23</v>
      </c>
      <c r="F1040" s="209" t="s">
        <v>1643</v>
      </c>
      <c r="G1040" s="206"/>
      <c r="H1040" s="210">
        <v>43.8</v>
      </c>
      <c r="I1040" s="211"/>
      <c r="J1040" s="206"/>
      <c r="K1040" s="206"/>
      <c r="L1040" s="212"/>
      <c r="M1040" s="213"/>
      <c r="N1040" s="214"/>
      <c r="O1040" s="214"/>
      <c r="P1040" s="214"/>
      <c r="Q1040" s="214"/>
      <c r="R1040" s="214"/>
      <c r="S1040" s="214"/>
      <c r="T1040" s="215"/>
      <c r="AT1040" s="216" t="s">
        <v>151</v>
      </c>
      <c r="AU1040" s="216" t="s">
        <v>84</v>
      </c>
      <c r="AV1040" s="11" t="s">
        <v>84</v>
      </c>
      <c r="AW1040" s="11" t="s">
        <v>38</v>
      </c>
      <c r="AX1040" s="11" t="s">
        <v>74</v>
      </c>
      <c r="AY1040" s="216" t="s">
        <v>142</v>
      </c>
    </row>
    <row r="1041" spans="2:51" s="11" customFormat="1" ht="13.5">
      <c r="B1041" s="205"/>
      <c r="C1041" s="206"/>
      <c r="D1041" s="207" t="s">
        <v>151</v>
      </c>
      <c r="E1041" s="208" t="s">
        <v>23</v>
      </c>
      <c r="F1041" s="209" t="s">
        <v>1644</v>
      </c>
      <c r="G1041" s="206"/>
      <c r="H1041" s="210">
        <v>20.7</v>
      </c>
      <c r="I1041" s="211"/>
      <c r="J1041" s="206"/>
      <c r="K1041" s="206"/>
      <c r="L1041" s="212"/>
      <c r="M1041" s="213"/>
      <c r="N1041" s="214"/>
      <c r="O1041" s="214"/>
      <c r="P1041" s="214"/>
      <c r="Q1041" s="214"/>
      <c r="R1041" s="214"/>
      <c r="S1041" s="214"/>
      <c r="T1041" s="215"/>
      <c r="AT1041" s="216" t="s">
        <v>151</v>
      </c>
      <c r="AU1041" s="216" t="s">
        <v>84</v>
      </c>
      <c r="AV1041" s="11" t="s">
        <v>84</v>
      </c>
      <c r="AW1041" s="11" t="s">
        <v>38</v>
      </c>
      <c r="AX1041" s="11" t="s">
        <v>74</v>
      </c>
      <c r="AY1041" s="216" t="s">
        <v>142</v>
      </c>
    </row>
    <row r="1042" spans="2:51" s="11" customFormat="1" ht="13.5">
      <c r="B1042" s="205"/>
      <c r="C1042" s="206"/>
      <c r="D1042" s="207" t="s">
        <v>151</v>
      </c>
      <c r="E1042" s="208" t="s">
        <v>23</v>
      </c>
      <c r="F1042" s="209" t="s">
        <v>1645</v>
      </c>
      <c r="G1042" s="206"/>
      <c r="H1042" s="210">
        <v>62.28</v>
      </c>
      <c r="I1042" s="211"/>
      <c r="J1042" s="206"/>
      <c r="K1042" s="206"/>
      <c r="L1042" s="212"/>
      <c r="M1042" s="213"/>
      <c r="N1042" s="214"/>
      <c r="O1042" s="214"/>
      <c r="P1042" s="214"/>
      <c r="Q1042" s="214"/>
      <c r="R1042" s="214"/>
      <c r="S1042" s="214"/>
      <c r="T1042" s="215"/>
      <c r="AT1042" s="216" t="s">
        <v>151</v>
      </c>
      <c r="AU1042" s="216" t="s">
        <v>84</v>
      </c>
      <c r="AV1042" s="11" t="s">
        <v>84</v>
      </c>
      <c r="AW1042" s="11" t="s">
        <v>38</v>
      </c>
      <c r="AX1042" s="11" t="s">
        <v>74</v>
      </c>
      <c r="AY1042" s="216" t="s">
        <v>142</v>
      </c>
    </row>
    <row r="1043" spans="2:51" s="11" customFormat="1" ht="13.5">
      <c r="B1043" s="205"/>
      <c r="C1043" s="206"/>
      <c r="D1043" s="207" t="s">
        <v>151</v>
      </c>
      <c r="E1043" s="208" t="s">
        <v>23</v>
      </c>
      <c r="F1043" s="209" t="s">
        <v>1646</v>
      </c>
      <c r="G1043" s="206"/>
      <c r="H1043" s="210">
        <v>17.49</v>
      </c>
      <c r="I1043" s="211"/>
      <c r="J1043" s="206"/>
      <c r="K1043" s="206"/>
      <c r="L1043" s="212"/>
      <c r="M1043" s="213"/>
      <c r="N1043" s="214"/>
      <c r="O1043" s="214"/>
      <c r="P1043" s="214"/>
      <c r="Q1043" s="214"/>
      <c r="R1043" s="214"/>
      <c r="S1043" s="214"/>
      <c r="T1043" s="215"/>
      <c r="AT1043" s="216" t="s">
        <v>151</v>
      </c>
      <c r="AU1043" s="216" t="s">
        <v>84</v>
      </c>
      <c r="AV1043" s="11" t="s">
        <v>84</v>
      </c>
      <c r="AW1043" s="11" t="s">
        <v>38</v>
      </c>
      <c r="AX1043" s="11" t="s">
        <v>74</v>
      </c>
      <c r="AY1043" s="216" t="s">
        <v>142</v>
      </c>
    </row>
    <row r="1044" spans="2:51" s="14" customFormat="1" ht="13.5">
      <c r="B1044" s="243"/>
      <c r="C1044" s="244"/>
      <c r="D1044" s="207" t="s">
        <v>151</v>
      </c>
      <c r="E1044" s="245" t="s">
        <v>23</v>
      </c>
      <c r="F1044" s="246" t="s">
        <v>329</v>
      </c>
      <c r="G1044" s="244"/>
      <c r="H1044" s="247" t="s">
        <v>23</v>
      </c>
      <c r="I1044" s="248"/>
      <c r="J1044" s="244"/>
      <c r="K1044" s="244"/>
      <c r="L1044" s="249"/>
      <c r="M1044" s="250"/>
      <c r="N1044" s="251"/>
      <c r="O1044" s="251"/>
      <c r="P1044" s="251"/>
      <c r="Q1044" s="251"/>
      <c r="R1044" s="251"/>
      <c r="S1044" s="251"/>
      <c r="T1044" s="252"/>
      <c r="AT1044" s="253" t="s">
        <v>151</v>
      </c>
      <c r="AU1044" s="253" t="s">
        <v>84</v>
      </c>
      <c r="AV1044" s="14" t="s">
        <v>79</v>
      </c>
      <c r="AW1044" s="14" t="s">
        <v>38</v>
      </c>
      <c r="AX1044" s="14" t="s">
        <v>74</v>
      </c>
      <c r="AY1044" s="253" t="s">
        <v>142</v>
      </c>
    </row>
    <row r="1045" spans="2:51" s="11" customFormat="1" ht="13.5">
      <c r="B1045" s="205"/>
      <c r="C1045" s="206"/>
      <c r="D1045" s="207" t="s">
        <v>151</v>
      </c>
      <c r="E1045" s="208" t="s">
        <v>23</v>
      </c>
      <c r="F1045" s="209" t="s">
        <v>1647</v>
      </c>
      <c r="G1045" s="206"/>
      <c r="H1045" s="210">
        <v>14.7</v>
      </c>
      <c r="I1045" s="211"/>
      <c r="J1045" s="206"/>
      <c r="K1045" s="206"/>
      <c r="L1045" s="212"/>
      <c r="M1045" s="213"/>
      <c r="N1045" s="214"/>
      <c r="O1045" s="214"/>
      <c r="P1045" s="214"/>
      <c r="Q1045" s="214"/>
      <c r="R1045" s="214"/>
      <c r="S1045" s="214"/>
      <c r="T1045" s="215"/>
      <c r="AT1045" s="216" t="s">
        <v>151</v>
      </c>
      <c r="AU1045" s="216" t="s">
        <v>84</v>
      </c>
      <c r="AV1045" s="11" t="s">
        <v>84</v>
      </c>
      <c r="AW1045" s="11" t="s">
        <v>38</v>
      </c>
      <c r="AX1045" s="11" t="s">
        <v>74</v>
      </c>
      <c r="AY1045" s="216" t="s">
        <v>142</v>
      </c>
    </row>
    <row r="1046" spans="2:51" s="11" customFormat="1" ht="13.5">
      <c r="B1046" s="205"/>
      <c r="C1046" s="206"/>
      <c r="D1046" s="207" t="s">
        <v>151</v>
      </c>
      <c r="E1046" s="208" t="s">
        <v>23</v>
      </c>
      <c r="F1046" s="209" t="s">
        <v>1648</v>
      </c>
      <c r="G1046" s="206"/>
      <c r="H1046" s="210">
        <v>155.8</v>
      </c>
      <c r="I1046" s="211"/>
      <c r="J1046" s="206"/>
      <c r="K1046" s="206"/>
      <c r="L1046" s="212"/>
      <c r="M1046" s="213"/>
      <c r="N1046" s="214"/>
      <c r="O1046" s="214"/>
      <c r="P1046" s="214"/>
      <c r="Q1046" s="214"/>
      <c r="R1046" s="214"/>
      <c r="S1046" s="214"/>
      <c r="T1046" s="215"/>
      <c r="AT1046" s="216" t="s">
        <v>151</v>
      </c>
      <c r="AU1046" s="216" t="s">
        <v>84</v>
      </c>
      <c r="AV1046" s="11" t="s">
        <v>84</v>
      </c>
      <c r="AW1046" s="11" t="s">
        <v>38</v>
      </c>
      <c r="AX1046" s="11" t="s">
        <v>74</v>
      </c>
      <c r="AY1046" s="216" t="s">
        <v>142</v>
      </c>
    </row>
    <row r="1047" spans="2:51" s="11" customFormat="1" ht="13.5">
      <c r="B1047" s="205"/>
      <c r="C1047" s="206"/>
      <c r="D1047" s="207" t="s">
        <v>151</v>
      </c>
      <c r="E1047" s="208" t="s">
        <v>23</v>
      </c>
      <c r="F1047" s="209" t="s">
        <v>1649</v>
      </c>
      <c r="G1047" s="206"/>
      <c r="H1047" s="210">
        <v>14.7</v>
      </c>
      <c r="I1047" s="211"/>
      <c r="J1047" s="206"/>
      <c r="K1047" s="206"/>
      <c r="L1047" s="212"/>
      <c r="M1047" s="213"/>
      <c r="N1047" s="214"/>
      <c r="O1047" s="214"/>
      <c r="P1047" s="214"/>
      <c r="Q1047" s="214"/>
      <c r="R1047" s="214"/>
      <c r="S1047" s="214"/>
      <c r="T1047" s="215"/>
      <c r="AT1047" s="216" t="s">
        <v>151</v>
      </c>
      <c r="AU1047" s="216" t="s">
        <v>84</v>
      </c>
      <c r="AV1047" s="11" t="s">
        <v>84</v>
      </c>
      <c r="AW1047" s="11" t="s">
        <v>38</v>
      </c>
      <c r="AX1047" s="11" t="s">
        <v>74</v>
      </c>
      <c r="AY1047" s="216" t="s">
        <v>142</v>
      </c>
    </row>
    <row r="1048" spans="2:51" s="11" customFormat="1" ht="13.5">
      <c r="B1048" s="205"/>
      <c r="C1048" s="206"/>
      <c r="D1048" s="207" t="s">
        <v>151</v>
      </c>
      <c r="E1048" s="208" t="s">
        <v>23</v>
      </c>
      <c r="F1048" s="209" t="s">
        <v>1650</v>
      </c>
      <c r="G1048" s="206"/>
      <c r="H1048" s="210">
        <v>13.9</v>
      </c>
      <c r="I1048" s="211"/>
      <c r="J1048" s="206"/>
      <c r="K1048" s="206"/>
      <c r="L1048" s="212"/>
      <c r="M1048" s="213"/>
      <c r="N1048" s="214"/>
      <c r="O1048" s="214"/>
      <c r="P1048" s="214"/>
      <c r="Q1048" s="214"/>
      <c r="R1048" s="214"/>
      <c r="S1048" s="214"/>
      <c r="T1048" s="215"/>
      <c r="AT1048" s="216" t="s">
        <v>151</v>
      </c>
      <c r="AU1048" s="216" t="s">
        <v>84</v>
      </c>
      <c r="AV1048" s="11" t="s">
        <v>84</v>
      </c>
      <c r="AW1048" s="11" t="s">
        <v>38</v>
      </c>
      <c r="AX1048" s="11" t="s">
        <v>74</v>
      </c>
      <c r="AY1048" s="216" t="s">
        <v>142</v>
      </c>
    </row>
    <row r="1049" spans="2:51" s="11" customFormat="1" ht="13.5">
      <c r="B1049" s="205"/>
      <c r="C1049" s="206"/>
      <c r="D1049" s="207" t="s">
        <v>151</v>
      </c>
      <c r="E1049" s="208" t="s">
        <v>23</v>
      </c>
      <c r="F1049" s="209" t="s">
        <v>1651</v>
      </c>
      <c r="G1049" s="206"/>
      <c r="H1049" s="210">
        <v>56</v>
      </c>
      <c r="I1049" s="211"/>
      <c r="J1049" s="206"/>
      <c r="K1049" s="206"/>
      <c r="L1049" s="212"/>
      <c r="M1049" s="213"/>
      <c r="N1049" s="214"/>
      <c r="O1049" s="214"/>
      <c r="P1049" s="214"/>
      <c r="Q1049" s="214"/>
      <c r="R1049" s="214"/>
      <c r="S1049" s="214"/>
      <c r="T1049" s="215"/>
      <c r="AT1049" s="216" t="s">
        <v>151</v>
      </c>
      <c r="AU1049" s="216" t="s">
        <v>84</v>
      </c>
      <c r="AV1049" s="11" t="s">
        <v>84</v>
      </c>
      <c r="AW1049" s="11" t="s">
        <v>38</v>
      </c>
      <c r="AX1049" s="11" t="s">
        <v>74</v>
      </c>
      <c r="AY1049" s="216" t="s">
        <v>142</v>
      </c>
    </row>
    <row r="1050" spans="2:51" s="11" customFormat="1" ht="13.5">
      <c r="B1050" s="205"/>
      <c r="C1050" s="206"/>
      <c r="D1050" s="207" t="s">
        <v>151</v>
      </c>
      <c r="E1050" s="208" t="s">
        <v>23</v>
      </c>
      <c r="F1050" s="209" t="s">
        <v>1652</v>
      </c>
      <c r="G1050" s="206"/>
      <c r="H1050" s="210">
        <v>14.7</v>
      </c>
      <c r="I1050" s="211"/>
      <c r="J1050" s="206"/>
      <c r="K1050" s="206"/>
      <c r="L1050" s="212"/>
      <c r="M1050" s="213"/>
      <c r="N1050" s="214"/>
      <c r="O1050" s="214"/>
      <c r="P1050" s="214"/>
      <c r="Q1050" s="214"/>
      <c r="R1050" s="214"/>
      <c r="S1050" s="214"/>
      <c r="T1050" s="215"/>
      <c r="AT1050" s="216" t="s">
        <v>151</v>
      </c>
      <c r="AU1050" s="216" t="s">
        <v>84</v>
      </c>
      <c r="AV1050" s="11" t="s">
        <v>84</v>
      </c>
      <c r="AW1050" s="11" t="s">
        <v>38</v>
      </c>
      <c r="AX1050" s="11" t="s">
        <v>74</v>
      </c>
      <c r="AY1050" s="216" t="s">
        <v>142</v>
      </c>
    </row>
    <row r="1051" spans="2:51" s="11" customFormat="1" ht="13.5">
      <c r="B1051" s="205"/>
      <c r="C1051" s="206"/>
      <c r="D1051" s="207" t="s">
        <v>151</v>
      </c>
      <c r="E1051" s="208" t="s">
        <v>23</v>
      </c>
      <c r="F1051" s="209" t="s">
        <v>1653</v>
      </c>
      <c r="G1051" s="206"/>
      <c r="H1051" s="210">
        <v>40.6</v>
      </c>
      <c r="I1051" s="211"/>
      <c r="J1051" s="206"/>
      <c r="K1051" s="206"/>
      <c r="L1051" s="212"/>
      <c r="M1051" s="213"/>
      <c r="N1051" s="214"/>
      <c r="O1051" s="214"/>
      <c r="P1051" s="214"/>
      <c r="Q1051" s="214"/>
      <c r="R1051" s="214"/>
      <c r="S1051" s="214"/>
      <c r="T1051" s="215"/>
      <c r="AT1051" s="216" t="s">
        <v>151</v>
      </c>
      <c r="AU1051" s="216" t="s">
        <v>84</v>
      </c>
      <c r="AV1051" s="11" t="s">
        <v>84</v>
      </c>
      <c r="AW1051" s="11" t="s">
        <v>38</v>
      </c>
      <c r="AX1051" s="11" t="s">
        <v>74</v>
      </c>
      <c r="AY1051" s="216" t="s">
        <v>142</v>
      </c>
    </row>
    <row r="1052" spans="2:51" s="11" customFormat="1" ht="13.5">
      <c r="B1052" s="205"/>
      <c r="C1052" s="206"/>
      <c r="D1052" s="207" t="s">
        <v>151</v>
      </c>
      <c r="E1052" s="208" t="s">
        <v>23</v>
      </c>
      <c r="F1052" s="209" t="s">
        <v>1654</v>
      </c>
      <c r="G1052" s="206"/>
      <c r="H1052" s="210">
        <v>20.7</v>
      </c>
      <c r="I1052" s="211"/>
      <c r="J1052" s="206"/>
      <c r="K1052" s="206"/>
      <c r="L1052" s="212"/>
      <c r="M1052" s="213"/>
      <c r="N1052" s="214"/>
      <c r="O1052" s="214"/>
      <c r="P1052" s="214"/>
      <c r="Q1052" s="214"/>
      <c r="R1052" s="214"/>
      <c r="S1052" s="214"/>
      <c r="T1052" s="215"/>
      <c r="AT1052" s="216" t="s">
        <v>151</v>
      </c>
      <c r="AU1052" s="216" t="s">
        <v>84</v>
      </c>
      <c r="AV1052" s="11" t="s">
        <v>84</v>
      </c>
      <c r="AW1052" s="11" t="s">
        <v>38</v>
      </c>
      <c r="AX1052" s="11" t="s">
        <v>74</v>
      </c>
      <c r="AY1052" s="216" t="s">
        <v>142</v>
      </c>
    </row>
    <row r="1053" spans="2:51" s="11" customFormat="1" ht="13.5">
      <c r="B1053" s="205"/>
      <c r="C1053" s="206"/>
      <c r="D1053" s="207" t="s">
        <v>151</v>
      </c>
      <c r="E1053" s="208" t="s">
        <v>23</v>
      </c>
      <c r="F1053" s="209" t="s">
        <v>1655</v>
      </c>
      <c r="G1053" s="206"/>
      <c r="H1053" s="210">
        <v>59.08</v>
      </c>
      <c r="I1053" s="211"/>
      <c r="J1053" s="206"/>
      <c r="K1053" s="206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151</v>
      </c>
      <c r="AU1053" s="216" t="s">
        <v>84</v>
      </c>
      <c r="AV1053" s="11" t="s">
        <v>84</v>
      </c>
      <c r="AW1053" s="11" t="s">
        <v>38</v>
      </c>
      <c r="AX1053" s="11" t="s">
        <v>74</v>
      </c>
      <c r="AY1053" s="216" t="s">
        <v>142</v>
      </c>
    </row>
    <row r="1054" spans="2:51" s="12" customFormat="1" ht="13.5">
      <c r="B1054" s="217"/>
      <c r="C1054" s="218"/>
      <c r="D1054" s="207" t="s">
        <v>151</v>
      </c>
      <c r="E1054" s="219" t="s">
        <v>23</v>
      </c>
      <c r="F1054" s="220" t="s">
        <v>155</v>
      </c>
      <c r="G1054" s="218"/>
      <c r="H1054" s="221">
        <v>753.35</v>
      </c>
      <c r="I1054" s="222"/>
      <c r="J1054" s="218"/>
      <c r="K1054" s="218"/>
      <c r="L1054" s="223"/>
      <c r="M1054" s="224"/>
      <c r="N1054" s="225"/>
      <c r="O1054" s="225"/>
      <c r="P1054" s="225"/>
      <c r="Q1054" s="225"/>
      <c r="R1054" s="225"/>
      <c r="S1054" s="225"/>
      <c r="T1054" s="226"/>
      <c r="AT1054" s="227" t="s">
        <v>151</v>
      </c>
      <c r="AU1054" s="227" t="s">
        <v>84</v>
      </c>
      <c r="AV1054" s="12" t="s">
        <v>156</v>
      </c>
      <c r="AW1054" s="12" t="s">
        <v>38</v>
      </c>
      <c r="AX1054" s="12" t="s">
        <v>74</v>
      </c>
      <c r="AY1054" s="227" t="s">
        <v>142</v>
      </c>
    </row>
    <row r="1055" spans="2:51" s="13" customFormat="1" ht="13.5">
      <c r="B1055" s="228"/>
      <c r="C1055" s="229"/>
      <c r="D1055" s="230" t="s">
        <v>151</v>
      </c>
      <c r="E1055" s="231" t="s">
        <v>23</v>
      </c>
      <c r="F1055" s="232" t="s">
        <v>158</v>
      </c>
      <c r="G1055" s="229"/>
      <c r="H1055" s="233">
        <v>753.35</v>
      </c>
      <c r="I1055" s="234"/>
      <c r="J1055" s="229"/>
      <c r="K1055" s="229"/>
      <c r="L1055" s="235"/>
      <c r="M1055" s="236"/>
      <c r="N1055" s="237"/>
      <c r="O1055" s="237"/>
      <c r="P1055" s="237"/>
      <c r="Q1055" s="237"/>
      <c r="R1055" s="237"/>
      <c r="S1055" s="237"/>
      <c r="T1055" s="238"/>
      <c r="AT1055" s="239" t="s">
        <v>151</v>
      </c>
      <c r="AU1055" s="239" t="s">
        <v>84</v>
      </c>
      <c r="AV1055" s="13" t="s">
        <v>149</v>
      </c>
      <c r="AW1055" s="13" t="s">
        <v>38</v>
      </c>
      <c r="AX1055" s="13" t="s">
        <v>79</v>
      </c>
      <c r="AY1055" s="239" t="s">
        <v>142</v>
      </c>
    </row>
    <row r="1056" spans="2:65" s="1" customFormat="1" ht="22.5" customHeight="1">
      <c r="B1056" s="42"/>
      <c r="C1056" s="193" t="s">
        <v>1660</v>
      </c>
      <c r="D1056" s="193" t="s">
        <v>144</v>
      </c>
      <c r="E1056" s="194" t="s">
        <v>1661</v>
      </c>
      <c r="F1056" s="195" t="s">
        <v>1662</v>
      </c>
      <c r="G1056" s="196" t="s">
        <v>948</v>
      </c>
      <c r="H1056" s="269"/>
      <c r="I1056" s="198"/>
      <c r="J1056" s="199">
        <f>ROUND(I1056*H1056,2)</f>
        <v>0</v>
      </c>
      <c r="K1056" s="195" t="s">
        <v>148</v>
      </c>
      <c r="L1056" s="62"/>
      <c r="M1056" s="200" t="s">
        <v>23</v>
      </c>
      <c r="N1056" s="201" t="s">
        <v>45</v>
      </c>
      <c r="O1056" s="43"/>
      <c r="P1056" s="202">
        <f>O1056*H1056</f>
        <v>0</v>
      </c>
      <c r="Q1056" s="202">
        <v>0</v>
      </c>
      <c r="R1056" s="202">
        <f>Q1056*H1056</f>
        <v>0</v>
      </c>
      <c r="S1056" s="202">
        <v>0</v>
      </c>
      <c r="T1056" s="203">
        <f>S1056*H1056</f>
        <v>0</v>
      </c>
      <c r="AR1056" s="24" t="s">
        <v>236</v>
      </c>
      <c r="AT1056" s="24" t="s">
        <v>144</v>
      </c>
      <c r="AU1056" s="24" t="s">
        <v>84</v>
      </c>
      <c r="AY1056" s="24" t="s">
        <v>142</v>
      </c>
      <c r="BE1056" s="204">
        <f>IF(N1056="základní",J1056,0)</f>
        <v>0</v>
      </c>
      <c r="BF1056" s="204">
        <f>IF(N1056="snížená",J1056,0)</f>
        <v>0</v>
      </c>
      <c r="BG1056" s="204">
        <f>IF(N1056="zákl. přenesená",J1056,0)</f>
        <v>0</v>
      </c>
      <c r="BH1056" s="204">
        <f>IF(N1056="sníž. přenesená",J1056,0)</f>
        <v>0</v>
      </c>
      <c r="BI1056" s="204">
        <f>IF(N1056="nulová",J1056,0)</f>
        <v>0</v>
      </c>
      <c r="BJ1056" s="24" t="s">
        <v>79</v>
      </c>
      <c r="BK1056" s="204">
        <f>ROUND(I1056*H1056,2)</f>
        <v>0</v>
      </c>
      <c r="BL1056" s="24" t="s">
        <v>236</v>
      </c>
      <c r="BM1056" s="24" t="s">
        <v>1663</v>
      </c>
    </row>
    <row r="1057" spans="2:63" s="10" customFormat="1" ht="29.85" customHeight="1">
      <c r="B1057" s="176"/>
      <c r="C1057" s="177"/>
      <c r="D1057" s="190" t="s">
        <v>73</v>
      </c>
      <c r="E1057" s="191" t="s">
        <v>1664</v>
      </c>
      <c r="F1057" s="191" t="s">
        <v>1665</v>
      </c>
      <c r="G1057" s="177"/>
      <c r="H1057" s="177"/>
      <c r="I1057" s="180"/>
      <c r="J1057" s="192">
        <f>BK1057</f>
        <v>0</v>
      </c>
      <c r="K1057" s="177"/>
      <c r="L1057" s="182"/>
      <c r="M1057" s="183"/>
      <c r="N1057" s="184"/>
      <c r="O1057" s="184"/>
      <c r="P1057" s="185">
        <f>SUM(P1058:P1091)</f>
        <v>0</v>
      </c>
      <c r="Q1057" s="184"/>
      <c r="R1057" s="185">
        <f>SUM(R1058:R1091)</f>
        <v>0.15893642</v>
      </c>
      <c r="S1057" s="184"/>
      <c r="T1057" s="186">
        <f>SUM(T1058:T1091)</f>
        <v>0</v>
      </c>
      <c r="AR1057" s="187" t="s">
        <v>84</v>
      </c>
      <c r="AT1057" s="188" t="s">
        <v>73</v>
      </c>
      <c r="AU1057" s="188" t="s">
        <v>79</v>
      </c>
      <c r="AY1057" s="187" t="s">
        <v>142</v>
      </c>
      <c r="BK1057" s="189">
        <f>SUM(BK1058:BK1091)</f>
        <v>0</v>
      </c>
    </row>
    <row r="1058" spans="2:65" s="1" customFormat="1" ht="22.5" customHeight="1">
      <c r="B1058" s="42"/>
      <c r="C1058" s="193" t="s">
        <v>1666</v>
      </c>
      <c r="D1058" s="193" t="s">
        <v>144</v>
      </c>
      <c r="E1058" s="194" t="s">
        <v>1667</v>
      </c>
      <c r="F1058" s="195" t="s">
        <v>1668</v>
      </c>
      <c r="G1058" s="196" t="s">
        <v>147</v>
      </c>
      <c r="H1058" s="197">
        <v>22.868</v>
      </c>
      <c r="I1058" s="198"/>
      <c r="J1058" s="199">
        <f>ROUND(I1058*H1058,2)</f>
        <v>0</v>
      </c>
      <c r="K1058" s="195" t="s">
        <v>148</v>
      </c>
      <c r="L1058" s="62"/>
      <c r="M1058" s="200" t="s">
        <v>23</v>
      </c>
      <c r="N1058" s="201" t="s">
        <v>45</v>
      </c>
      <c r="O1058" s="43"/>
      <c r="P1058" s="202">
        <f>O1058*H1058</f>
        <v>0</v>
      </c>
      <c r="Q1058" s="202">
        <v>0</v>
      </c>
      <c r="R1058" s="202">
        <f>Q1058*H1058</f>
        <v>0</v>
      </c>
      <c r="S1058" s="202">
        <v>0</v>
      </c>
      <c r="T1058" s="203">
        <f>S1058*H1058</f>
        <v>0</v>
      </c>
      <c r="AR1058" s="24" t="s">
        <v>236</v>
      </c>
      <c r="AT1058" s="24" t="s">
        <v>144</v>
      </c>
      <c r="AU1058" s="24" t="s">
        <v>84</v>
      </c>
      <c r="AY1058" s="24" t="s">
        <v>142</v>
      </c>
      <c r="BE1058" s="204">
        <f>IF(N1058="základní",J1058,0)</f>
        <v>0</v>
      </c>
      <c r="BF1058" s="204">
        <f>IF(N1058="snížená",J1058,0)</f>
        <v>0</v>
      </c>
      <c r="BG1058" s="204">
        <f>IF(N1058="zákl. přenesená",J1058,0)</f>
        <v>0</v>
      </c>
      <c r="BH1058" s="204">
        <f>IF(N1058="sníž. přenesená",J1058,0)</f>
        <v>0</v>
      </c>
      <c r="BI1058" s="204">
        <f>IF(N1058="nulová",J1058,0)</f>
        <v>0</v>
      </c>
      <c r="BJ1058" s="24" t="s">
        <v>79</v>
      </c>
      <c r="BK1058" s="204">
        <f>ROUND(I1058*H1058,2)</f>
        <v>0</v>
      </c>
      <c r="BL1058" s="24" t="s">
        <v>236</v>
      </c>
      <c r="BM1058" s="24" t="s">
        <v>1669</v>
      </c>
    </row>
    <row r="1059" spans="2:51" s="11" customFormat="1" ht="13.5">
      <c r="B1059" s="205"/>
      <c r="C1059" s="206"/>
      <c r="D1059" s="230" t="s">
        <v>151</v>
      </c>
      <c r="E1059" s="240" t="s">
        <v>23</v>
      </c>
      <c r="F1059" s="241" t="s">
        <v>1670</v>
      </c>
      <c r="G1059" s="206"/>
      <c r="H1059" s="242">
        <v>22.868</v>
      </c>
      <c r="I1059" s="211"/>
      <c r="J1059" s="206"/>
      <c r="K1059" s="206"/>
      <c r="L1059" s="212"/>
      <c r="M1059" s="213"/>
      <c r="N1059" s="214"/>
      <c r="O1059" s="214"/>
      <c r="P1059" s="214"/>
      <c r="Q1059" s="214"/>
      <c r="R1059" s="214"/>
      <c r="S1059" s="214"/>
      <c r="T1059" s="215"/>
      <c r="AT1059" s="216" t="s">
        <v>151</v>
      </c>
      <c r="AU1059" s="216" t="s">
        <v>84</v>
      </c>
      <c r="AV1059" s="11" t="s">
        <v>84</v>
      </c>
      <c r="AW1059" s="11" t="s">
        <v>38</v>
      </c>
      <c r="AX1059" s="11" t="s">
        <v>79</v>
      </c>
      <c r="AY1059" s="216" t="s">
        <v>142</v>
      </c>
    </row>
    <row r="1060" spans="2:65" s="1" customFormat="1" ht="22.5" customHeight="1">
      <c r="B1060" s="42"/>
      <c r="C1060" s="254" t="s">
        <v>1671</v>
      </c>
      <c r="D1060" s="254" t="s">
        <v>362</v>
      </c>
      <c r="E1060" s="255" t="s">
        <v>1672</v>
      </c>
      <c r="F1060" s="256" t="s">
        <v>1673</v>
      </c>
      <c r="G1060" s="257" t="s">
        <v>147</v>
      </c>
      <c r="H1060" s="258">
        <v>24.011</v>
      </c>
      <c r="I1060" s="259"/>
      <c r="J1060" s="260">
        <f>ROUND(I1060*H1060,2)</f>
        <v>0</v>
      </c>
      <c r="K1060" s="256" t="s">
        <v>148</v>
      </c>
      <c r="L1060" s="261"/>
      <c r="M1060" s="262" t="s">
        <v>23</v>
      </c>
      <c r="N1060" s="263" t="s">
        <v>45</v>
      </c>
      <c r="O1060" s="43"/>
      <c r="P1060" s="202">
        <f>O1060*H1060</f>
        <v>0</v>
      </c>
      <c r="Q1060" s="202">
        <v>0</v>
      </c>
      <c r="R1060" s="202">
        <f>Q1060*H1060</f>
        <v>0</v>
      </c>
      <c r="S1060" s="202">
        <v>0</v>
      </c>
      <c r="T1060" s="203">
        <f>S1060*H1060</f>
        <v>0</v>
      </c>
      <c r="AR1060" s="24" t="s">
        <v>314</v>
      </c>
      <c r="AT1060" s="24" t="s">
        <v>362</v>
      </c>
      <c r="AU1060" s="24" t="s">
        <v>84</v>
      </c>
      <c r="AY1060" s="24" t="s">
        <v>142</v>
      </c>
      <c r="BE1060" s="204">
        <f>IF(N1060="základní",J1060,0)</f>
        <v>0</v>
      </c>
      <c r="BF1060" s="204">
        <f>IF(N1060="snížená",J1060,0)</f>
        <v>0</v>
      </c>
      <c r="BG1060" s="204">
        <f>IF(N1060="zákl. přenesená",J1060,0)</f>
        <v>0</v>
      </c>
      <c r="BH1060" s="204">
        <f>IF(N1060="sníž. přenesená",J1060,0)</f>
        <v>0</v>
      </c>
      <c r="BI1060" s="204">
        <f>IF(N1060="nulová",J1060,0)</f>
        <v>0</v>
      </c>
      <c r="BJ1060" s="24" t="s">
        <v>79</v>
      </c>
      <c r="BK1060" s="204">
        <f>ROUND(I1060*H1060,2)</f>
        <v>0</v>
      </c>
      <c r="BL1060" s="24" t="s">
        <v>236</v>
      </c>
      <c r="BM1060" s="24" t="s">
        <v>1674</v>
      </c>
    </row>
    <row r="1061" spans="2:51" s="11" customFormat="1" ht="13.5">
      <c r="B1061" s="205"/>
      <c r="C1061" s="206"/>
      <c r="D1061" s="230" t="s">
        <v>151</v>
      </c>
      <c r="E1061" s="206"/>
      <c r="F1061" s="241" t="s">
        <v>1675</v>
      </c>
      <c r="G1061" s="206"/>
      <c r="H1061" s="242">
        <v>24.011</v>
      </c>
      <c r="I1061" s="211"/>
      <c r="J1061" s="206"/>
      <c r="K1061" s="206"/>
      <c r="L1061" s="212"/>
      <c r="M1061" s="213"/>
      <c r="N1061" s="214"/>
      <c r="O1061" s="214"/>
      <c r="P1061" s="214"/>
      <c r="Q1061" s="214"/>
      <c r="R1061" s="214"/>
      <c r="S1061" s="214"/>
      <c r="T1061" s="215"/>
      <c r="AT1061" s="216" t="s">
        <v>151</v>
      </c>
      <c r="AU1061" s="216" t="s">
        <v>84</v>
      </c>
      <c r="AV1061" s="11" t="s">
        <v>84</v>
      </c>
      <c r="AW1061" s="11" t="s">
        <v>6</v>
      </c>
      <c r="AX1061" s="11" t="s">
        <v>79</v>
      </c>
      <c r="AY1061" s="216" t="s">
        <v>142</v>
      </c>
    </row>
    <row r="1062" spans="2:65" s="1" customFormat="1" ht="22.5" customHeight="1">
      <c r="B1062" s="42"/>
      <c r="C1062" s="254" t="s">
        <v>1676</v>
      </c>
      <c r="D1062" s="254" t="s">
        <v>362</v>
      </c>
      <c r="E1062" s="255" t="s">
        <v>1677</v>
      </c>
      <c r="F1062" s="256" t="s">
        <v>1678</v>
      </c>
      <c r="G1062" s="257" t="s">
        <v>195</v>
      </c>
      <c r="H1062" s="258">
        <v>1.05</v>
      </c>
      <c r="I1062" s="259"/>
      <c r="J1062" s="260">
        <f>ROUND(I1062*H1062,2)</f>
        <v>0</v>
      </c>
      <c r="K1062" s="256" t="s">
        <v>23</v>
      </c>
      <c r="L1062" s="261"/>
      <c r="M1062" s="262" t="s">
        <v>23</v>
      </c>
      <c r="N1062" s="263" t="s">
        <v>45</v>
      </c>
      <c r="O1062" s="43"/>
      <c r="P1062" s="202">
        <f>O1062*H1062</f>
        <v>0</v>
      </c>
      <c r="Q1062" s="202">
        <v>0</v>
      </c>
      <c r="R1062" s="202">
        <f>Q1062*H1062</f>
        <v>0</v>
      </c>
      <c r="S1062" s="202">
        <v>0</v>
      </c>
      <c r="T1062" s="203">
        <f>S1062*H1062</f>
        <v>0</v>
      </c>
      <c r="AR1062" s="24" t="s">
        <v>314</v>
      </c>
      <c r="AT1062" s="24" t="s">
        <v>362</v>
      </c>
      <c r="AU1062" s="24" t="s">
        <v>84</v>
      </c>
      <c r="AY1062" s="24" t="s">
        <v>142</v>
      </c>
      <c r="BE1062" s="204">
        <f>IF(N1062="základní",J1062,0)</f>
        <v>0</v>
      </c>
      <c r="BF1062" s="204">
        <f>IF(N1062="snížená",J1062,0)</f>
        <v>0</v>
      </c>
      <c r="BG1062" s="204">
        <f>IF(N1062="zákl. přenesená",J1062,0)</f>
        <v>0</v>
      </c>
      <c r="BH1062" s="204">
        <f>IF(N1062="sníž. přenesená",J1062,0)</f>
        <v>0</v>
      </c>
      <c r="BI1062" s="204">
        <f>IF(N1062="nulová",J1062,0)</f>
        <v>0</v>
      </c>
      <c r="BJ1062" s="24" t="s">
        <v>79</v>
      </c>
      <c r="BK1062" s="204">
        <f>ROUND(I1062*H1062,2)</f>
        <v>0</v>
      </c>
      <c r="BL1062" s="24" t="s">
        <v>236</v>
      </c>
      <c r="BM1062" s="24" t="s">
        <v>1679</v>
      </c>
    </row>
    <row r="1063" spans="2:51" s="11" customFormat="1" ht="13.5">
      <c r="B1063" s="205"/>
      <c r="C1063" s="206"/>
      <c r="D1063" s="230" t="s">
        <v>151</v>
      </c>
      <c r="E1063" s="206"/>
      <c r="F1063" s="241" t="s">
        <v>1680</v>
      </c>
      <c r="G1063" s="206"/>
      <c r="H1063" s="242">
        <v>1.05</v>
      </c>
      <c r="I1063" s="211"/>
      <c r="J1063" s="206"/>
      <c r="K1063" s="206"/>
      <c r="L1063" s="212"/>
      <c r="M1063" s="213"/>
      <c r="N1063" s="214"/>
      <c r="O1063" s="214"/>
      <c r="P1063" s="214"/>
      <c r="Q1063" s="214"/>
      <c r="R1063" s="214"/>
      <c r="S1063" s="214"/>
      <c r="T1063" s="215"/>
      <c r="AT1063" s="216" t="s">
        <v>151</v>
      </c>
      <c r="AU1063" s="216" t="s">
        <v>84</v>
      </c>
      <c r="AV1063" s="11" t="s">
        <v>84</v>
      </c>
      <c r="AW1063" s="11" t="s">
        <v>6</v>
      </c>
      <c r="AX1063" s="11" t="s">
        <v>79</v>
      </c>
      <c r="AY1063" s="216" t="s">
        <v>142</v>
      </c>
    </row>
    <row r="1064" spans="2:65" s="1" customFormat="1" ht="22.5" customHeight="1">
      <c r="B1064" s="42"/>
      <c r="C1064" s="193" t="s">
        <v>1681</v>
      </c>
      <c r="D1064" s="193" t="s">
        <v>144</v>
      </c>
      <c r="E1064" s="194" t="s">
        <v>1682</v>
      </c>
      <c r="F1064" s="195" t="s">
        <v>1683</v>
      </c>
      <c r="G1064" s="196" t="s">
        <v>147</v>
      </c>
      <c r="H1064" s="197">
        <v>20.4</v>
      </c>
      <c r="I1064" s="198"/>
      <c r="J1064" s="199">
        <f>ROUND(I1064*H1064,2)</f>
        <v>0</v>
      </c>
      <c r="K1064" s="195" t="s">
        <v>148</v>
      </c>
      <c r="L1064" s="62"/>
      <c r="M1064" s="200" t="s">
        <v>23</v>
      </c>
      <c r="N1064" s="201" t="s">
        <v>45</v>
      </c>
      <c r="O1064" s="43"/>
      <c r="P1064" s="202">
        <f>O1064*H1064</f>
        <v>0</v>
      </c>
      <c r="Q1064" s="202">
        <v>0</v>
      </c>
      <c r="R1064" s="202">
        <f>Q1064*H1064</f>
        <v>0</v>
      </c>
      <c r="S1064" s="202">
        <v>0</v>
      </c>
      <c r="T1064" s="203">
        <f>S1064*H1064</f>
        <v>0</v>
      </c>
      <c r="AR1064" s="24" t="s">
        <v>236</v>
      </c>
      <c r="AT1064" s="24" t="s">
        <v>144</v>
      </c>
      <c r="AU1064" s="24" t="s">
        <v>84</v>
      </c>
      <c r="AY1064" s="24" t="s">
        <v>142</v>
      </c>
      <c r="BE1064" s="204">
        <f>IF(N1064="základní",J1064,0)</f>
        <v>0</v>
      </c>
      <c r="BF1064" s="204">
        <f>IF(N1064="snížená",J1064,0)</f>
        <v>0</v>
      </c>
      <c r="BG1064" s="204">
        <f>IF(N1064="zákl. přenesená",J1064,0)</f>
        <v>0</v>
      </c>
      <c r="BH1064" s="204">
        <f>IF(N1064="sníž. přenesená",J1064,0)</f>
        <v>0</v>
      </c>
      <c r="BI1064" s="204">
        <f>IF(N1064="nulová",J1064,0)</f>
        <v>0</v>
      </c>
      <c r="BJ1064" s="24" t="s">
        <v>79</v>
      </c>
      <c r="BK1064" s="204">
        <f>ROUND(I1064*H1064,2)</f>
        <v>0</v>
      </c>
      <c r="BL1064" s="24" t="s">
        <v>236</v>
      </c>
      <c r="BM1064" s="24" t="s">
        <v>1684</v>
      </c>
    </row>
    <row r="1065" spans="2:51" s="14" customFormat="1" ht="13.5">
      <c r="B1065" s="243"/>
      <c r="C1065" s="244"/>
      <c r="D1065" s="207" t="s">
        <v>151</v>
      </c>
      <c r="E1065" s="245" t="s">
        <v>23</v>
      </c>
      <c r="F1065" s="246" t="s">
        <v>1685</v>
      </c>
      <c r="G1065" s="244"/>
      <c r="H1065" s="247" t="s">
        <v>23</v>
      </c>
      <c r="I1065" s="248"/>
      <c r="J1065" s="244"/>
      <c r="K1065" s="244"/>
      <c r="L1065" s="249"/>
      <c r="M1065" s="250"/>
      <c r="N1065" s="251"/>
      <c r="O1065" s="251"/>
      <c r="P1065" s="251"/>
      <c r="Q1065" s="251"/>
      <c r="R1065" s="251"/>
      <c r="S1065" s="251"/>
      <c r="T1065" s="252"/>
      <c r="AT1065" s="253" t="s">
        <v>151</v>
      </c>
      <c r="AU1065" s="253" t="s">
        <v>84</v>
      </c>
      <c r="AV1065" s="14" t="s">
        <v>79</v>
      </c>
      <c r="AW1065" s="14" t="s">
        <v>38</v>
      </c>
      <c r="AX1065" s="14" t="s">
        <v>74</v>
      </c>
      <c r="AY1065" s="253" t="s">
        <v>142</v>
      </c>
    </row>
    <row r="1066" spans="2:51" s="11" customFormat="1" ht="13.5">
      <c r="B1066" s="205"/>
      <c r="C1066" s="206"/>
      <c r="D1066" s="207" t="s">
        <v>151</v>
      </c>
      <c r="E1066" s="208" t="s">
        <v>23</v>
      </c>
      <c r="F1066" s="209" t="s">
        <v>1686</v>
      </c>
      <c r="G1066" s="206"/>
      <c r="H1066" s="210">
        <v>20.4</v>
      </c>
      <c r="I1066" s="211"/>
      <c r="J1066" s="206"/>
      <c r="K1066" s="206"/>
      <c r="L1066" s="212"/>
      <c r="M1066" s="213"/>
      <c r="N1066" s="214"/>
      <c r="O1066" s="214"/>
      <c r="P1066" s="214"/>
      <c r="Q1066" s="214"/>
      <c r="R1066" s="214"/>
      <c r="S1066" s="214"/>
      <c r="T1066" s="215"/>
      <c r="AT1066" s="216" t="s">
        <v>151</v>
      </c>
      <c r="AU1066" s="216" t="s">
        <v>84</v>
      </c>
      <c r="AV1066" s="11" t="s">
        <v>84</v>
      </c>
      <c r="AW1066" s="11" t="s">
        <v>38</v>
      </c>
      <c r="AX1066" s="11" t="s">
        <v>74</v>
      </c>
      <c r="AY1066" s="216" t="s">
        <v>142</v>
      </c>
    </row>
    <row r="1067" spans="2:51" s="13" customFormat="1" ht="13.5">
      <c r="B1067" s="228"/>
      <c r="C1067" s="229"/>
      <c r="D1067" s="230" t="s">
        <v>151</v>
      </c>
      <c r="E1067" s="231" t="s">
        <v>23</v>
      </c>
      <c r="F1067" s="232" t="s">
        <v>158</v>
      </c>
      <c r="G1067" s="229"/>
      <c r="H1067" s="233">
        <v>20.4</v>
      </c>
      <c r="I1067" s="234"/>
      <c r="J1067" s="229"/>
      <c r="K1067" s="229"/>
      <c r="L1067" s="235"/>
      <c r="M1067" s="236"/>
      <c r="N1067" s="237"/>
      <c r="O1067" s="237"/>
      <c r="P1067" s="237"/>
      <c r="Q1067" s="237"/>
      <c r="R1067" s="237"/>
      <c r="S1067" s="237"/>
      <c r="T1067" s="238"/>
      <c r="AT1067" s="239" t="s">
        <v>151</v>
      </c>
      <c r="AU1067" s="239" t="s">
        <v>84</v>
      </c>
      <c r="AV1067" s="13" t="s">
        <v>149</v>
      </c>
      <c r="AW1067" s="13" t="s">
        <v>38</v>
      </c>
      <c r="AX1067" s="13" t="s">
        <v>79</v>
      </c>
      <c r="AY1067" s="239" t="s">
        <v>142</v>
      </c>
    </row>
    <row r="1068" spans="2:65" s="1" customFormat="1" ht="22.5" customHeight="1">
      <c r="B1068" s="42"/>
      <c r="C1068" s="193" t="s">
        <v>1687</v>
      </c>
      <c r="D1068" s="193" t="s">
        <v>144</v>
      </c>
      <c r="E1068" s="194" t="s">
        <v>1688</v>
      </c>
      <c r="F1068" s="195" t="s">
        <v>1689</v>
      </c>
      <c r="G1068" s="196" t="s">
        <v>147</v>
      </c>
      <c r="H1068" s="197">
        <v>67.987</v>
      </c>
      <c r="I1068" s="198"/>
      <c r="J1068" s="199">
        <f>ROUND(I1068*H1068,2)</f>
        <v>0</v>
      </c>
      <c r="K1068" s="195" t="s">
        <v>148</v>
      </c>
      <c r="L1068" s="62"/>
      <c r="M1068" s="200" t="s">
        <v>23</v>
      </c>
      <c r="N1068" s="201" t="s">
        <v>45</v>
      </c>
      <c r="O1068" s="43"/>
      <c r="P1068" s="202">
        <f>O1068*H1068</f>
        <v>0</v>
      </c>
      <c r="Q1068" s="202">
        <v>0</v>
      </c>
      <c r="R1068" s="202">
        <f>Q1068*H1068</f>
        <v>0</v>
      </c>
      <c r="S1068" s="202">
        <v>0</v>
      </c>
      <c r="T1068" s="203">
        <f>S1068*H1068</f>
        <v>0</v>
      </c>
      <c r="AR1068" s="24" t="s">
        <v>236</v>
      </c>
      <c r="AT1068" s="24" t="s">
        <v>144</v>
      </c>
      <c r="AU1068" s="24" t="s">
        <v>84</v>
      </c>
      <c r="AY1068" s="24" t="s">
        <v>142</v>
      </c>
      <c r="BE1068" s="204">
        <f>IF(N1068="základní",J1068,0)</f>
        <v>0</v>
      </c>
      <c r="BF1068" s="204">
        <f>IF(N1068="snížená",J1068,0)</f>
        <v>0</v>
      </c>
      <c r="BG1068" s="204">
        <f>IF(N1068="zákl. přenesená",J1068,0)</f>
        <v>0</v>
      </c>
      <c r="BH1068" s="204">
        <f>IF(N1068="sníž. přenesená",J1068,0)</f>
        <v>0</v>
      </c>
      <c r="BI1068" s="204">
        <f>IF(N1068="nulová",J1068,0)</f>
        <v>0</v>
      </c>
      <c r="BJ1068" s="24" t="s">
        <v>79</v>
      </c>
      <c r="BK1068" s="204">
        <f>ROUND(I1068*H1068,2)</f>
        <v>0</v>
      </c>
      <c r="BL1068" s="24" t="s">
        <v>236</v>
      </c>
      <c r="BM1068" s="24" t="s">
        <v>1690</v>
      </c>
    </row>
    <row r="1069" spans="2:51" s="14" customFormat="1" ht="13.5">
      <c r="B1069" s="243"/>
      <c r="C1069" s="244"/>
      <c r="D1069" s="207" t="s">
        <v>151</v>
      </c>
      <c r="E1069" s="245" t="s">
        <v>23</v>
      </c>
      <c r="F1069" s="246" t="s">
        <v>1691</v>
      </c>
      <c r="G1069" s="244"/>
      <c r="H1069" s="247" t="s">
        <v>23</v>
      </c>
      <c r="I1069" s="248"/>
      <c r="J1069" s="244"/>
      <c r="K1069" s="244"/>
      <c r="L1069" s="249"/>
      <c r="M1069" s="250"/>
      <c r="N1069" s="251"/>
      <c r="O1069" s="251"/>
      <c r="P1069" s="251"/>
      <c r="Q1069" s="251"/>
      <c r="R1069" s="251"/>
      <c r="S1069" s="251"/>
      <c r="T1069" s="252"/>
      <c r="AT1069" s="253" t="s">
        <v>151</v>
      </c>
      <c r="AU1069" s="253" t="s">
        <v>84</v>
      </c>
      <c r="AV1069" s="14" t="s">
        <v>79</v>
      </c>
      <c r="AW1069" s="14" t="s">
        <v>38</v>
      </c>
      <c r="AX1069" s="14" t="s">
        <v>74</v>
      </c>
      <c r="AY1069" s="253" t="s">
        <v>142</v>
      </c>
    </row>
    <row r="1070" spans="2:51" s="11" customFormat="1" ht="13.5">
      <c r="B1070" s="205"/>
      <c r="C1070" s="206"/>
      <c r="D1070" s="207" t="s">
        <v>151</v>
      </c>
      <c r="E1070" s="208" t="s">
        <v>23</v>
      </c>
      <c r="F1070" s="209" t="s">
        <v>1692</v>
      </c>
      <c r="G1070" s="206"/>
      <c r="H1070" s="210">
        <v>50.249</v>
      </c>
      <c r="I1070" s="211"/>
      <c r="J1070" s="206"/>
      <c r="K1070" s="206"/>
      <c r="L1070" s="212"/>
      <c r="M1070" s="213"/>
      <c r="N1070" s="214"/>
      <c r="O1070" s="214"/>
      <c r="P1070" s="214"/>
      <c r="Q1070" s="214"/>
      <c r="R1070" s="214"/>
      <c r="S1070" s="214"/>
      <c r="T1070" s="215"/>
      <c r="AT1070" s="216" t="s">
        <v>151</v>
      </c>
      <c r="AU1070" s="216" t="s">
        <v>84</v>
      </c>
      <c r="AV1070" s="11" t="s">
        <v>84</v>
      </c>
      <c r="AW1070" s="11" t="s">
        <v>38</v>
      </c>
      <c r="AX1070" s="11" t="s">
        <v>74</v>
      </c>
      <c r="AY1070" s="216" t="s">
        <v>142</v>
      </c>
    </row>
    <row r="1071" spans="2:51" s="11" customFormat="1" ht="13.5">
      <c r="B1071" s="205"/>
      <c r="C1071" s="206"/>
      <c r="D1071" s="207" t="s">
        <v>151</v>
      </c>
      <c r="E1071" s="208" t="s">
        <v>23</v>
      </c>
      <c r="F1071" s="209" t="s">
        <v>1693</v>
      </c>
      <c r="G1071" s="206"/>
      <c r="H1071" s="210">
        <v>-22.295</v>
      </c>
      <c r="I1071" s="211"/>
      <c r="J1071" s="206"/>
      <c r="K1071" s="206"/>
      <c r="L1071" s="212"/>
      <c r="M1071" s="213"/>
      <c r="N1071" s="214"/>
      <c r="O1071" s="214"/>
      <c r="P1071" s="214"/>
      <c r="Q1071" s="214"/>
      <c r="R1071" s="214"/>
      <c r="S1071" s="214"/>
      <c r="T1071" s="215"/>
      <c r="AT1071" s="216" t="s">
        <v>151</v>
      </c>
      <c r="AU1071" s="216" t="s">
        <v>84</v>
      </c>
      <c r="AV1071" s="11" t="s">
        <v>84</v>
      </c>
      <c r="AW1071" s="11" t="s">
        <v>38</v>
      </c>
      <c r="AX1071" s="11" t="s">
        <v>74</v>
      </c>
      <c r="AY1071" s="216" t="s">
        <v>142</v>
      </c>
    </row>
    <row r="1072" spans="2:51" s="11" customFormat="1" ht="13.5">
      <c r="B1072" s="205"/>
      <c r="C1072" s="206"/>
      <c r="D1072" s="207" t="s">
        <v>151</v>
      </c>
      <c r="E1072" s="208" t="s">
        <v>23</v>
      </c>
      <c r="F1072" s="209" t="s">
        <v>1694</v>
      </c>
      <c r="G1072" s="206"/>
      <c r="H1072" s="210">
        <v>49.308</v>
      </c>
      <c r="I1072" s="211"/>
      <c r="J1072" s="206"/>
      <c r="K1072" s="206"/>
      <c r="L1072" s="212"/>
      <c r="M1072" s="213"/>
      <c r="N1072" s="214"/>
      <c r="O1072" s="214"/>
      <c r="P1072" s="214"/>
      <c r="Q1072" s="214"/>
      <c r="R1072" s="214"/>
      <c r="S1072" s="214"/>
      <c r="T1072" s="215"/>
      <c r="AT1072" s="216" t="s">
        <v>151</v>
      </c>
      <c r="AU1072" s="216" t="s">
        <v>84</v>
      </c>
      <c r="AV1072" s="11" t="s">
        <v>84</v>
      </c>
      <c r="AW1072" s="11" t="s">
        <v>38</v>
      </c>
      <c r="AX1072" s="11" t="s">
        <v>74</v>
      </c>
      <c r="AY1072" s="216" t="s">
        <v>142</v>
      </c>
    </row>
    <row r="1073" spans="2:51" s="11" customFormat="1" ht="13.5">
      <c r="B1073" s="205"/>
      <c r="C1073" s="206"/>
      <c r="D1073" s="207" t="s">
        <v>151</v>
      </c>
      <c r="E1073" s="208" t="s">
        <v>23</v>
      </c>
      <c r="F1073" s="209" t="s">
        <v>1695</v>
      </c>
      <c r="G1073" s="206"/>
      <c r="H1073" s="210">
        <v>-22.295</v>
      </c>
      <c r="I1073" s="211"/>
      <c r="J1073" s="206"/>
      <c r="K1073" s="206"/>
      <c r="L1073" s="212"/>
      <c r="M1073" s="213"/>
      <c r="N1073" s="214"/>
      <c r="O1073" s="214"/>
      <c r="P1073" s="214"/>
      <c r="Q1073" s="214"/>
      <c r="R1073" s="214"/>
      <c r="S1073" s="214"/>
      <c r="T1073" s="215"/>
      <c r="AT1073" s="216" t="s">
        <v>151</v>
      </c>
      <c r="AU1073" s="216" t="s">
        <v>84</v>
      </c>
      <c r="AV1073" s="11" t="s">
        <v>84</v>
      </c>
      <c r="AW1073" s="11" t="s">
        <v>38</v>
      </c>
      <c r="AX1073" s="11" t="s">
        <v>74</v>
      </c>
      <c r="AY1073" s="216" t="s">
        <v>142</v>
      </c>
    </row>
    <row r="1074" spans="2:51" s="11" customFormat="1" ht="13.5">
      <c r="B1074" s="205"/>
      <c r="C1074" s="206"/>
      <c r="D1074" s="207" t="s">
        <v>151</v>
      </c>
      <c r="E1074" s="208" t="s">
        <v>23</v>
      </c>
      <c r="F1074" s="209" t="s">
        <v>1696</v>
      </c>
      <c r="G1074" s="206"/>
      <c r="H1074" s="210">
        <v>13.02</v>
      </c>
      <c r="I1074" s="211"/>
      <c r="J1074" s="206"/>
      <c r="K1074" s="206"/>
      <c r="L1074" s="212"/>
      <c r="M1074" s="213"/>
      <c r="N1074" s="214"/>
      <c r="O1074" s="214"/>
      <c r="P1074" s="214"/>
      <c r="Q1074" s="214"/>
      <c r="R1074" s="214"/>
      <c r="S1074" s="214"/>
      <c r="T1074" s="215"/>
      <c r="AT1074" s="216" t="s">
        <v>151</v>
      </c>
      <c r="AU1074" s="216" t="s">
        <v>84</v>
      </c>
      <c r="AV1074" s="11" t="s">
        <v>84</v>
      </c>
      <c r="AW1074" s="11" t="s">
        <v>38</v>
      </c>
      <c r="AX1074" s="11" t="s">
        <v>74</v>
      </c>
      <c r="AY1074" s="216" t="s">
        <v>142</v>
      </c>
    </row>
    <row r="1075" spans="2:51" s="13" customFormat="1" ht="13.5">
      <c r="B1075" s="228"/>
      <c r="C1075" s="229"/>
      <c r="D1075" s="230" t="s">
        <v>151</v>
      </c>
      <c r="E1075" s="231" t="s">
        <v>23</v>
      </c>
      <c r="F1075" s="232" t="s">
        <v>158</v>
      </c>
      <c r="G1075" s="229"/>
      <c r="H1075" s="233">
        <v>67.987</v>
      </c>
      <c r="I1075" s="234"/>
      <c r="J1075" s="229"/>
      <c r="K1075" s="229"/>
      <c r="L1075" s="235"/>
      <c r="M1075" s="236"/>
      <c r="N1075" s="237"/>
      <c r="O1075" s="237"/>
      <c r="P1075" s="237"/>
      <c r="Q1075" s="237"/>
      <c r="R1075" s="237"/>
      <c r="S1075" s="237"/>
      <c r="T1075" s="238"/>
      <c r="AT1075" s="239" t="s">
        <v>151</v>
      </c>
      <c r="AU1075" s="239" t="s">
        <v>84</v>
      </c>
      <c r="AV1075" s="13" t="s">
        <v>149</v>
      </c>
      <c r="AW1075" s="13" t="s">
        <v>38</v>
      </c>
      <c r="AX1075" s="13" t="s">
        <v>79</v>
      </c>
      <c r="AY1075" s="239" t="s">
        <v>142</v>
      </c>
    </row>
    <row r="1076" spans="2:65" s="1" customFormat="1" ht="31.5" customHeight="1">
      <c r="B1076" s="42"/>
      <c r="C1076" s="193" t="s">
        <v>1697</v>
      </c>
      <c r="D1076" s="193" t="s">
        <v>144</v>
      </c>
      <c r="E1076" s="194" t="s">
        <v>1698</v>
      </c>
      <c r="F1076" s="195" t="s">
        <v>1699</v>
      </c>
      <c r="G1076" s="196" t="s">
        <v>147</v>
      </c>
      <c r="H1076" s="197">
        <v>20.4</v>
      </c>
      <c r="I1076" s="198"/>
      <c r="J1076" s="199">
        <f>ROUND(I1076*H1076,2)</f>
        <v>0</v>
      </c>
      <c r="K1076" s="195" t="s">
        <v>148</v>
      </c>
      <c r="L1076" s="62"/>
      <c r="M1076" s="200" t="s">
        <v>23</v>
      </c>
      <c r="N1076" s="201" t="s">
        <v>45</v>
      </c>
      <c r="O1076" s="43"/>
      <c r="P1076" s="202">
        <f>O1076*H1076</f>
        <v>0</v>
      </c>
      <c r="Q1076" s="202">
        <v>0.00472</v>
      </c>
      <c r="R1076" s="202">
        <f>Q1076*H1076</f>
        <v>0.096288</v>
      </c>
      <c r="S1076" s="202">
        <v>0</v>
      </c>
      <c r="T1076" s="203">
        <f>S1076*H1076</f>
        <v>0</v>
      </c>
      <c r="AR1076" s="24" t="s">
        <v>236</v>
      </c>
      <c r="AT1076" s="24" t="s">
        <v>144</v>
      </c>
      <c r="AU1076" s="24" t="s">
        <v>84</v>
      </c>
      <c r="AY1076" s="24" t="s">
        <v>142</v>
      </c>
      <c r="BE1076" s="204">
        <f>IF(N1076="základní",J1076,0)</f>
        <v>0</v>
      </c>
      <c r="BF1076" s="204">
        <f>IF(N1076="snížená",J1076,0)</f>
        <v>0</v>
      </c>
      <c r="BG1076" s="204">
        <f>IF(N1076="zákl. přenesená",J1076,0)</f>
        <v>0</v>
      </c>
      <c r="BH1076" s="204">
        <f>IF(N1076="sníž. přenesená",J1076,0)</f>
        <v>0</v>
      </c>
      <c r="BI1076" s="204">
        <f>IF(N1076="nulová",J1076,0)</f>
        <v>0</v>
      </c>
      <c r="BJ1076" s="24" t="s">
        <v>79</v>
      </c>
      <c r="BK1076" s="204">
        <f>ROUND(I1076*H1076,2)</f>
        <v>0</v>
      </c>
      <c r="BL1076" s="24" t="s">
        <v>236</v>
      </c>
      <c r="BM1076" s="24" t="s">
        <v>1700</v>
      </c>
    </row>
    <row r="1077" spans="2:51" s="14" customFormat="1" ht="13.5">
      <c r="B1077" s="243"/>
      <c r="C1077" s="244"/>
      <c r="D1077" s="207" t="s">
        <v>151</v>
      </c>
      <c r="E1077" s="245" t="s">
        <v>23</v>
      </c>
      <c r="F1077" s="246" t="s">
        <v>1685</v>
      </c>
      <c r="G1077" s="244"/>
      <c r="H1077" s="247" t="s">
        <v>23</v>
      </c>
      <c r="I1077" s="248"/>
      <c r="J1077" s="244"/>
      <c r="K1077" s="244"/>
      <c r="L1077" s="249"/>
      <c r="M1077" s="250"/>
      <c r="N1077" s="251"/>
      <c r="O1077" s="251"/>
      <c r="P1077" s="251"/>
      <c r="Q1077" s="251"/>
      <c r="R1077" s="251"/>
      <c r="S1077" s="251"/>
      <c r="T1077" s="252"/>
      <c r="AT1077" s="253" t="s">
        <v>151</v>
      </c>
      <c r="AU1077" s="253" t="s">
        <v>84</v>
      </c>
      <c r="AV1077" s="14" t="s">
        <v>79</v>
      </c>
      <c r="AW1077" s="14" t="s">
        <v>38</v>
      </c>
      <c r="AX1077" s="14" t="s">
        <v>74</v>
      </c>
      <c r="AY1077" s="253" t="s">
        <v>142</v>
      </c>
    </row>
    <row r="1078" spans="2:51" s="11" customFormat="1" ht="13.5">
      <c r="B1078" s="205"/>
      <c r="C1078" s="206"/>
      <c r="D1078" s="207" t="s">
        <v>151</v>
      </c>
      <c r="E1078" s="208" t="s">
        <v>23</v>
      </c>
      <c r="F1078" s="209" t="s">
        <v>1686</v>
      </c>
      <c r="G1078" s="206"/>
      <c r="H1078" s="210">
        <v>20.4</v>
      </c>
      <c r="I1078" s="211"/>
      <c r="J1078" s="206"/>
      <c r="K1078" s="206"/>
      <c r="L1078" s="212"/>
      <c r="M1078" s="213"/>
      <c r="N1078" s="214"/>
      <c r="O1078" s="214"/>
      <c r="P1078" s="214"/>
      <c r="Q1078" s="214"/>
      <c r="R1078" s="214"/>
      <c r="S1078" s="214"/>
      <c r="T1078" s="215"/>
      <c r="AT1078" s="216" t="s">
        <v>151</v>
      </c>
      <c r="AU1078" s="216" t="s">
        <v>84</v>
      </c>
      <c r="AV1078" s="11" t="s">
        <v>84</v>
      </c>
      <c r="AW1078" s="11" t="s">
        <v>38</v>
      </c>
      <c r="AX1078" s="11" t="s">
        <v>74</v>
      </c>
      <c r="AY1078" s="216" t="s">
        <v>142</v>
      </c>
    </row>
    <row r="1079" spans="2:51" s="13" customFormat="1" ht="13.5">
      <c r="B1079" s="228"/>
      <c r="C1079" s="229"/>
      <c r="D1079" s="230" t="s">
        <v>151</v>
      </c>
      <c r="E1079" s="231" t="s">
        <v>23</v>
      </c>
      <c r="F1079" s="232" t="s">
        <v>158</v>
      </c>
      <c r="G1079" s="229"/>
      <c r="H1079" s="233">
        <v>20.4</v>
      </c>
      <c r="I1079" s="234"/>
      <c r="J1079" s="229"/>
      <c r="K1079" s="229"/>
      <c r="L1079" s="235"/>
      <c r="M1079" s="236"/>
      <c r="N1079" s="237"/>
      <c r="O1079" s="237"/>
      <c r="P1079" s="237"/>
      <c r="Q1079" s="237"/>
      <c r="R1079" s="237"/>
      <c r="S1079" s="237"/>
      <c r="T1079" s="238"/>
      <c r="AT1079" s="239" t="s">
        <v>151</v>
      </c>
      <c r="AU1079" s="239" t="s">
        <v>84</v>
      </c>
      <c r="AV1079" s="13" t="s">
        <v>149</v>
      </c>
      <c r="AW1079" s="13" t="s">
        <v>38</v>
      </c>
      <c r="AX1079" s="13" t="s">
        <v>79</v>
      </c>
      <c r="AY1079" s="239" t="s">
        <v>142</v>
      </c>
    </row>
    <row r="1080" spans="2:65" s="1" customFormat="1" ht="22.5" customHeight="1">
      <c r="B1080" s="42"/>
      <c r="C1080" s="193" t="s">
        <v>1701</v>
      </c>
      <c r="D1080" s="193" t="s">
        <v>144</v>
      </c>
      <c r="E1080" s="194" t="s">
        <v>1702</v>
      </c>
      <c r="F1080" s="195" t="s">
        <v>1703</v>
      </c>
      <c r="G1080" s="196" t="s">
        <v>147</v>
      </c>
      <c r="H1080" s="197">
        <v>72.847</v>
      </c>
      <c r="I1080" s="198"/>
      <c r="J1080" s="199">
        <f>ROUND(I1080*H1080,2)</f>
        <v>0</v>
      </c>
      <c r="K1080" s="195" t="s">
        <v>148</v>
      </c>
      <c r="L1080" s="62"/>
      <c r="M1080" s="200" t="s">
        <v>23</v>
      </c>
      <c r="N1080" s="201" t="s">
        <v>45</v>
      </c>
      <c r="O1080" s="43"/>
      <c r="P1080" s="202">
        <f>O1080*H1080</f>
        <v>0</v>
      </c>
      <c r="Q1080" s="202">
        <v>0.00014</v>
      </c>
      <c r="R1080" s="202">
        <f>Q1080*H1080</f>
        <v>0.010198579999999999</v>
      </c>
      <c r="S1080" s="202">
        <v>0</v>
      </c>
      <c r="T1080" s="203">
        <f>S1080*H1080</f>
        <v>0</v>
      </c>
      <c r="AR1080" s="24" t="s">
        <v>236</v>
      </c>
      <c r="AT1080" s="24" t="s">
        <v>144</v>
      </c>
      <c r="AU1080" s="24" t="s">
        <v>84</v>
      </c>
      <c r="AY1080" s="24" t="s">
        <v>142</v>
      </c>
      <c r="BE1080" s="204">
        <f>IF(N1080="základní",J1080,0)</f>
        <v>0</v>
      </c>
      <c r="BF1080" s="204">
        <f>IF(N1080="snížená",J1080,0)</f>
        <v>0</v>
      </c>
      <c r="BG1080" s="204">
        <f>IF(N1080="zákl. přenesená",J1080,0)</f>
        <v>0</v>
      </c>
      <c r="BH1080" s="204">
        <f>IF(N1080="sníž. přenesená",J1080,0)</f>
        <v>0</v>
      </c>
      <c r="BI1080" s="204">
        <f>IF(N1080="nulová",J1080,0)</f>
        <v>0</v>
      </c>
      <c r="BJ1080" s="24" t="s">
        <v>79</v>
      </c>
      <c r="BK1080" s="204">
        <f>ROUND(I1080*H1080,2)</f>
        <v>0</v>
      </c>
      <c r="BL1080" s="24" t="s">
        <v>236</v>
      </c>
      <c r="BM1080" s="24" t="s">
        <v>1704</v>
      </c>
    </row>
    <row r="1081" spans="2:51" s="14" customFormat="1" ht="13.5">
      <c r="B1081" s="243"/>
      <c r="C1081" s="244"/>
      <c r="D1081" s="207" t="s">
        <v>151</v>
      </c>
      <c r="E1081" s="245" t="s">
        <v>23</v>
      </c>
      <c r="F1081" s="246" t="s">
        <v>1691</v>
      </c>
      <c r="G1081" s="244"/>
      <c r="H1081" s="247" t="s">
        <v>23</v>
      </c>
      <c r="I1081" s="248"/>
      <c r="J1081" s="244"/>
      <c r="K1081" s="244"/>
      <c r="L1081" s="249"/>
      <c r="M1081" s="250"/>
      <c r="N1081" s="251"/>
      <c r="O1081" s="251"/>
      <c r="P1081" s="251"/>
      <c r="Q1081" s="251"/>
      <c r="R1081" s="251"/>
      <c r="S1081" s="251"/>
      <c r="T1081" s="252"/>
      <c r="AT1081" s="253" t="s">
        <v>151</v>
      </c>
      <c r="AU1081" s="253" t="s">
        <v>84</v>
      </c>
      <c r="AV1081" s="14" t="s">
        <v>79</v>
      </c>
      <c r="AW1081" s="14" t="s">
        <v>38</v>
      </c>
      <c r="AX1081" s="14" t="s">
        <v>74</v>
      </c>
      <c r="AY1081" s="253" t="s">
        <v>142</v>
      </c>
    </row>
    <row r="1082" spans="2:51" s="11" customFormat="1" ht="13.5">
      <c r="B1082" s="205"/>
      <c r="C1082" s="206"/>
      <c r="D1082" s="207" t="s">
        <v>151</v>
      </c>
      <c r="E1082" s="208" t="s">
        <v>23</v>
      </c>
      <c r="F1082" s="209" t="s">
        <v>1692</v>
      </c>
      <c r="G1082" s="206"/>
      <c r="H1082" s="210">
        <v>50.249</v>
      </c>
      <c r="I1082" s="211"/>
      <c r="J1082" s="206"/>
      <c r="K1082" s="206"/>
      <c r="L1082" s="212"/>
      <c r="M1082" s="213"/>
      <c r="N1082" s="214"/>
      <c r="O1082" s="214"/>
      <c r="P1082" s="214"/>
      <c r="Q1082" s="214"/>
      <c r="R1082" s="214"/>
      <c r="S1082" s="214"/>
      <c r="T1082" s="215"/>
      <c r="AT1082" s="216" t="s">
        <v>151</v>
      </c>
      <c r="AU1082" s="216" t="s">
        <v>84</v>
      </c>
      <c r="AV1082" s="11" t="s">
        <v>84</v>
      </c>
      <c r="AW1082" s="11" t="s">
        <v>38</v>
      </c>
      <c r="AX1082" s="11" t="s">
        <v>74</v>
      </c>
      <c r="AY1082" s="216" t="s">
        <v>142</v>
      </c>
    </row>
    <row r="1083" spans="2:51" s="11" customFormat="1" ht="13.5">
      <c r="B1083" s="205"/>
      <c r="C1083" s="206"/>
      <c r="D1083" s="207" t="s">
        <v>151</v>
      </c>
      <c r="E1083" s="208" t="s">
        <v>23</v>
      </c>
      <c r="F1083" s="209" t="s">
        <v>1693</v>
      </c>
      <c r="G1083" s="206"/>
      <c r="H1083" s="210">
        <v>-22.295</v>
      </c>
      <c r="I1083" s="211"/>
      <c r="J1083" s="206"/>
      <c r="K1083" s="206"/>
      <c r="L1083" s="212"/>
      <c r="M1083" s="213"/>
      <c r="N1083" s="214"/>
      <c r="O1083" s="214"/>
      <c r="P1083" s="214"/>
      <c r="Q1083" s="214"/>
      <c r="R1083" s="214"/>
      <c r="S1083" s="214"/>
      <c r="T1083" s="215"/>
      <c r="AT1083" s="216" t="s">
        <v>151</v>
      </c>
      <c r="AU1083" s="216" t="s">
        <v>84</v>
      </c>
      <c r="AV1083" s="11" t="s">
        <v>84</v>
      </c>
      <c r="AW1083" s="11" t="s">
        <v>38</v>
      </c>
      <c r="AX1083" s="11" t="s">
        <v>74</v>
      </c>
      <c r="AY1083" s="216" t="s">
        <v>142</v>
      </c>
    </row>
    <row r="1084" spans="2:51" s="11" customFormat="1" ht="13.5">
      <c r="B1084" s="205"/>
      <c r="C1084" s="206"/>
      <c r="D1084" s="207" t="s">
        <v>151</v>
      </c>
      <c r="E1084" s="208" t="s">
        <v>23</v>
      </c>
      <c r="F1084" s="209" t="s">
        <v>1694</v>
      </c>
      <c r="G1084" s="206"/>
      <c r="H1084" s="210">
        <v>49.308</v>
      </c>
      <c r="I1084" s="211"/>
      <c r="J1084" s="206"/>
      <c r="K1084" s="206"/>
      <c r="L1084" s="212"/>
      <c r="M1084" s="213"/>
      <c r="N1084" s="214"/>
      <c r="O1084" s="214"/>
      <c r="P1084" s="214"/>
      <c r="Q1084" s="214"/>
      <c r="R1084" s="214"/>
      <c r="S1084" s="214"/>
      <c r="T1084" s="215"/>
      <c r="AT1084" s="216" t="s">
        <v>151</v>
      </c>
      <c r="AU1084" s="216" t="s">
        <v>84</v>
      </c>
      <c r="AV1084" s="11" t="s">
        <v>84</v>
      </c>
      <c r="AW1084" s="11" t="s">
        <v>38</v>
      </c>
      <c r="AX1084" s="11" t="s">
        <v>74</v>
      </c>
      <c r="AY1084" s="216" t="s">
        <v>142</v>
      </c>
    </row>
    <row r="1085" spans="2:51" s="11" customFormat="1" ht="13.5">
      <c r="B1085" s="205"/>
      <c r="C1085" s="206"/>
      <c r="D1085" s="207" t="s">
        <v>151</v>
      </c>
      <c r="E1085" s="208" t="s">
        <v>23</v>
      </c>
      <c r="F1085" s="209" t="s">
        <v>1695</v>
      </c>
      <c r="G1085" s="206"/>
      <c r="H1085" s="210">
        <v>-22.295</v>
      </c>
      <c r="I1085" s="211"/>
      <c r="J1085" s="206"/>
      <c r="K1085" s="206"/>
      <c r="L1085" s="212"/>
      <c r="M1085" s="213"/>
      <c r="N1085" s="214"/>
      <c r="O1085" s="214"/>
      <c r="P1085" s="214"/>
      <c r="Q1085" s="214"/>
      <c r="R1085" s="214"/>
      <c r="S1085" s="214"/>
      <c r="T1085" s="215"/>
      <c r="AT1085" s="216" t="s">
        <v>151</v>
      </c>
      <c r="AU1085" s="216" t="s">
        <v>84</v>
      </c>
      <c r="AV1085" s="11" t="s">
        <v>84</v>
      </c>
      <c r="AW1085" s="11" t="s">
        <v>38</v>
      </c>
      <c r="AX1085" s="11" t="s">
        <v>74</v>
      </c>
      <c r="AY1085" s="216" t="s">
        <v>142</v>
      </c>
    </row>
    <row r="1086" spans="2:51" s="11" customFormat="1" ht="13.5">
      <c r="B1086" s="205"/>
      <c r="C1086" s="206"/>
      <c r="D1086" s="207" t="s">
        <v>151</v>
      </c>
      <c r="E1086" s="208" t="s">
        <v>23</v>
      </c>
      <c r="F1086" s="209" t="s">
        <v>1696</v>
      </c>
      <c r="G1086" s="206"/>
      <c r="H1086" s="210">
        <v>13.02</v>
      </c>
      <c r="I1086" s="211"/>
      <c r="J1086" s="206"/>
      <c r="K1086" s="206"/>
      <c r="L1086" s="212"/>
      <c r="M1086" s="213"/>
      <c r="N1086" s="214"/>
      <c r="O1086" s="214"/>
      <c r="P1086" s="214"/>
      <c r="Q1086" s="214"/>
      <c r="R1086" s="214"/>
      <c r="S1086" s="214"/>
      <c r="T1086" s="215"/>
      <c r="AT1086" s="216" t="s">
        <v>151</v>
      </c>
      <c r="AU1086" s="216" t="s">
        <v>84</v>
      </c>
      <c r="AV1086" s="11" t="s">
        <v>84</v>
      </c>
      <c r="AW1086" s="11" t="s">
        <v>38</v>
      </c>
      <c r="AX1086" s="11" t="s">
        <v>74</v>
      </c>
      <c r="AY1086" s="216" t="s">
        <v>142</v>
      </c>
    </row>
    <row r="1087" spans="2:51" s="12" customFormat="1" ht="13.5">
      <c r="B1087" s="217"/>
      <c r="C1087" s="218"/>
      <c r="D1087" s="207" t="s">
        <v>151</v>
      </c>
      <c r="E1087" s="219" t="s">
        <v>23</v>
      </c>
      <c r="F1087" s="220" t="s">
        <v>155</v>
      </c>
      <c r="G1087" s="218"/>
      <c r="H1087" s="221">
        <v>67.987</v>
      </c>
      <c r="I1087" s="222"/>
      <c r="J1087" s="218"/>
      <c r="K1087" s="218"/>
      <c r="L1087" s="223"/>
      <c r="M1087" s="224"/>
      <c r="N1087" s="225"/>
      <c r="O1087" s="225"/>
      <c r="P1087" s="225"/>
      <c r="Q1087" s="225"/>
      <c r="R1087" s="225"/>
      <c r="S1087" s="225"/>
      <c r="T1087" s="226"/>
      <c r="AT1087" s="227" t="s">
        <v>151</v>
      </c>
      <c r="AU1087" s="227" t="s">
        <v>84</v>
      </c>
      <c r="AV1087" s="12" t="s">
        <v>156</v>
      </c>
      <c r="AW1087" s="12" t="s">
        <v>38</v>
      </c>
      <c r="AX1087" s="12" t="s">
        <v>74</v>
      </c>
      <c r="AY1087" s="227" t="s">
        <v>142</v>
      </c>
    </row>
    <row r="1088" spans="2:51" s="11" customFormat="1" ht="13.5">
      <c r="B1088" s="205"/>
      <c r="C1088" s="206"/>
      <c r="D1088" s="207" t="s">
        <v>151</v>
      </c>
      <c r="E1088" s="208" t="s">
        <v>23</v>
      </c>
      <c r="F1088" s="209" t="s">
        <v>1705</v>
      </c>
      <c r="G1088" s="206"/>
      <c r="H1088" s="210">
        <v>4.86</v>
      </c>
      <c r="I1088" s="211"/>
      <c r="J1088" s="206"/>
      <c r="K1088" s="206"/>
      <c r="L1088" s="212"/>
      <c r="M1088" s="213"/>
      <c r="N1088" s="214"/>
      <c r="O1088" s="214"/>
      <c r="P1088" s="214"/>
      <c r="Q1088" s="214"/>
      <c r="R1088" s="214"/>
      <c r="S1088" s="214"/>
      <c r="T1088" s="215"/>
      <c r="AT1088" s="216" t="s">
        <v>151</v>
      </c>
      <c r="AU1088" s="216" t="s">
        <v>84</v>
      </c>
      <c r="AV1088" s="11" t="s">
        <v>84</v>
      </c>
      <c r="AW1088" s="11" t="s">
        <v>38</v>
      </c>
      <c r="AX1088" s="11" t="s">
        <v>74</v>
      </c>
      <c r="AY1088" s="216" t="s">
        <v>142</v>
      </c>
    </row>
    <row r="1089" spans="2:51" s="13" customFormat="1" ht="13.5">
      <c r="B1089" s="228"/>
      <c r="C1089" s="229"/>
      <c r="D1089" s="230" t="s">
        <v>151</v>
      </c>
      <c r="E1089" s="231" t="s">
        <v>23</v>
      </c>
      <c r="F1089" s="232" t="s">
        <v>158</v>
      </c>
      <c r="G1089" s="229"/>
      <c r="H1089" s="233">
        <v>72.847</v>
      </c>
      <c r="I1089" s="234"/>
      <c r="J1089" s="229"/>
      <c r="K1089" s="229"/>
      <c r="L1089" s="235"/>
      <c r="M1089" s="236"/>
      <c r="N1089" s="237"/>
      <c r="O1089" s="237"/>
      <c r="P1089" s="237"/>
      <c r="Q1089" s="237"/>
      <c r="R1089" s="237"/>
      <c r="S1089" s="237"/>
      <c r="T1089" s="238"/>
      <c r="AT1089" s="239" t="s">
        <v>151</v>
      </c>
      <c r="AU1089" s="239" t="s">
        <v>84</v>
      </c>
      <c r="AV1089" s="13" t="s">
        <v>149</v>
      </c>
      <c r="AW1089" s="13" t="s">
        <v>38</v>
      </c>
      <c r="AX1089" s="13" t="s">
        <v>79</v>
      </c>
      <c r="AY1089" s="239" t="s">
        <v>142</v>
      </c>
    </row>
    <row r="1090" spans="2:65" s="1" customFormat="1" ht="22.5" customHeight="1">
      <c r="B1090" s="42"/>
      <c r="C1090" s="193" t="s">
        <v>1706</v>
      </c>
      <c r="D1090" s="193" t="s">
        <v>144</v>
      </c>
      <c r="E1090" s="194" t="s">
        <v>1707</v>
      </c>
      <c r="F1090" s="195" t="s">
        <v>1708</v>
      </c>
      <c r="G1090" s="196" t="s">
        <v>147</v>
      </c>
      <c r="H1090" s="197">
        <v>72.847</v>
      </c>
      <c r="I1090" s="198"/>
      <c r="J1090" s="199">
        <f>ROUND(I1090*H1090,2)</f>
        <v>0</v>
      </c>
      <c r="K1090" s="195" t="s">
        <v>148</v>
      </c>
      <c r="L1090" s="62"/>
      <c r="M1090" s="200" t="s">
        <v>23</v>
      </c>
      <c r="N1090" s="201" t="s">
        <v>45</v>
      </c>
      <c r="O1090" s="43"/>
      <c r="P1090" s="202">
        <f>O1090*H1090</f>
        <v>0</v>
      </c>
      <c r="Q1090" s="202">
        <v>0.00072</v>
      </c>
      <c r="R1090" s="202">
        <f>Q1090*H1090</f>
        <v>0.05244984</v>
      </c>
      <c r="S1090" s="202">
        <v>0</v>
      </c>
      <c r="T1090" s="203">
        <f>S1090*H1090</f>
        <v>0</v>
      </c>
      <c r="AR1090" s="24" t="s">
        <v>236</v>
      </c>
      <c r="AT1090" s="24" t="s">
        <v>144</v>
      </c>
      <c r="AU1090" s="24" t="s">
        <v>84</v>
      </c>
      <c r="AY1090" s="24" t="s">
        <v>142</v>
      </c>
      <c r="BE1090" s="204">
        <f>IF(N1090="základní",J1090,0)</f>
        <v>0</v>
      </c>
      <c r="BF1090" s="204">
        <f>IF(N1090="snížená",J1090,0)</f>
        <v>0</v>
      </c>
      <c r="BG1090" s="204">
        <f>IF(N1090="zákl. přenesená",J1090,0)</f>
        <v>0</v>
      </c>
      <c r="BH1090" s="204">
        <f>IF(N1090="sníž. přenesená",J1090,0)</f>
        <v>0</v>
      </c>
      <c r="BI1090" s="204">
        <f>IF(N1090="nulová",J1090,0)</f>
        <v>0</v>
      </c>
      <c r="BJ1090" s="24" t="s">
        <v>79</v>
      </c>
      <c r="BK1090" s="204">
        <f>ROUND(I1090*H1090,2)</f>
        <v>0</v>
      </c>
      <c r="BL1090" s="24" t="s">
        <v>236</v>
      </c>
      <c r="BM1090" s="24" t="s">
        <v>1709</v>
      </c>
    </row>
    <row r="1091" spans="2:51" s="11" customFormat="1" ht="13.5">
      <c r="B1091" s="205"/>
      <c r="C1091" s="206"/>
      <c r="D1091" s="207" t="s">
        <v>151</v>
      </c>
      <c r="E1091" s="208" t="s">
        <v>23</v>
      </c>
      <c r="F1091" s="209" t="s">
        <v>1710</v>
      </c>
      <c r="G1091" s="206"/>
      <c r="H1091" s="210">
        <v>72.847</v>
      </c>
      <c r="I1091" s="211"/>
      <c r="J1091" s="206"/>
      <c r="K1091" s="206"/>
      <c r="L1091" s="212"/>
      <c r="M1091" s="213"/>
      <c r="N1091" s="214"/>
      <c r="O1091" s="214"/>
      <c r="P1091" s="214"/>
      <c r="Q1091" s="214"/>
      <c r="R1091" s="214"/>
      <c r="S1091" s="214"/>
      <c r="T1091" s="215"/>
      <c r="AT1091" s="216" t="s">
        <v>151</v>
      </c>
      <c r="AU1091" s="216" t="s">
        <v>84</v>
      </c>
      <c r="AV1091" s="11" t="s">
        <v>84</v>
      </c>
      <c r="AW1091" s="11" t="s">
        <v>38</v>
      </c>
      <c r="AX1091" s="11" t="s">
        <v>79</v>
      </c>
      <c r="AY1091" s="216" t="s">
        <v>142</v>
      </c>
    </row>
    <row r="1092" spans="2:63" s="10" customFormat="1" ht="29.85" customHeight="1">
      <c r="B1092" s="176"/>
      <c r="C1092" s="177"/>
      <c r="D1092" s="190" t="s">
        <v>73</v>
      </c>
      <c r="E1092" s="191" t="s">
        <v>1711</v>
      </c>
      <c r="F1092" s="191" t="s">
        <v>1712</v>
      </c>
      <c r="G1092" s="177"/>
      <c r="H1092" s="177"/>
      <c r="I1092" s="180"/>
      <c r="J1092" s="192">
        <f>BK1092</f>
        <v>0</v>
      </c>
      <c r="K1092" s="177"/>
      <c r="L1092" s="182"/>
      <c r="M1092" s="183"/>
      <c r="N1092" s="184"/>
      <c r="O1092" s="184"/>
      <c r="P1092" s="185">
        <f>SUM(P1093:P1187)</f>
        <v>0</v>
      </c>
      <c r="Q1092" s="184"/>
      <c r="R1092" s="185">
        <f>SUM(R1093:R1187)</f>
        <v>1.84178148</v>
      </c>
      <c r="S1092" s="184"/>
      <c r="T1092" s="186">
        <f>SUM(T1093:T1187)</f>
        <v>0.53668004</v>
      </c>
      <c r="AR1092" s="187" t="s">
        <v>84</v>
      </c>
      <c r="AT1092" s="188" t="s">
        <v>73</v>
      </c>
      <c r="AU1092" s="188" t="s">
        <v>79</v>
      </c>
      <c r="AY1092" s="187" t="s">
        <v>142</v>
      </c>
      <c r="BK1092" s="189">
        <f>SUM(BK1093:BK1187)</f>
        <v>0</v>
      </c>
    </row>
    <row r="1093" spans="2:65" s="1" customFormat="1" ht="22.5" customHeight="1">
      <c r="B1093" s="42"/>
      <c r="C1093" s="193" t="s">
        <v>1713</v>
      </c>
      <c r="D1093" s="193" t="s">
        <v>144</v>
      </c>
      <c r="E1093" s="194" t="s">
        <v>1714</v>
      </c>
      <c r="F1093" s="195" t="s">
        <v>1715</v>
      </c>
      <c r="G1093" s="196" t="s">
        <v>147</v>
      </c>
      <c r="H1093" s="197">
        <v>194.546</v>
      </c>
      <c r="I1093" s="198"/>
      <c r="J1093" s="199">
        <f>ROUND(I1093*H1093,2)</f>
        <v>0</v>
      </c>
      <c r="K1093" s="195" t="s">
        <v>148</v>
      </c>
      <c r="L1093" s="62"/>
      <c r="M1093" s="200" t="s">
        <v>23</v>
      </c>
      <c r="N1093" s="201" t="s">
        <v>45</v>
      </c>
      <c r="O1093" s="43"/>
      <c r="P1093" s="202">
        <f>O1093*H1093</f>
        <v>0</v>
      </c>
      <c r="Q1093" s="202">
        <v>0.001</v>
      </c>
      <c r="R1093" s="202">
        <f>Q1093*H1093</f>
        <v>0.194546</v>
      </c>
      <c r="S1093" s="202">
        <v>0.00031</v>
      </c>
      <c r="T1093" s="203">
        <f>S1093*H1093</f>
        <v>0.060309259999999996</v>
      </c>
      <c r="AR1093" s="24" t="s">
        <v>236</v>
      </c>
      <c r="AT1093" s="24" t="s">
        <v>144</v>
      </c>
      <c r="AU1093" s="24" t="s">
        <v>84</v>
      </c>
      <c r="AY1093" s="24" t="s">
        <v>142</v>
      </c>
      <c r="BE1093" s="204">
        <f>IF(N1093="základní",J1093,0)</f>
        <v>0</v>
      </c>
      <c r="BF1093" s="204">
        <f>IF(N1093="snížená",J1093,0)</f>
        <v>0</v>
      </c>
      <c r="BG1093" s="204">
        <f>IF(N1093="zákl. přenesená",J1093,0)</f>
        <v>0</v>
      </c>
      <c r="BH1093" s="204">
        <f>IF(N1093="sníž. přenesená",J1093,0)</f>
        <v>0</v>
      </c>
      <c r="BI1093" s="204">
        <f>IF(N1093="nulová",J1093,0)</f>
        <v>0</v>
      </c>
      <c r="BJ1093" s="24" t="s">
        <v>79</v>
      </c>
      <c r="BK1093" s="204">
        <f>ROUND(I1093*H1093,2)</f>
        <v>0</v>
      </c>
      <c r="BL1093" s="24" t="s">
        <v>236</v>
      </c>
      <c r="BM1093" s="24" t="s">
        <v>1716</v>
      </c>
    </row>
    <row r="1094" spans="2:51" s="11" customFormat="1" ht="13.5">
      <c r="B1094" s="205"/>
      <c r="C1094" s="206"/>
      <c r="D1094" s="207" t="s">
        <v>151</v>
      </c>
      <c r="E1094" s="208" t="s">
        <v>23</v>
      </c>
      <c r="F1094" s="209" t="s">
        <v>327</v>
      </c>
      <c r="G1094" s="206"/>
      <c r="H1094" s="210">
        <v>28.51</v>
      </c>
      <c r="I1094" s="211"/>
      <c r="J1094" s="206"/>
      <c r="K1094" s="206"/>
      <c r="L1094" s="212"/>
      <c r="M1094" s="213"/>
      <c r="N1094" s="214"/>
      <c r="O1094" s="214"/>
      <c r="P1094" s="214"/>
      <c r="Q1094" s="214"/>
      <c r="R1094" s="214"/>
      <c r="S1094" s="214"/>
      <c r="T1094" s="215"/>
      <c r="AT1094" s="216" t="s">
        <v>151</v>
      </c>
      <c r="AU1094" s="216" t="s">
        <v>84</v>
      </c>
      <c r="AV1094" s="11" t="s">
        <v>84</v>
      </c>
      <c r="AW1094" s="11" t="s">
        <v>38</v>
      </c>
      <c r="AX1094" s="11" t="s">
        <v>74</v>
      </c>
      <c r="AY1094" s="216" t="s">
        <v>142</v>
      </c>
    </row>
    <row r="1095" spans="2:51" s="11" customFormat="1" ht="13.5">
      <c r="B1095" s="205"/>
      <c r="C1095" s="206"/>
      <c r="D1095" s="207" t="s">
        <v>151</v>
      </c>
      <c r="E1095" s="208" t="s">
        <v>23</v>
      </c>
      <c r="F1095" s="209" t="s">
        <v>328</v>
      </c>
      <c r="G1095" s="206"/>
      <c r="H1095" s="210">
        <v>166.036</v>
      </c>
      <c r="I1095" s="211"/>
      <c r="J1095" s="206"/>
      <c r="K1095" s="206"/>
      <c r="L1095" s="212"/>
      <c r="M1095" s="213"/>
      <c r="N1095" s="214"/>
      <c r="O1095" s="214"/>
      <c r="P1095" s="214"/>
      <c r="Q1095" s="214"/>
      <c r="R1095" s="214"/>
      <c r="S1095" s="214"/>
      <c r="T1095" s="215"/>
      <c r="AT1095" s="216" t="s">
        <v>151</v>
      </c>
      <c r="AU1095" s="216" t="s">
        <v>84</v>
      </c>
      <c r="AV1095" s="11" t="s">
        <v>84</v>
      </c>
      <c r="AW1095" s="11" t="s">
        <v>38</v>
      </c>
      <c r="AX1095" s="11" t="s">
        <v>74</v>
      </c>
      <c r="AY1095" s="216" t="s">
        <v>142</v>
      </c>
    </row>
    <row r="1096" spans="2:51" s="13" customFormat="1" ht="13.5">
      <c r="B1096" s="228"/>
      <c r="C1096" s="229"/>
      <c r="D1096" s="230" t="s">
        <v>151</v>
      </c>
      <c r="E1096" s="231" t="s">
        <v>23</v>
      </c>
      <c r="F1096" s="232" t="s">
        <v>158</v>
      </c>
      <c r="G1096" s="229"/>
      <c r="H1096" s="233">
        <v>194.546</v>
      </c>
      <c r="I1096" s="234"/>
      <c r="J1096" s="229"/>
      <c r="K1096" s="229"/>
      <c r="L1096" s="235"/>
      <c r="M1096" s="236"/>
      <c r="N1096" s="237"/>
      <c r="O1096" s="237"/>
      <c r="P1096" s="237"/>
      <c r="Q1096" s="237"/>
      <c r="R1096" s="237"/>
      <c r="S1096" s="237"/>
      <c r="T1096" s="238"/>
      <c r="AT1096" s="239" t="s">
        <v>151</v>
      </c>
      <c r="AU1096" s="239" t="s">
        <v>84</v>
      </c>
      <c r="AV1096" s="13" t="s">
        <v>149</v>
      </c>
      <c r="AW1096" s="13" t="s">
        <v>38</v>
      </c>
      <c r="AX1096" s="13" t="s">
        <v>79</v>
      </c>
      <c r="AY1096" s="239" t="s">
        <v>142</v>
      </c>
    </row>
    <row r="1097" spans="2:65" s="1" customFormat="1" ht="22.5" customHeight="1">
      <c r="B1097" s="42"/>
      <c r="C1097" s="193" t="s">
        <v>1717</v>
      </c>
      <c r="D1097" s="193" t="s">
        <v>144</v>
      </c>
      <c r="E1097" s="194" t="s">
        <v>1718</v>
      </c>
      <c r="F1097" s="195" t="s">
        <v>1719</v>
      </c>
      <c r="G1097" s="196" t="s">
        <v>147</v>
      </c>
      <c r="H1097" s="197">
        <v>98.613</v>
      </c>
      <c r="I1097" s="198"/>
      <c r="J1097" s="199">
        <f>ROUND(I1097*H1097,2)</f>
        <v>0</v>
      </c>
      <c r="K1097" s="195" t="s">
        <v>148</v>
      </c>
      <c r="L1097" s="62"/>
      <c r="M1097" s="200" t="s">
        <v>23</v>
      </c>
      <c r="N1097" s="201" t="s">
        <v>45</v>
      </c>
      <c r="O1097" s="43"/>
      <c r="P1097" s="202">
        <f>O1097*H1097</f>
        <v>0</v>
      </c>
      <c r="Q1097" s="202">
        <v>0.001</v>
      </c>
      <c r="R1097" s="202">
        <f>Q1097*H1097</f>
        <v>0.098613</v>
      </c>
      <c r="S1097" s="202">
        <v>0.00031</v>
      </c>
      <c r="T1097" s="203">
        <f>S1097*H1097</f>
        <v>0.03057003</v>
      </c>
      <c r="AR1097" s="24" t="s">
        <v>236</v>
      </c>
      <c r="AT1097" s="24" t="s">
        <v>144</v>
      </c>
      <c r="AU1097" s="24" t="s">
        <v>84</v>
      </c>
      <c r="AY1097" s="24" t="s">
        <v>142</v>
      </c>
      <c r="BE1097" s="204">
        <f>IF(N1097="základní",J1097,0)</f>
        <v>0</v>
      </c>
      <c r="BF1097" s="204">
        <f>IF(N1097="snížená",J1097,0)</f>
        <v>0</v>
      </c>
      <c r="BG1097" s="204">
        <f>IF(N1097="zákl. přenesená",J1097,0)</f>
        <v>0</v>
      </c>
      <c r="BH1097" s="204">
        <f>IF(N1097="sníž. přenesená",J1097,0)</f>
        <v>0</v>
      </c>
      <c r="BI1097" s="204">
        <f>IF(N1097="nulová",J1097,0)</f>
        <v>0</v>
      </c>
      <c r="BJ1097" s="24" t="s">
        <v>79</v>
      </c>
      <c r="BK1097" s="204">
        <f>ROUND(I1097*H1097,2)</f>
        <v>0</v>
      </c>
      <c r="BL1097" s="24" t="s">
        <v>236</v>
      </c>
      <c r="BM1097" s="24" t="s">
        <v>1720</v>
      </c>
    </row>
    <row r="1098" spans="2:51" s="11" customFormat="1" ht="13.5">
      <c r="B1098" s="205"/>
      <c r="C1098" s="206"/>
      <c r="D1098" s="230" t="s">
        <v>151</v>
      </c>
      <c r="E1098" s="240" t="s">
        <v>23</v>
      </c>
      <c r="F1098" s="241" t="s">
        <v>339</v>
      </c>
      <c r="G1098" s="206"/>
      <c r="H1098" s="242">
        <v>98.613</v>
      </c>
      <c r="I1098" s="211"/>
      <c r="J1098" s="206"/>
      <c r="K1098" s="206"/>
      <c r="L1098" s="212"/>
      <c r="M1098" s="213"/>
      <c r="N1098" s="214"/>
      <c r="O1098" s="214"/>
      <c r="P1098" s="214"/>
      <c r="Q1098" s="214"/>
      <c r="R1098" s="214"/>
      <c r="S1098" s="214"/>
      <c r="T1098" s="215"/>
      <c r="AT1098" s="216" t="s">
        <v>151</v>
      </c>
      <c r="AU1098" s="216" t="s">
        <v>84</v>
      </c>
      <c r="AV1098" s="11" t="s">
        <v>84</v>
      </c>
      <c r="AW1098" s="11" t="s">
        <v>38</v>
      </c>
      <c r="AX1098" s="11" t="s">
        <v>79</v>
      </c>
      <c r="AY1098" s="216" t="s">
        <v>142</v>
      </c>
    </row>
    <row r="1099" spans="2:65" s="1" customFormat="1" ht="22.5" customHeight="1">
      <c r="B1099" s="42"/>
      <c r="C1099" s="193" t="s">
        <v>1721</v>
      </c>
      <c r="D1099" s="193" t="s">
        <v>144</v>
      </c>
      <c r="E1099" s="194" t="s">
        <v>1722</v>
      </c>
      <c r="F1099" s="195" t="s">
        <v>1723</v>
      </c>
      <c r="G1099" s="196" t="s">
        <v>147</v>
      </c>
      <c r="H1099" s="197">
        <v>1783.203</v>
      </c>
      <c r="I1099" s="198"/>
      <c r="J1099" s="199">
        <f>ROUND(I1099*H1099,2)</f>
        <v>0</v>
      </c>
      <c r="K1099" s="195" t="s">
        <v>148</v>
      </c>
      <c r="L1099" s="62"/>
      <c r="M1099" s="200" t="s">
        <v>23</v>
      </c>
      <c r="N1099" s="201" t="s">
        <v>45</v>
      </c>
      <c r="O1099" s="43"/>
      <c r="P1099" s="202">
        <f>O1099*H1099</f>
        <v>0</v>
      </c>
      <c r="Q1099" s="202">
        <v>0</v>
      </c>
      <c r="R1099" s="202">
        <f>Q1099*H1099</f>
        <v>0</v>
      </c>
      <c r="S1099" s="202">
        <v>0.00025</v>
      </c>
      <c r="T1099" s="203">
        <f>S1099*H1099</f>
        <v>0.44580075</v>
      </c>
      <c r="AR1099" s="24" t="s">
        <v>236</v>
      </c>
      <c r="AT1099" s="24" t="s">
        <v>144</v>
      </c>
      <c r="AU1099" s="24" t="s">
        <v>84</v>
      </c>
      <c r="AY1099" s="24" t="s">
        <v>142</v>
      </c>
      <c r="BE1099" s="204">
        <f>IF(N1099="základní",J1099,0)</f>
        <v>0</v>
      </c>
      <c r="BF1099" s="204">
        <f>IF(N1099="snížená",J1099,0)</f>
        <v>0</v>
      </c>
      <c r="BG1099" s="204">
        <f>IF(N1099="zákl. přenesená",J1099,0)</f>
        <v>0</v>
      </c>
      <c r="BH1099" s="204">
        <f>IF(N1099="sníž. přenesená",J1099,0)</f>
        <v>0</v>
      </c>
      <c r="BI1099" s="204">
        <f>IF(N1099="nulová",J1099,0)</f>
        <v>0</v>
      </c>
      <c r="BJ1099" s="24" t="s">
        <v>79</v>
      </c>
      <c r="BK1099" s="204">
        <f>ROUND(I1099*H1099,2)</f>
        <v>0</v>
      </c>
      <c r="BL1099" s="24" t="s">
        <v>236</v>
      </c>
      <c r="BM1099" s="24" t="s">
        <v>1724</v>
      </c>
    </row>
    <row r="1100" spans="2:51" s="14" customFormat="1" ht="13.5">
      <c r="B1100" s="243"/>
      <c r="C1100" s="244"/>
      <c r="D1100" s="207" t="s">
        <v>151</v>
      </c>
      <c r="E1100" s="245" t="s">
        <v>23</v>
      </c>
      <c r="F1100" s="246" t="s">
        <v>318</v>
      </c>
      <c r="G1100" s="244"/>
      <c r="H1100" s="247" t="s">
        <v>23</v>
      </c>
      <c r="I1100" s="248"/>
      <c r="J1100" s="244"/>
      <c r="K1100" s="244"/>
      <c r="L1100" s="249"/>
      <c r="M1100" s="250"/>
      <c r="N1100" s="251"/>
      <c r="O1100" s="251"/>
      <c r="P1100" s="251"/>
      <c r="Q1100" s="251"/>
      <c r="R1100" s="251"/>
      <c r="S1100" s="251"/>
      <c r="T1100" s="252"/>
      <c r="AT1100" s="253" t="s">
        <v>151</v>
      </c>
      <c r="AU1100" s="253" t="s">
        <v>84</v>
      </c>
      <c r="AV1100" s="14" t="s">
        <v>79</v>
      </c>
      <c r="AW1100" s="14" t="s">
        <v>38</v>
      </c>
      <c r="AX1100" s="14" t="s">
        <v>74</v>
      </c>
      <c r="AY1100" s="253" t="s">
        <v>142</v>
      </c>
    </row>
    <row r="1101" spans="2:51" s="11" customFormat="1" ht="13.5">
      <c r="B1101" s="205"/>
      <c r="C1101" s="206"/>
      <c r="D1101" s="207" t="s">
        <v>151</v>
      </c>
      <c r="E1101" s="208" t="s">
        <v>23</v>
      </c>
      <c r="F1101" s="209" t="s">
        <v>319</v>
      </c>
      <c r="G1101" s="206"/>
      <c r="H1101" s="210">
        <v>37.675</v>
      </c>
      <c r="I1101" s="211"/>
      <c r="J1101" s="206"/>
      <c r="K1101" s="206"/>
      <c r="L1101" s="212"/>
      <c r="M1101" s="213"/>
      <c r="N1101" s="214"/>
      <c r="O1101" s="214"/>
      <c r="P1101" s="214"/>
      <c r="Q1101" s="214"/>
      <c r="R1101" s="214"/>
      <c r="S1101" s="214"/>
      <c r="T1101" s="215"/>
      <c r="AT1101" s="216" t="s">
        <v>151</v>
      </c>
      <c r="AU1101" s="216" t="s">
        <v>84</v>
      </c>
      <c r="AV1101" s="11" t="s">
        <v>84</v>
      </c>
      <c r="AW1101" s="11" t="s">
        <v>38</v>
      </c>
      <c r="AX1101" s="11" t="s">
        <v>74</v>
      </c>
      <c r="AY1101" s="216" t="s">
        <v>142</v>
      </c>
    </row>
    <row r="1102" spans="2:51" s="11" customFormat="1" ht="13.5">
      <c r="B1102" s="205"/>
      <c r="C1102" s="206"/>
      <c r="D1102" s="207" t="s">
        <v>151</v>
      </c>
      <c r="E1102" s="208" t="s">
        <v>23</v>
      </c>
      <c r="F1102" s="209" t="s">
        <v>320</v>
      </c>
      <c r="G1102" s="206"/>
      <c r="H1102" s="210">
        <v>398.31</v>
      </c>
      <c r="I1102" s="211"/>
      <c r="J1102" s="206"/>
      <c r="K1102" s="206"/>
      <c r="L1102" s="212"/>
      <c r="M1102" s="213"/>
      <c r="N1102" s="214"/>
      <c r="O1102" s="214"/>
      <c r="P1102" s="214"/>
      <c r="Q1102" s="214"/>
      <c r="R1102" s="214"/>
      <c r="S1102" s="214"/>
      <c r="T1102" s="215"/>
      <c r="AT1102" s="216" t="s">
        <v>151</v>
      </c>
      <c r="AU1102" s="216" t="s">
        <v>84</v>
      </c>
      <c r="AV1102" s="11" t="s">
        <v>84</v>
      </c>
      <c r="AW1102" s="11" t="s">
        <v>38</v>
      </c>
      <c r="AX1102" s="11" t="s">
        <v>74</v>
      </c>
      <c r="AY1102" s="216" t="s">
        <v>142</v>
      </c>
    </row>
    <row r="1103" spans="2:51" s="11" customFormat="1" ht="13.5">
      <c r="B1103" s="205"/>
      <c r="C1103" s="206"/>
      <c r="D1103" s="207" t="s">
        <v>151</v>
      </c>
      <c r="E1103" s="208" t="s">
        <v>23</v>
      </c>
      <c r="F1103" s="209" t="s">
        <v>321</v>
      </c>
      <c r="G1103" s="206"/>
      <c r="H1103" s="210">
        <v>37.675</v>
      </c>
      <c r="I1103" s="211"/>
      <c r="J1103" s="206"/>
      <c r="K1103" s="206"/>
      <c r="L1103" s="212"/>
      <c r="M1103" s="213"/>
      <c r="N1103" s="214"/>
      <c r="O1103" s="214"/>
      <c r="P1103" s="214"/>
      <c r="Q1103" s="214"/>
      <c r="R1103" s="214"/>
      <c r="S1103" s="214"/>
      <c r="T1103" s="215"/>
      <c r="AT1103" s="216" t="s">
        <v>151</v>
      </c>
      <c r="AU1103" s="216" t="s">
        <v>84</v>
      </c>
      <c r="AV1103" s="11" t="s">
        <v>84</v>
      </c>
      <c r="AW1103" s="11" t="s">
        <v>38</v>
      </c>
      <c r="AX1103" s="11" t="s">
        <v>74</v>
      </c>
      <c r="AY1103" s="216" t="s">
        <v>142</v>
      </c>
    </row>
    <row r="1104" spans="2:51" s="11" customFormat="1" ht="13.5">
      <c r="B1104" s="205"/>
      <c r="C1104" s="206"/>
      <c r="D1104" s="207" t="s">
        <v>151</v>
      </c>
      <c r="E1104" s="208" t="s">
        <v>23</v>
      </c>
      <c r="F1104" s="209" t="s">
        <v>322</v>
      </c>
      <c r="G1104" s="206"/>
      <c r="H1104" s="210">
        <v>34.275</v>
      </c>
      <c r="I1104" s="211"/>
      <c r="J1104" s="206"/>
      <c r="K1104" s="206"/>
      <c r="L1104" s="212"/>
      <c r="M1104" s="213"/>
      <c r="N1104" s="214"/>
      <c r="O1104" s="214"/>
      <c r="P1104" s="214"/>
      <c r="Q1104" s="214"/>
      <c r="R1104" s="214"/>
      <c r="S1104" s="214"/>
      <c r="T1104" s="215"/>
      <c r="AT1104" s="216" t="s">
        <v>151</v>
      </c>
      <c r="AU1104" s="216" t="s">
        <v>84</v>
      </c>
      <c r="AV1104" s="11" t="s">
        <v>84</v>
      </c>
      <c r="AW1104" s="11" t="s">
        <v>38</v>
      </c>
      <c r="AX1104" s="11" t="s">
        <v>74</v>
      </c>
      <c r="AY1104" s="216" t="s">
        <v>142</v>
      </c>
    </row>
    <row r="1105" spans="2:51" s="11" customFormat="1" ht="13.5">
      <c r="B1105" s="205"/>
      <c r="C1105" s="206"/>
      <c r="D1105" s="207" t="s">
        <v>151</v>
      </c>
      <c r="E1105" s="208" t="s">
        <v>23</v>
      </c>
      <c r="F1105" s="209" t="s">
        <v>323</v>
      </c>
      <c r="G1105" s="206"/>
      <c r="H1105" s="210">
        <v>112.23</v>
      </c>
      <c r="I1105" s="211"/>
      <c r="J1105" s="206"/>
      <c r="K1105" s="206"/>
      <c r="L1105" s="212"/>
      <c r="M1105" s="213"/>
      <c r="N1105" s="214"/>
      <c r="O1105" s="214"/>
      <c r="P1105" s="214"/>
      <c r="Q1105" s="214"/>
      <c r="R1105" s="214"/>
      <c r="S1105" s="214"/>
      <c r="T1105" s="215"/>
      <c r="AT1105" s="216" t="s">
        <v>151</v>
      </c>
      <c r="AU1105" s="216" t="s">
        <v>84</v>
      </c>
      <c r="AV1105" s="11" t="s">
        <v>84</v>
      </c>
      <c r="AW1105" s="11" t="s">
        <v>38</v>
      </c>
      <c r="AX1105" s="11" t="s">
        <v>74</v>
      </c>
      <c r="AY1105" s="216" t="s">
        <v>142</v>
      </c>
    </row>
    <row r="1106" spans="2:51" s="11" customFormat="1" ht="13.5">
      <c r="B1106" s="205"/>
      <c r="C1106" s="206"/>
      <c r="D1106" s="207" t="s">
        <v>151</v>
      </c>
      <c r="E1106" s="208" t="s">
        <v>23</v>
      </c>
      <c r="F1106" s="209" t="s">
        <v>324</v>
      </c>
      <c r="G1106" s="206"/>
      <c r="H1106" s="210">
        <v>37.675</v>
      </c>
      <c r="I1106" s="211"/>
      <c r="J1106" s="206"/>
      <c r="K1106" s="206"/>
      <c r="L1106" s="212"/>
      <c r="M1106" s="213"/>
      <c r="N1106" s="214"/>
      <c r="O1106" s="214"/>
      <c r="P1106" s="214"/>
      <c r="Q1106" s="214"/>
      <c r="R1106" s="214"/>
      <c r="S1106" s="214"/>
      <c r="T1106" s="215"/>
      <c r="AT1106" s="216" t="s">
        <v>151</v>
      </c>
      <c r="AU1106" s="216" t="s">
        <v>84</v>
      </c>
      <c r="AV1106" s="11" t="s">
        <v>84</v>
      </c>
      <c r="AW1106" s="11" t="s">
        <v>38</v>
      </c>
      <c r="AX1106" s="11" t="s">
        <v>74</v>
      </c>
      <c r="AY1106" s="216" t="s">
        <v>142</v>
      </c>
    </row>
    <row r="1107" spans="2:51" s="11" customFormat="1" ht="13.5">
      <c r="B1107" s="205"/>
      <c r="C1107" s="206"/>
      <c r="D1107" s="207" t="s">
        <v>151</v>
      </c>
      <c r="E1107" s="208" t="s">
        <v>23</v>
      </c>
      <c r="F1107" s="209" t="s">
        <v>325</v>
      </c>
      <c r="G1107" s="206"/>
      <c r="H1107" s="210">
        <v>112.23</v>
      </c>
      <c r="I1107" s="211"/>
      <c r="J1107" s="206"/>
      <c r="K1107" s="206"/>
      <c r="L1107" s="212"/>
      <c r="M1107" s="213"/>
      <c r="N1107" s="214"/>
      <c r="O1107" s="214"/>
      <c r="P1107" s="214"/>
      <c r="Q1107" s="214"/>
      <c r="R1107" s="214"/>
      <c r="S1107" s="214"/>
      <c r="T1107" s="215"/>
      <c r="AT1107" s="216" t="s">
        <v>151</v>
      </c>
      <c r="AU1107" s="216" t="s">
        <v>84</v>
      </c>
      <c r="AV1107" s="11" t="s">
        <v>84</v>
      </c>
      <c r="AW1107" s="11" t="s">
        <v>38</v>
      </c>
      <c r="AX1107" s="11" t="s">
        <v>74</v>
      </c>
      <c r="AY1107" s="216" t="s">
        <v>142</v>
      </c>
    </row>
    <row r="1108" spans="2:51" s="11" customFormat="1" ht="13.5">
      <c r="B1108" s="205"/>
      <c r="C1108" s="206"/>
      <c r="D1108" s="207" t="s">
        <v>151</v>
      </c>
      <c r="E1108" s="208" t="s">
        <v>23</v>
      </c>
      <c r="F1108" s="209" t="s">
        <v>326</v>
      </c>
      <c r="G1108" s="206"/>
      <c r="H1108" s="210">
        <v>53.575</v>
      </c>
      <c r="I1108" s="211"/>
      <c r="J1108" s="206"/>
      <c r="K1108" s="206"/>
      <c r="L1108" s="212"/>
      <c r="M1108" s="213"/>
      <c r="N1108" s="214"/>
      <c r="O1108" s="214"/>
      <c r="P1108" s="214"/>
      <c r="Q1108" s="214"/>
      <c r="R1108" s="214"/>
      <c r="S1108" s="214"/>
      <c r="T1108" s="215"/>
      <c r="AT1108" s="216" t="s">
        <v>151</v>
      </c>
      <c r="AU1108" s="216" t="s">
        <v>84</v>
      </c>
      <c r="AV1108" s="11" t="s">
        <v>84</v>
      </c>
      <c r="AW1108" s="11" t="s">
        <v>38</v>
      </c>
      <c r="AX1108" s="11" t="s">
        <v>74</v>
      </c>
      <c r="AY1108" s="216" t="s">
        <v>142</v>
      </c>
    </row>
    <row r="1109" spans="2:51" s="12" customFormat="1" ht="13.5">
      <c r="B1109" s="217"/>
      <c r="C1109" s="218"/>
      <c r="D1109" s="207" t="s">
        <v>151</v>
      </c>
      <c r="E1109" s="219" t="s">
        <v>23</v>
      </c>
      <c r="F1109" s="220" t="s">
        <v>155</v>
      </c>
      <c r="G1109" s="218"/>
      <c r="H1109" s="221">
        <v>823.645</v>
      </c>
      <c r="I1109" s="222"/>
      <c r="J1109" s="218"/>
      <c r="K1109" s="218"/>
      <c r="L1109" s="223"/>
      <c r="M1109" s="224"/>
      <c r="N1109" s="225"/>
      <c r="O1109" s="225"/>
      <c r="P1109" s="225"/>
      <c r="Q1109" s="225"/>
      <c r="R1109" s="225"/>
      <c r="S1109" s="225"/>
      <c r="T1109" s="226"/>
      <c r="AT1109" s="227" t="s">
        <v>151</v>
      </c>
      <c r="AU1109" s="227" t="s">
        <v>84</v>
      </c>
      <c r="AV1109" s="12" t="s">
        <v>156</v>
      </c>
      <c r="AW1109" s="12" t="s">
        <v>38</v>
      </c>
      <c r="AX1109" s="12" t="s">
        <v>74</v>
      </c>
      <c r="AY1109" s="227" t="s">
        <v>142</v>
      </c>
    </row>
    <row r="1110" spans="2:51" s="14" customFormat="1" ht="13.5">
      <c r="B1110" s="243"/>
      <c r="C1110" s="244"/>
      <c r="D1110" s="207" t="s">
        <v>151</v>
      </c>
      <c r="E1110" s="245" t="s">
        <v>23</v>
      </c>
      <c r="F1110" s="246" t="s">
        <v>329</v>
      </c>
      <c r="G1110" s="244"/>
      <c r="H1110" s="247" t="s">
        <v>23</v>
      </c>
      <c r="I1110" s="248"/>
      <c r="J1110" s="244"/>
      <c r="K1110" s="244"/>
      <c r="L1110" s="249"/>
      <c r="M1110" s="250"/>
      <c r="N1110" s="251"/>
      <c r="O1110" s="251"/>
      <c r="P1110" s="251"/>
      <c r="Q1110" s="251"/>
      <c r="R1110" s="251"/>
      <c r="S1110" s="251"/>
      <c r="T1110" s="252"/>
      <c r="AT1110" s="253" t="s">
        <v>151</v>
      </c>
      <c r="AU1110" s="253" t="s">
        <v>84</v>
      </c>
      <c r="AV1110" s="14" t="s">
        <v>79</v>
      </c>
      <c r="AW1110" s="14" t="s">
        <v>38</v>
      </c>
      <c r="AX1110" s="14" t="s">
        <v>74</v>
      </c>
      <c r="AY1110" s="253" t="s">
        <v>142</v>
      </c>
    </row>
    <row r="1111" spans="2:51" s="11" customFormat="1" ht="13.5">
      <c r="B1111" s="205"/>
      <c r="C1111" s="206"/>
      <c r="D1111" s="207" t="s">
        <v>151</v>
      </c>
      <c r="E1111" s="208" t="s">
        <v>23</v>
      </c>
      <c r="F1111" s="209" t="s">
        <v>330</v>
      </c>
      <c r="G1111" s="206"/>
      <c r="H1111" s="210">
        <v>35.35</v>
      </c>
      <c r="I1111" s="211"/>
      <c r="J1111" s="206"/>
      <c r="K1111" s="206"/>
      <c r="L1111" s="212"/>
      <c r="M1111" s="213"/>
      <c r="N1111" s="214"/>
      <c r="O1111" s="214"/>
      <c r="P1111" s="214"/>
      <c r="Q1111" s="214"/>
      <c r="R1111" s="214"/>
      <c r="S1111" s="214"/>
      <c r="T1111" s="215"/>
      <c r="AT1111" s="216" t="s">
        <v>151</v>
      </c>
      <c r="AU1111" s="216" t="s">
        <v>84</v>
      </c>
      <c r="AV1111" s="11" t="s">
        <v>84</v>
      </c>
      <c r="AW1111" s="11" t="s">
        <v>38</v>
      </c>
      <c r="AX1111" s="11" t="s">
        <v>74</v>
      </c>
      <c r="AY1111" s="216" t="s">
        <v>142</v>
      </c>
    </row>
    <row r="1112" spans="2:51" s="11" customFormat="1" ht="13.5">
      <c r="B1112" s="205"/>
      <c r="C1112" s="206"/>
      <c r="D1112" s="207" t="s">
        <v>151</v>
      </c>
      <c r="E1112" s="208" t="s">
        <v>23</v>
      </c>
      <c r="F1112" s="209" t="s">
        <v>331</v>
      </c>
      <c r="G1112" s="206"/>
      <c r="H1112" s="210">
        <v>374.7</v>
      </c>
      <c r="I1112" s="211"/>
      <c r="J1112" s="206"/>
      <c r="K1112" s="206"/>
      <c r="L1112" s="212"/>
      <c r="M1112" s="213"/>
      <c r="N1112" s="214"/>
      <c r="O1112" s="214"/>
      <c r="P1112" s="214"/>
      <c r="Q1112" s="214"/>
      <c r="R1112" s="214"/>
      <c r="S1112" s="214"/>
      <c r="T1112" s="215"/>
      <c r="AT1112" s="216" t="s">
        <v>151</v>
      </c>
      <c r="AU1112" s="216" t="s">
        <v>84</v>
      </c>
      <c r="AV1112" s="11" t="s">
        <v>84</v>
      </c>
      <c r="AW1112" s="11" t="s">
        <v>38</v>
      </c>
      <c r="AX1112" s="11" t="s">
        <v>74</v>
      </c>
      <c r="AY1112" s="216" t="s">
        <v>142</v>
      </c>
    </row>
    <row r="1113" spans="2:51" s="11" customFormat="1" ht="13.5">
      <c r="B1113" s="205"/>
      <c r="C1113" s="206"/>
      <c r="D1113" s="207" t="s">
        <v>151</v>
      </c>
      <c r="E1113" s="208" t="s">
        <v>23</v>
      </c>
      <c r="F1113" s="209" t="s">
        <v>332</v>
      </c>
      <c r="G1113" s="206"/>
      <c r="H1113" s="210">
        <v>35.35</v>
      </c>
      <c r="I1113" s="211"/>
      <c r="J1113" s="206"/>
      <c r="K1113" s="206"/>
      <c r="L1113" s="212"/>
      <c r="M1113" s="213"/>
      <c r="N1113" s="214"/>
      <c r="O1113" s="214"/>
      <c r="P1113" s="214"/>
      <c r="Q1113" s="214"/>
      <c r="R1113" s="214"/>
      <c r="S1113" s="214"/>
      <c r="T1113" s="215"/>
      <c r="AT1113" s="216" t="s">
        <v>151</v>
      </c>
      <c r="AU1113" s="216" t="s">
        <v>84</v>
      </c>
      <c r="AV1113" s="11" t="s">
        <v>84</v>
      </c>
      <c r="AW1113" s="11" t="s">
        <v>38</v>
      </c>
      <c r="AX1113" s="11" t="s">
        <v>74</v>
      </c>
      <c r="AY1113" s="216" t="s">
        <v>142</v>
      </c>
    </row>
    <row r="1114" spans="2:51" s="11" customFormat="1" ht="13.5">
      <c r="B1114" s="205"/>
      <c r="C1114" s="206"/>
      <c r="D1114" s="207" t="s">
        <v>151</v>
      </c>
      <c r="E1114" s="208" t="s">
        <v>23</v>
      </c>
      <c r="F1114" s="209" t="s">
        <v>333</v>
      </c>
      <c r="G1114" s="206"/>
      <c r="H1114" s="210">
        <v>33.75</v>
      </c>
      <c r="I1114" s="211"/>
      <c r="J1114" s="206"/>
      <c r="K1114" s="206"/>
      <c r="L1114" s="212"/>
      <c r="M1114" s="213"/>
      <c r="N1114" s="214"/>
      <c r="O1114" s="214"/>
      <c r="P1114" s="214"/>
      <c r="Q1114" s="214"/>
      <c r="R1114" s="214"/>
      <c r="S1114" s="214"/>
      <c r="T1114" s="215"/>
      <c r="AT1114" s="216" t="s">
        <v>151</v>
      </c>
      <c r="AU1114" s="216" t="s">
        <v>84</v>
      </c>
      <c r="AV1114" s="11" t="s">
        <v>84</v>
      </c>
      <c r="AW1114" s="11" t="s">
        <v>38</v>
      </c>
      <c r="AX1114" s="11" t="s">
        <v>74</v>
      </c>
      <c r="AY1114" s="216" t="s">
        <v>142</v>
      </c>
    </row>
    <row r="1115" spans="2:51" s="11" customFormat="1" ht="13.5">
      <c r="B1115" s="205"/>
      <c r="C1115" s="206"/>
      <c r="D1115" s="207" t="s">
        <v>151</v>
      </c>
      <c r="E1115" s="208" t="s">
        <v>23</v>
      </c>
      <c r="F1115" s="209" t="s">
        <v>334</v>
      </c>
      <c r="G1115" s="206"/>
      <c r="H1115" s="210">
        <v>135.6</v>
      </c>
      <c r="I1115" s="211"/>
      <c r="J1115" s="206"/>
      <c r="K1115" s="206"/>
      <c r="L1115" s="212"/>
      <c r="M1115" s="213"/>
      <c r="N1115" s="214"/>
      <c r="O1115" s="214"/>
      <c r="P1115" s="214"/>
      <c r="Q1115" s="214"/>
      <c r="R1115" s="214"/>
      <c r="S1115" s="214"/>
      <c r="T1115" s="215"/>
      <c r="AT1115" s="216" t="s">
        <v>151</v>
      </c>
      <c r="AU1115" s="216" t="s">
        <v>84</v>
      </c>
      <c r="AV1115" s="11" t="s">
        <v>84</v>
      </c>
      <c r="AW1115" s="11" t="s">
        <v>38</v>
      </c>
      <c r="AX1115" s="11" t="s">
        <v>74</v>
      </c>
      <c r="AY1115" s="216" t="s">
        <v>142</v>
      </c>
    </row>
    <row r="1116" spans="2:51" s="11" customFormat="1" ht="13.5">
      <c r="B1116" s="205"/>
      <c r="C1116" s="206"/>
      <c r="D1116" s="207" t="s">
        <v>151</v>
      </c>
      <c r="E1116" s="208" t="s">
        <v>23</v>
      </c>
      <c r="F1116" s="209" t="s">
        <v>335</v>
      </c>
      <c r="G1116" s="206"/>
      <c r="H1116" s="210">
        <v>35.35</v>
      </c>
      <c r="I1116" s="211"/>
      <c r="J1116" s="206"/>
      <c r="K1116" s="206"/>
      <c r="L1116" s="212"/>
      <c r="M1116" s="213"/>
      <c r="N1116" s="214"/>
      <c r="O1116" s="214"/>
      <c r="P1116" s="214"/>
      <c r="Q1116" s="214"/>
      <c r="R1116" s="214"/>
      <c r="S1116" s="214"/>
      <c r="T1116" s="215"/>
      <c r="AT1116" s="216" t="s">
        <v>151</v>
      </c>
      <c r="AU1116" s="216" t="s">
        <v>84</v>
      </c>
      <c r="AV1116" s="11" t="s">
        <v>84</v>
      </c>
      <c r="AW1116" s="11" t="s">
        <v>38</v>
      </c>
      <c r="AX1116" s="11" t="s">
        <v>74</v>
      </c>
      <c r="AY1116" s="216" t="s">
        <v>142</v>
      </c>
    </row>
    <row r="1117" spans="2:51" s="11" customFormat="1" ht="13.5">
      <c r="B1117" s="205"/>
      <c r="C1117" s="206"/>
      <c r="D1117" s="207" t="s">
        <v>151</v>
      </c>
      <c r="E1117" s="208" t="s">
        <v>23</v>
      </c>
      <c r="F1117" s="209" t="s">
        <v>336</v>
      </c>
      <c r="G1117" s="206"/>
      <c r="H1117" s="210">
        <v>98.9</v>
      </c>
      <c r="I1117" s="211"/>
      <c r="J1117" s="206"/>
      <c r="K1117" s="206"/>
      <c r="L1117" s="212"/>
      <c r="M1117" s="213"/>
      <c r="N1117" s="214"/>
      <c r="O1117" s="214"/>
      <c r="P1117" s="214"/>
      <c r="Q1117" s="214"/>
      <c r="R1117" s="214"/>
      <c r="S1117" s="214"/>
      <c r="T1117" s="215"/>
      <c r="AT1117" s="216" t="s">
        <v>151</v>
      </c>
      <c r="AU1117" s="216" t="s">
        <v>84</v>
      </c>
      <c r="AV1117" s="11" t="s">
        <v>84</v>
      </c>
      <c r="AW1117" s="11" t="s">
        <v>38</v>
      </c>
      <c r="AX1117" s="11" t="s">
        <v>74</v>
      </c>
      <c r="AY1117" s="216" t="s">
        <v>142</v>
      </c>
    </row>
    <row r="1118" spans="2:51" s="11" customFormat="1" ht="13.5">
      <c r="B1118" s="205"/>
      <c r="C1118" s="206"/>
      <c r="D1118" s="207" t="s">
        <v>151</v>
      </c>
      <c r="E1118" s="208" t="s">
        <v>23</v>
      </c>
      <c r="F1118" s="209" t="s">
        <v>337</v>
      </c>
      <c r="G1118" s="206"/>
      <c r="H1118" s="210">
        <v>48.55</v>
      </c>
      <c r="I1118" s="211"/>
      <c r="J1118" s="206"/>
      <c r="K1118" s="206"/>
      <c r="L1118" s="212"/>
      <c r="M1118" s="213"/>
      <c r="N1118" s="214"/>
      <c r="O1118" s="214"/>
      <c r="P1118" s="214"/>
      <c r="Q1118" s="214"/>
      <c r="R1118" s="214"/>
      <c r="S1118" s="214"/>
      <c r="T1118" s="215"/>
      <c r="AT1118" s="216" t="s">
        <v>151</v>
      </c>
      <c r="AU1118" s="216" t="s">
        <v>84</v>
      </c>
      <c r="AV1118" s="11" t="s">
        <v>84</v>
      </c>
      <c r="AW1118" s="11" t="s">
        <v>38</v>
      </c>
      <c r="AX1118" s="11" t="s">
        <v>74</v>
      </c>
      <c r="AY1118" s="216" t="s">
        <v>142</v>
      </c>
    </row>
    <row r="1119" spans="2:51" s="11" customFormat="1" ht="13.5">
      <c r="B1119" s="205"/>
      <c r="C1119" s="206"/>
      <c r="D1119" s="207" t="s">
        <v>151</v>
      </c>
      <c r="E1119" s="208" t="s">
        <v>23</v>
      </c>
      <c r="F1119" s="209" t="s">
        <v>338</v>
      </c>
      <c r="G1119" s="206"/>
      <c r="H1119" s="210">
        <v>162.008</v>
      </c>
      <c r="I1119" s="211"/>
      <c r="J1119" s="206"/>
      <c r="K1119" s="206"/>
      <c r="L1119" s="212"/>
      <c r="M1119" s="213"/>
      <c r="N1119" s="214"/>
      <c r="O1119" s="214"/>
      <c r="P1119" s="214"/>
      <c r="Q1119" s="214"/>
      <c r="R1119" s="214"/>
      <c r="S1119" s="214"/>
      <c r="T1119" s="215"/>
      <c r="AT1119" s="216" t="s">
        <v>151</v>
      </c>
      <c r="AU1119" s="216" t="s">
        <v>84</v>
      </c>
      <c r="AV1119" s="11" t="s">
        <v>84</v>
      </c>
      <c r="AW1119" s="11" t="s">
        <v>38</v>
      </c>
      <c r="AX1119" s="11" t="s">
        <v>74</v>
      </c>
      <c r="AY1119" s="216" t="s">
        <v>142</v>
      </c>
    </row>
    <row r="1120" spans="2:51" s="12" customFormat="1" ht="13.5">
      <c r="B1120" s="217"/>
      <c r="C1120" s="218"/>
      <c r="D1120" s="207" t="s">
        <v>151</v>
      </c>
      <c r="E1120" s="219" t="s">
        <v>23</v>
      </c>
      <c r="F1120" s="220" t="s">
        <v>155</v>
      </c>
      <c r="G1120" s="218"/>
      <c r="H1120" s="221">
        <v>959.558</v>
      </c>
      <c r="I1120" s="222"/>
      <c r="J1120" s="218"/>
      <c r="K1120" s="218"/>
      <c r="L1120" s="223"/>
      <c r="M1120" s="224"/>
      <c r="N1120" s="225"/>
      <c r="O1120" s="225"/>
      <c r="P1120" s="225"/>
      <c r="Q1120" s="225"/>
      <c r="R1120" s="225"/>
      <c r="S1120" s="225"/>
      <c r="T1120" s="226"/>
      <c r="AT1120" s="227" t="s">
        <v>151</v>
      </c>
      <c r="AU1120" s="227" t="s">
        <v>84</v>
      </c>
      <c r="AV1120" s="12" t="s">
        <v>156</v>
      </c>
      <c r="AW1120" s="12" t="s">
        <v>38</v>
      </c>
      <c r="AX1120" s="12" t="s">
        <v>74</v>
      </c>
      <c r="AY1120" s="227" t="s">
        <v>142</v>
      </c>
    </row>
    <row r="1121" spans="2:51" s="13" customFormat="1" ht="13.5">
      <c r="B1121" s="228"/>
      <c r="C1121" s="229"/>
      <c r="D1121" s="230" t="s">
        <v>151</v>
      </c>
      <c r="E1121" s="231" t="s">
        <v>23</v>
      </c>
      <c r="F1121" s="232" t="s">
        <v>158</v>
      </c>
      <c r="G1121" s="229"/>
      <c r="H1121" s="233">
        <v>1783.203</v>
      </c>
      <c r="I1121" s="234"/>
      <c r="J1121" s="229"/>
      <c r="K1121" s="229"/>
      <c r="L1121" s="235"/>
      <c r="M1121" s="236"/>
      <c r="N1121" s="237"/>
      <c r="O1121" s="237"/>
      <c r="P1121" s="237"/>
      <c r="Q1121" s="237"/>
      <c r="R1121" s="237"/>
      <c r="S1121" s="237"/>
      <c r="T1121" s="238"/>
      <c r="AT1121" s="239" t="s">
        <v>151</v>
      </c>
      <c r="AU1121" s="239" t="s">
        <v>84</v>
      </c>
      <c r="AV1121" s="13" t="s">
        <v>149</v>
      </c>
      <c r="AW1121" s="13" t="s">
        <v>38</v>
      </c>
      <c r="AX1121" s="13" t="s">
        <v>79</v>
      </c>
      <c r="AY1121" s="239" t="s">
        <v>142</v>
      </c>
    </row>
    <row r="1122" spans="2:65" s="1" customFormat="1" ht="22.5" customHeight="1">
      <c r="B1122" s="42"/>
      <c r="C1122" s="193" t="s">
        <v>1725</v>
      </c>
      <c r="D1122" s="193" t="s">
        <v>144</v>
      </c>
      <c r="E1122" s="194" t="s">
        <v>1726</v>
      </c>
      <c r="F1122" s="195" t="s">
        <v>1727</v>
      </c>
      <c r="G1122" s="196" t="s">
        <v>147</v>
      </c>
      <c r="H1122" s="197">
        <v>838.849</v>
      </c>
      <c r="I1122" s="198"/>
      <c r="J1122" s="199">
        <f>ROUND(I1122*H1122,2)</f>
        <v>0</v>
      </c>
      <c r="K1122" s="195" t="s">
        <v>148</v>
      </c>
      <c r="L1122" s="62"/>
      <c r="M1122" s="200" t="s">
        <v>23</v>
      </c>
      <c r="N1122" s="201" t="s">
        <v>45</v>
      </c>
      <c r="O1122" s="43"/>
      <c r="P1122" s="202">
        <f>O1122*H1122</f>
        <v>0</v>
      </c>
      <c r="Q1122" s="202">
        <v>0.00025</v>
      </c>
      <c r="R1122" s="202">
        <f>Q1122*H1122</f>
        <v>0.20971225000000002</v>
      </c>
      <c r="S1122" s="202">
        <v>0</v>
      </c>
      <c r="T1122" s="203">
        <f>S1122*H1122</f>
        <v>0</v>
      </c>
      <c r="AR1122" s="24" t="s">
        <v>236</v>
      </c>
      <c r="AT1122" s="24" t="s">
        <v>144</v>
      </c>
      <c r="AU1122" s="24" t="s">
        <v>84</v>
      </c>
      <c r="AY1122" s="24" t="s">
        <v>142</v>
      </c>
      <c r="BE1122" s="204">
        <f>IF(N1122="základní",J1122,0)</f>
        <v>0</v>
      </c>
      <c r="BF1122" s="204">
        <f>IF(N1122="snížená",J1122,0)</f>
        <v>0</v>
      </c>
      <c r="BG1122" s="204">
        <f>IF(N1122="zákl. přenesená",J1122,0)</f>
        <v>0</v>
      </c>
      <c r="BH1122" s="204">
        <f>IF(N1122="sníž. přenesená",J1122,0)</f>
        <v>0</v>
      </c>
      <c r="BI1122" s="204">
        <f>IF(N1122="nulová",J1122,0)</f>
        <v>0</v>
      </c>
      <c r="BJ1122" s="24" t="s">
        <v>79</v>
      </c>
      <c r="BK1122" s="204">
        <f>ROUND(I1122*H1122,2)</f>
        <v>0</v>
      </c>
      <c r="BL1122" s="24" t="s">
        <v>236</v>
      </c>
      <c r="BM1122" s="24" t="s">
        <v>1728</v>
      </c>
    </row>
    <row r="1123" spans="2:51" s="11" customFormat="1" ht="13.5">
      <c r="B1123" s="205"/>
      <c r="C1123" s="206"/>
      <c r="D1123" s="207" t="s">
        <v>151</v>
      </c>
      <c r="E1123" s="208" t="s">
        <v>23</v>
      </c>
      <c r="F1123" s="209" t="s">
        <v>1729</v>
      </c>
      <c r="G1123" s="206"/>
      <c r="H1123" s="210">
        <v>243.297</v>
      </c>
      <c r="I1123" s="211"/>
      <c r="J1123" s="206"/>
      <c r="K1123" s="206"/>
      <c r="L1123" s="212"/>
      <c r="M1123" s="213"/>
      <c r="N1123" s="214"/>
      <c r="O1123" s="214"/>
      <c r="P1123" s="214"/>
      <c r="Q1123" s="214"/>
      <c r="R1123" s="214"/>
      <c r="S1123" s="214"/>
      <c r="T1123" s="215"/>
      <c r="AT1123" s="216" t="s">
        <v>151</v>
      </c>
      <c r="AU1123" s="216" t="s">
        <v>84</v>
      </c>
      <c r="AV1123" s="11" t="s">
        <v>84</v>
      </c>
      <c r="AW1123" s="11" t="s">
        <v>38</v>
      </c>
      <c r="AX1123" s="11" t="s">
        <v>74</v>
      </c>
      <c r="AY1123" s="216" t="s">
        <v>142</v>
      </c>
    </row>
    <row r="1124" spans="2:51" s="11" customFormat="1" ht="13.5">
      <c r="B1124" s="205"/>
      <c r="C1124" s="206"/>
      <c r="D1124" s="207" t="s">
        <v>151</v>
      </c>
      <c r="E1124" s="208" t="s">
        <v>23</v>
      </c>
      <c r="F1124" s="209" t="s">
        <v>1730</v>
      </c>
      <c r="G1124" s="206"/>
      <c r="H1124" s="210">
        <v>230.039</v>
      </c>
      <c r="I1124" s="211"/>
      <c r="J1124" s="206"/>
      <c r="K1124" s="206"/>
      <c r="L1124" s="212"/>
      <c r="M1124" s="213"/>
      <c r="N1124" s="214"/>
      <c r="O1124" s="214"/>
      <c r="P1124" s="214"/>
      <c r="Q1124" s="214"/>
      <c r="R1124" s="214"/>
      <c r="S1124" s="214"/>
      <c r="T1124" s="215"/>
      <c r="AT1124" s="216" t="s">
        <v>151</v>
      </c>
      <c r="AU1124" s="216" t="s">
        <v>84</v>
      </c>
      <c r="AV1124" s="11" t="s">
        <v>84</v>
      </c>
      <c r="AW1124" s="11" t="s">
        <v>38</v>
      </c>
      <c r="AX1124" s="11" t="s">
        <v>74</v>
      </c>
      <c r="AY1124" s="216" t="s">
        <v>142</v>
      </c>
    </row>
    <row r="1125" spans="2:51" s="11" customFormat="1" ht="13.5">
      <c r="B1125" s="205"/>
      <c r="C1125" s="206"/>
      <c r="D1125" s="207" t="s">
        <v>151</v>
      </c>
      <c r="E1125" s="208" t="s">
        <v>23</v>
      </c>
      <c r="F1125" s="209" t="s">
        <v>1731</v>
      </c>
      <c r="G1125" s="206"/>
      <c r="H1125" s="210">
        <v>365.513</v>
      </c>
      <c r="I1125" s="211"/>
      <c r="J1125" s="206"/>
      <c r="K1125" s="206"/>
      <c r="L1125" s="212"/>
      <c r="M1125" s="213"/>
      <c r="N1125" s="214"/>
      <c r="O1125" s="214"/>
      <c r="P1125" s="214"/>
      <c r="Q1125" s="214"/>
      <c r="R1125" s="214"/>
      <c r="S1125" s="214"/>
      <c r="T1125" s="215"/>
      <c r="AT1125" s="216" t="s">
        <v>151</v>
      </c>
      <c r="AU1125" s="216" t="s">
        <v>84</v>
      </c>
      <c r="AV1125" s="11" t="s">
        <v>84</v>
      </c>
      <c r="AW1125" s="11" t="s">
        <v>38</v>
      </c>
      <c r="AX1125" s="11" t="s">
        <v>74</v>
      </c>
      <c r="AY1125" s="216" t="s">
        <v>142</v>
      </c>
    </row>
    <row r="1126" spans="2:51" s="13" customFormat="1" ht="13.5">
      <c r="B1126" s="228"/>
      <c r="C1126" s="229"/>
      <c r="D1126" s="230" t="s">
        <v>151</v>
      </c>
      <c r="E1126" s="231" t="s">
        <v>23</v>
      </c>
      <c r="F1126" s="232" t="s">
        <v>158</v>
      </c>
      <c r="G1126" s="229"/>
      <c r="H1126" s="233">
        <v>838.849</v>
      </c>
      <c r="I1126" s="234"/>
      <c r="J1126" s="229"/>
      <c r="K1126" s="229"/>
      <c r="L1126" s="235"/>
      <c r="M1126" s="236"/>
      <c r="N1126" s="237"/>
      <c r="O1126" s="237"/>
      <c r="P1126" s="237"/>
      <c r="Q1126" s="237"/>
      <c r="R1126" s="237"/>
      <c r="S1126" s="237"/>
      <c r="T1126" s="238"/>
      <c r="AT1126" s="239" t="s">
        <v>151</v>
      </c>
      <c r="AU1126" s="239" t="s">
        <v>84</v>
      </c>
      <c r="AV1126" s="13" t="s">
        <v>149</v>
      </c>
      <c r="AW1126" s="13" t="s">
        <v>38</v>
      </c>
      <c r="AX1126" s="13" t="s">
        <v>79</v>
      </c>
      <c r="AY1126" s="239" t="s">
        <v>142</v>
      </c>
    </row>
    <row r="1127" spans="2:65" s="1" customFormat="1" ht="22.5" customHeight="1">
      <c r="B1127" s="42"/>
      <c r="C1127" s="193" t="s">
        <v>1732</v>
      </c>
      <c r="D1127" s="193" t="s">
        <v>144</v>
      </c>
      <c r="E1127" s="194" t="s">
        <v>1733</v>
      </c>
      <c r="F1127" s="195" t="s">
        <v>1734</v>
      </c>
      <c r="G1127" s="196" t="s">
        <v>147</v>
      </c>
      <c r="H1127" s="197">
        <v>832.17</v>
      </c>
      <c r="I1127" s="198"/>
      <c r="J1127" s="199">
        <f>ROUND(I1127*H1127,2)</f>
        <v>0</v>
      </c>
      <c r="K1127" s="195" t="s">
        <v>148</v>
      </c>
      <c r="L1127" s="62"/>
      <c r="M1127" s="200" t="s">
        <v>23</v>
      </c>
      <c r="N1127" s="201" t="s">
        <v>45</v>
      </c>
      <c r="O1127" s="43"/>
      <c r="P1127" s="202">
        <f>O1127*H1127</f>
        <v>0</v>
      </c>
      <c r="Q1127" s="202">
        <v>0</v>
      </c>
      <c r="R1127" s="202">
        <f>Q1127*H1127</f>
        <v>0</v>
      </c>
      <c r="S1127" s="202">
        <v>0</v>
      </c>
      <c r="T1127" s="203">
        <f>S1127*H1127</f>
        <v>0</v>
      </c>
      <c r="AR1127" s="24" t="s">
        <v>149</v>
      </c>
      <c r="AT1127" s="24" t="s">
        <v>144</v>
      </c>
      <c r="AU1127" s="24" t="s">
        <v>84</v>
      </c>
      <c r="AY1127" s="24" t="s">
        <v>142</v>
      </c>
      <c r="BE1127" s="204">
        <f>IF(N1127="základní",J1127,0)</f>
        <v>0</v>
      </c>
      <c r="BF1127" s="204">
        <f>IF(N1127="snížená",J1127,0)</f>
        <v>0</v>
      </c>
      <c r="BG1127" s="204">
        <f>IF(N1127="zákl. přenesená",J1127,0)</f>
        <v>0</v>
      </c>
      <c r="BH1127" s="204">
        <f>IF(N1127="sníž. přenesená",J1127,0)</f>
        <v>0</v>
      </c>
      <c r="BI1127" s="204">
        <f>IF(N1127="nulová",J1127,0)</f>
        <v>0</v>
      </c>
      <c r="BJ1127" s="24" t="s">
        <v>79</v>
      </c>
      <c r="BK1127" s="204">
        <f>ROUND(I1127*H1127,2)</f>
        <v>0</v>
      </c>
      <c r="BL1127" s="24" t="s">
        <v>149</v>
      </c>
      <c r="BM1127" s="24" t="s">
        <v>1735</v>
      </c>
    </row>
    <row r="1128" spans="2:51" s="11" customFormat="1" ht="13.5">
      <c r="B1128" s="205"/>
      <c r="C1128" s="206"/>
      <c r="D1128" s="207" t="s">
        <v>151</v>
      </c>
      <c r="E1128" s="208" t="s">
        <v>23</v>
      </c>
      <c r="F1128" s="209" t="s">
        <v>779</v>
      </c>
      <c r="G1128" s="206"/>
      <c r="H1128" s="210">
        <v>413.03</v>
      </c>
      <c r="I1128" s="211"/>
      <c r="J1128" s="206"/>
      <c r="K1128" s="206"/>
      <c r="L1128" s="212"/>
      <c r="M1128" s="213"/>
      <c r="N1128" s="214"/>
      <c r="O1128" s="214"/>
      <c r="P1128" s="214"/>
      <c r="Q1128" s="214"/>
      <c r="R1128" s="214"/>
      <c r="S1128" s="214"/>
      <c r="T1128" s="215"/>
      <c r="AT1128" s="216" t="s">
        <v>151</v>
      </c>
      <c r="AU1128" s="216" t="s">
        <v>84</v>
      </c>
      <c r="AV1128" s="11" t="s">
        <v>84</v>
      </c>
      <c r="AW1128" s="11" t="s">
        <v>38</v>
      </c>
      <c r="AX1128" s="11" t="s">
        <v>74</v>
      </c>
      <c r="AY1128" s="216" t="s">
        <v>142</v>
      </c>
    </row>
    <row r="1129" spans="2:51" s="11" customFormat="1" ht="13.5">
      <c r="B1129" s="205"/>
      <c r="C1129" s="206"/>
      <c r="D1129" s="207" t="s">
        <v>151</v>
      </c>
      <c r="E1129" s="208" t="s">
        <v>23</v>
      </c>
      <c r="F1129" s="209" t="s">
        <v>780</v>
      </c>
      <c r="G1129" s="206"/>
      <c r="H1129" s="210">
        <v>410.64</v>
      </c>
      <c r="I1129" s="211"/>
      <c r="J1129" s="206"/>
      <c r="K1129" s="206"/>
      <c r="L1129" s="212"/>
      <c r="M1129" s="213"/>
      <c r="N1129" s="214"/>
      <c r="O1129" s="214"/>
      <c r="P1129" s="214"/>
      <c r="Q1129" s="214"/>
      <c r="R1129" s="214"/>
      <c r="S1129" s="214"/>
      <c r="T1129" s="215"/>
      <c r="AT1129" s="216" t="s">
        <v>151</v>
      </c>
      <c r="AU1129" s="216" t="s">
        <v>84</v>
      </c>
      <c r="AV1129" s="11" t="s">
        <v>84</v>
      </c>
      <c r="AW1129" s="11" t="s">
        <v>38</v>
      </c>
      <c r="AX1129" s="11" t="s">
        <v>74</v>
      </c>
      <c r="AY1129" s="216" t="s">
        <v>142</v>
      </c>
    </row>
    <row r="1130" spans="2:51" s="11" customFormat="1" ht="13.5">
      <c r="B1130" s="205"/>
      <c r="C1130" s="206"/>
      <c r="D1130" s="207" t="s">
        <v>151</v>
      </c>
      <c r="E1130" s="208" t="s">
        <v>23</v>
      </c>
      <c r="F1130" s="209" t="s">
        <v>1736</v>
      </c>
      <c r="G1130" s="206"/>
      <c r="H1130" s="210">
        <v>8.5</v>
      </c>
      <c r="I1130" s="211"/>
      <c r="J1130" s="206"/>
      <c r="K1130" s="206"/>
      <c r="L1130" s="212"/>
      <c r="M1130" s="213"/>
      <c r="N1130" s="214"/>
      <c r="O1130" s="214"/>
      <c r="P1130" s="214"/>
      <c r="Q1130" s="214"/>
      <c r="R1130" s="214"/>
      <c r="S1130" s="214"/>
      <c r="T1130" s="215"/>
      <c r="AT1130" s="216" t="s">
        <v>151</v>
      </c>
      <c r="AU1130" s="216" t="s">
        <v>84</v>
      </c>
      <c r="AV1130" s="11" t="s">
        <v>84</v>
      </c>
      <c r="AW1130" s="11" t="s">
        <v>38</v>
      </c>
      <c r="AX1130" s="11" t="s">
        <v>74</v>
      </c>
      <c r="AY1130" s="216" t="s">
        <v>142</v>
      </c>
    </row>
    <row r="1131" spans="2:51" s="13" customFormat="1" ht="13.5">
      <c r="B1131" s="228"/>
      <c r="C1131" s="229"/>
      <c r="D1131" s="230" t="s">
        <v>151</v>
      </c>
      <c r="E1131" s="231" t="s">
        <v>23</v>
      </c>
      <c r="F1131" s="232" t="s">
        <v>158</v>
      </c>
      <c r="G1131" s="229"/>
      <c r="H1131" s="233">
        <v>832.17</v>
      </c>
      <c r="I1131" s="234"/>
      <c r="J1131" s="229"/>
      <c r="K1131" s="229"/>
      <c r="L1131" s="235"/>
      <c r="M1131" s="236"/>
      <c r="N1131" s="237"/>
      <c r="O1131" s="237"/>
      <c r="P1131" s="237"/>
      <c r="Q1131" s="237"/>
      <c r="R1131" s="237"/>
      <c r="S1131" s="237"/>
      <c r="T1131" s="238"/>
      <c r="AT1131" s="239" t="s">
        <v>151</v>
      </c>
      <c r="AU1131" s="239" t="s">
        <v>84</v>
      </c>
      <c r="AV1131" s="13" t="s">
        <v>149</v>
      </c>
      <c r="AW1131" s="13" t="s">
        <v>38</v>
      </c>
      <c r="AX1131" s="13" t="s">
        <v>79</v>
      </c>
      <c r="AY1131" s="239" t="s">
        <v>142</v>
      </c>
    </row>
    <row r="1132" spans="2:65" s="1" customFormat="1" ht="22.5" customHeight="1">
      <c r="B1132" s="42"/>
      <c r="C1132" s="254" t="s">
        <v>1737</v>
      </c>
      <c r="D1132" s="254" t="s">
        <v>362</v>
      </c>
      <c r="E1132" s="255" t="s">
        <v>1738</v>
      </c>
      <c r="F1132" s="256" t="s">
        <v>1739</v>
      </c>
      <c r="G1132" s="257" t="s">
        <v>147</v>
      </c>
      <c r="H1132" s="258">
        <v>873.779</v>
      </c>
      <c r="I1132" s="259"/>
      <c r="J1132" s="260">
        <f>ROUND(I1132*H1132,2)</f>
        <v>0</v>
      </c>
      <c r="K1132" s="256" t="s">
        <v>23</v>
      </c>
      <c r="L1132" s="261"/>
      <c r="M1132" s="262" t="s">
        <v>23</v>
      </c>
      <c r="N1132" s="263" t="s">
        <v>45</v>
      </c>
      <c r="O1132" s="43"/>
      <c r="P1132" s="202">
        <f>O1132*H1132</f>
        <v>0</v>
      </c>
      <c r="Q1132" s="202">
        <v>0</v>
      </c>
      <c r="R1132" s="202">
        <f>Q1132*H1132</f>
        <v>0</v>
      </c>
      <c r="S1132" s="202">
        <v>0</v>
      </c>
      <c r="T1132" s="203">
        <f>S1132*H1132</f>
        <v>0</v>
      </c>
      <c r="AR1132" s="24" t="s">
        <v>192</v>
      </c>
      <c r="AT1132" s="24" t="s">
        <v>362</v>
      </c>
      <c r="AU1132" s="24" t="s">
        <v>84</v>
      </c>
      <c r="AY1132" s="24" t="s">
        <v>142</v>
      </c>
      <c r="BE1132" s="204">
        <f>IF(N1132="základní",J1132,0)</f>
        <v>0</v>
      </c>
      <c r="BF1132" s="204">
        <f>IF(N1132="snížená",J1132,0)</f>
        <v>0</v>
      </c>
      <c r="BG1132" s="204">
        <f>IF(N1132="zákl. přenesená",J1132,0)</f>
        <v>0</v>
      </c>
      <c r="BH1132" s="204">
        <f>IF(N1132="sníž. přenesená",J1132,0)</f>
        <v>0</v>
      </c>
      <c r="BI1132" s="204">
        <f>IF(N1132="nulová",J1132,0)</f>
        <v>0</v>
      </c>
      <c r="BJ1132" s="24" t="s">
        <v>79</v>
      </c>
      <c r="BK1132" s="204">
        <f>ROUND(I1132*H1132,2)</f>
        <v>0</v>
      </c>
      <c r="BL1132" s="24" t="s">
        <v>149</v>
      </c>
      <c r="BM1132" s="24" t="s">
        <v>1740</v>
      </c>
    </row>
    <row r="1133" spans="2:51" s="11" customFormat="1" ht="13.5">
      <c r="B1133" s="205"/>
      <c r="C1133" s="206"/>
      <c r="D1133" s="230" t="s">
        <v>151</v>
      </c>
      <c r="E1133" s="206"/>
      <c r="F1133" s="241" t="s">
        <v>1741</v>
      </c>
      <c r="G1133" s="206"/>
      <c r="H1133" s="242">
        <v>873.779</v>
      </c>
      <c r="I1133" s="211"/>
      <c r="J1133" s="206"/>
      <c r="K1133" s="206"/>
      <c r="L1133" s="212"/>
      <c r="M1133" s="213"/>
      <c r="N1133" s="214"/>
      <c r="O1133" s="214"/>
      <c r="P1133" s="214"/>
      <c r="Q1133" s="214"/>
      <c r="R1133" s="214"/>
      <c r="S1133" s="214"/>
      <c r="T1133" s="215"/>
      <c r="AT1133" s="216" t="s">
        <v>151</v>
      </c>
      <c r="AU1133" s="216" t="s">
        <v>84</v>
      </c>
      <c r="AV1133" s="11" t="s">
        <v>84</v>
      </c>
      <c r="AW1133" s="11" t="s">
        <v>6</v>
      </c>
      <c r="AX1133" s="11" t="s">
        <v>79</v>
      </c>
      <c r="AY1133" s="216" t="s">
        <v>142</v>
      </c>
    </row>
    <row r="1134" spans="2:65" s="1" customFormat="1" ht="22.5" customHeight="1">
      <c r="B1134" s="42"/>
      <c r="C1134" s="193" t="s">
        <v>1742</v>
      </c>
      <c r="D1134" s="193" t="s">
        <v>144</v>
      </c>
      <c r="E1134" s="194" t="s">
        <v>1743</v>
      </c>
      <c r="F1134" s="195" t="s">
        <v>1744</v>
      </c>
      <c r="G1134" s="196" t="s">
        <v>147</v>
      </c>
      <c r="H1134" s="197">
        <v>209.953</v>
      </c>
      <c r="I1134" s="198"/>
      <c r="J1134" s="199">
        <f>ROUND(I1134*H1134,2)</f>
        <v>0</v>
      </c>
      <c r="K1134" s="195" t="s">
        <v>148</v>
      </c>
      <c r="L1134" s="62"/>
      <c r="M1134" s="200" t="s">
        <v>23</v>
      </c>
      <c r="N1134" s="201" t="s">
        <v>45</v>
      </c>
      <c r="O1134" s="43"/>
      <c r="P1134" s="202">
        <f>O1134*H1134</f>
        <v>0</v>
      </c>
      <c r="Q1134" s="202">
        <v>0</v>
      </c>
      <c r="R1134" s="202">
        <f>Q1134*H1134</f>
        <v>0</v>
      </c>
      <c r="S1134" s="202">
        <v>0</v>
      </c>
      <c r="T1134" s="203">
        <f>S1134*H1134</f>
        <v>0</v>
      </c>
      <c r="AR1134" s="24" t="s">
        <v>236</v>
      </c>
      <c r="AT1134" s="24" t="s">
        <v>144</v>
      </c>
      <c r="AU1134" s="24" t="s">
        <v>84</v>
      </c>
      <c r="AY1134" s="24" t="s">
        <v>142</v>
      </c>
      <c r="BE1134" s="204">
        <f>IF(N1134="základní",J1134,0)</f>
        <v>0</v>
      </c>
      <c r="BF1134" s="204">
        <f>IF(N1134="snížená",J1134,0)</f>
        <v>0</v>
      </c>
      <c r="BG1134" s="204">
        <f>IF(N1134="zákl. přenesená",J1134,0)</f>
        <v>0</v>
      </c>
      <c r="BH1134" s="204">
        <f>IF(N1134="sníž. přenesená",J1134,0)</f>
        <v>0</v>
      </c>
      <c r="BI1134" s="204">
        <f>IF(N1134="nulová",J1134,0)</f>
        <v>0</v>
      </c>
      <c r="BJ1134" s="24" t="s">
        <v>79</v>
      </c>
      <c r="BK1134" s="204">
        <f>ROUND(I1134*H1134,2)</f>
        <v>0</v>
      </c>
      <c r="BL1134" s="24" t="s">
        <v>236</v>
      </c>
      <c r="BM1134" s="24" t="s">
        <v>1745</v>
      </c>
    </row>
    <row r="1135" spans="2:51" s="11" customFormat="1" ht="13.5">
      <c r="B1135" s="205"/>
      <c r="C1135" s="206"/>
      <c r="D1135" s="207" t="s">
        <v>151</v>
      </c>
      <c r="E1135" s="208" t="s">
        <v>23</v>
      </c>
      <c r="F1135" s="209" t="s">
        <v>1746</v>
      </c>
      <c r="G1135" s="206"/>
      <c r="H1135" s="210">
        <v>100.08</v>
      </c>
      <c r="I1135" s="211"/>
      <c r="J1135" s="206"/>
      <c r="K1135" s="206"/>
      <c r="L1135" s="212"/>
      <c r="M1135" s="213"/>
      <c r="N1135" s="214"/>
      <c r="O1135" s="214"/>
      <c r="P1135" s="214"/>
      <c r="Q1135" s="214"/>
      <c r="R1135" s="214"/>
      <c r="S1135" s="214"/>
      <c r="T1135" s="215"/>
      <c r="AT1135" s="216" t="s">
        <v>151</v>
      </c>
      <c r="AU1135" s="216" t="s">
        <v>84</v>
      </c>
      <c r="AV1135" s="11" t="s">
        <v>84</v>
      </c>
      <c r="AW1135" s="11" t="s">
        <v>38</v>
      </c>
      <c r="AX1135" s="11" t="s">
        <v>74</v>
      </c>
      <c r="AY1135" s="216" t="s">
        <v>142</v>
      </c>
    </row>
    <row r="1136" spans="2:51" s="11" customFormat="1" ht="13.5">
      <c r="B1136" s="205"/>
      <c r="C1136" s="206"/>
      <c r="D1136" s="207" t="s">
        <v>151</v>
      </c>
      <c r="E1136" s="208" t="s">
        <v>23</v>
      </c>
      <c r="F1136" s="209" t="s">
        <v>1747</v>
      </c>
      <c r="G1136" s="206"/>
      <c r="H1136" s="210">
        <v>94.4</v>
      </c>
      <c r="I1136" s="211"/>
      <c r="J1136" s="206"/>
      <c r="K1136" s="206"/>
      <c r="L1136" s="212"/>
      <c r="M1136" s="213"/>
      <c r="N1136" s="214"/>
      <c r="O1136" s="214"/>
      <c r="P1136" s="214"/>
      <c r="Q1136" s="214"/>
      <c r="R1136" s="214"/>
      <c r="S1136" s="214"/>
      <c r="T1136" s="215"/>
      <c r="AT1136" s="216" t="s">
        <v>151</v>
      </c>
      <c r="AU1136" s="216" t="s">
        <v>84</v>
      </c>
      <c r="AV1136" s="11" t="s">
        <v>84</v>
      </c>
      <c r="AW1136" s="11" t="s">
        <v>38</v>
      </c>
      <c r="AX1136" s="11" t="s">
        <v>74</v>
      </c>
      <c r="AY1136" s="216" t="s">
        <v>142</v>
      </c>
    </row>
    <row r="1137" spans="2:51" s="11" customFormat="1" ht="13.5">
      <c r="B1137" s="205"/>
      <c r="C1137" s="206"/>
      <c r="D1137" s="207" t="s">
        <v>151</v>
      </c>
      <c r="E1137" s="208" t="s">
        <v>23</v>
      </c>
      <c r="F1137" s="209" t="s">
        <v>1748</v>
      </c>
      <c r="G1137" s="206"/>
      <c r="H1137" s="210">
        <v>15.473</v>
      </c>
      <c r="I1137" s="211"/>
      <c r="J1137" s="206"/>
      <c r="K1137" s="206"/>
      <c r="L1137" s="212"/>
      <c r="M1137" s="213"/>
      <c r="N1137" s="214"/>
      <c r="O1137" s="214"/>
      <c r="P1137" s="214"/>
      <c r="Q1137" s="214"/>
      <c r="R1137" s="214"/>
      <c r="S1137" s="214"/>
      <c r="T1137" s="215"/>
      <c r="AT1137" s="216" t="s">
        <v>151</v>
      </c>
      <c r="AU1137" s="216" t="s">
        <v>84</v>
      </c>
      <c r="AV1137" s="11" t="s">
        <v>84</v>
      </c>
      <c r="AW1137" s="11" t="s">
        <v>38</v>
      </c>
      <c r="AX1137" s="11" t="s">
        <v>74</v>
      </c>
      <c r="AY1137" s="216" t="s">
        <v>142</v>
      </c>
    </row>
    <row r="1138" spans="2:51" s="13" customFormat="1" ht="13.5">
      <c r="B1138" s="228"/>
      <c r="C1138" s="229"/>
      <c r="D1138" s="230" t="s">
        <v>151</v>
      </c>
      <c r="E1138" s="231" t="s">
        <v>23</v>
      </c>
      <c r="F1138" s="232" t="s">
        <v>158</v>
      </c>
      <c r="G1138" s="229"/>
      <c r="H1138" s="233">
        <v>209.953</v>
      </c>
      <c r="I1138" s="234"/>
      <c r="J1138" s="229"/>
      <c r="K1138" s="229"/>
      <c r="L1138" s="235"/>
      <c r="M1138" s="236"/>
      <c r="N1138" s="237"/>
      <c r="O1138" s="237"/>
      <c r="P1138" s="237"/>
      <c r="Q1138" s="237"/>
      <c r="R1138" s="237"/>
      <c r="S1138" s="237"/>
      <c r="T1138" s="238"/>
      <c r="AT1138" s="239" t="s">
        <v>151</v>
      </c>
      <c r="AU1138" s="239" t="s">
        <v>84</v>
      </c>
      <c r="AV1138" s="13" t="s">
        <v>149</v>
      </c>
      <c r="AW1138" s="13" t="s">
        <v>38</v>
      </c>
      <c r="AX1138" s="13" t="s">
        <v>79</v>
      </c>
      <c r="AY1138" s="239" t="s">
        <v>142</v>
      </c>
    </row>
    <row r="1139" spans="2:65" s="1" customFormat="1" ht="22.5" customHeight="1">
      <c r="B1139" s="42"/>
      <c r="C1139" s="254" t="s">
        <v>1749</v>
      </c>
      <c r="D1139" s="254" t="s">
        <v>362</v>
      </c>
      <c r="E1139" s="255" t="s">
        <v>1672</v>
      </c>
      <c r="F1139" s="256" t="s">
        <v>1673</v>
      </c>
      <c r="G1139" s="257" t="s">
        <v>147</v>
      </c>
      <c r="H1139" s="258">
        <v>220.451</v>
      </c>
      <c r="I1139" s="259"/>
      <c r="J1139" s="260">
        <f>ROUND(I1139*H1139,2)</f>
        <v>0</v>
      </c>
      <c r="K1139" s="256" t="s">
        <v>148</v>
      </c>
      <c r="L1139" s="261"/>
      <c r="M1139" s="262" t="s">
        <v>23</v>
      </c>
      <c r="N1139" s="263" t="s">
        <v>45</v>
      </c>
      <c r="O1139" s="43"/>
      <c r="P1139" s="202">
        <f>O1139*H1139</f>
        <v>0</v>
      </c>
      <c r="Q1139" s="202">
        <v>0</v>
      </c>
      <c r="R1139" s="202">
        <f>Q1139*H1139</f>
        <v>0</v>
      </c>
      <c r="S1139" s="202">
        <v>0</v>
      </c>
      <c r="T1139" s="203">
        <f>S1139*H1139</f>
        <v>0</v>
      </c>
      <c r="AR1139" s="24" t="s">
        <v>314</v>
      </c>
      <c r="AT1139" s="24" t="s">
        <v>362</v>
      </c>
      <c r="AU1139" s="24" t="s">
        <v>84</v>
      </c>
      <c r="AY1139" s="24" t="s">
        <v>142</v>
      </c>
      <c r="BE1139" s="204">
        <f>IF(N1139="základní",J1139,0)</f>
        <v>0</v>
      </c>
      <c r="BF1139" s="204">
        <f>IF(N1139="snížená",J1139,0)</f>
        <v>0</v>
      </c>
      <c r="BG1139" s="204">
        <f>IF(N1139="zákl. přenesená",J1139,0)</f>
        <v>0</v>
      </c>
      <c r="BH1139" s="204">
        <f>IF(N1139="sníž. přenesená",J1139,0)</f>
        <v>0</v>
      </c>
      <c r="BI1139" s="204">
        <f>IF(N1139="nulová",J1139,0)</f>
        <v>0</v>
      </c>
      <c r="BJ1139" s="24" t="s">
        <v>79</v>
      </c>
      <c r="BK1139" s="204">
        <f>ROUND(I1139*H1139,2)</f>
        <v>0</v>
      </c>
      <c r="BL1139" s="24" t="s">
        <v>236</v>
      </c>
      <c r="BM1139" s="24" t="s">
        <v>1750</v>
      </c>
    </row>
    <row r="1140" spans="2:51" s="11" customFormat="1" ht="13.5">
      <c r="B1140" s="205"/>
      <c r="C1140" s="206"/>
      <c r="D1140" s="230" t="s">
        <v>151</v>
      </c>
      <c r="E1140" s="206"/>
      <c r="F1140" s="241" t="s">
        <v>1751</v>
      </c>
      <c r="G1140" s="206"/>
      <c r="H1140" s="242">
        <v>220.451</v>
      </c>
      <c r="I1140" s="211"/>
      <c r="J1140" s="206"/>
      <c r="K1140" s="206"/>
      <c r="L1140" s="212"/>
      <c r="M1140" s="213"/>
      <c r="N1140" s="214"/>
      <c r="O1140" s="214"/>
      <c r="P1140" s="214"/>
      <c r="Q1140" s="214"/>
      <c r="R1140" s="214"/>
      <c r="S1140" s="214"/>
      <c r="T1140" s="215"/>
      <c r="AT1140" s="216" t="s">
        <v>151</v>
      </c>
      <c r="AU1140" s="216" t="s">
        <v>84</v>
      </c>
      <c r="AV1140" s="11" t="s">
        <v>84</v>
      </c>
      <c r="AW1140" s="11" t="s">
        <v>6</v>
      </c>
      <c r="AX1140" s="11" t="s">
        <v>79</v>
      </c>
      <c r="AY1140" s="216" t="s">
        <v>142</v>
      </c>
    </row>
    <row r="1141" spans="2:65" s="1" customFormat="1" ht="22.5" customHeight="1">
      <c r="B1141" s="42"/>
      <c r="C1141" s="193" t="s">
        <v>1752</v>
      </c>
      <c r="D1141" s="193" t="s">
        <v>144</v>
      </c>
      <c r="E1141" s="194" t="s">
        <v>1753</v>
      </c>
      <c r="F1141" s="195" t="s">
        <v>1754</v>
      </c>
      <c r="G1141" s="196" t="s">
        <v>147</v>
      </c>
      <c r="H1141" s="197">
        <v>16.68</v>
      </c>
      <c r="I1141" s="198"/>
      <c r="J1141" s="199">
        <f>ROUND(I1141*H1141,2)</f>
        <v>0</v>
      </c>
      <c r="K1141" s="195" t="s">
        <v>148</v>
      </c>
      <c r="L1141" s="62"/>
      <c r="M1141" s="200" t="s">
        <v>23</v>
      </c>
      <c r="N1141" s="201" t="s">
        <v>45</v>
      </c>
      <c r="O1141" s="43"/>
      <c r="P1141" s="202">
        <f>O1141*H1141</f>
        <v>0</v>
      </c>
      <c r="Q1141" s="202">
        <v>0</v>
      </c>
      <c r="R1141" s="202">
        <f>Q1141*H1141</f>
        <v>0</v>
      </c>
      <c r="S1141" s="202">
        <v>0</v>
      </c>
      <c r="T1141" s="203">
        <f>S1141*H1141</f>
        <v>0</v>
      </c>
      <c r="AR1141" s="24" t="s">
        <v>236</v>
      </c>
      <c r="AT1141" s="24" t="s">
        <v>144</v>
      </c>
      <c r="AU1141" s="24" t="s">
        <v>84</v>
      </c>
      <c r="AY1141" s="24" t="s">
        <v>142</v>
      </c>
      <c r="BE1141" s="204">
        <f>IF(N1141="základní",J1141,0)</f>
        <v>0</v>
      </c>
      <c r="BF1141" s="204">
        <f>IF(N1141="snížená",J1141,0)</f>
        <v>0</v>
      </c>
      <c r="BG1141" s="204">
        <f>IF(N1141="zákl. přenesená",J1141,0)</f>
        <v>0</v>
      </c>
      <c r="BH1141" s="204">
        <f>IF(N1141="sníž. přenesená",J1141,0)</f>
        <v>0</v>
      </c>
      <c r="BI1141" s="204">
        <f>IF(N1141="nulová",J1141,0)</f>
        <v>0</v>
      </c>
      <c r="BJ1141" s="24" t="s">
        <v>79</v>
      </c>
      <c r="BK1141" s="204">
        <f>ROUND(I1141*H1141,2)</f>
        <v>0</v>
      </c>
      <c r="BL1141" s="24" t="s">
        <v>236</v>
      </c>
      <c r="BM1141" s="24" t="s">
        <v>1755</v>
      </c>
    </row>
    <row r="1142" spans="2:51" s="11" customFormat="1" ht="13.5">
      <c r="B1142" s="205"/>
      <c r="C1142" s="206"/>
      <c r="D1142" s="230" t="s">
        <v>151</v>
      </c>
      <c r="E1142" s="240" t="s">
        <v>23</v>
      </c>
      <c r="F1142" s="241" t="s">
        <v>1756</v>
      </c>
      <c r="G1142" s="206"/>
      <c r="H1142" s="242">
        <v>16.68</v>
      </c>
      <c r="I1142" s="211"/>
      <c r="J1142" s="206"/>
      <c r="K1142" s="206"/>
      <c r="L1142" s="212"/>
      <c r="M1142" s="213"/>
      <c r="N1142" s="214"/>
      <c r="O1142" s="214"/>
      <c r="P1142" s="214"/>
      <c r="Q1142" s="214"/>
      <c r="R1142" s="214"/>
      <c r="S1142" s="214"/>
      <c r="T1142" s="215"/>
      <c r="AT1142" s="216" t="s">
        <v>151</v>
      </c>
      <c r="AU1142" s="216" t="s">
        <v>84</v>
      </c>
      <c r="AV1142" s="11" t="s">
        <v>84</v>
      </c>
      <c r="AW1142" s="11" t="s">
        <v>38</v>
      </c>
      <c r="AX1142" s="11" t="s">
        <v>79</v>
      </c>
      <c r="AY1142" s="216" t="s">
        <v>142</v>
      </c>
    </row>
    <row r="1143" spans="2:65" s="1" customFormat="1" ht="22.5" customHeight="1">
      <c r="B1143" s="42"/>
      <c r="C1143" s="254" t="s">
        <v>1757</v>
      </c>
      <c r="D1143" s="254" t="s">
        <v>362</v>
      </c>
      <c r="E1143" s="255" t="s">
        <v>1672</v>
      </c>
      <c r="F1143" s="256" t="s">
        <v>1673</v>
      </c>
      <c r="G1143" s="257" t="s">
        <v>147</v>
      </c>
      <c r="H1143" s="258">
        <v>17.514</v>
      </c>
      <c r="I1143" s="259"/>
      <c r="J1143" s="260">
        <f>ROUND(I1143*H1143,2)</f>
        <v>0</v>
      </c>
      <c r="K1143" s="256" t="s">
        <v>148</v>
      </c>
      <c r="L1143" s="261"/>
      <c r="M1143" s="262" t="s">
        <v>23</v>
      </c>
      <c r="N1143" s="263" t="s">
        <v>45</v>
      </c>
      <c r="O1143" s="43"/>
      <c r="P1143" s="202">
        <f>O1143*H1143</f>
        <v>0</v>
      </c>
      <c r="Q1143" s="202">
        <v>0</v>
      </c>
      <c r="R1143" s="202">
        <f>Q1143*H1143</f>
        <v>0</v>
      </c>
      <c r="S1143" s="202">
        <v>0</v>
      </c>
      <c r="T1143" s="203">
        <f>S1143*H1143</f>
        <v>0</v>
      </c>
      <c r="AR1143" s="24" t="s">
        <v>314</v>
      </c>
      <c r="AT1143" s="24" t="s">
        <v>362</v>
      </c>
      <c r="AU1143" s="24" t="s">
        <v>84</v>
      </c>
      <c r="AY1143" s="24" t="s">
        <v>142</v>
      </c>
      <c r="BE1143" s="204">
        <f>IF(N1143="základní",J1143,0)</f>
        <v>0</v>
      </c>
      <c r="BF1143" s="204">
        <f>IF(N1143="snížená",J1143,0)</f>
        <v>0</v>
      </c>
      <c r="BG1143" s="204">
        <f>IF(N1143="zákl. přenesená",J1143,0)</f>
        <v>0</v>
      </c>
      <c r="BH1143" s="204">
        <f>IF(N1143="sníž. přenesená",J1143,0)</f>
        <v>0</v>
      </c>
      <c r="BI1143" s="204">
        <f>IF(N1143="nulová",J1143,0)</f>
        <v>0</v>
      </c>
      <c r="BJ1143" s="24" t="s">
        <v>79</v>
      </c>
      <c r="BK1143" s="204">
        <f>ROUND(I1143*H1143,2)</f>
        <v>0</v>
      </c>
      <c r="BL1143" s="24" t="s">
        <v>236</v>
      </c>
      <c r="BM1143" s="24" t="s">
        <v>1758</v>
      </c>
    </row>
    <row r="1144" spans="2:51" s="11" customFormat="1" ht="13.5">
      <c r="B1144" s="205"/>
      <c r="C1144" s="206"/>
      <c r="D1144" s="230" t="s">
        <v>151</v>
      </c>
      <c r="E1144" s="206"/>
      <c r="F1144" s="241" t="s">
        <v>1759</v>
      </c>
      <c r="G1144" s="206"/>
      <c r="H1144" s="242">
        <v>17.514</v>
      </c>
      <c r="I1144" s="211"/>
      <c r="J1144" s="206"/>
      <c r="K1144" s="206"/>
      <c r="L1144" s="212"/>
      <c r="M1144" s="213"/>
      <c r="N1144" s="214"/>
      <c r="O1144" s="214"/>
      <c r="P1144" s="214"/>
      <c r="Q1144" s="214"/>
      <c r="R1144" s="214"/>
      <c r="S1144" s="214"/>
      <c r="T1144" s="215"/>
      <c r="AT1144" s="216" t="s">
        <v>151</v>
      </c>
      <c r="AU1144" s="216" t="s">
        <v>84</v>
      </c>
      <c r="AV1144" s="11" t="s">
        <v>84</v>
      </c>
      <c r="AW1144" s="11" t="s">
        <v>6</v>
      </c>
      <c r="AX1144" s="11" t="s">
        <v>79</v>
      </c>
      <c r="AY1144" s="216" t="s">
        <v>142</v>
      </c>
    </row>
    <row r="1145" spans="2:65" s="1" customFormat="1" ht="22.5" customHeight="1">
      <c r="B1145" s="42"/>
      <c r="C1145" s="193" t="s">
        <v>1760</v>
      </c>
      <c r="D1145" s="193" t="s">
        <v>144</v>
      </c>
      <c r="E1145" s="194" t="s">
        <v>1761</v>
      </c>
      <c r="F1145" s="195" t="s">
        <v>1762</v>
      </c>
      <c r="G1145" s="196" t="s">
        <v>147</v>
      </c>
      <c r="H1145" s="197">
        <v>45.504</v>
      </c>
      <c r="I1145" s="198"/>
      <c r="J1145" s="199">
        <f>ROUND(I1145*H1145,2)</f>
        <v>0</v>
      </c>
      <c r="K1145" s="195" t="s">
        <v>148</v>
      </c>
      <c r="L1145" s="62"/>
      <c r="M1145" s="200" t="s">
        <v>23</v>
      </c>
      <c r="N1145" s="201" t="s">
        <v>45</v>
      </c>
      <c r="O1145" s="43"/>
      <c r="P1145" s="202">
        <f>O1145*H1145</f>
        <v>0</v>
      </c>
      <c r="Q1145" s="202">
        <v>0</v>
      </c>
      <c r="R1145" s="202">
        <f>Q1145*H1145</f>
        <v>0</v>
      </c>
      <c r="S1145" s="202">
        <v>0</v>
      </c>
      <c r="T1145" s="203">
        <f>S1145*H1145</f>
        <v>0</v>
      </c>
      <c r="AR1145" s="24" t="s">
        <v>236</v>
      </c>
      <c r="AT1145" s="24" t="s">
        <v>144</v>
      </c>
      <c r="AU1145" s="24" t="s">
        <v>84</v>
      </c>
      <c r="AY1145" s="24" t="s">
        <v>142</v>
      </c>
      <c r="BE1145" s="204">
        <f>IF(N1145="základní",J1145,0)</f>
        <v>0</v>
      </c>
      <c r="BF1145" s="204">
        <f>IF(N1145="snížená",J1145,0)</f>
        <v>0</v>
      </c>
      <c r="BG1145" s="204">
        <f>IF(N1145="zákl. přenesená",J1145,0)</f>
        <v>0</v>
      </c>
      <c r="BH1145" s="204">
        <f>IF(N1145="sníž. přenesená",J1145,0)</f>
        <v>0</v>
      </c>
      <c r="BI1145" s="204">
        <f>IF(N1145="nulová",J1145,0)</f>
        <v>0</v>
      </c>
      <c r="BJ1145" s="24" t="s">
        <v>79</v>
      </c>
      <c r="BK1145" s="204">
        <f>ROUND(I1145*H1145,2)</f>
        <v>0</v>
      </c>
      <c r="BL1145" s="24" t="s">
        <v>236</v>
      </c>
      <c r="BM1145" s="24" t="s">
        <v>1763</v>
      </c>
    </row>
    <row r="1146" spans="2:51" s="11" customFormat="1" ht="13.5">
      <c r="B1146" s="205"/>
      <c r="C1146" s="206"/>
      <c r="D1146" s="207" t="s">
        <v>151</v>
      </c>
      <c r="E1146" s="208" t="s">
        <v>23</v>
      </c>
      <c r="F1146" s="209" t="s">
        <v>1764</v>
      </c>
      <c r="G1146" s="206"/>
      <c r="H1146" s="210">
        <v>22.504</v>
      </c>
      <c r="I1146" s="211"/>
      <c r="J1146" s="206"/>
      <c r="K1146" s="206"/>
      <c r="L1146" s="212"/>
      <c r="M1146" s="213"/>
      <c r="N1146" s="214"/>
      <c r="O1146" s="214"/>
      <c r="P1146" s="214"/>
      <c r="Q1146" s="214"/>
      <c r="R1146" s="214"/>
      <c r="S1146" s="214"/>
      <c r="T1146" s="215"/>
      <c r="AT1146" s="216" t="s">
        <v>151</v>
      </c>
      <c r="AU1146" s="216" t="s">
        <v>84</v>
      </c>
      <c r="AV1146" s="11" t="s">
        <v>84</v>
      </c>
      <c r="AW1146" s="11" t="s">
        <v>38</v>
      </c>
      <c r="AX1146" s="11" t="s">
        <v>74</v>
      </c>
      <c r="AY1146" s="216" t="s">
        <v>142</v>
      </c>
    </row>
    <row r="1147" spans="2:51" s="11" customFormat="1" ht="13.5">
      <c r="B1147" s="205"/>
      <c r="C1147" s="206"/>
      <c r="D1147" s="207" t="s">
        <v>151</v>
      </c>
      <c r="E1147" s="208" t="s">
        <v>23</v>
      </c>
      <c r="F1147" s="209" t="s">
        <v>1765</v>
      </c>
      <c r="G1147" s="206"/>
      <c r="H1147" s="210">
        <v>23</v>
      </c>
      <c r="I1147" s="211"/>
      <c r="J1147" s="206"/>
      <c r="K1147" s="206"/>
      <c r="L1147" s="212"/>
      <c r="M1147" s="213"/>
      <c r="N1147" s="214"/>
      <c r="O1147" s="214"/>
      <c r="P1147" s="214"/>
      <c r="Q1147" s="214"/>
      <c r="R1147" s="214"/>
      <c r="S1147" s="214"/>
      <c r="T1147" s="215"/>
      <c r="AT1147" s="216" t="s">
        <v>151</v>
      </c>
      <c r="AU1147" s="216" t="s">
        <v>84</v>
      </c>
      <c r="AV1147" s="11" t="s">
        <v>84</v>
      </c>
      <c r="AW1147" s="11" t="s">
        <v>38</v>
      </c>
      <c r="AX1147" s="11" t="s">
        <v>74</v>
      </c>
      <c r="AY1147" s="216" t="s">
        <v>142</v>
      </c>
    </row>
    <row r="1148" spans="2:51" s="13" customFormat="1" ht="13.5">
      <c r="B1148" s="228"/>
      <c r="C1148" s="229"/>
      <c r="D1148" s="230" t="s">
        <v>151</v>
      </c>
      <c r="E1148" s="231" t="s">
        <v>23</v>
      </c>
      <c r="F1148" s="232" t="s">
        <v>158</v>
      </c>
      <c r="G1148" s="229"/>
      <c r="H1148" s="233">
        <v>45.504</v>
      </c>
      <c r="I1148" s="234"/>
      <c r="J1148" s="229"/>
      <c r="K1148" s="229"/>
      <c r="L1148" s="235"/>
      <c r="M1148" s="236"/>
      <c r="N1148" s="237"/>
      <c r="O1148" s="237"/>
      <c r="P1148" s="237"/>
      <c r="Q1148" s="237"/>
      <c r="R1148" s="237"/>
      <c r="S1148" s="237"/>
      <c r="T1148" s="238"/>
      <c r="AT1148" s="239" t="s">
        <v>151</v>
      </c>
      <c r="AU1148" s="239" t="s">
        <v>84</v>
      </c>
      <c r="AV1148" s="13" t="s">
        <v>149</v>
      </c>
      <c r="AW1148" s="13" t="s">
        <v>38</v>
      </c>
      <c r="AX1148" s="13" t="s">
        <v>79</v>
      </c>
      <c r="AY1148" s="239" t="s">
        <v>142</v>
      </c>
    </row>
    <row r="1149" spans="2:65" s="1" customFormat="1" ht="22.5" customHeight="1">
      <c r="B1149" s="42"/>
      <c r="C1149" s="254" t="s">
        <v>1766</v>
      </c>
      <c r="D1149" s="254" t="s">
        <v>362</v>
      </c>
      <c r="E1149" s="255" t="s">
        <v>1672</v>
      </c>
      <c r="F1149" s="256" t="s">
        <v>1673</v>
      </c>
      <c r="G1149" s="257" t="s">
        <v>147</v>
      </c>
      <c r="H1149" s="258">
        <v>47.779</v>
      </c>
      <c r="I1149" s="259"/>
      <c r="J1149" s="260">
        <f>ROUND(I1149*H1149,2)</f>
        <v>0</v>
      </c>
      <c r="K1149" s="256" t="s">
        <v>148</v>
      </c>
      <c r="L1149" s="261"/>
      <c r="M1149" s="262" t="s">
        <v>23</v>
      </c>
      <c r="N1149" s="263" t="s">
        <v>45</v>
      </c>
      <c r="O1149" s="43"/>
      <c r="P1149" s="202">
        <f>O1149*H1149</f>
        <v>0</v>
      </c>
      <c r="Q1149" s="202">
        <v>0</v>
      </c>
      <c r="R1149" s="202">
        <f>Q1149*H1149</f>
        <v>0</v>
      </c>
      <c r="S1149" s="202">
        <v>0</v>
      </c>
      <c r="T1149" s="203">
        <f>S1149*H1149</f>
        <v>0</v>
      </c>
      <c r="AR1149" s="24" t="s">
        <v>314</v>
      </c>
      <c r="AT1149" s="24" t="s">
        <v>362</v>
      </c>
      <c r="AU1149" s="24" t="s">
        <v>84</v>
      </c>
      <c r="AY1149" s="24" t="s">
        <v>142</v>
      </c>
      <c r="BE1149" s="204">
        <f>IF(N1149="základní",J1149,0)</f>
        <v>0</v>
      </c>
      <c r="BF1149" s="204">
        <f>IF(N1149="snížená",J1149,0)</f>
        <v>0</v>
      </c>
      <c r="BG1149" s="204">
        <f>IF(N1149="zákl. přenesená",J1149,0)</f>
        <v>0</v>
      </c>
      <c r="BH1149" s="204">
        <f>IF(N1149="sníž. přenesená",J1149,0)</f>
        <v>0</v>
      </c>
      <c r="BI1149" s="204">
        <f>IF(N1149="nulová",J1149,0)</f>
        <v>0</v>
      </c>
      <c r="BJ1149" s="24" t="s">
        <v>79</v>
      </c>
      <c r="BK1149" s="204">
        <f>ROUND(I1149*H1149,2)</f>
        <v>0</v>
      </c>
      <c r="BL1149" s="24" t="s">
        <v>236</v>
      </c>
      <c r="BM1149" s="24" t="s">
        <v>1767</v>
      </c>
    </row>
    <row r="1150" spans="2:51" s="11" customFormat="1" ht="13.5">
      <c r="B1150" s="205"/>
      <c r="C1150" s="206"/>
      <c r="D1150" s="230" t="s">
        <v>151</v>
      </c>
      <c r="E1150" s="206"/>
      <c r="F1150" s="241" t="s">
        <v>1768</v>
      </c>
      <c r="G1150" s="206"/>
      <c r="H1150" s="242">
        <v>47.779</v>
      </c>
      <c r="I1150" s="211"/>
      <c r="J1150" s="206"/>
      <c r="K1150" s="206"/>
      <c r="L1150" s="212"/>
      <c r="M1150" s="213"/>
      <c r="N1150" s="214"/>
      <c r="O1150" s="214"/>
      <c r="P1150" s="214"/>
      <c r="Q1150" s="214"/>
      <c r="R1150" s="214"/>
      <c r="S1150" s="214"/>
      <c r="T1150" s="215"/>
      <c r="AT1150" s="216" t="s">
        <v>151</v>
      </c>
      <c r="AU1150" s="216" t="s">
        <v>84</v>
      </c>
      <c r="AV1150" s="11" t="s">
        <v>84</v>
      </c>
      <c r="AW1150" s="11" t="s">
        <v>6</v>
      </c>
      <c r="AX1150" s="11" t="s">
        <v>79</v>
      </c>
      <c r="AY1150" s="216" t="s">
        <v>142</v>
      </c>
    </row>
    <row r="1151" spans="2:65" s="1" customFormat="1" ht="22.5" customHeight="1">
      <c r="B1151" s="42"/>
      <c r="C1151" s="193" t="s">
        <v>1769</v>
      </c>
      <c r="D1151" s="193" t="s">
        <v>144</v>
      </c>
      <c r="E1151" s="194" t="s">
        <v>1770</v>
      </c>
      <c r="F1151" s="195" t="s">
        <v>1771</v>
      </c>
      <c r="G1151" s="196" t="s">
        <v>147</v>
      </c>
      <c r="H1151" s="197">
        <v>2363.237</v>
      </c>
      <c r="I1151" s="198"/>
      <c r="J1151" s="199">
        <f>ROUND(I1151*H1151,2)</f>
        <v>0</v>
      </c>
      <c r="K1151" s="195" t="s">
        <v>148</v>
      </c>
      <c r="L1151" s="62"/>
      <c r="M1151" s="200" t="s">
        <v>23</v>
      </c>
      <c r="N1151" s="201" t="s">
        <v>45</v>
      </c>
      <c r="O1151" s="43"/>
      <c r="P1151" s="202">
        <f>O1151*H1151</f>
        <v>0</v>
      </c>
      <c r="Q1151" s="202">
        <v>0.0002</v>
      </c>
      <c r="R1151" s="202">
        <f>Q1151*H1151</f>
        <v>0.47264740000000005</v>
      </c>
      <c r="S1151" s="202">
        <v>0</v>
      </c>
      <c r="T1151" s="203">
        <f>S1151*H1151</f>
        <v>0</v>
      </c>
      <c r="AR1151" s="24" t="s">
        <v>236</v>
      </c>
      <c r="AT1151" s="24" t="s">
        <v>144</v>
      </c>
      <c r="AU1151" s="24" t="s">
        <v>84</v>
      </c>
      <c r="AY1151" s="24" t="s">
        <v>142</v>
      </c>
      <c r="BE1151" s="204">
        <f>IF(N1151="základní",J1151,0)</f>
        <v>0</v>
      </c>
      <c r="BF1151" s="204">
        <f>IF(N1151="snížená",J1151,0)</f>
        <v>0</v>
      </c>
      <c r="BG1151" s="204">
        <f>IF(N1151="zákl. přenesená",J1151,0)</f>
        <v>0</v>
      </c>
      <c r="BH1151" s="204">
        <f>IF(N1151="sníž. přenesená",J1151,0)</f>
        <v>0</v>
      </c>
      <c r="BI1151" s="204">
        <f>IF(N1151="nulová",J1151,0)</f>
        <v>0</v>
      </c>
      <c r="BJ1151" s="24" t="s">
        <v>79</v>
      </c>
      <c r="BK1151" s="204">
        <f>ROUND(I1151*H1151,2)</f>
        <v>0</v>
      </c>
      <c r="BL1151" s="24" t="s">
        <v>236</v>
      </c>
      <c r="BM1151" s="24" t="s">
        <v>1772</v>
      </c>
    </row>
    <row r="1152" spans="2:51" s="14" customFormat="1" ht="13.5">
      <c r="B1152" s="243"/>
      <c r="C1152" s="244"/>
      <c r="D1152" s="207" t="s">
        <v>151</v>
      </c>
      <c r="E1152" s="245" t="s">
        <v>23</v>
      </c>
      <c r="F1152" s="246" t="s">
        <v>318</v>
      </c>
      <c r="G1152" s="244"/>
      <c r="H1152" s="247" t="s">
        <v>23</v>
      </c>
      <c r="I1152" s="248"/>
      <c r="J1152" s="244"/>
      <c r="K1152" s="244"/>
      <c r="L1152" s="249"/>
      <c r="M1152" s="250"/>
      <c r="N1152" s="251"/>
      <c r="O1152" s="251"/>
      <c r="P1152" s="251"/>
      <c r="Q1152" s="251"/>
      <c r="R1152" s="251"/>
      <c r="S1152" s="251"/>
      <c r="T1152" s="252"/>
      <c r="AT1152" s="253" t="s">
        <v>151</v>
      </c>
      <c r="AU1152" s="253" t="s">
        <v>84</v>
      </c>
      <c r="AV1152" s="14" t="s">
        <v>79</v>
      </c>
      <c r="AW1152" s="14" t="s">
        <v>38</v>
      </c>
      <c r="AX1152" s="14" t="s">
        <v>74</v>
      </c>
      <c r="AY1152" s="253" t="s">
        <v>142</v>
      </c>
    </row>
    <row r="1153" spans="2:51" s="11" customFormat="1" ht="13.5">
      <c r="B1153" s="205"/>
      <c r="C1153" s="206"/>
      <c r="D1153" s="207" t="s">
        <v>151</v>
      </c>
      <c r="E1153" s="208" t="s">
        <v>23</v>
      </c>
      <c r="F1153" s="209" t="s">
        <v>1773</v>
      </c>
      <c r="G1153" s="206"/>
      <c r="H1153" s="210">
        <v>41.075</v>
      </c>
      <c r="I1153" s="211"/>
      <c r="J1153" s="206"/>
      <c r="K1153" s="206"/>
      <c r="L1153" s="212"/>
      <c r="M1153" s="213"/>
      <c r="N1153" s="214"/>
      <c r="O1153" s="214"/>
      <c r="P1153" s="214"/>
      <c r="Q1153" s="214"/>
      <c r="R1153" s="214"/>
      <c r="S1153" s="214"/>
      <c r="T1153" s="215"/>
      <c r="AT1153" s="216" t="s">
        <v>151</v>
      </c>
      <c r="AU1153" s="216" t="s">
        <v>84</v>
      </c>
      <c r="AV1153" s="11" t="s">
        <v>84</v>
      </c>
      <c r="AW1153" s="11" t="s">
        <v>38</v>
      </c>
      <c r="AX1153" s="11" t="s">
        <v>74</v>
      </c>
      <c r="AY1153" s="216" t="s">
        <v>142</v>
      </c>
    </row>
    <row r="1154" spans="2:51" s="11" customFormat="1" ht="13.5">
      <c r="B1154" s="205"/>
      <c r="C1154" s="206"/>
      <c r="D1154" s="207" t="s">
        <v>151</v>
      </c>
      <c r="E1154" s="208" t="s">
        <v>23</v>
      </c>
      <c r="F1154" s="209" t="s">
        <v>1774</v>
      </c>
      <c r="G1154" s="206"/>
      <c r="H1154" s="210">
        <v>448.91</v>
      </c>
      <c r="I1154" s="211"/>
      <c r="J1154" s="206"/>
      <c r="K1154" s="206"/>
      <c r="L1154" s="212"/>
      <c r="M1154" s="213"/>
      <c r="N1154" s="214"/>
      <c r="O1154" s="214"/>
      <c r="P1154" s="214"/>
      <c r="Q1154" s="214"/>
      <c r="R1154" s="214"/>
      <c r="S1154" s="214"/>
      <c r="T1154" s="215"/>
      <c r="AT1154" s="216" t="s">
        <v>151</v>
      </c>
      <c r="AU1154" s="216" t="s">
        <v>84</v>
      </c>
      <c r="AV1154" s="11" t="s">
        <v>84</v>
      </c>
      <c r="AW1154" s="11" t="s">
        <v>38</v>
      </c>
      <c r="AX1154" s="11" t="s">
        <v>74</v>
      </c>
      <c r="AY1154" s="216" t="s">
        <v>142</v>
      </c>
    </row>
    <row r="1155" spans="2:51" s="11" customFormat="1" ht="13.5">
      <c r="B1155" s="205"/>
      <c r="C1155" s="206"/>
      <c r="D1155" s="207" t="s">
        <v>151</v>
      </c>
      <c r="E1155" s="208" t="s">
        <v>23</v>
      </c>
      <c r="F1155" s="209" t="s">
        <v>1775</v>
      </c>
      <c r="G1155" s="206"/>
      <c r="H1155" s="210">
        <v>41.075</v>
      </c>
      <c r="I1155" s="211"/>
      <c r="J1155" s="206"/>
      <c r="K1155" s="206"/>
      <c r="L1155" s="212"/>
      <c r="M1155" s="213"/>
      <c r="N1155" s="214"/>
      <c r="O1155" s="214"/>
      <c r="P1155" s="214"/>
      <c r="Q1155" s="214"/>
      <c r="R1155" s="214"/>
      <c r="S1155" s="214"/>
      <c r="T1155" s="215"/>
      <c r="AT1155" s="216" t="s">
        <v>151</v>
      </c>
      <c r="AU1155" s="216" t="s">
        <v>84</v>
      </c>
      <c r="AV1155" s="11" t="s">
        <v>84</v>
      </c>
      <c r="AW1155" s="11" t="s">
        <v>38</v>
      </c>
      <c r="AX1155" s="11" t="s">
        <v>74</v>
      </c>
      <c r="AY1155" s="216" t="s">
        <v>142</v>
      </c>
    </row>
    <row r="1156" spans="2:51" s="11" customFormat="1" ht="13.5">
      <c r="B1156" s="205"/>
      <c r="C1156" s="206"/>
      <c r="D1156" s="207" t="s">
        <v>151</v>
      </c>
      <c r="E1156" s="208" t="s">
        <v>23</v>
      </c>
      <c r="F1156" s="209" t="s">
        <v>1776</v>
      </c>
      <c r="G1156" s="206"/>
      <c r="H1156" s="210">
        <v>41.075</v>
      </c>
      <c r="I1156" s="211"/>
      <c r="J1156" s="206"/>
      <c r="K1156" s="206"/>
      <c r="L1156" s="212"/>
      <c r="M1156" s="213"/>
      <c r="N1156" s="214"/>
      <c r="O1156" s="214"/>
      <c r="P1156" s="214"/>
      <c r="Q1156" s="214"/>
      <c r="R1156" s="214"/>
      <c r="S1156" s="214"/>
      <c r="T1156" s="215"/>
      <c r="AT1156" s="216" t="s">
        <v>151</v>
      </c>
      <c r="AU1156" s="216" t="s">
        <v>84</v>
      </c>
      <c r="AV1156" s="11" t="s">
        <v>84</v>
      </c>
      <c r="AW1156" s="11" t="s">
        <v>38</v>
      </c>
      <c r="AX1156" s="11" t="s">
        <v>74</v>
      </c>
      <c r="AY1156" s="216" t="s">
        <v>142</v>
      </c>
    </row>
    <row r="1157" spans="2:51" s="11" customFormat="1" ht="13.5">
      <c r="B1157" s="205"/>
      <c r="C1157" s="206"/>
      <c r="D1157" s="207" t="s">
        <v>151</v>
      </c>
      <c r="E1157" s="208" t="s">
        <v>23</v>
      </c>
      <c r="F1157" s="209" t="s">
        <v>1777</v>
      </c>
      <c r="G1157" s="206"/>
      <c r="H1157" s="210">
        <v>122.43</v>
      </c>
      <c r="I1157" s="211"/>
      <c r="J1157" s="206"/>
      <c r="K1157" s="206"/>
      <c r="L1157" s="212"/>
      <c r="M1157" s="213"/>
      <c r="N1157" s="214"/>
      <c r="O1157" s="214"/>
      <c r="P1157" s="214"/>
      <c r="Q1157" s="214"/>
      <c r="R1157" s="214"/>
      <c r="S1157" s="214"/>
      <c r="T1157" s="215"/>
      <c r="AT1157" s="216" t="s">
        <v>151</v>
      </c>
      <c r="AU1157" s="216" t="s">
        <v>84</v>
      </c>
      <c r="AV1157" s="11" t="s">
        <v>84</v>
      </c>
      <c r="AW1157" s="11" t="s">
        <v>38</v>
      </c>
      <c r="AX1157" s="11" t="s">
        <v>74</v>
      </c>
      <c r="AY1157" s="216" t="s">
        <v>142</v>
      </c>
    </row>
    <row r="1158" spans="2:51" s="11" customFormat="1" ht="13.5">
      <c r="B1158" s="205"/>
      <c r="C1158" s="206"/>
      <c r="D1158" s="207" t="s">
        <v>151</v>
      </c>
      <c r="E1158" s="208" t="s">
        <v>23</v>
      </c>
      <c r="F1158" s="209" t="s">
        <v>1778</v>
      </c>
      <c r="G1158" s="206"/>
      <c r="H1158" s="210">
        <v>41.075</v>
      </c>
      <c r="I1158" s="211"/>
      <c r="J1158" s="206"/>
      <c r="K1158" s="206"/>
      <c r="L1158" s="212"/>
      <c r="M1158" s="213"/>
      <c r="N1158" s="214"/>
      <c r="O1158" s="214"/>
      <c r="P1158" s="214"/>
      <c r="Q1158" s="214"/>
      <c r="R1158" s="214"/>
      <c r="S1158" s="214"/>
      <c r="T1158" s="215"/>
      <c r="AT1158" s="216" t="s">
        <v>151</v>
      </c>
      <c r="AU1158" s="216" t="s">
        <v>84</v>
      </c>
      <c r="AV1158" s="11" t="s">
        <v>84</v>
      </c>
      <c r="AW1158" s="11" t="s">
        <v>38</v>
      </c>
      <c r="AX1158" s="11" t="s">
        <v>74</v>
      </c>
      <c r="AY1158" s="216" t="s">
        <v>142</v>
      </c>
    </row>
    <row r="1159" spans="2:51" s="11" customFormat="1" ht="13.5">
      <c r="B1159" s="205"/>
      <c r="C1159" s="206"/>
      <c r="D1159" s="207" t="s">
        <v>151</v>
      </c>
      <c r="E1159" s="208" t="s">
        <v>23</v>
      </c>
      <c r="F1159" s="209" t="s">
        <v>1779</v>
      </c>
      <c r="G1159" s="206"/>
      <c r="H1159" s="210">
        <v>122.43</v>
      </c>
      <c r="I1159" s="211"/>
      <c r="J1159" s="206"/>
      <c r="K1159" s="206"/>
      <c r="L1159" s="212"/>
      <c r="M1159" s="213"/>
      <c r="N1159" s="214"/>
      <c r="O1159" s="214"/>
      <c r="P1159" s="214"/>
      <c r="Q1159" s="214"/>
      <c r="R1159" s="214"/>
      <c r="S1159" s="214"/>
      <c r="T1159" s="215"/>
      <c r="AT1159" s="216" t="s">
        <v>151</v>
      </c>
      <c r="AU1159" s="216" t="s">
        <v>84</v>
      </c>
      <c r="AV1159" s="11" t="s">
        <v>84</v>
      </c>
      <c r="AW1159" s="11" t="s">
        <v>38</v>
      </c>
      <c r="AX1159" s="11" t="s">
        <v>74</v>
      </c>
      <c r="AY1159" s="216" t="s">
        <v>142</v>
      </c>
    </row>
    <row r="1160" spans="2:51" s="11" customFormat="1" ht="13.5">
      <c r="B1160" s="205"/>
      <c r="C1160" s="206"/>
      <c r="D1160" s="207" t="s">
        <v>151</v>
      </c>
      <c r="E1160" s="208" t="s">
        <v>23</v>
      </c>
      <c r="F1160" s="209" t="s">
        <v>1780</v>
      </c>
      <c r="G1160" s="206"/>
      <c r="H1160" s="210">
        <v>56.975</v>
      </c>
      <c r="I1160" s="211"/>
      <c r="J1160" s="206"/>
      <c r="K1160" s="206"/>
      <c r="L1160" s="212"/>
      <c r="M1160" s="213"/>
      <c r="N1160" s="214"/>
      <c r="O1160" s="214"/>
      <c r="P1160" s="214"/>
      <c r="Q1160" s="214"/>
      <c r="R1160" s="214"/>
      <c r="S1160" s="214"/>
      <c r="T1160" s="215"/>
      <c r="AT1160" s="216" t="s">
        <v>151</v>
      </c>
      <c r="AU1160" s="216" t="s">
        <v>84</v>
      </c>
      <c r="AV1160" s="11" t="s">
        <v>84</v>
      </c>
      <c r="AW1160" s="11" t="s">
        <v>38</v>
      </c>
      <c r="AX1160" s="11" t="s">
        <v>74</v>
      </c>
      <c r="AY1160" s="216" t="s">
        <v>142</v>
      </c>
    </row>
    <row r="1161" spans="2:51" s="11" customFormat="1" ht="13.5">
      <c r="B1161" s="205"/>
      <c r="C1161" s="206"/>
      <c r="D1161" s="207" t="s">
        <v>151</v>
      </c>
      <c r="E1161" s="208" t="s">
        <v>23</v>
      </c>
      <c r="F1161" s="209" t="s">
        <v>1781</v>
      </c>
      <c r="G1161" s="206"/>
      <c r="H1161" s="210">
        <v>30.21</v>
      </c>
      <c r="I1161" s="211"/>
      <c r="J1161" s="206"/>
      <c r="K1161" s="206"/>
      <c r="L1161" s="212"/>
      <c r="M1161" s="213"/>
      <c r="N1161" s="214"/>
      <c r="O1161" s="214"/>
      <c r="P1161" s="214"/>
      <c r="Q1161" s="214"/>
      <c r="R1161" s="214"/>
      <c r="S1161" s="214"/>
      <c r="T1161" s="215"/>
      <c r="AT1161" s="216" t="s">
        <v>151</v>
      </c>
      <c r="AU1161" s="216" t="s">
        <v>84</v>
      </c>
      <c r="AV1161" s="11" t="s">
        <v>84</v>
      </c>
      <c r="AW1161" s="11" t="s">
        <v>38</v>
      </c>
      <c r="AX1161" s="11" t="s">
        <v>74</v>
      </c>
      <c r="AY1161" s="216" t="s">
        <v>142</v>
      </c>
    </row>
    <row r="1162" spans="2:51" s="11" customFormat="1" ht="13.5">
      <c r="B1162" s="205"/>
      <c r="C1162" s="206"/>
      <c r="D1162" s="207" t="s">
        <v>151</v>
      </c>
      <c r="E1162" s="208" t="s">
        <v>23</v>
      </c>
      <c r="F1162" s="209" t="s">
        <v>1782</v>
      </c>
      <c r="G1162" s="206"/>
      <c r="H1162" s="210">
        <v>203.236</v>
      </c>
      <c r="I1162" s="211"/>
      <c r="J1162" s="206"/>
      <c r="K1162" s="206"/>
      <c r="L1162" s="212"/>
      <c r="M1162" s="213"/>
      <c r="N1162" s="214"/>
      <c r="O1162" s="214"/>
      <c r="P1162" s="214"/>
      <c r="Q1162" s="214"/>
      <c r="R1162" s="214"/>
      <c r="S1162" s="214"/>
      <c r="T1162" s="215"/>
      <c r="AT1162" s="216" t="s">
        <v>151</v>
      </c>
      <c r="AU1162" s="216" t="s">
        <v>84</v>
      </c>
      <c r="AV1162" s="11" t="s">
        <v>84</v>
      </c>
      <c r="AW1162" s="11" t="s">
        <v>38</v>
      </c>
      <c r="AX1162" s="11" t="s">
        <v>74</v>
      </c>
      <c r="AY1162" s="216" t="s">
        <v>142</v>
      </c>
    </row>
    <row r="1163" spans="2:51" s="12" customFormat="1" ht="13.5">
      <c r="B1163" s="217"/>
      <c r="C1163" s="218"/>
      <c r="D1163" s="207" t="s">
        <v>151</v>
      </c>
      <c r="E1163" s="219" t="s">
        <v>23</v>
      </c>
      <c r="F1163" s="220" t="s">
        <v>155</v>
      </c>
      <c r="G1163" s="218"/>
      <c r="H1163" s="221">
        <v>1148.491</v>
      </c>
      <c r="I1163" s="222"/>
      <c r="J1163" s="218"/>
      <c r="K1163" s="218"/>
      <c r="L1163" s="223"/>
      <c r="M1163" s="224"/>
      <c r="N1163" s="225"/>
      <c r="O1163" s="225"/>
      <c r="P1163" s="225"/>
      <c r="Q1163" s="225"/>
      <c r="R1163" s="225"/>
      <c r="S1163" s="225"/>
      <c r="T1163" s="226"/>
      <c r="AT1163" s="227" t="s">
        <v>151</v>
      </c>
      <c r="AU1163" s="227" t="s">
        <v>84</v>
      </c>
      <c r="AV1163" s="12" t="s">
        <v>156</v>
      </c>
      <c r="AW1163" s="12" t="s">
        <v>38</v>
      </c>
      <c r="AX1163" s="12" t="s">
        <v>74</v>
      </c>
      <c r="AY1163" s="227" t="s">
        <v>142</v>
      </c>
    </row>
    <row r="1164" spans="2:51" s="14" customFormat="1" ht="13.5">
      <c r="B1164" s="243"/>
      <c r="C1164" s="244"/>
      <c r="D1164" s="207" t="s">
        <v>151</v>
      </c>
      <c r="E1164" s="245" t="s">
        <v>23</v>
      </c>
      <c r="F1164" s="246" t="s">
        <v>329</v>
      </c>
      <c r="G1164" s="244"/>
      <c r="H1164" s="247" t="s">
        <v>23</v>
      </c>
      <c r="I1164" s="248"/>
      <c r="J1164" s="244"/>
      <c r="K1164" s="244"/>
      <c r="L1164" s="249"/>
      <c r="M1164" s="250"/>
      <c r="N1164" s="251"/>
      <c r="O1164" s="251"/>
      <c r="P1164" s="251"/>
      <c r="Q1164" s="251"/>
      <c r="R1164" s="251"/>
      <c r="S1164" s="251"/>
      <c r="T1164" s="252"/>
      <c r="AT1164" s="253" t="s">
        <v>151</v>
      </c>
      <c r="AU1164" s="253" t="s">
        <v>84</v>
      </c>
      <c r="AV1164" s="14" t="s">
        <v>79</v>
      </c>
      <c r="AW1164" s="14" t="s">
        <v>38</v>
      </c>
      <c r="AX1164" s="14" t="s">
        <v>74</v>
      </c>
      <c r="AY1164" s="253" t="s">
        <v>142</v>
      </c>
    </row>
    <row r="1165" spans="2:51" s="11" customFormat="1" ht="13.5">
      <c r="B1165" s="205"/>
      <c r="C1165" s="206"/>
      <c r="D1165" s="207" t="s">
        <v>151</v>
      </c>
      <c r="E1165" s="208" t="s">
        <v>23</v>
      </c>
      <c r="F1165" s="209" t="s">
        <v>1783</v>
      </c>
      <c r="G1165" s="206"/>
      <c r="H1165" s="210">
        <v>38.75</v>
      </c>
      <c r="I1165" s="211"/>
      <c r="J1165" s="206"/>
      <c r="K1165" s="206"/>
      <c r="L1165" s="212"/>
      <c r="M1165" s="213"/>
      <c r="N1165" s="214"/>
      <c r="O1165" s="214"/>
      <c r="P1165" s="214"/>
      <c r="Q1165" s="214"/>
      <c r="R1165" s="214"/>
      <c r="S1165" s="214"/>
      <c r="T1165" s="215"/>
      <c r="AT1165" s="216" t="s">
        <v>151</v>
      </c>
      <c r="AU1165" s="216" t="s">
        <v>84</v>
      </c>
      <c r="AV1165" s="11" t="s">
        <v>84</v>
      </c>
      <c r="AW1165" s="11" t="s">
        <v>38</v>
      </c>
      <c r="AX1165" s="11" t="s">
        <v>74</v>
      </c>
      <c r="AY1165" s="216" t="s">
        <v>142</v>
      </c>
    </row>
    <row r="1166" spans="2:51" s="11" customFormat="1" ht="13.5">
      <c r="B1166" s="205"/>
      <c r="C1166" s="206"/>
      <c r="D1166" s="207" t="s">
        <v>151</v>
      </c>
      <c r="E1166" s="208" t="s">
        <v>23</v>
      </c>
      <c r="F1166" s="209" t="s">
        <v>1784</v>
      </c>
      <c r="G1166" s="206"/>
      <c r="H1166" s="210">
        <v>423.5</v>
      </c>
      <c r="I1166" s="211"/>
      <c r="J1166" s="206"/>
      <c r="K1166" s="206"/>
      <c r="L1166" s="212"/>
      <c r="M1166" s="213"/>
      <c r="N1166" s="214"/>
      <c r="O1166" s="214"/>
      <c r="P1166" s="214"/>
      <c r="Q1166" s="214"/>
      <c r="R1166" s="214"/>
      <c r="S1166" s="214"/>
      <c r="T1166" s="215"/>
      <c r="AT1166" s="216" t="s">
        <v>151</v>
      </c>
      <c r="AU1166" s="216" t="s">
        <v>84</v>
      </c>
      <c r="AV1166" s="11" t="s">
        <v>84</v>
      </c>
      <c r="AW1166" s="11" t="s">
        <v>38</v>
      </c>
      <c r="AX1166" s="11" t="s">
        <v>74</v>
      </c>
      <c r="AY1166" s="216" t="s">
        <v>142</v>
      </c>
    </row>
    <row r="1167" spans="2:51" s="11" customFormat="1" ht="13.5">
      <c r="B1167" s="205"/>
      <c r="C1167" s="206"/>
      <c r="D1167" s="207" t="s">
        <v>151</v>
      </c>
      <c r="E1167" s="208" t="s">
        <v>23</v>
      </c>
      <c r="F1167" s="209" t="s">
        <v>1785</v>
      </c>
      <c r="G1167" s="206"/>
      <c r="H1167" s="210">
        <v>38.75</v>
      </c>
      <c r="I1167" s="211"/>
      <c r="J1167" s="206"/>
      <c r="K1167" s="206"/>
      <c r="L1167" s="212"/>
      <c r="M1167" s="213"/>
      <c r="N1167" s="214"/>
      <c r="O1167" s="214"/>
      <c r="P1167" s="214"/>
      <c r="Q1167" s="214"/>
      <c r="R1167" s="214"/>
      <c r="S1167" s="214"/>
      <c r="T1167" s="215"/>
      <c r="AT1167" s="216" t="s">
        <v>151</v>
      </c>
      <c r="AU1167" s="216" t="s">
        <v>84</v>
      </c>
      <c r="AV1167" s="11" t="s">
        <v>84</v>
      </c>
      <c r="AW1167" s="11" t="s">
        <v>38</v>
      </c>
      <c r="AX1167" s="11" t="s">
        <v>74</v>
      </c>
      <c r="AY1167" s="216" t="s">
        <v>142</v>
      </c>
    </row>
    <row r="1168" spans="2:51" s="11" customFormat="1" ht="13.5">
      <c r="B1168" s="205"/>
      <c r="C1168" s="206"/>
      <c r="D1168" s="207" t="s">
        <v>151</v>
      </c>
      <c r="E1168" s="208" t="s">
        <v>23</v>
      </c>
      <c r="F1168" s="209" t="s">
        <v>1786</v>
      </c>
      <c r="G1168" s="206"/>
      <c r="H1168" s="210">
        <v>38.75</v>
      </c>
      <c r="I1168" s="211"/>
      <c r="J1168" s="206"/>
      <c r="K1168" s="206"/>
      <c r="L1168" s="212"/>
      <c r="M1168" s="213"/>
      <c r="N1168" s="214"/>
      <c r="O1168" s="214"/>
      <c r="P1168" s="214"/>
      <c r="Q1168" s="214"/>
      <c r="R1168" s="214"/>
      <c r="S1168" s="214"/>
      <c r="T1168" s="215"/>
      <c r="AT1168" s="216" t="s">
        <v>151</v>
      </c>
      <c r="AU1168" s="216" t="s">
        <v>84</v>
      </c>
      <c r="AV1168" s="11" t="s">
        <v>84</v>
      </c>
      <c r="AW1168" s="11" t="s">
        <v>38</v>
      </c>
      <c r="AX1168" s="11" t="s">
        <v>74</v>
      </c>
      <c r="AY1168" s="216" t="s">
        <v>142</v>
      </c>
    </row>
    <row r="1169" spans="2:51" s="11" customFormat="1" ht="13.5">
      <c r="B1169" s="205"/>
      <c r="C1169" s="206"/>
      <c r="D1169" s="207" t="s">
        <v>151</v>
      </c>
      <c r="E1169" s="208" t="s">
        <v>23</v>
      </c>
      <c r="F1169" s="209" t="s">
        <v>1787</v>
      </c>
      <c r="G1169" s="206"/>
      <c r="H1169" s="210">
        <v>154</v>
      </c>
      <c r="I1169" s="211"/>
      <c r="J1169" s="206"/>
      <c r="K1169" s="206"/>
      <c r="L1169" s="212"/>
      <c r="M1169" s="213"/>
      <c r="N1169" s="214"/>
      <c r="O1169" s="214"/>
      <c r="P1169" s="214"/>
      <c r="Q1169" s="214"/>
      <c r="R1169" s="214"/>
      <c r="S1169" s="214"/>
      <c r="T1169" s="215"/>
      <c r="AT1169" s="216" t="s">
        <v>151</v>
      </c>
      <c r="AU1169" s="216" t="s">
        <v>84</v>
      </c>
      <c r="AV1169" s="11" t="s">
        <v>84</v>
      </c>
      <c r="AW1169" s="11" t="s">
        <v>38</v>
      </c>
      <c r="AX1169" s="11" t="s">
        <v>74</v>
      </c>
      <c r="AY1169" s="216" t="s">
        <v>142</v>
      </c>
    </row>
    <row r="1170" spans="2:51" s="11" customFormat="1" ht="13.5">
      <c r="B1170" s="205"/>
      <c r="C1170" s="206"/>
      <c r="D1170" s="207" t="s">
        <v>151</v>
      </c>
      <c r="E1170" s="208" t="s">
        <v>23</v>
      </c>
      <c r="F1170" s="209" t="s">
        <v>1788</v>
      </c>
      <c r="G1170" s="206"/>
      <c r="H1170" s="210">
        <v>38.75</v>
      </c>
      <c r="I1170" s="211"/>
      <c r="J1170" s="206"/>
      <c r="K1170" s="206"/>
      <c r="L1170" s="212"/>
      <c r="M1170" s="213"/>
      <c r="N1170" s="214"/>
      <c r="O1170" s="214"/>
      <c r="P1170" s="214"/>
      <c r="Q1170" s="214"/>
      <c r="R1170" s="214"/>
      <c r="S1170" s="214"/>
      <c r="T1170" s="215"/>
      <c r="AT1170" s="216" t="s">
        <v>151</v>
      </c>
      <c r="AU1170" s="216" t="s">
        <v>84</v>
      </c>
      <c r="AV1170" s="11" t="s">
        <v>84</v>
      </c>
      <c r="AW1170" s="11" t="s">
        <v>38</v>
      </c>
      <c r="AX1170" s="11" t="s">
        <v>74</v>
      </c>
      <c r="AY1170" s="216" t="s">
        <v>142</v>
      </c>
    </row>
    <row r="1171" spans="2:51" s="11" customFormat="1" ht="13.5">
      <c r="B1171" s="205"/>
      <c r="C1171" s="206"/>
      <c r="D1171" s="207" t="s">
        <v>151</v>
      </c>
      <c r="E1171" s="208" t="s">
        <v>23</v>
      </c>
      <c r="F1171" s="209" t="s">
        <v>1789</v>
      </c>
      <c r="G1171" s="206"/>
      <c r="H1171" s="210">
        <v>115.5</v>
      </c>
      <c r="I1171" s="211"/>
      <c r="J1171" s="206"/>
      <c r="K1171" s="206"/>
      <c r="L1171" s="212"/>
      <c r="M1171" s="213"/>
      <c r="N1171" s="214"/>
      <c r="O1171" s="214"/>
      <c r="P1171" s="214"/>
      <c r="Q1171" s="214"/>
      <c r="R1171" s="214"/>
      <c r="S1171" s="214"/>
      <c r="T1171" s="215"/>
      <c r="AT1171" s="216" t="s">
        <v>151</v>
      </c>
      <c r="AU1171" s="216" t="s">
        <v>84</v>
      </c>
      <c r="AV1171" s="11" t="s">
        <v>84</v>
      </c>
      <c r="AW1171" s="11" t="s">
        <v>38</v>
      </c>
      <c r="AX1171" s="11" t="s">
        <v>74</v>
      </c>
      <c r="AY1171" s="216" t="s">
        <v>142</v>
      </c>
    </row>
    <row r="1172" spans="2:51" s="11" customFormat="1" ht="13.5">
      <c r="B1172" s="205"/>
      <c r="C1172" s="206"/>
      <c r="D1172" s="207" t="s">
        <v>151</v>
      </c>
      <c r="E1172" s="208" t="s">
        <v>23</v>
      </c>
      <c r="F1172" s="209" t="s">
        <v>1790</v>
      </c>
      <c r="G1172" s="206"/>
      <c r="H1172" s="210">
        <v>53.75</v>
      </c>
      <c r="I1172" s="211"/>
      <c r="J1172" s="206"/>
      <c r="K1172" s="206"/>
      <c r="L1172" s="212"/>
      <c r="M1172" s="213"/>
      <c r="N1172" s="214"/>
      <c r="O1172" s="214"/>
      <c r="P1172" s="214"/>
      <c r="Q1172" s="214"/>
      <c r="R1172" s="214"/>
      <c r="S1172" s="214"/>
      <c r="T1172" s="215"/>
      <c r="AT1172" s="216" t="s">
        <v>151</v>
      </c>
      <c r="AU1172" s="216" t="s">
        <v>84</v>
      </c>
      <c r="AV1172" s="11" t="s">
        <v>84</v>
      </c>
      <c r="AW1172" s="11" t="s">
        <v>38</v>
      </c>
      <c r="AX1172" s="11" t="s">
        <v>74</v>
      </c>
      <c r="AY1172" s="216" t="s">
        <v>142</v>
      </c>
    </row>
    <row r="1173" spans="2:51" s="11" customFormat="1" ht="13.5">
      <c r="B1173" s="205"/>
      <c r="C1173" s="206"/>
      <c r="D1173" s="207" t="s">
        <v>151</v>
      </c>
      <c r="E1173" s="208" t="s">
        <v>23</v>
      </c>
      <c r="F1173" s="209" t="s">
        <v>1791</v>
      </c>
      <c r="G1173" s="206"/>
      <c r="H1173" s="210">
        <v>205.608</v>
      </c>
      <c r="I1173" s="211"/>
      <c r="J1173" s="206"/>
      <c r="K1173" s="206"/>
      <c r="L1173" s="212"/>
      <c r="M1173" s="213"/>
      <c r="N1173" s="214"/>
      <c r="O1173" s="214"/>
      <c r="P1173" s="214"/>
      <c r="Q1173" s="214"/>
      <c r="R1173" s="214"/>
      <c r="S1173" s="214"/>
      <c r="T1173" s="215"/>
      <c r="AT1173" s="216" t="s">
        <v>151</v>
      </c>
      <c r="AU1173" s="216" t="s">
        <v>84</v>
      </c>
      <c r="AV1173" s="11" t="s">
        <v>84</v>
      </c>
      <c r="AW1173" s="11" t="s">
        <v>38</v>
      </c>
      <c r="AX1173" s="11" t="s">
        <v>74</v>
      </c>
      <c r="AY1173" s="216" t="s">
        <v>142</v>
      </c>
    </row>
    <row r="1174" spans="2:51" s="11" customFormat="1" ht="13.5">
      <c r="B1174" s="205"/>
      <c r="C1174" s="206"/>
      <c r="D1174" s="207" t="s">
        <v>151</v>
      </c>
      <c r="E1174" s="208" t="s">
        <v>23</v>
      </c>
      <c r="F1174" s="209" t="s">
        <v>1792</v>
      </c>
      <c r="G1174" s="206"/>
      <c r="H1174" s="210">
        <v>107.388</v>
      </c>
      <c r="I1174" s="211"/>
      <c r="J1174" s="206"/>
      <c r="K1174" s="206"/>
      <c r="L1174" s="212"/>
      <c r="M1174" s="213"/>
      <c r="N1174" s="214"/>
      <c r="O1174" s="214"/>
      <c r="P1174" s="214"/>
      <c r="Q1174" s="214"/>
      <c r="R1174" s="214"/>
      <c r="S1174" s="214"/>
      <c r="T1174" s="215"/>
      <c r="AT1174" s="216" t="s">
        <v>151</v>
      </c>
      <c r="AU1174" s="216" t="s">
        <v>84</v>
      </c>
      <c r="AV1174" s="11" t="s">
        <v>84</v>
      </c>
      <c r="AW1174" s="11" t="s">
        <v>38</v>
      </c>
      <c r="AX1174" s="11" t="s">
        <v>74</v>
      </c>
      <c r="AY1174" s="216" t="s">
        <v>142</v>
      </c>
    </row>
    <row r="1175" spans="2:51" s="12" customFormat="1" ht="13.5">
      <c r="B1175" s="217"/>
      <c r="C1175" s="218"/>
      <c r="D1175" s="207" t="s">
        <v>151</v>
      </c>
      <c r="E1175" s="219" t="s">
        <v>23</v>
      </c>
      <c r="F1175" s="220" t="s">
        <v>155</v>
      </c>
      <c r="G1175" s="218"/>
      <c r="H1175" s="221">
        <v>1214.746</v>
      </c>
      <c r="I1175" s="222"/>
      <c r="J1175" s="218"/>
      <c r="K1175" s="218"/>
      <c r="L1175" s="223"/>
      <c r="M1175" s="224"/>
      <c r="N1175" s="225"/>
      <c r="O1175" s="225"/>
      <c r="P1175" s="225"/>
      <c r="Q1175" s="225"/>
      <c r="R1175" s="225"/>
      <c r="S1175" s="225"/>
      <c r="T1175" s="226"/>
      <c r="AT1175" s="227" t="s">
        <v>151</v>
      </c>
      <c r="AU1175" s="227" t="s">
        <v>84</v>
      </c>
      <c r="AV1175" s="12" t="s">
        <v>156</v>
      </c>
      <c r="AW1175" s="12" t="s">
        <v>38</v>
      </c>
      <c r="AX1175" s="12" t="s">
        <v>74</v>
      </c>
      <c r="AY1175" s="227" t="s">
        <v>142</v>
      </c>
    </row>
    <row r="1176" spans="2:51" s="13" customFormat="1" ht="13.5">
      <c r="B1176" s="228"/>
      <c r="C1176" s="229"/>
      <c r="D1176" s="230" t="s">
        <v>151</v>
      </c>
      <c r="E1176" s="231" t="s">
        <v>23</v>
      </c>
      <c r="F1176" s="232" t="s">
        <v>158</v>
      </c>
      <c r="G1176" s="229"/>
      <c r="H1176" s="233">
        <v>2363.237</v>
      </c>
      <c r="I1176" s="234"/>
      <c r="J1176" s="229"/>
      <c r="K1176" s="229"/>
      <c r="L1176" s="235"/>
      <c r="M1176" s="236"/>
      <c r="N1176" s="237"/>
      <c r="O1176" s="237"/>
      <c r="P1176" s="237"/>
      <c r="Q1176" s="237"/>
      <c r="R1176" s="237"/>
      <c r="S1176" s="237"/>
      <c r="T1176" s="238"/>
      <c r="AT1176" s="239" t="s">
        <v>151</v>
      </c>
      <c r="AU1176" s="239" t="s">
        <v>84</v>
      </c>
      <c r="AV1176" s="13" t="s">
        <v>149</v>
      </c>
      <c r="AW1176" s="13" t="s">
        <v>38</v>
      </c>
      <c r="AX1176" s="13" t="s">
        <v>79</v>
      </c>
      <c r="AY1176" s="239" t="s">
        <v>142</v>
      </c>
    </row>
    <row r="1177" spans="2:65" s="1" customFormat="1" ht="31.5" customHeight="1">
      <c r="B1177" s="42"/>
      <c r="C1177" s="193" t="s">
        <v>1793</v>
      </c>
      <c r="D1177" s="193" t="s">
        <v>144</v>
      </c>
      <c r="E1177" s="194" t="s">
        <v>1794</v>
      </c>
      <c r="F1177" s="195" t="s">
        <v>1795</v>
      </c>
      <c r="G1177" s="196" t="s">
        <v>147</v>
      </c>
      <c r="H1177" s="197">
        <v>2568.989</v>
      </c>
      <c r="I1177" s="198"/>
      <c r="J1177" s="199">
        <f>ROUND(I1177*H1177,2)</f>
        <v>0</v>
      </c>
      <c r="K1177" s="195" t="s">
        <v>148</v>
      </c>
      <c r="L1177" s="62"/>
      <c r="M1177" s="200" t="s">
        <v>23</v>
      </c>
      <c r="N1177" s="201" t="s">
        <v>45</v>
      </c>
      <c r="O1177" s="43"/>
      <c r="P1177" s="202">
        <f>O1177*H1177</f>
        <v>0</v>
      </c>
      <c r="Q1177" s="202">
        <v>0.00029</v>
      </c>
      <c r="R1177" s="202">
        <f>Q1177*H1177</f>
        <v>0.74500681</v>
      </c>
      <c r="S1177" s="202">
        <v>0</v>
      </c>
      <c r="T1177" s="203">
        <f>S1177*H1177</f>
        <v>0</v>
      </c>
      <c r="AR1177" s="24" t="s">
        <v>236</v>
      </c>
      <c r="AT1177" s="24" t="s">
        <v>144</v>
      </c>
      <c r="AU1177" s="24" t="s">
        <v>84</v>
      </c>
      <c r="AY1177" s="24" t="s">
        <v>142</v>
      </c>
      <c r="BE1177" s="204">
        <f>IF(N1177="základní",J1177,0)</f>
        <v>0</v>
      </c>
      <c r="BF1177" s="204">
        <f>IF(N1177="snížená",J1177,0)</f>
        <v>0</v>
      </c>
      <c r="BG1177" s="204">
        <f>IF(N1177="zákl. přenesená",J1177,0)</f>
        <v>0</v>
      </c>
      <c r="BH1177" s="204">
        <f>IF(N1177="sníž. přenesená",J1177,0)</f>
        <v>0</v>
      </c>
      <c r="BI1177" s="204">
        <f>IF(N1177="nulová",J1177,0)</f>
        <v>0</v>
      </c>
      <c r="BJ1177" s="24" t="s">
        <v>79</v>
      </c>
      <c r="BK1177" s="204">
        <f>ROUND(I1177*H1177,2)</f>
        <v>0</v>
      </c>
      <c r="BL1177" s="24" t="s">
        <v>236</v>
      </c>
      <c r="BM1177" s="24" t="s">
        <v>1796</v>
      </c>
    </row>
    <row r="1178" spans="2:51" s="11" customFormat="1" ht="13.5">
      <c r="B1178" s="205"/>
      <c r="C1178" s="206"/>
      <c r="D1178" s="207" t="s">
        <v>151</v>
      </c>
      <c r="E1178" s="208" t="s">
        <v>23</v>
      </c>
      <c r="F1178" s="209" t="s">
        <v>1797</v>
      </c>
      <c r="G1178" s="206"/>
      <c r="H1178" s="210">
        <v>2363.237</v>
      </c>
      <c r="I1178" s="211"/>
      <c r="J1178" s="206"/>
      <c r="K1178" s="206"/>
      <c r="L1178" s="212"/>
      <c r="M1178" s="213"/>
      <c r="N1178" s="214"/>
      <c r="O1178" s="214"/>
      <c r="P1178" s="214"/>
      <c r="Q1178" s="214"/>
      <c r="R1178" s="214"/>
      <c r="S1178" s="214"/>
      <c r="T1178" s="215"/>
      <c r="AT1178" s="216" t="s">
        <v>151</v>
      </c>
      <c r="AU1178" s="216" t="s">
        <v>84</v>
      </c>
      <c r="AV1178" s="11" t="s">
        <v>84</v>
      </c>
      <c r="AW1178" s="11" t="s">
        <v>38</v>
      </c>
      <c r="AX1178" s="11" t="s">
        <v>74</v>
      </c>
      <c r="AY1178" s="216" t="s">
        <v>142</v>
      </c>
    </row>
    <row r="1179" spans="2:51" s="11" customFormat="1" ht="13.5">
      <c r="B1179" s="205"/>
      <c r="C1179" s="206"/>
      <c r="D1179" s="207" t="s">
        <v>151</v>
      </c>
      <c r="E1179" s="208" t="s">
        <v>23</v>
      </c>
      <c r="F1179" s="209" t="s">
        <v>1798</v>
      </c>
      <c r="G1179" s="206"/>
      <c r="H1179" s="210">
        <v>335.33</v>
      </c>
      <c r="I1179" s="211"/>
      <c r="J1179" s="206"/>
      <c r="K1179" s="206"/>
      <c r="L1179" s="212"/>
      <c r="M1179" s="213"/>
      <c r="N1179" s="214"/>
      <c r="O1179" s="214"/>
      <c r="P1179" s="214"/>
      <c r="Q1179" s="214"/>
      <c r="R1179" s="214"/>
      <c r="S1179" s="214"/>
      <c r="T1179" s="215"/>
      <c r="AT1179" s="216" t="s">
        <v>151</v>
      </c>
      <c r="AU1179" s="216" t="s">
        <v>84</v>
      </c>
      <c r="AV1179" s="11" t="s">
        <v>84</v>
      </c>
      <c r="AW1179" s="11" t="s">
        <v>38</v>
      </c>
      <c r="AX1179" s="11" t="s">
        <v>74</v>
      </c>
      <c r="AY1179" s="216" t="s">
        <v>142</v>
      </c>
    </row>
    <row r="1180" spans="2:51" s="11" customFormat="1" ht="13.5">
      <c r="B1180" s="205"/>
      <c r="C1180" s="206"/>
      <c r="D1180" s="207" t="s">
        <v>151</v>
      </c>
      <c r="E1180" s="208" t="s">
        <v>23</v>
      </c>
      <c r="F1180" s="209" t="s">
        <v>1799</v>
      </c>
      <c r="G1180" s="206"/>
      <c r="H1180" s="210">
        <v>-129.578</v>
      </c>
      <c r="I1180" s="211"/>
      <c r="J1180" s="206"/>
      <c r="K1180" s="206"/>
      <c r="L1180" s="212"/>
      <c r="M1180" s="213"/>
      <c r="N1180" s="214"/>
      <c r="O1180" s="214"/>
      <c r="P1180" s="214"/>
      <c r="Q1180" s="214"/>
      <c r="R1180" s="214"/>
      <c r="S1180" s="214"/>
      <c r="T1180" s="215"/>
      <c r="AT1180" s="216" t="s">
        <v>151</v>
      </c>
      <c r="AU1180" s="216" t="s">
        <v>84</v>
      </c>
      <c r="AV1180" s="11" t="s">
        <v>84</v>
      </c>
      <c r="AW1180" s="11" t="s">
        <v>38</v>
      </c>
      <c r="AX1180" s="11" t="s">
        <v>74</v>
      </c>
      <c r="AY1180" s="216" t="s">
        <v>142</v>
      </c>
    </row>
    <row r="1181" spans="2:51" s="13" customFormat="1" ht="13.5">
      <c r="B1181" s="228"/>
      <c r="C1181" s="229"/>
      <c r="D1181" s="230" t="s">
        <v>151</v>
      </c>
      <c r="E1181" s="231" t="s">
        <v>23</v>
      </c>
      <c r="F1181" s="232" t="s">
        <v>158</v>
      </c>
      <c r="G1181" s="229"/>
      <c r="H1181" s="233">
        <v>2568.989</v>
      </c>
      <c r="I1181" s="234"/>
      <c r="J1181" s="229"/>
      <c r="K1181" s="229"/>
      <c r="L1181" s="235"/>
      <c r="M1181" s="236"/>
      <c r="N1181" s="237"/>
      <c r="O1181" s="237"/>
      <c r="P1181" s="237"/>
      <c r="Q1181" s="237"/>
      <c r="R1181" s="237"/>
      <c r="S1181" s="237"/>
      <c r="T1181" s="238"/>
      <c r="AT1181" s="239" t="s">
        <v>151</v>
      </c>
      <c r="AU1181" s="239" t="s">
        <v>84</v>
      </c>
      <c r="AV1181" s="13" t="s">
        <v>149</v>
      </c>
      <c r="AW1181" s="13" t="s">
        <v>38</v>
      </c>
      <c r="AX1181" s="13" t="s">
        <v>79</v>
      </c>
      <c r="AY1181" s="239" t="s">
        <v>142</v>
      </c>
    </row>
    <row r="1182" spans="2:65" s="1" customFormat="1" ht="22.5" customHeight="1">
      <c r="B1182" s="42"/>
      <c r="C1182" s="193" t="s">
        <v>1800</v>
      </c>
      <c r="D1182" s="193" t="s">
        <v>144</v>
      </c>
      <c r="E1182" s="194" t="s">
        <v>1801</v>
      </c>
      <c r="F1182" s="195" t="s">
        <v>1802</v>
      </c>
      <c r="G1182" s="196" t="s">
        <v>147</v>
      </c>
      <c r="H1182" s="197">
        <v>129.578</v>
      </c>
      <c r="I1182" s="198"/>
      <c r="J1182" s="199">
        <f>ROUND(I1182*H1182,2)</f>
        <v>0</v>
      </c>
      <c r="K1182" s="195" t="s">
        <v>148</v>
      </c>
      <c r="L1182" s="62"/>
      <c r="M1182" s="200" t="s">
        <v>23</v>
      </c>
      <c r="N1182" s="201" t="s">
        <v>45</v>
      </c>
      <c r="O1182" s="43"/>
      <c r="P1182" s="202">
        <f>O1182*H1182</f>
        <v>0</v>
      </c>
      <c r="Q1182" s="202">
        <v>0.00029</v>
      </c>
      <c r="R1182" s="202">
        <f>Q1182*H1182</f>
        <v>0.03757762</v>
      </c>
      <c r="S1182" s="202">
        <v>0</v>
      </c>
      <c r="T1182" s="203">
        <f>S1182*H1182</f>
        <v>0</v>
      </c>
      <c r="AR1182" s="24" t="s">
        <v>236</v>
      </c>
      <c r="AT1182" s="24" t="s">
        <v>144</v>
      </c>
      <c r="AU1182" s="24" t="s">
        <v>84</v>
      </c>
      <c r="AY1182" s="24" t="s">
        <v>142</v>
      </c>
      <c r="BE1182" s="204">
        <f>IF(N1182="základní",J1182,0)</f>
        <v>0</v>
      </c>
      <c r="BF1182" s="204">
        <f>IF(N1182="snížená",J1182,0)</f>
        <v>0</v>
      </c>
      <c r="BG1182" s="204">
        <f>IF(N1182="zákl. přenesená",J1182,0)</f>
        <v>0</v>
      </c>
      <c r="BH1182" s="204">
        <f>IF(N1182="sníž. přenesená",J1182,0)</f>
        <v>0</v>
      </c>
      <c r="BI1182" s="204">
        <f>IF(N1182="nulová",J1182,0)</f>
        <v>0</v>
      </c>
      <c r="BJ1182" s="24" t="s">
        <v>79</v>
      </c>
      <c r="BK1182" s="204">
        <f>ROUND(I1182*H1182,2)</f>
        <v>0</v>
      </c>
      <c r="BL1182" s="24" t="s">
        <v>236</v>
      </c>
      <c r="BM1182" s="24" t="s">
        <v>1803</v>
      </c>
    </row>
    <row r="1183" spans="2:51" s="11" customFormat="1" ht="13.5">
      <c r="B1183" s="205"/>
      <c r="C1183" s="206"/>
      <c r="D1183" s="207" t="s">
        <v>151</v>
      </c>
      <c r="E1183" s="208" t="s">
        <v>23</v>
      </c>
      <c r="F1183" s="209" t="s">
        <v>1792</v>
      </c>
      <c r="G1183" s="206"/>
      <c r="H1183" s="210">
        <v>107.388</v>
      </c>
      <c r="I1183" s="211"/>
      <c r="J1183" s="206"/>
      <c r="K1183" s="206"/>
      <c r="L1183" s="212"/>
      <c r="M1183" s="213"/>
      <c r="N1183" s="214"/>
      <c r="O1183" s="214"/>
      <c r="P1183" s="214"/>
      <c r="Q1183" s="214"/>
      <c r="R1183" s="214"/>
      <c r="S1183" s="214"/>
      <c r="T1183" s="215"/>
      <c r="AT1183" s="216" t="s">
        <v>151</v>
      </c>
      <c r="AU1183" s="216" t="s">
        <v>84</v>
      </c>
      <c r="AV1183" s="11" t="s">
        <v>84</v>
      </c>
      <c r="AW1183" s="11" t="s">
        <v>38</v>
      </c>
      <c r="AX1183" s="11" t="s">
        <v>74</v>
      </c>
      <c r="AY1183" s="216" t="s">
        <v>142</v>
      </c>
    </row>
    <row r="1184" spans="2:51" s="11" customFormat="1" ht="13.5">
      <c r="B1184" s="205"/>
      <c r="C1184" s="206"/>
      <c r="D1184" s="207" t="s">
        <v>151</v>
      </c>
      <c r="E1184" s="208" t="s">
        <v>23</v>
      </c>
      <c r="F1184" s="209" t="s">
        <v>1804</v>
      </c>
      <c r="G1184" s="206"/>
      <c r="H1184" s="210">
        <v>22.19</v>
      </c>
      <c r="I1184" s="211"/>
      <c r="J1184" s="206"/>
      <c r="K1184" s="206"/>
      <c r="L1184" s="212"/>
      <c r="M1184" s="213"/>
      <c r="N1184" s="214"/>
      <c r="O1184" s="214"/>
      <c r="P1184" s="214"/>
      <c r="Q1184" s="214"/>
      <c r="R1184" s="214"/>
      <c r="S1184" s="214"/>
      <c r="T1184" s="215"/>
      <c r="AT1184" s="216" t="s">
        <v>151</v>
      </c>
      <c r="AU1184" s="216" t="s">
        <v>84</v>
      </c>
      <c r="AV1184" s="11" t="s">
        <v>84</v>
      </c>
      <c r="AW1184" s="11" t="s">
        <v>38</v>
      </c>
      <c r="AX1184" s="11" t="s">
        <v>74</v>
      </c>
      <c r="AY1184" s="216" t="s">
        <v>142</v>
      </c>
    </row>
    <row r="1185" spans="2:51" s="13" customFormat="1" ht="13.5">
      <c r="B1185" s="228"/>
      <c r="C1185" s="229"/>
      <c r="D1185" s="230" t="s">
        <v>151</v>
      </c>
      <c r="E1185" s="231" t="s">
        <v>23</v>
      </c>
      <c r="F1185" s="232" t="s">
        <v>158</v>
      </c>
      <c r="G1185" s="229"/>
      <c r="H1185" s="233">
        <v>129.578</v>
      </c>
      <c r="I1185" s="234"/>
      <c r="J1185" s="229"/>
      <c r="K1185" s="229"/>
      <c r="L1185" s="235"/>
      <c r="M1185" s="236"/>
      <c r="N1185" s="237"/>
      <c r="O1185" s="237"/>
      <c r="P1185" s="237"/>
      <c r="Q1185" s="237"/>
      <c r="R1185" s="237"/>
      <c r="S1185" s="237"/>
      <c r="T1185" s="238"/>
      <c r="AT1185" s="239" t="s">
        <v>151</v>
      </c>
      <c r="AU1185" s="239" t="s">
        <v>84</v>
      </c>
      <c r="AV1185" s="13" t="s">
        <v>149</v>
      </c>
      <c r="AW1185" s="13" t="s">
        <v>38</v>
      </c>
      <c r="AX1185" s="13" t="s">
        <v>79</v>
      </c>
      <c r="AY1185" s="239" t="s">
        <v>142</v>
      </c>
    </row>
    <row r="1186" spans="2:65" s="1" customFormat="1" ht="22.5" customHeight="1">
      <c r="B1186" s="42"/>
      <c r="C1186" s="193" t="s">
        <v>1805</v>
      </c>
      <c r="D1186" s="193" t="s">
        <v>144</v>
      </c>
      <c r="E1186" s="194" t="s">
        <v>1806</v>
      </c>
      <c r="F1186" s="195" t="s">
        <v>1807</v>
      </c>
      <c r="G1186" s="196" t="s">
        <v>147</v>
      </c>
      <c r="H1186" s="197">
        <v>321.84</v>
      </c>
      <c r="I1186" s="198"/>
      <c r="J1186" s="199">
        <f>ROUND(I1186*H1186,2)</f>
        <v>0</v>
      </c>
      <c r="K1186" s="195" t="s">
        <v>148</v>
      </c>
      <c r="L1186" s="62"/>
      <c r="M1186" s="200" t="s">
        <v>23</v>
      </c>
      <c r="N1186" s="201" t="s">
        <v>45</v>
      </c>
      <c r="O1186" s="43"/>
      <c r="P1186" s="202">
        <f>O1186*H1186</f>
        <v>0</v>
      </c>
      <c r="Q1186" s="202">
        <v>0.00026</v>
      </c>
      <c r="R1186" s="202">
        <f>Q1186*H1186</f>
        <v>0.08367839999999999</v>
      </c>
      <c r="S1186" s="202">
        <v>0</v>
      </c>
      <c r="T1186" s="203">
        <f>S1186*H1186</f>
        <v>0</v>
      </c>
      <c r="AR1186" s="24" t="s">
        <v>236</v>
      </c>
      <c r="AT1186" s="24" t="s">
        <v>144</v>
      </c>
      <c r="AU1186" s="24" t="s">
        <v>84</v>
      </c>
      <c r="AY1186" s="24" t="s">
        <v>142</v>
      </c>
      <c r="BE1186" s="204">
        <f>IF(N1186="základní",J1186,0)</f>
        <v>0</v>
      </c>
      <c r="BF1186" s="204">
        <f>IF(N1186="snížená",J1186,0)</f>
        <v>0</v>
      </c>
      <c r="BG1186" s="204">
        <f>IF(N1186="zákl. přenesená",J1186,0)</f>
        <v>0</v>
      </c>
      <c r="BH1186" s="204">
        <f>IF(N1186="sníž. přenesená",J1186,0)</f>
        <v>0</v>
      </c>
      <c r="BI1186" s="204">
        <f>IF(N1186="nulová",J1186,0)</f>
        <v>0</v>
      </c>
      <c r="BJ1186" s="24" t="s">
        <v>79</v>
      </c>
      <c r="BK1186" s="204">
        <f>ROUND(I1186*H1186,2)</f>
        <v>0</v>
      </c>
      <c r="BL1186" s="24" t="s">
        <v>236</v>
      </c>
      <c r="BM1186" s="24" t="s">
        <v>1808</v>
      </c>
    </row>
    <row r="1187" spans="2:51" s="11" customFormat="1" ht="13.5">
      <c r="B1187" s="205"/>
      <c r="C1187" s="206"/>
      <c r="D1187" s="207" t="s">
        <v>151</v>
      </c>
      <c r="E1187" s="208" t="s">
        <v>23</v>
      </c>
      <c r="F1187" s="209" t="s">
        <v>1809</v>
      </c>
      <c r="G1187" s="206"/>
      <c r="H1187" s="210">
        <v>321.84</v>
      </c>
      <c r="I1187" s="211"/>
      <c r="J1187" s="206"/>
      <c r="K1187" s="206"/>
      <c r="L1187" s="212"/>
      <c r="M1187" s="273"/>
      <c r="N1187" s="274"/>
      <c r="O1187" s="274"/>
      <c r="P1187" s="274"/>
      <c r="Q1187" s="274"/>
      <c r="R1187" s="274"/>
      <c r="S1187" s="274"/>
      <c r="T1187" s="275"/>
      <c r="AT1187" s="216" t="s">
        <v>151</v>
      </c>
      <c r="AU1187" s="216" t="s">
        <v>84</v>
      </c>
      <c r="AV1187" s="11" t="s">
        <v>84</v>
      </c>
      <c r="AW1187" s="11" t="s">
        <v>38</v>
      </c>
      <c r="AX1187" s="11" t="s">
        <v>79</v>
      </c>
      <c r="AY1187" s="216" t="s">
        <v>142</v>
      </c>
    </row>
    <row r="1188" spans="2:12" s="1" customFormat="1" ht="6.95" customHeight="1">
      <c r="B1188" s="57"/>
      <c r="C1188" s="58"/>
      <c r="D1188" s="58"/>
      <c r="E1188" s="58"/>
      <c r="F1188" s="58"/>
      <c r="G1188" s="58"/>
      <c r="H1188" s="58"/>
      <c r="I1188" s="139"/>
      <c r="J1188" s="58"/>
      <c r="K1188" s="58"/>
      <c r="L1188" s="62"/>
    </row>
  </sheetData>
  <sheetProtection algorithmName="SHA-512" hashValue="R2trrNxEY5KfDA+9UaWSufm/lr2sbqzpj6gEtocH2/hQKd2QTJwOLLVxqn8v1zAC/6jIAgeMHUMMumtOtVr4XQ==" saltValue="A3miZkJg2HItYZ4Vi+RgXQ==" spinCount="100000" sheet="1" objects="1" scenarios="1" formatCells="0" formatColumns="0" formatRows="0" sort="0" autoFilter="0"/>
  <autoFilter ref="C99:K1187"/>
  <mergeCells count="6">
    <mergeCell ref="G1:H1"/>
    <mergeCell ref="L2:V2"/>
    <mergeCell ref="E7:H7"/>
    <mergeCell ref="E22:H22"/>
    <mergeCell ref="E43:H43"/>
    <mergeCell ref="E92:H92"/>
  </mergeCells>
  <hyperlinks>
    <hyperlink ref="F1:G1" location="C2" display="1) Krycí list soupisu"/>
    <hyperlink ref="G1:H1" location="C50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view="pageBreakPreview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85</v>
      </c>
      <c r="G1" s="399" t="s">
        <v>86</v>
      </c>
      <c r="H1" s="399"/>
      <c r="I1" s="115"/>
      <c r="J1" s="114" t="s">
        <v>87</v>
      </c>
      <c r="K1" s="113" t="s">
        <v>88</v>
      </c>
      <c r="L1" s="114" t="s">
        <v>89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90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2" t="str">
        <f>'Rekapitulace stavby'!K6</f>
        <v>Odstranění nebezpečných mikroorganismů a plísní-zateplení pláště budovy a sanace vnitřních prostor</v>
      </c>
      <c r="F7" s="403"/>
      <c r="G7" s="403"/>
      <c r="H7" s="403"/>
      <c r="I7" s="117"/>
      <c r="J7" s="29"/>
      <c r="K7" s="31"/>
    </row>
    <row r="8" spans="2:11" s="1" customFormat="1" ht="15">
      <c r="B8" s="42"/>
      <c r="C8" s="43"/>
      <c r="D8" s="37" t="s">
        <v>1810</v>
      </c>
      <c r="E8" s="43"/>
      <c r="F8" s="43"/>
      <c r="G8" s="43"/>
      <c r="H8" s="43"/>
      <c r="I8" s="118"/>
      <c r="J8" s="43"/>
      <c r="K8" s="46"/>
    </row>
    <row r="9" spans="2:11" s="1" customFormat="1" ht="36.95" customHeight="1">
      <c r="B9" s="42"/>
      <c r="C9" s="43"/>
      <c r="D9" s="43"/>
      <c r="E9" s="396" t="s">
        <v>1811</v>
      </c>
      <c r="F9" s="397"/>
      <c r="G9" s="397"/>
      <c r="H9" s="397"/>
      <c r="I9" s="11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8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19" t="s">
        <v>22</v>
      </c>
      <c r="J11" s="35" t="s">
        <v>23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19" t="s">
        <v>26</v>
      </c>
      <c r="J12" s="120" t="str">
        <f>'Rekapitulace stavby'!AN8</f>
        <v>30.5.2017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8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19" t="s">
        <v>31</v>
      </c>
      <c r="J14" s="35" t="s">
        <v>23</v>
      </c>
      <c r="K14" s="46"/>
    </row>
    <row r="15" spans="2:11" s="1" customFormat="1" ht="18" customHeight="1">
      <c r="B15" s="42"/>
      <c r="C15" s="43"/>
      <c r="D15" s="43"/>
      <c r="E15" s="35" t="s">
        <v>32</v>
      </c>
      <c r="F15" s="43"/>
      <c r="G15" s="43"/>
      <c r="H15" s="43"/>
      <c r="I15" s="119" t="s">
        <v>33</v>
      </c>
      <c r="J15" s="35" t="s">
        <v>23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8"/>
      <c r="J16" s="43"/>
      <c r="K16" s="46"/>
    </row>
    <row r="17" spans="2:11" s="1" customFormat="1" ht="14.45" customHeight="1">
      <c r="B17" s="42"/>
      <c r="C17" s="43"/>
      <c r="D17" s="37" t="s">
        <v>34</v>
      </c>
      <c r="E17" s="43"/>
      <c r="F17" s="43"/>
      <c r="G17" s="43"/>
      <c r="H17" s="43"/>
      <c r="I17" s="119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19" t="s">
        <v>33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8"/>
      <c r="J19" s="43"/>
      <c r="K19" s="46"/>
    </row>
    <row r="20" spans="2:11" s="1" customFormat="1" ht="14.45" customHeight="1">
      <c r="B20" s="42"/>
      <c r="C20" s="43"/>
      <c r="D20" s="37" t="s">
        <v>36</v>
      </c>
      <c r="E20" s="43"/>
      <c r="F20" s="43"/>
      <c r="G20" s="43"/>
      <c r="H20" s="43"/>
      <c r="I20" s="119" t="s">
        <v>31</v>
      </c>
      <c r="J20" s="35" t="str">
        <f>IF('Rekapitulace stavby'!AN16="","",'Rekapitulace stavby'!AN16)</f>
        <v/>
      </c>
      <c r="K20" s="46"/>
    </row>
    <row r="21" spans="2:11" s="1" customFormat="1" ht="18" customHeight="1">
      <c r="B21" s="42"/>
      <c r="C21" s="43"/>
      <c r="D21" s="43"/>
      <c r="E21" s="35" t="str">
        <f>IF('Rekapitulace stavby'!E17="","",'Rekapitulace stavby'!E17)</f>
        <v xml:space="preserve"> </v>
      </c>
      <c r="F21" s="43"/>
      <c r="G21" s="43"/>
      <c r="H21" s="43"/>
      <c r="I21" s="119" t="s">
        <v>33</v>
      </c>
      <c r="J21" s="35" t="str">
        <f>IF('Rekapitulace stavby'!AN17="","",'Rekapitulace stavby'!AN17)</f>
        <v/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8"/>
      <c r="J22" s="43"/>
      <c r="K22" s="46"/>
    </row>
    <row r="23" spans="2:11" s="1" customFormat="1" ht="14.45" customHeight="1">
      <c r="B23" s="42"/>
      <c r="C23" s="43"/>
      <c r="D23" s="37" t="s">
        <v>39</v>
      </c>
      <c r="E23" s="43"/>
      <c r="F23" s="43"/>
      <c r="G23" s="43"/>
      <c r="H23" s="43"/>
      <c r="I23" s="118"/>
      <c r="J23" s="43"/>
      <c r="K23" s="46"/>
    </row>
    <row r="24" spans="2:11" s="6" customFormat="1" ht="22.5" customHeight="1">
      <c r="B24" s="121"/>
      <c r="C24" s="122"/>
      <c r="D24" s="122"/>
      <c r="E24" s="392" t="s">
        <v>23</v>
      </c>
      <c r="F24" s="392"/>
      <c r="G24" s="392"/>
      <c r="H24" s="392"/>
      <c r="I24" s="123"/>
      <c r="J24" s="122"/>
      <c r="K24" s="12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5"/>
      <c r="J26" s="86"/>
      <c r="K26" s="126"/>
    </row>
    <row r="27" spans="2:11" s="1" customFormat="1" ht="25.35" customHeight="1">
      <c r="B27" s="42"/>
      <c r="C27" s="43"/>
      <c r="D27" s="127" t="s">
        <v>40</v>
      </c>
      <c r="E27" s="43"/>
      <c r="F27" s="43"/>
      <c r="G27" s="43"/>
      <c r="H27" s="43"/>
      <c r="I27" s="118"/>
      <c r="J27" s="128">
        <f>ROUND(J82,2)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5"/>
      <c r="J28" s="86"/>
      <c r="K28" s="126"/>
    </row>
    <row r="29" spans="2:11" s="1" customFormat="1" ht="14.45" customHeight="1">
      <c r="B29" s="42"/>
      <c r="C29" s="43"/>
      <c r="D29" s="43"/>
      <c r="E29" s="43"/>
      <c r="F29" s="47" t="s">
        <v>42</v>
      </c>
      <c r="G29" s="43"/>
      <c r="H29" s="43"/>
      <c r="I29" s="129" t="s">
        <v>41</v>
      </c>
      <c r="J29" s="47" t="s">
        <v>43</v>
      </c>
      <c r="K29" s="46"/>
    </row>
    <row r="30" spans="2:11" s="1" customFormat="1" ht="14.45" customHeight="1">
      <c r="B30" s="42"/>
      <c r="C30" s="43"/>
      <c r="D30" s="50" t="s">
        <v>44</v>
      </c>
      <c r="E30" s="50" t="s">
        <v>45</v>
      </c>
      <c r="F30" s="130">
        <f>ROUND(SUM(BE82:BE95),2)</f>
        <v>0</v>
      </c>
      <c r="G30" s="43"/>
      <c r="H30" s="43"/>
      <c r="I30" s="131">
        <v>0.21</v>
      </c>
      <c r="J30" s="130">
        <f>ROUND(ROUND((SUM(BE82:BE95)),2)*I30,2)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46</v>
      </c>
      <c r="F31" s="130">
        <f>ROUND(SUM(BF82:BF95),2)</f>
        <v>0</v>
      </c>
      <c r="G31" s="43"/>
      <c r="H31" s="43"/>
      <c r="I31" s="131">
        <v>0.15</v>
      </c>
      <c r="J31" s="130">
        <f>ROUND(ROUND((SUM(BF82:BF95)),2)*I31,2)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47</v>
      </c>
      <c r="F32" s="130">
        <f>ROUND(SUM(BG82:BG95),2)</f>
        <v>0</v>
      </c>
      <c r="G32" s="43"/>
      <c r="H32" s="43"/>
      <c r="I32" s="131">
        <v>0.21</v>
      </c>
      <c r="J32" s="13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48</v>
      </c>
      <c r="F33" s="130">
        <f>ROUND(SUM(BH82:BH95),2)</f>
        <v>0</v>
      </c>
      <c r="G33" s="43"/>
      <c r="H33" s="43"/>
      <c r="I33" s="131">
        <v>0.15</v>
      </c>
      <c r="J33" s="13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30">
        <f>ROUND(SUM(BI82:BI95),2)</f>
        <v>0</v>
      </c>
      <c r="G34" s="43"/>
      <c r="H34" s="43"/>
      <c r="I34" s="131">
        <v>0</v>
      </c>
      <c r="J34" s="13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8"/>
      <c r="J35" s="43"/>
      <c r="K35" s="46"/>
    </row>
    <row r="36" spans="2:11" s="1" customFormat="1" ht="25.35" customHeight="1">
      <c r="B36" s="42"/>
      <c r="C36" s="132"/>
      <c r="D36" s="133" t="s">
        <v>50</v>
      </c>
      <c r="E36" s="80"/>
      <c r="F36" s="80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39"/>
      <c r="J37" s="58"/>
      <c r="K37" s="59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2"/>
      <c r="C42" s="30" t="s">
        <v>91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8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8"/>
      <c r="J44" s="43"/>
      <c r="K44" s="46"/>
    </row>
    <row r="45" spans="2:11" s="1" customFormat="1" ht="22.5" customHeight="1">
      <c r="B45" s="42"/>
      <c r="C45" s="43"/>
      <c r="D45" s="43"/>
      <c r="E45" s="402" t="str">
        <f>E7</f>
        <v>Odstranění nebezpečných mikroorganismů a plísní-zateplení pláště budovy a sanace vnitřních prostor</v>
      </c>
      <c r="F45" s="403"/>
      <c r="G45" s="403"/>
      <c r="H45" s="403"/>
      <c r="I45" s="118"/>
      <c r="J45" s="43"/>
      <c r="K45" s="46"/>
    </row>
    <row r="46" spans="2:11" s="1" customFormat="1" ht="14.45" customHeight="1">
      <c r="B46" s="42"/>
      <c r="C46" s="37" t="s">
        <v>1810</v>
      </c>
      <c r="D46" s="43"/>
      <c r="E46" s="43"/>
      <c r="F46" s="43"/>
      <c r="G46" s="43"/>
      <c r="H46" s="43"/>
      <c r="I46" s="118"/>
      <c r="J46" s="43"/>
      <c r="K46" s="46"/>
    </row>
    <row r="47" spans="2:11" s="1" customFormat="1" ht="23.25" customHeight="1">
      <c r="B47" s="42"/>
      <c r="C47" s="43"/>
      <c r="D47" s="43"/>
      <c r="E47" s="396" t="str">
        <f>E9</f>
        <v>VRN - Vedlejší rozpočtové náklady</v>
      </c>
      <c r="F47" s="397"/>
      <c r="G47" s="397"/>
      <c r="H47" s="397"/>
      <c r="I47" s="11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8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administrativní budova 22b</v>
      </c>
      <c r="G49" s="43"/>
      <c r="H49" s="43"/>
      <c r="I49" s="119" t="s">
        <v>26</v>
      </c>
      <c r="J49" s="120" t="str">
        <f>IF(J12="","",J12)</f>
        <v>30.5.2017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8"/>
      <c r="J50" s="43"/>
      <c r="K50" s="46"/>
    </row>
    <row r="51" spans="2:11" s="1" customFormat="1" ht="15">
      <c r="B51" s="42"/>
      <c r="C51" s="37" t="s">
        <v>30</v>
      </c>
      <c r="D51" s="43"/>
      <c r="E51" s="43"/>
      <c r="F51" s="35" t="str">
        <f>E15</f>
        <v>Vazební věznice Praha - Ruzyně,Staré náměstí 3/12</v>
      </c>
      <c r="G51" s="43"/>
      <c r="H51" s="43"/>
      <c r="I51" s="119" t="s">
        <v>36</v>
      </c>
      <c r="J51" s="35" t="str">
        <f>E21</f>
        <v xml:space="preserve"> </v>
      </c>
      <c r="K51" s="46"/>
    </row>
    <row r="52" spans="2:11" s="1" customFormat="1" ht="14.45" customHeight="1">
      <c r="B52" s="42"/>
      <c r="C52" s="37" t="s">
        <v>34</v>
      </c>
      <c r="D52" s="43"/>
      <c r="E52" s="43"/>
      <c r="F52" s="35" t="str">
        <f>IF(E18="","",E18)</f>
        <v/>
      </c>
      <c r="G52" s="43"/>
      <c r="H52" s="43"/>
      <c r="I52" s="11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8"/>
      <c r="J53" s="43"/>
      <c r="K53" s="46"/>
    </row>
    <row r="54" spans="2:11" s="1" customFormat="1" ht="29.25" customHeight="1">
      <c r="B54" s="42"/>
      <c r="C54" s="144" t="s">
        <v>92</v>
      </c>
      <c r="D54" s="132"/>
      <c r="E54" s="132"/>
      <c r="F54" s="132"/>
      <c r="G54" s="132"/>
      <c r="H54" s="132"/>
      <c r="I54" s="145"/>
      <c r="J54" s="146" t="s">
        <v>93</v>
      </c>
      <c r="K54" s="14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8"/>
      <c r="J55" s="43"/>
      <c r="K55" s="46"/>
    </row>
    <row r="56" spans="2:47" s="1" customFormat="1" ht="29.25" customHeight="1">
      <c r="B56" s="42"/>
      <c r="C56" s="148" t="s">
        <v>94</v>
      </c>
      <c r="D56" s="43"/>
      <c r="E56" s="43"/>
      <c r="F56" s="43"/>
      <c r="G56" s="43"/>
      <c r="H56" s="43"/>
      <c r="I56" s="118"/>
      <c r="J56" s="128">
        <f>J82</f>
        <v>0</v>
      </c>
      <c r="K56" s="46"/>
      <c r="AU56" s="24" t="s">
        <v>95</v>
      </c>
    </row>
    <row r="57" spans="2:11" s="7" customFormat="1" ht="24.95" customHeight="1">
      <c r="B57" s="149"/>
      <c r="C57" s="150"/>
      <c r="D57" s="151" t="s">
        <v>1811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11" s="8" customFormat="1" ht="19.9" customHeight="1">
      <c r="B58" s="156"/>
      <c r="C58" s="157"/>
      <c r="D58" s="158" t="s">
        <v>1812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11" s="8" customFormat="1" ht="19.9" customHeight="1">
      <c r="B59" s="156"/>
      <c r="C59" s="157"/>
      <c r="D59" s="158" t="s">
        <v>1813</v>
      </c>
      <c r="E59" s="159"/>
      <c r="F59" s="159"/>
      <c r="G59" s="159"/>
      <c r="H59" s="159"/>
      <c r="I59" s="160"/>
      <c r="J59" s="161">
        <f>J86</f>
        <v>0</v>
      </c>
      <c r="K59" s="162"/>
    </row>
    <row r="60" spans="2:11" s="8" customFormat="1" ht="19.9" customHeight="1">
      <c r="B60" s="156"/>
      <c r="C60" s="157"/>
      <c r="D60" s="158" t="s">
        <v>1814</v>
      </c>
      <c r="E60" s="159"/>
      <c r="F60" s="159"/>
      <c r="G60" s="159"/>
      <c r="H60" s="159"/>
      <c r="I60" s="160"/>
      <c r="J60" s="161">
        <f>J88</f>
        <v>0</v>
      </c>
      <c r="K60" s="162"/>
    </row>
    <row r="61" spans="2:11" s="8" customFormat="1" ht="19.9" customHeight="1">
      <c r="B61" s="156"/>
      <c r="C61" s="157"/>
      <c r="D61" s="158" t="s">
        <v>1815</v>
      </c>
      <c r="E61" s="159"/>
      <c r="F61" s="159"/>
      <c r="G61" s="159"/>
      <c r="H61" s="159"/>
      <c r="I61" s="160"/>
      <c r="J61" s="161">
        <f>J92</f>
        <v>0</v>
      </c>
      <c r="K61" s="162"/>
    </row>
    <row r="62" spans="2:11" s="8" customFormat="1" ht="19.9" customHeight="1">
      <c r="B62" s="156"/>
      <c r="C62" s="157"/>
      <c r="D62" s="158" t="s">
        <v>1816</v>
      </c>
      <c r="E62" s="159"/>
      <c r="F62" s="159"/>
      <c r="G62" s="159"/>
      <c r="H62" s="159"/>
      <c r="I62" s="160"/>
      <c r="J62" s="161">
        <f>J94</f>
        <v>0</v>
      </c>
      <c r="K62" s="162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18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39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42"/>
      <c r="J68" s="61"/>
      <c r="K68" s="61"/>
      <c r="L68" s="62"/>
    </row>
    <row r="69" spans="2:12" s="1" customFormat="1" ht="36.95" customHeight="1">
      <c r="B69" s="42"/>
      <c r="C69" s="63" t="s">
        <v>126</v>
      </c>
      <c r="D69" s="64"/>
      <c r="E69" s="64"/>
      <c r="F69" s="64"/>
      <c r="G69" s="64"/>
      <c r="H69" s="64"/>
      <c r="I69" s="163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63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63"/>
      <c r="J71" s="64"/>
      <c r="K71" s="64"/>
      <c r="L71" s="62"/>
    </row>
    <row r="72" spans="2:12" s="1" customFormat="1" ht="22.5" customHeight="1">
      <c r="B72" s="42"/>
      <c r="C72" s="64"/>
      <c r="D72" s="64"/>
      <c r="E72" s="400" t="str">
        <f>E7</f>
        <v>Odstranění nebezpečných mikroorganismů a plísní-zateplení pláště budovy a sanace vnitřních prostor</v>
      </c>
      <c r="F72" s="401"/>
      <c r="G72" s="401"/>
      <c r="H72" s="401"/>
      <c r="I72" s="163"/>
      <c r="J72" s="64"/>
      <c r="K72" s="64"/>
      <c r="L72" s="62"/>
    </row>
    <row r="73" spans="2:12" s="1" customFormat="1" ht="14.45" customHeight="1">
      <c r="B73" s="42"/>
      <c r="C73" s="66" t="s">
        <v>1810</v>
      </c>
      <c r="D73" s="64"/>
      <c r="E73" s="64"/>
      <c r="F73" s="64"/>
      <c r="G73" s="64"/>
      <c r="H73" s="64"/>
      <c r="I73" s="163"/>
      <c r="J73" s="64"/>
      <c r="K73" s="64"/>
      <c r="L73" s="62"/>
    </row>
    <row r="74" spans="2:12" s="1" customFormat="1" ht="23.25" customHeight="1">
      <c r="B74" s="42"/>
      <c r="C74" s="64"/>
      <c r="D74" s="64"/>
      <c r="E74" s="364" t="str">
        <f>E9</f>
        <v>VRN - Vedlejší rozpočtové náklady</v>
      </c>
      <c r="F74" s="398"/>
      <c r="G74" s="398"/>
      <c r="H74" s="398"/>
      <c r="I74" s="16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3"/>
      <c r="J75" s="64"/>
      <c r="K75" s="64"/>
      <c r="L75" s="62"/>
    </row>
    <row r="76" spans="2:12" s="1" customFormat="1" ht="18" customHeight="1">
      <c r="B76" s="42"/>
      <c r="C76" s="66" t="s">
        <v>24</v>
      </c>
      <c r="D76" s="64"/>
      <c r="E76" s="64"/>
      <c r="F76" s="164" t="str">
        <f>F12</f>
        <v>administrativní budova 22b</v>
      </c>
      <c r="G76" s="64"/>
      <c r="H76" s="64"/>
      <c r="I76" s="165" t="s">
        <v>26</v>
      </c>
      <c r="J76" s="74" t="str">
        <f>IF(J12="","",J12)</f>
        <v>30.5.2017</v>
      </c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3"/>
      <c r="J77" s="64"/>
      <c r="K77" s="64"/>
      <c r="L77" s="62"/>
    </row>
    <row r="78" spans="2:12" s="1" customFormat="1" ht="15">
      <c r="B78" s="42"/>
      <c r="C78" s="66" t="s">
        <v>30</v>
      </c>
      <c r="D78" s="64"/>
      <c r="E78" s="64"/>
      <c r="F78" s="164" t="str">
        <f>E15</f>
        <v>Vazební věznice Praha - Ruzyně,Staré náměstí 3/12</v>
      </c>
      <c r="G78" s="64"/>
      <c r="H78" s="64"/>
      <c r="I78" s="165" t="s">
        <v>36</v>
      </c>
      <c r="J78" s="164" t="str">
        <f>E21</f>
        <v xml:space="preserve"> </v>
      </c>
      <c r="K78" s="64"/>
      <c r="L78" s="62"/>
    </row>
    <row r="79" spans="2:12" s="1" customFormat="1" ht="14.45" customHeight="1">
      <c r="B79" s="42"/>
      <c r="C79" s="66" t="s">
        <v>34</v>
      </c>
      <c r="D79" s="64"/>
      <c r="E79" s="64"/>
      <c r="F79" s="164" t="str">
        <f>IF(E18="","",E18)</f>
        <v/>
      </c>
      <c r="G79" s="64"/>
      <c r="H79" s="64"/>
      <c r="I79" s="163"/>
      <c r="J79" s="64"/>
      <c r="K79" s="64"/>
      <c r="L79" s="62"/>
    </row>
    <row r="80" spans="2:12" s="1" customFormat="1" ht="10.35" customHeight="1">
      <c r="B80" s="42"/>
      <c r="C80" s="64"/>
      <c r="D80" s="64"/>
      <c r="E80" s="64"/>
      <c r="F80" s="64"/>
      <c r="G80" s="64"/>
      <c r="H80" s="64"/>
      <c r="I80" s="163"/>
      <c r="J80" s="64"/>
      <c r="K80" s="64"/>
      <c r="L80" s="62"/>
    </row>
    <row r="81" spans="2:20" s="9" customFormat="1" ht="29.25" customHeight="1">
      <c r="B81" s="166"/>
      <c r="C81" s="167" t="s">
        <v>127</v>
      </c>
      <c r="D81" s="168" t="s">
        <v>59</v>
      </c>
      <c r="E81" s="168" t="s">
        <v>55</v>
      </c>
      <c r="F81" s="168" t="s">
        <v>128</v>
      </c>
      <c r="G81" s="168" t="s">
        <v>129</v>
      </c>
      <c r="H81" s="168" t="s">
        <v>130</v>
      </c>
      <c r="I81" s="169" t="s">
        <v>131</v>
      </c>
      <c r="J81" s="168" t="s">
        <v>93</v>
      </c>
      <c r="K81" s="170" t="s">
        <v>132</v>
      </c>
      <c r="L81" s="171"/>
      <c r="M81" s="82" t="s">
        <v>133</v>
      </c>
      <c r="N81" s="83" t="s">
        <v>44</v>
      </c>
      <c r="O81" s="83" t="s">
        <v>134</v>
      </c>
      <c r="P81" s="83" t="s">
        <v>135</v>
      </c>
      <c r="Q81" s="83" t="s">
        <v>136</v>
      </c>
      <c r="R81" s="83" t="s">
        <v>137</v>
      </c>
      <c r="S81" s="83" t="s">
        <v>138</v>
      </c>
      <c r="T81" s="84" t="s">
        <v>139</v>
      </c>
    </row>
    <row r="82" spans="2:63" s="1" customFormat="1" ht="29.25" customHeight="1">
      <c r="B82" s="42"/>
      <c r="C82" s="88" t="s">
        <v>94</v>
      </c>
      <c r="D82" s="64"/>
      <c r="E82" s="64"/>
      <c r="F82" s="64"/>
      <c r="G82" s="64"/>
      <c r="H82" s="64"/>
      <c r="I82" s="163"/>
      <c r="J82" s="172">
        <f>BK82</f>
        <v>0</v>
      </c>
      <c r="K82" s="64"/>
      <c r="L82" s="62"/>
      <c r="M82" s="85"/>
      <c r="N82" s="86"/>
      <c r="O82" s="86"/>
      <c r="P82" s="173">
        <f>P83</f>
        <v>0</v>
      </c>
      <c r="Q82" s="86"/>
      <c r="R82" s="173">
        <f>R83</f>
        <v>0</v>
      </c>
      <c r="S82" s="86"/>
      <c r="T82" s="174">
        <f>T83</f>
        <v>0</v>
      </c>
      <c r="AT82" s="24" t="s">
        <v>73</v>
      </c>
      <c r="AU82" s="24" t="s">
        <v>95</v>
      </c>
      <c r="BK82" s="175">
        <f>BK83</f>
        <v>0</v>
      </c>
    </row>
    <row r="83" spans="2:63" s="10" customFormat="1" ht="37.35" customHeight="1">
      <c r="B83" s="176"/>
      <c r="C83" s="177"/>
      <c r="D83" s="178" t="s">
        <v>73</v>
      </c>
      <c r="E83" s="179" t="s">
        <v>81</v>
      </c>
      <c r="F83" s="179" t="s">
        <v>82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P84+P86+P88+P92+P94</f>
        <v>0</v>
      </c>
      <c r="Q83" s="184"/>
      <c r="R83" s="185">
        <f>R84+R86+R88+R92+R94</f>
        <v>0</v>
      </c>
      <c r="S83" s="184"/>
      <c r="T83" s="186">
        <f>T84+T86+T88+T92+T94</f>
        <v>0</v>
      </c>
      <c r="AR83" s="187" t="s">
        <v>173</v>
      </c>
      <c r="AT83" s="188" t="s">
        <v>73</v>
      </c>
      <c r="AU83" s="188" t="s">
        <v>74</v>
      </c>
      <c r="AY83" s="187" t="s">
        <v>142</v>
      </c>
      <c r="BK83" s="189">
        <f>BK84+BK86+BK88+BK92+BK94</f>
        <v>0</v>
      </c>
    </row>
    <row r="84" spans="2:63" s="10" customFormat="1" ht="19.9" customHeight="1">
      <c r="B84" s="176"/>
      <c r="C84" s="177"/>
      <c r="D84" s="190" t="s">
        <v>73</v>
      </c>
      <c r="E84" s="191" t="s">
        <v>1817</v>
      </c>
      <c r="F84" s="191" t="s">
        <v>1818</v>
      </c>
      <c r="G84" s="177"/>
      <c r="H84" s="177"/>
      <c r="I84" s="180"/>
      <c r="J84" s="192">
        <f>BK84</f>
        <v>0</v>
      </c>
      <c r="K84" s="177"/>
      <c r="L84" s="182"/>
      <c r="M84" s="183"/>
      <c r="N84" s="184"/>
      <c r="O84" s="184"/>
      <c r="P84" s="185">
        <f>P85</f>
        <v>0</v>
      </c>
      <c r="Q84" s="184"/>
      <c r="R84" s="185">
        <f>R85</f>
        <v>0</v>
      </c>
      <c r="S84" s="184"/>
      <c r="T84" s="186">
        <f>T85</f>
        <v>0</v>
      </c>
      <c r="AR84" s="187" t="s">
        <v>173</v>
      </c>
      <c r="AT84" s="188" t="s">
        <v>73</v>
      </c>
      <c r="AU84" s="188" t="s">
        <v>79</v>
      </c>
      <c r="AY84" s="187" t="s">
        <v>142</v>
      </c>
      <c r="BK84" s="189">
        <f>BK85</f>
        <v>0</v>
      </c>
    </row>
    <row r="85" spans="2:65" s="1" customFormat="1" ht="22.5" customHeight="1">
      <c r="B85" s="42"/>
      <c r="C85" s="193" t="s">
        <v>79</v>
      </c>
      <c r="D85" s="193" t="s">
        <v>144</v>
      </c>
      <c r="E85" s="194" t="s">
        <v>1819</v>
      </c>
      <c r="F85" s="195" t="s">
        <v>1820</v>
      </c>
      <c r="G85" s="196" t="s">
        <v>296</v>
      </c>
      <c r="H85" s="197">
        <v>1</v>
      </c>
      <c r="I85" s="198"/>
      <c r="J85" s="199">
        <f>ROUND(I85*H85,2)</f>
        <v>0</v>
      </c>
      <c r="K85" s="195" t="s">
        <v>148</v>
      </c>
      <c r="L85" s="62"/>
      <c r="M85" s="200" t="s">
        <v>23</v>
      </c>
      <c r="N85" s="201" t="s">
        <v>45</v>
      </c>
      <c r="O85" s="43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4" t="s">
        <v>1821</v>
      </c>
      <c r="AT85" s="24" t="s">
        <v>144</v>
      </c>
      <c r="AU85" s="24" t="s">
        <v>84</v>
      </c>
      <c r="AY85" s="24" t="s">
        <v>142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4" t="s">
        <v>79</v>
      </c>
      <c r="BK85" s="204">
        <f>ROUND(I85*H85,2)</f>
        <v>0</v>
      </c>
      <c r="BL85" s="24" t="s">
        <v>1821</v>
      </c>
      <c r="BM85" s="24" t="s">
        <v>1822</v>
      </c>
    </row>
    <row r="86" spans="2:63" s="10" customFormat="1" ht="29.85" customHeight="1">
      <c r="B86" s="176"/>
      <c r="C86" s="177"/>
      <c r="D86" s="190" t="s">
        <v>73</v>
      </c>
      <c r="E86" s="191" t="s">
        <v>1823</v>
      </c>
      <c r="F86" s="191" t="s">
        <v>1824</v>
      </c>
      <c r="G86" s="177"/>
      <c r="H86" s="177"/>
      <c r="I86" s="180"/>
      <c r="J86" s="192">
        <f>BK86</f>
        <v>0</v>
      </c>
      <c r="K86" s="177"/>
      <c r="L86" s="182"/>
      <c r="M86" s="183"/>
      <c r="N86" s="184"/>
      <c r="O86" s="184"/>
      <c r="P86" s="185">
        <f>P87</f>
        <v>0</v>
      </c>
      <c r="Q86" s="184"/>
      <c r="R86" s="185">
        <f>R87</f>
        <v>0</v>
      </c>
      <c r="S86" s="184"/>
      <c r="T86" s="186">
        <f>T87</f>
        <v>0</v>
      </c>
      <c r="AR86" s="187" t="s">
        <v>173</v>
      </c>
      <c r="AT86" s="188" t="s">
        <v>73</v>
      </c>
      <c r="AU86" s="188" t="s">
        <v>79</v>
      </c>
      <c r="AY86" s="187" t="s">
        <v>142</v>
      </c>
      <c r="BK86" s="189">
        <f>BK87</f>
        <v>0</v>
      </c>
    </row>
    <row r="87" spans="2:65" s="1" customFormat="1" ht="22.5" customHeight="1">
      <c r="B87" s="42"/>
      <c r="C87" s="193" t="s">
        <v>84</v>
      </c>
      <c r="D87" s="193" t="s">
        <v>144</v>
      </c>
      <c r="E87" s="194" t="s">
        <v>1825</v>
      </c>
      <c r="F87" s="195" t="s">
        <v>1824</v>
      </c>
      <c r="G87" s="196" t="s">
        <v>296</v>
      </c>
      <c r="H87" s="197">
        <v>1</v>
      </c>
      <c r="I87" s="198"/>
      <c r="J87" s="199">
        <f>ROUND(I87*H87,2)</f>
        <v>0</v>
      </c>
      <c r="K87" s="195" t="s">
        <v>148</v>
      </c>
      <c r="L87" s="62"/>
      <c r="M87" s="200" t="s">
        <v>23</v>
      </c>
      <c r="N87" s="201" t="s">
        <v>45</v>
      </c>
      <c r="O87" s="43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1821</v>
      </c>
      <c r="AT87" s="24" t="s">
        <v>144</v>
      </c>
      <c r="AU87" s="24" t="s">
        <v>84</v>
      </c>
      <c r="AY87" s="24" t="s">
        <v>142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79</v>
      </c>
      <c r="BK87" s="204">
        <f>ROUND(I87*H87,2)</f>
        <v>0</v>
      </c>
      <c r="BL87" s="24" t="s">
        <v>1821</v>
      </c>
      <c r="BM87" s="24" t="s">
        <v>1826</v>
      </c>
    </row>
    <row r="88" spans="2:63" s="10" customFormat="1" ht="29.85" customHeight="1">
      <c r="B88" s="176"/>
      <c r="C88" s="177"/>
      <c r="D88" s="190" t="s">
        <v>73</v>
      </c>
      <c r="E88" s="191" t="s">
        <v>1827</v>
      </c>
      <c r="F88" s="191" t="s">
        <v>1828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SUM(P89:P91)</f>
        <v>0</v>
      </c>
      <c r="Q88" s="184"/>
      <c r="R88" s="185">
        <f>SUM(R89:R91)</f>
        <v>0</v>
      </c>
      <c r="S88" s="184"/>
      <c r="T88" s="186">
        <f>SUM(T89:T91)</f>
        <v>0</v>
      </c>
      <c r="AR88" s="187" t="s">
        <v>173</v>
      </c>
      <c r="AT88" s="188" t="s">
        <v>73</v>
      </c>
      <c r="AU88" s="188" t="s">
        <v>79</v>
      </c>
      <c r="AY88" s="187" t="s">
        <v>142</v>
      </c>
      <c r="BK88" s="189">
        <f>SUM(BK89:BK91)</f>
        <v>0</v>
      </c>
    </row>
    <row r="89" spans="2:65" s="1" customFormat="1" ht="22.5" customHeight="1">
      <c r="B89" s="42"/>
      <c r="C89" s="193" t="s">
        <v>156</v>
      </c>
      <c r="D89" s="193" t="s">
        <v>144</v>
      </c>
      <c r="E89" s="194" t="s">
        <v>1829</v>
      </c>
      <c r="F89" s="195" t="s">
        <v>1830</v>
      </c>
      <c r="G89" s="196" t="s">
        <v>296</v>
      </c>
      <c r="H89" s="197">
        <v>1</v>
      </c>
      <c r="I89" s="198"/>
      <c r="J89" s="199">
        <f>ROUND(I89*H89,2)</f>
        <v>0</v>
      </c>
      <c r="K89" s="195" t="s">
        <v>148</v>
      </c>
      <c r="L89" s="62"/>
      <c r="M89" s="200" t="s">
        <v>23</v>
      </c>
      <c r="N89" s="201" t="s">
        <v>45</v>
      </c>
      <c r="O89" s="43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1821</v>
      </c>
      <c r="AT89" s="24" t="s">
        <v>144</v>
      </c>
      <c r="AU89" s="24" t="s">
        <v>84</v>
      </c>
      <c r="AY89" s="24" t="s">
        <v>142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79</v>
      </c>
      <c r="BK89" s="204">
        <f>ROUND(I89*H89,2)</f>
        <v>0</v>
      </c>
      <c r="BL89" s="24" t="s">
        <v>1821</v>
      </c>
      <c r="BM89" s="24" t="s">
        <v>1831</v>
      </c>
    </row>
    <row r="90" spans="2:65" s="1" customFormat="1" ht="22.5" customHeight="1">
      <c r="B90" s="42"/>
      <c r="C90" s="193" t="s">
        <v>149</v>
      </c>
      <c r="D90" s="193" t="s">
        <v>144</v>
      </c>
      <c r="E90" s="194" t="s">
        <v>1832</v>
      </c>
      <c r="F90" s="195" t="s">
        <v>1833</v>
      </c>
      <c r="G90" s="196" t="s">
        <v>296</v>
      </c>
      <c r="H90" s="197">
        <v>1</v>
      </c>
      <c r="I90" s="198"/>
      <c r="J90" s="199">
        <f>ROUND(I90*H90,2)</f>
        <v>0</v>
      </c>
      <c r="K90" s="195" t="s">
        <v>23</v>
      </c>
      <c r="L90" s="62"/>
      <c r="M90" s="200" t="s">
        <v>23</v>
      </c>
      <c r="N90" s="201" t="s">
        <v>45</v>
      </c>
      <c r="O90" s="43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1821</v>
      </c>
      <c r="AT90" s="24" t="s">
        <v>144</v>
      </c>
      <c r="AU90" s="24" t="s">
        <v>84</v>
      </c>
      <c r="AY90" s="24" t="s">
        <v>142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79</v>
      </c>
      <c r="BK90" s="204">
        <f>ROUND(I90*H90,2)</f>
        <v>0</v>
      </c>
      <c r="BL90" s="24" t="s">
        <v>1821</v>
      </c>
      <c r="BM90" s="24" t="s">
        <v>1834</v>
      </c>
    </row>
    <row r="91" spans="2:65" s="1" customFormat="1" ht="22.5" customHeight="1">
      <c r="B91" s="42"/>
      <c r="C91" s="193" t="s">
        <v>173</v>
      </c>
      <c r="D91" s="193" t="s">
        <v>144</v>
      </c>
      <c r="E91" s="194" t="s">
        <v>1835</v>
      </c>
      <c r="F91" s="195" t="s">
        <v>1836</v>
      </c>
      <c r="G91" s="196" t="s">
        <v>296</v>
      </c>
      <c r="H91" s="197">
        <v>1</v>
      </c>
      <c r="I91" s="198"/>
      <c r="J91" s="199">
        <f>ROUND(I91*H91,2)</f>
        <v>0</v>
      </c>
      <c r="K91" s="195" t="s">
        <v>148</v>
      </c>
      <c r="L91" s="62"/>
      <c r="M91" s="200" t="s">
        <v>23</v>
      </c>
      <c r="N91" s="201" t="s">
        <v>45</v>
      </c>
      <c r="O91" s="43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4" t="s">
        <v>1821</v>
      </c>
      <c r="AT91" s="24" t="s">
        <v>144</v>
      </c>
      <c r="AU91" s="24" t="s">
        <v>84</v>
      </c>
      <c r="AY91" s="24" t="s">
        <v>142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79</v>
      </c>
      <c r="BK91" s="204">
        <f>ROUND(I91*H91,2)</f>
        <v>0</v>
      </c>
      <c r="BL91" s="24" t="s">
        <v>1821</v>
      </c>
      <c r="BM91" s="24" t="s">
        <v>1837</v>
      </c>
    </row>
    <row r="92" spans="2:63" s="10" customFormat="1" ht="29.85" customHeight="1">
      <c r="B92" s="176"/>
      <c r="C92" s="177"/>
      <c r="D92" s="190" t="s">
        <v>73</v>
      </c>
      <c r="E92" s="191" t="s">
        <v>1838</v>
      </c>
      <c r="F92" s="191" t="s">
        <v>1839</v>
      </c>
      <c r="G92" s="177"/>
      <c r="H92" s="177"/>
      <c r="I92" s="180"/>
      <c r="J92" s="192">
        <f>BK92</f>
        <v>0</v>
      </c>
      <c r="K92" s="177"/>
      <c r="L92" s="182"/>
      <c r="M92" s="183"/>
      <c r="N92" s="184"/>
      <c r="O92" s="184"/>
      <c r="P92" s="185">
        <f>P93</f>
        <v>0</v>
      </c>
      <c r="Q92" s="184"/>
      <c r="R92" s="185">
        <f>R93</f>
        <v>0</v>
      </c>
      <c r="S92" s="184"/>
      <c r="T92" s="186">
        <f>T93</f>
        <v>0</v>
      </c>
      <c r="AR92" s="187" t="s">
        <v>173</v>
      </c>
      <c r="AT92" s="188" t="s">
        <v>73</v>
      </c>
      <c r="AU92" s="188" t="s">
        <v>79</v>
      </c>
      <c r="AY92" s="187" t="s">
        <v>142</v>
      </c>
      <c r="BK92" s="189">
        <f>BK93</f>
        <v>0</v>
      </c>
    </row>
    <row r="93" spans="2:65" s="1" customFormat="1" ht="22.5" customHeight="1">
      <c r="B93" s="42"/>
      <c r="C93" s="193" t="s">
        <v>179</v>
      </c>
      <c r="D93" s="193" t="s">
        <v>144</v>
      </c>
      <c r="E93" s="194" t="s">
        <v>1840</v>
      </c>
      <c r="F93" s="195" t="s">
        <v>1841</v>
      </c>
      <c r="G93" s="196" t="s">
        <v>296</v>
      </c>
      <c r="H93" s="197">
        <v>1</v>
      </c>
      <c r="I93" s="198"/>
      <c r="J93" s="199">
        <f>ROUND(I93*H93,2)</f>
        <v>0</v>
      </c>
      <c r="K93" s="195" t="s">
        <v>148</v>
      </c>
      <c r="L93" s="62"/>
      <c r="M93" s="200" t="s">
        <v>23</v>
      </c>
      <c r="N93" s="201" t="s">
        <v>45</v>
      </c>
      <c r="O93" s="43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4" t="s">
        <v>1821</v>
      </c>
      <c r="AT93" s="24" t="s">
        <v>144</v>
      </c>
      <c r="AU93" s="24" t="s">
        <v>84</v>
      </c>
      <c r="AY93" s="24" t="s">
        <v>142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79</v>
      </c>
      <c r="BK93" s="204">
        <f>ROUND(I93*H93,2)</f>
        <v>0</v>
      </c>
      <c r="BL93" s="24" t="s">
        <v>1821</v>
      </c>
      <c r="BM93" s="24" t="s">
        <v>1842</v>
      </c>
    </row>
    <row r="94" spans="2:63" s="10" customFormat="1" ht="29.85" customHeight="1">
      <c r="B94" s="176"/>
      <c r="C94" s="177"/>
      <c r="D94" s="190" t="s">
        <v>73</v>
      </c>
      <c r="E94" s="191" t="s">
        <v>1843</v>
      </c>
      <c r="F94" s="191" t="s">
        <v>1844</v>
      </c>
      <c r="G94" s="177"/>
      <c r="H94" s="177"/>
      <c r="I94" s="180"/>
      <c r="J94" s="192">
        <f>BK94</f>
        <v>0</v>
      </c>
      <c r="K94" s="177"/>
      <c r="L94" s="182"/>
      <c r="M94" s="183"/>
      <c r="N94" s="184"/>
      <c r="O94" s="184"/>
      <c r="P94" s="185">
        <f>P95</f>
        <v>0</v>
      </c>
      <c r="Q94" s="184"/>
      <c r="R94" s="185">
        <f>R95</f>
        <v>0</v>
      </c>
      <c r="S94" s="184"/>
      <c r="T94" s="186">
        <f>T95</f>
        <v>0</v>
      </c>
      <c r="AR94" s="187" t="s">
        <v>173</v>
      </c>
      <c r="AT94" s="188" t="s">
        <v>73</v>
      </c>
      <c r="AU94" s="188" t="s">
        <v>79</v>
      </c>
      <c r="AY94" s="187" t="s">
        <v>142</v>
      </c>
      <c r="BK94" s="189">
        <f>BK95</f>
        <v>0</v>
      </c>
    </row>
    <row r="95" spans="2:65" s="1" customFormat="1" ht="22.5" customHeight="1">
      <c r="B95" s="42"/>
      <c r="C95" s="193" t="s">
        <v>186</v>
      </c>
      <c r="D95" s="193" t="s">
        <v>144</v>
      </c>
      <c r="E95" s="194" t="s">
        <v>1845</v>
      </c>
      <c r="F95" s="195" t="s">
        <v>1844</v>
      </c>
      <c r="G95" s="196" t="s">
        <v>296</v>
      </c>
      <c r="H95" s="197">
        <v>1</v>
      </c>
      <c r="I95" s="198"/>
      <c r="J95" s="199">
        <f>ROUND(I95*H95,2)</f>
        <v>0</v>
      </c>
      <c r="K95" s="195" t="s">
        <v>148</v>
      </c>
      <c r="L95" s="62"/>
      <c r="M95" s="200" t="s">
        <v>23</v>
      </c>
      <c r="N95" s="276" t="s">
        <v>45</v>
      </c>
      <c r="O95" s="277"/>
      <c r="P95" s="278">
        <f>O95*H95</f>
        <v>0</v>
      </c>
      <c r="Q95" s="278">
        <v>0</v>
      </c>
      <c r="R95" s="278">
        <f>Q95*H95</f>
        <v>0</v>
      </c>
      <c r="S95" s="278">
        <v>0</v>
      </c>
      <c r="T95" s="279">
        <f>S95*H95</f>
        <v>0</v>
      </c>
      <c r="AR95" s="24" t="s">
        <v>1821</v>
      </c>
      <c r="AT95" s="24" t="s">
        <v>144</v>
      </c>
      <c r="AU95" s="24" t="s">
        <v>84</v>
      </c>
      <c r="AY95" s="24" t="s">
        <v>142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79</v>
      </c>
      <c r="BK95" s="204">
        <f>ROUND(I95*H95,2)</f>
        <v>0</v>
      </c>
      <c r="BL95" s="24" t="s">
        <v>1821</v>
      </c>
      <c r="BM95" s="24" t="s">
        <v>1846</v>
      </c>
    </row>
    <row r="96" spans="2:12" s="1" customFormat="1" ht="6.95" customHeight="1">
      <c r="B96" s="57"/>
      <c r="C96" s="58"/>
      <c r="D96" s="58"/>
      <c r="E96" s="58"/>
      <c r="F96" s="58"/>
      <c r="G96" s="58"/>
      <c r="H96" s="58"/>
      <c r="I96" s="139"/>
      <c r="J96" s="58"/>
      <c r="K96" s="58"/>
      <c r="L96" s="62"/>
    </row>
  </sheetData>
  <sheetProtection algorithmName="SHA-512" hashValue="JqoLb+ImMrr0zg4P/Pv8eo1ZEHkCdEgm7y8NTQDQzeh6rpd+NTE4x1dEbmNWvYhxTwbU9B6GLKjFicKspAfuMQ==" saltValue="/F9zzLURAALBdX63wOz8Jg==" spinCount="100000" sheet="1" objects="1" scenarios="1" formatCells="0" formatColumns="0" formatRows="0" sort="0" autoFilter="0"/>
  <autoFilter ref="C81:K95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view="pageBreakPreview" zoomScaleSheetLayoutView="100" workbookViewId="0" topLeftCell="A1"/>
  </sheetViews>
  <sheetFormatPr defaultColWidth="9.33203125" defaultRowHeight="13.5"/>
  <cols>
    <col min="1" max="1" width="8.33203125" style="280" customWidth="1"/>
    <col min="2" max="2" width="1.66796875" style="280" customWidth="1"/>
    <col min="3" max="4" width="5" style="280" customWidth="1"/>
    <col min="5" max="5" width="11.66015625" style="280" customWidth="1"/>
    <col min="6" max="6" width="9.16015625" style="280" customWidth="1"/>
    <col min="7" max="7" width="5" style="280" customWidth="1"/>
    <col min="8" max="8" width="77.83203125" style="280" customWidth="1"/>
    <col min="9" max="10" width="20" style="280" customWidth="1"/>
    <col min="11" max="11" width="1.66796875" style="280" customWidth="1"/>
  </cols>
  <sheetData>
    <row r="1" ht="37.5" customHeight="1"/>
    <row r="2" spans="2:1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5" customFormat="1" ht="45" customHeight="1">
      <c r="B3" s="284"/>
      <c r="C3" s="405" t="s">
        <v>1847</v>
      </c>
      <c r="D3" s="405"/>
      <c r="E3" s="405"/>
      <c r="F3" s="405"/>
      <c r="G3" s="405"/>
      <c r="H3" s="405"/>
      <c r="I3" s="405"/>
      <c r="J3" s="405"/>
      <c r="K3" s="285"/>
    </row>
    <row r="4" spans="2:11" ht="25.5" customHeight="1">
      <c r="B4" s="286"/>
      <c r="C4" s="406" t="s">
        <v>1848</v>
      </c>
      <c r="D4" s="406"/>
      <c r="E4" s="406"/>
      <c r="F4" s="406"/>
      <c r="G4" s="406"/>
      <c r="H4" s="406"/>
      <c r="I4" s="406"/>
      <c r="J4" s="406"/>
      <c r="K4" s="287"/>
    </row>
    <row r="5" spans="2:11" ht="5.25" customHeight="1">
      <c r="B5" s="286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6"/>
      <c r="C6" s="404" t="s">
        <v>1849</v>
      </c>
      <c r="D6" s="404"/>
      <c r="E6" s="404"/>
      <c r="F6" s="404"/>
      <c r="G6" s="404"/>
      <c r="H6" s="404"/>
      <c r="I6" s="404"/>
      <c r="J6" s="404"/>
      <c r="K6" s="287"/>
    </row>
    <row r="7" spans="2:11" ht="15" customHeight="1">
      <c r="B7" s="290"/>
      <c r="C7" s="404" t="s">
        <v>1850</v>
      </c>
      <c r="D7" s="404"/>
      <c r="E7" s="404"/>
      <c r="F7" s="404"/>
      <c r="G7" s="404"/>
      <c r="H7" s="404"/>
      <c r="I7" s="404"/>
      <c r="J7" s="404"/>
      <c r="K7" s="287"/>
    </row>
    <row r="8" spans="2:1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ht="15" customHeight="1">
      <c r="B9" s="290"/>
      <c r="C9" s="404" t="s">
        <v>1851</v>
      </c>
      <c r="D9" s="404"/>
      <c r="E9" s="404"/>
      <c r="F9" s="404"/>
      <c r="G9" s="404"/>
      <c r="H9" s="404"/>
      <c r="I9" s="404"/>
      <c r="J9" s="404"/>
      <c r="K9" s="287"/>
    </row>
    <row r="10" spans="2:11" ht="15" customHeight="1">
      <c r="B10" s="290"/>
      <c r="C10" s="289"/>
      <c r="D10" s="404" t="s">
        <v>1852</v>
      </c>
      <c r="E10" s="404"/>
      <c r="F10" s="404"/>
      <c r="G10" s="404"/>
      <c r="H10" s="404"/>
      <c r="I10" s="404"/>
      <c r="J10" s="404"/>
      <c r="K10" s="287"/>
    </row>
    <row r="11" spans="2:11" ht="15" customHeight="1">
      <c r="B11" s="290"/>
      <c r="C11" s="291"/>
      <c r="D11" s="404" t="s">
        <v>1853</v>
      </c>
      <c r="E11" s="404"/>
      <c r="F11" s="404"/>
      <c r="G11" s="404"/>
      <c r="H11" s="404"/>
      <c r="I11" s="404"/>
      <c r="J11" s="404"/>
      <c r="K11" s="287"/>
    </row>
    <row r="12" spans="2:11" ht="12.75" customHeight="1">
      <c r="B12" s="290"/>
      <c r="C12" s="291"/>
      <c r="D12" s="291"/>
      <c r="E12" s="291"/>
      <c r="F12" s="291"/>
      <c r="G12" s="291"/>
      <c r="H12" s="291"/>
      <c r="I12" s="291"/>
      <c r="J12" s="291"/>
      <c r="K12" s="287"/>
    </row>
    <row r="13" spans="2:11" ht="15" customHeight="1">
      <c r="B13" s="290"/>
      <c r="C13" s="291"/>
      <c r="D13" s="404" t="s">
        <v>1854</v>
      </c>
      <c r="E13" s="404"/>
      <c r="F13" s="404"/>
      <c r="G13" s="404"/>
      <c r="H13" s="404"/>
      <c r="I13" s="404"/>
      <c r="J13" s="404"/>
      <c r="K13" s="287"/>
    </row>
    <row r="14" spans="2:11" ht="15" customHeight="1">
      <c r="B14" s="290"/>
      <c r="C14" s="291"/>
      <c r="D14" s="404" t="s">
        <v>1855</v>
      </c>
      <c r="E14" s="404"/>
      <c r="F14" s="404"/>
      <c r="G14" s="404"/>
      <c r="H14" s="404"/>
      <c r="I14" s="404"/>
      <c r="J14" s="404"/>
      <c r="K14" s="287"/>
    </row>
    <row r="15" spans="2:11" ht="15" customHeight="1">
      <c r="B15" s="290"/>
      <c r="C15" s="291"/>
      <c r="D15" s="404" t="s">
        <v>1856</v>
      </c>
      <c r="E15" s="404"/>
      <c r="F15" s="404"/>
      <c r="G15" s="404"/>
      <c r="H15" s="404"/>
      <c r="I15" s="404"/>
      <c r="J15" s="404"/>
      <c r="K15" s="287"/>
    </row>
    <row r="16" spans="2:11" ht="15" customHeight="1">
      <c r="B16" s="290"/>
      <c r="C16" s="291"/>
      <c r="D16" s="291"/>
      <c r="E16" s="292" t="s">
        <v>78</v>
      </c>
      <c r="F16" s="404" t="s">
        <v>1857</v>
      </c>
      <c r="G16" s="404"/>
      <c r="H16" s="404"/>
      <c r="I16" s="404"/>
      <c r="J16" s="404"/>
      <c r="K16" s="287"/>
    </row>
    <row r="17" spans="2:11" ht="15" customHeight="1">
      <c r="B17" s="290"/>
      <c r="C17" s="291"/>
      <c r="D17" s="291"/>
      <c r="E17" s="292" t="s">
        <v>1858</v>
      </c>
      <c r="F17" s="404" t="s">
        <v>1859</v>
      </c>
      <c r="G17" s="404"/>
      <c r="H17" s="404"/>
      <c r="I17" s="404"/>
      <c r="J17" s="404"/>
      <c r="K17" s="287"/>
    </row>
    <row r="18" spans="2:11" ht="15" customHeight="1">
      <c r="B18" s="290"/>
      <c r="C18" s="291"/>
      <c r="D18" s="291"/>
      <c r="E18" s="292" t="s">
        <v>1860</v>
      </c>
      <c r="F18" s="404" t="s">
        <v>1861</v>
      </c>
      <c r="G18" s="404"/>
      <c r="H18" s="404"/>
      <c r="I18" s="404"/>
      <c r="J18" s="404"/>
      <c r="K18" s="287"/>
    </row>
    <row r="19" spans="2:11" ht="15" customHeight="1">
      <c r="B19" s="290"/>
      <c r="C19" s="291"/>
      <c r="D19" s="291"/>
      <c r="E19" s="292" t="s">
        <v>1862</v>
      </c>
      <c r="F19" s="404" t="s">
        <v>1863</v>
      </c>
      <c r="G19" s="404"/>
      <c r="H19" s="404"/>
      <c r="I19" s="404"/>
      <c r="J19" s="404"/>
      <c r="K19" s="287"/>
    </row>
    <row r="20" spans="2:11" ht="15" customHeight="1">
      <c r="B20" s="290"/>
      <c r="C20" s="291"/>
      <c r="D20" s="291"/>
      <c r="E20" s="292" t="s">
        <v>1864</v>
      </c>
      <c r="F20" s="404" t="s">
        <v>1865</v>
      </c>
      <c r="G20" s="404"/>
      <c r="H20" s="404"/>
      <c r="I20" s="404"/>
      <c r="J20" s="404"/>
      <c r="K20" s="287"/>
    </row>
    <row r="21" spans="2:11" ht="15" customHeight="1">
      <c r="B21" s="290"/>
      <c r="C21" s="291"/>
      <c r="D21" s="291"/>
      <c r="E21" s="292" t="s">
        <v>1866</v>
      </c>
      <c r="F21" s="404" t="s">
        <v>1867</v>
      </c>
      <c r="G21" s="404"/>
      <c r="H21" s="404"/>
      <c r="I21" s="404"/>
      <c r="J21" s="404"/>
      <c r="K21" s="287"/>
    </row>
    <row r="22" spans="2:11" ht="12.75" customHeight="1">
      <c r="B22" s="290"/>
      <c r="C22" s="291"/>
      <c r="D22" s="291"/>
      <c r="E22" s="291"/>
      <c r="F22" s="291"/>
      <c r="G22" s="291"/>
      <c r="H22" s="291"/>
      <c r="I22" s="291"/>
      <c r="J22" s="291"/>
      <c r="K22" s="287"/>
    </row>
    <row r="23" spans="2:11" ht="15" customHeight="1">
      <c r="B23" s="290"/>
      <c r="C23" s="404" t="s">
        <v>1868</v>
      </c>
      <c r="D23" s="404"/>
      <c r="E23" s="404"/>
      <c r="F23" s="404"/>
      <c r="G23" s="404"/>
      <c r="H23" s="404"/>
      <c r="I23" s="404"/>
      <c r="J23" s="404"/>
      <c r="K23" s="287"/>
    </row>
    <row r="24" spans="2:11" ht="15" customHeight="1">
      <c r="B24" s="290"/>
      <c r="C24" s="404" t="s">
        <v>1869</v>
      </c>
      <c r="D24" s="404"/>
      <c r="E24" s="404"/>
      <c r="F24" s="404"/>
      <c r="G24" s="404"/>
      <c r="H24" s="404"/>
      <c r="I24" s="404"/>
      <c r="J24" s="404"/>
      <c r="K24" s="287"/>
    </row>
    <row r="25" spans="2:11" ht="15" customHeight="1">
      <c r="B25" s="290"/>
      <c r="C25" s="289"/>
      <c r="D25" s="404" t="s">
        <v>1870</v>
      </c>
      <c r="E25" s="404"/>
      <c r="F25" s="404"/>
      <c r="G25" s="404"/>
      <c r="H25" s="404"/>
      <c r="I25" s="404"/>
      <c r="J25" s="404"/>
      <c r="K25" s="287"/>
    </row>
    <row r="26" spans="2:11" ht="15" customHeight="1">
      <c r="B26" s="290"/>
      <c r="C26" s="291"/>
      <c r="D26" s="404" t="s">
        <v>1871</v>
      </c>
      <c r="E26" s="404"/>
      <c r="F26" s="404"/>
      <c r="G26" s="404"/>
      <c r="H26" s="404"/>
      <c r="I26" s="404"/>
      <c r="J26" s="404"/>
      <c r="K26" s="287"/>
    </row>
    <row r="27" spans="2:11" ht="12.75" customHeight="1">
      <c r="B27" s="290"/>
      <c r="C27" s="291"/>
      <c r="D27" s="291"/>
      <c r="E27" s="291"/>
      <c r="F27" s="291"/>
      <c r="G27" s="291"/>
      <c r="H27" s="291"/>
      <c r="I27" s="291"/>
      <c r="J27" s="291"/>
      <c r="K27" s="287"/>
    </row>
    <row r="28" spans="2:11" ht="15" customHeight="1">
      <c r="B28" s="290"/>
      <c r="C28" s="291"/>
      <c r="D28" s="404" t="s">
        <v>1872</v>
      </c>
      <c r="E28" s="404"/>
      <c r="F28" s="404"/>
      <c r="G28" s="404"/>
      <c r="H28" s="404"/>
      <c r="I28" s="404"/>
      <c r="J28" s="404"/>
      <c r="K28" s="287"/>
    </row>
    <row r="29" spans="2:11" ht="15" customHeight="1">
      <c r="B29" s="290"/>
      <c r="C29" s="291"/>
      <c r="D29" s="404" t="s">
        <v>1873</v>
      </c>
      <c r="E29" s="404"/>
      <c r="F29" s="404"/>
      <c r="G29" s="404"/>
      <c r="H29" s="404"/>
      <c r="I29" s="404"/>
      <c r="J29" s="404"/>
      <c r="K29" s="287"/>
    </row>
    <row r="30" spans="2:11" ht="12.75" customHeight="1">
      <c r="B30" s="290"/>
      <c r="C30" s="291"/>
      <c r="D30" s="291"/>
      <c r="E30" s="291"/>
      <c r="F30" s="291"/>
      <c r="G30" s="291"/>
      <c r="H30" s="291"/>
      <c r="I30" s="291"/>
      <c r="J30" s="291"/>
      <c r="K30" s="287"/>
    </row>
    <row r="31" spans="2:11" ht="15" customHeight="1">
      <c r="B31" s="290"/>
      <c r="C31" s="291"/>
      <c r="D31" s="404" t="s">
        <v>1874</v>
      </c>
      <c r="E31" s="404"/>
      <c r="F31" s="404"/>
      <c r="G31" s="404"/>
      <c r="H31" s="404"/>
      <c r="I31" s="404"/>
      <c r="J31" s="404"/>
      <c r="K31" s="287"/>
    </row>
    <row r="32" spans="2:11" ht="15" customHeight="1">
      <c r="B32" s="290"/>
      <c r="C32" s="291"/>
      <c r="D32" s="404" t="s">
        <v>1875</v>
      </c>
      <c r="E32" s="404"/>
      <c r="F32" s="404"/>
      <c r="G32" s="404"/>
      <c r="H32" s="404"/>
      <c r="I32" s="404"/>
      <c r="J32" s="404"/>
      <c r="K32" s="287"/>
    </row>
    <row r="33" spans="2:11" ht="15" customHeight="1">
      <c r="B33" s="290"/>
      <c r="C33" s="291"/>
      <c r="D33" s="404" t="s">
        <v>1876</v>
      </c>
      <c r="E33" s="404"/>
      <c r="F33" s="404"/>
      <c r="G33" s="404"/>
      <c r="H33" s="404"/>
      <c r="I33" s="404"/>
      <c r="J33" s="404"/>
      <c r="K33" s="287"/>
    </row>
    <row r="34" spans="2:11" ht="15" customHeight="1">
      <c r="B34" s="290"/>
      <c r="C34" s="291"/>
      <c r="D34" s="289"/>
      <c r="E34" s="293" t="s">
        <v>127</v>
      </c>
      <c r="F34" s="289"/>
      <c r="G34" s="404" t="s">
        <v>1877</v>
      </c>
      <c r="H34" s="404"/>
      <c r="I34" s="404"/>
      <c r="J34" s="404"/>
      <c r="K34" s="287"/>
    </row>
    <row r="35" spans="2:11" ht="30.75" customHeight="1">
      <c r="B35" s="290"/>
      <c r="C35" s="291"/>
      <c r="D35" s="289"/>
      <c r="E35" s="293" t="s">
        <v>1878</v>
      </c>
      <c r="F35" s="289"/>
      <c r="G35" s="404" t="s">
        <v>1879</v>
      </c>
      <c r="H35" s="404"/>
      <c r="I35" s="404"/>
      <c r="J35" s="404"/>
      <c r="K35" s="287"/>
    </row>
    <row r="36" spans="2:11" ht="15" customHeight="1">
      <c r="B36" s="290"/>
      <c r="C36" s="291"/>
      <c r="D36" s="289"/>
      <c r="E36" s="293" t="s">
        <v>55</v>
      </c>
      <c r="F36" s="289"/>
      <c r="G36" s="404" t="s">
        <v>1880</v>
      </c>
      <c r="H36" s="404"/>
      <c r="I36" s="404"/>
      <c r="J36" s="404"/>
      <c r="K36" s="287"/>
    </row>
    <row r="37" spans="2:11" ht="15" customHeight="1">
      <c r="B37" s="290"/>
      <c r="C37" s="291"/>
      <c r="D37" s="289"/>
      <c r="E37" s="293" t="s">
        <v>128</v>
      </c>
      <c r="F37" s="289"/>
      <c r="G37" s="404" t="s">
        <v>1881</v>
      </c>
      <c r="H37" s="404"/>
      <c r="I37" s="404"/>
      <c r="J37" s="404"/>
      <c r="K37" s="287"/>
    </row>
    <row r="38" spans="2:11" ht="15" customHeight="1">
      <c r="B38" s="290"/>
      <c r="C38" s="291"/>
      <c r="D38" s="289"/>
      <c r="E38" s="293" t="s">
        <v>129</v>
      </c>
      <c r="F38" s="289"/>
      <c r="G38" s="404" t="s">
        <v>1882</v>
      </c>
      <c r="H38" s="404"/>
      <c r="I38" s="404"/>
      <c r="J38" s="404"/>
      <c r="K38" s="287"/>
    </row>
    <row r="39" spans="2:11" ht="15" customHeight="1">
      <c r="B39" s="290"/>
      <c r="C39" s="291"/>
      <c r="D39" s="289"/>
      <c r="E39" s="293" t="s">
        <v>130</v>
      </c>
      <c r="F39" s="289"/>
      <c r="G39" s="404" t="s">
        <v>1883</v>
      </c>
      <c r="H39" s="404"/>
      <c r="I39" s="404"/>
      <c r="J39" s="404"/>
      <c r="K39" s="287"/>
    </row>
    <row r="40" spans="2:11" ht="15" customHeight="1">
      <c r="B40" s="290"/>
      <c r="C40" s="291"/>
      <c r="D40" s="289"/>
      <c r="E40" s="293" t="s">
        <v>1884</v>
      </c>
      <c r="F40" s="289"/>
      <c r="G40" s="404" t="s">
        <v>1885</v>
      </c>
      <c r="H40" s="404"/>
      <c r="I40" s="404"/>
      <c r="J40" s="404"/>
      <c r="K40" s="287"/>
    </row>
    <row r="41" spans="2:11" ht="15" customHeight="1">
      <c r="B41" s="290"/>
      <c r="C41" s="291"/>
      <c r="D41" s="289"/>
      <c r="E41" s="293"/>
      <c r="F41" s="289"/>
      <c r="G41" s="404" t="s">
        <v>1886</v>
      </c>
      <c r="H41" s="404"/>
      <c r="I41" s="404"/>
      <c r="J41" s="404"/>
      <c r="K41" s="287"/>
    </row>
    <row r="42" spans="2:11" ht="15" customHeight="1">
      <c r="B42" s="290"/>
      <c r="C42" s="291"/>
      <c r="D42" s="289"/>
      <c r="E42" s="293" t="s">
        <v>1887</v>
      </c>
      <c r="F42" s="289"/>
      <c r="G42" s="404" t="s">
        <v>1888</v>
      </c>
      <c r="H42" s="404"/>
      <c r="I42" s="404"/>
      <c r="J42" s="404"/>
      <c r="K42" s="287"/>
    </row>
    <row r="43" spans="2:11" ht="15" customHeight="1">
      <c r="B43" s="290"/>
      <c r="C43" s="291"/>
      <c r="D43" s="289"/>
      <c r="E43" s="293" t="s">
        <v>132</v>
      </c>
      <c r="F43" s="289"/>
      <c r="G43" s="404" t="s">
        <v>1889</v>
      </c>
      <c r="H43" s="404"/>
      <c r="I43" s="404"/>
      <c r="J43" s="404"/>
      <c r="K43" s="287"/>
    </row>
    <row r="44" spans="2:11" ht="12.75" customHeight="1">
      <c r="B44" s="290"/>
      <c r="C44" s="291"/>
      <c r="D44" s="289"/>
      <c r="E44" s="289"/>
      <c r="F44" s="289"/>
      <c r="G44" s="289"/>
      <c r="H44" s="289"/>
      <c r="I44" s="289"/>
      <c r="J44" s="289"/>
      <c r="K44" s="287"/>
    </row>
    <row r="45" spans="2:11" ht="15" customHeight="1">
      <c r="B45" s="290"/>
      <c r="C45" s="291"/>
      <c r="D45" s="404" t="s">
        <v>1890</v>
      </c>
      <c r="E45" s="404"/>
      <c r="F45" s="404"/>
      <c r="G45" s="404"/>
      <c r="H45" s="404"/>
      <c r="I45" s="404"/>
      <c r="J45" s="404"/>
      <c r="K45" s="287"/>
    </row>
    <row r="46" spans="2:11" ht="15" customHeight="1">
      <c r="B46" s="290"/>
      <c r="C46" s="291"/>
      <c r="D46" s="291"/>
      <c r="E46" s="404" t="s">
        <v>1891</v>
      </c>
      <c r="F46" s="404"/>
      <c r="G46" s="404"/>
      <c r="H46" s="404"/>
      <c r="I46" s="404"/>
      <c r="J46" s="404"/>
      <c r="K46" s="287"/>
    </row>
    <row r="47" spans="2:11" ht="15" customHeight="1">
      <c r="B47" s="290"/>
      <c r="C47" s="291"/>
      <c r="D47" s="291"/>
      <c r="E47" s="404" t="s">
        <v>1892</v>
      </c>
      <c r="F47" s="404"/>
      <c r="G47" s="404"/>
      <c r="H47" s="404"/>
      <c r="I47" s="404"/>
      <c r="J47" s="404"/>
      <c r="K47" s="287"/>
    </row>
    <row r="48" spans="2:11" ht="15" customHeight="1">
      <c r="B48" s="290"/>
      <c r="C48" s="291"/>
      <c r="D48" s="291"/>
      <c r="E48" s="404" t="s">
        <v>1893</v>
      </c>
      <c r="F48" s="404"/>
      <c r="G48" s="404"/>
      <c r="H48" s="404"/>
      <c r="I48" s="404"/>
      <c r="J48" s="404"/>
      <c r="K48" s="287"/>
    </row>
    <row r="49" spans="2:11" ht="15" customHeight="1">
      <c r="B49" s="290"/>
      <c r="C49" s="291"/>
      <c r="D49" s="404" t="s">
        <v>1894</v>
      </c>
      <c r="E49" s="404"/>
      <c r="F49" s="404"/>
      <c r="G49" s="404"/>
      <c r="H49" s="404"/>
      <c r="I49" s="404"/>
      <c r="J49" s="404"/>
      <c r="K49" s="287"/>
    </row>
    <row r="50" spans="2:11" ht="25.5" customHeight="1">
      <c r="B50" s="286"/>
      <c r="C50" s="406" t="s">
        <v>1895</v>
      </c>
      <c r="D50" s="406"/>
      <c r="E50" s="406"/>
      <c r="F50" s="406"/>
      <c r="G50" s="406"/>
      <c r="H50" s="406"/>
      <c r="I50" s="406"/>
      <c r="J50" s="406"/>
      <c r="K50" s="287"/>
    </row>
    <row r="51" spans="2:11" ht="5.25" customHeight="1">
      <c r="B51" s="286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6"/>
      <c r="C52" s="404" t="s">
        <v>1896</v>
      </c>
      <c r="D52" s="404"/>
      <c r="E52" s="404"/>
      <c r="F52" s="404"/>
      <c r="G52" s="404"/>
      <c r="H52" s="404"/>
      <c r="I52" s="404"/>
      <c r="J52" s="404"/>
      <c r="K52" s="287"/>
    </row>
    <row r="53" spans="2:11" ht="15" customHeight="1">
      <c r="B53" s="286"/>
      <c r="C53" s="404" t="s">
        <v>1897</v>
      </c>
      <c r="D53" s="404"/>
      <c r="E53" s="404"/>
      <c r="F53" s="404"/>
      <c r="G53" s="404"/>
      <c r="H53" s="404"/>
      <c r="I53" s="404"/>
      <c r="J53" s="404"/>
      <c r="K53" s="287"/>
    </row>
    <row r="54" spans="2:11" ht="12.75" customHeight="1">
      <c r="B54" s="286"/>
      <c r="C54" s="289"/>
      <c r="D54" s="289"/>
      <c r="E54" s="289"/>
      <c r="F54" s="289"/>
      <c r="G54" s="289"/>
      <c r="H54" s="289"/>
      <c r="I54" s="289"/>
      <c r="J54" s="289"/>
      <c r="K54" s="287"/>
    </row>
    <row r="55" spans="2:11" ht="15" customHeight="1">
      <c r="B55" s="286"/>
      <c r="C55" s="404" t="s">
        <v>1898</v>
      </c>
      <c r="D55" s="404"/>
      <c r="E55" s="404"/>
      <c r="F55" s="404"/>
      <c r="G55" s="404"/>
      <c r="H55" s="404"/>
      <c r="I55" s="404"/>
      <c r="J55" s="404"/>
      <c r="K55" s="287"/>
    </row>
    <row r="56" spans="2:11" ht="15" customHeight="1">
      <c r="B56" s="286"/>
      <c r="C56" s="291"/>
      <c r="D56" s="404" t="s">
        <v>1899</v>
      </c>
      <c r="E56" s="404"/>
      <c r="F56" s="404"/>
      <c r="G56" s="404"/>
      <c r="H56" s="404"/>
      <c r="I56" s="404"/>
      <c r="J56" s="404"/>
      <c r="K56" s="287"/>
    </row>
    <row r="57" spans="2:11" ht="15" customHeight="1">
      <c r="B57" s="286"/>
      <c r="C57" s="291"/>
      <c r="D57" s="404" t="s">
        <v>1900</v>
      </c>
      <c r="E57" s="404"/>
      <c r="F57" s="404"/>
      <c r="G57" s="404"/>
      <c r="H57" s="404"/>
      <c r="I57" s="404"/>
      <c r="J57" s="404"/>
      <c r="K57" s="287"/>
    </row>
    <row r="58" spans="2:11" ht="15" customHeight="1">
      <c r="B58" s="286"/>
      <c r="C58" s="291"/>
      <c r="D58" s="404" t="s">
        <v>1901</v>
      </c>
      <c r="E58" s="404"/>
      <c r="F58" s="404"/>
      <c r="G58" s="404"/>
      <c r="H58" s="404"/>
      <c r="I58" s="404"/>
      <c r="J58" s="404"/>
      <c r="K58" s="287"/>
    </row>
    <row r="59" spans="2:11" ht="15" customHeight="1">
      <c r="B59" s="286"/>
      <c r="C59" s="291"/>
      <c r="D59" s="404" t="s">
        <v>1902</v>
      </c>
      <c r="E59" s="404"/>
      <c r="F59" s="404"/>
      <c r="G59" s="404"/>
      <c r="H59" s="404"/>
      <c r="I59" s="404"/>
      <c r="J59" s="404"/>
      <c r="K59" s="287"/>
    </row>
    <row r="60" spans="2:11" ht="15" customHeight="1">
      <c r="B60" s="286"/>
      <c r="C60" s="291"/>
      <c r="D60" s="408" t="s">
        <v>1903</v>
      </c>
      <c r="E60" s="408"/>
      <c r="F60" s="408"/>
      <c r="G60" s="408"/>
      <c r="H60" s="408"/>
      <c r="I60" s="408"/>
      <c r="J60" s="408"/>
      <c r="K60" s="287"/>
    </row>
    <row r="61" spans="2:11" ht="15" customHeight="1">
      <c r="B61" s="286"/>
      <c r="C61" s="291"/>
      <c r="D61" s="404" t="s">
        <v>1904</v>
      </c>
      <c r="E61" s="404"/>
      <c r="F61" s="404"/>
      <c r="G61" s="404"/>
      <c r="H61" s="404"/>
      <c r="I61" s="404"/>
      <c r="J61" s="404"/>
      <c r="K61" s="287"/>
    </row>
    <row r="62" spans="2:11" ht="12.75" customHeight="1">
      <c r="B62" s="286"/>
      <c r="C62" s="291"/>
      <c r="D62" s="291"/>
      <c r="E62" s="294"/>
      <c r="F62" s="291"/>
      <c r="G62" s="291"/>
      <c r="H62" s="291"/>
      <c r="I62" s="291"/>
      <c r="J62" s="291"/>
      <c r="K62" s="287"/>
    </row>
    <row r="63" spans="2:11" ht="15" customHeight="1">
      <c r="B63" s="286"/>
      <c r="C63" s="291"/>
      <c r="D63" s="404" t="s">
        <v>1905</v>
      </c>
      <c r="E63" s="404"/>
      <c r="F63" s="404"/>
      <c r="G63" s="404"/>
      <c r="H63" s="404"/>
      <c r="I63" s="404"/>
      <c r="J63" s="404"/>
      <c r="K63" s="287"/>
    </row>
    <row r="64" spans="2:11" ht="15" customHeight="1">
      <c r="B64" s="286"/>
      <c r="C64" s="291"/>
      <c r="D64" s="408" t="s">
        <v>1906</v>
      </c>
      <c r="E64" s="408"/>
      <c r="F64" s="408"/>
      <c r="G64" s="408"/>
      <c r="H64" s="408"/>
      <c r="I64" s="408"/>
      <c r="J64" s="408"/>
      <c r="K64" s="287"/>
    </row>
    <row r="65" spans="2:11" ht="15" customHeight="1">
      <c r="B65" s="286"/>
      <c r="C65" s="291"/>
      <c r="D65" s="404" t="s">
        <v>1907</v>
      </c>
      <c r="E65" s="404"/>
      <c r="F65" s="404"/>
      <c r="G65" s="404"/>
      <c r="H65" s="404"/>
      <c r="I65" s="404"/>
      <c r="J65" s="404"/>
      <c r="K65" s="287"/>
    </row>
    <row r="66" spans="2:11" ht="15" customHeight="1">
      <c r="B66" s="286"/>
      <c r="C66" s="291"/>
      <c r="D66" s="404" t="s">
        <v>1908</v>
      </c>
      <c r="E66" s="404"/>
      <c r="F66" s="404"/>
      <c r="G66" s="404"/>
      <c r="H66" s="404"/>
      <c r="I66" s="404"/>
      <c r="J66" s="404"/>
      <c r="K66" s="287"/>
    </row>
    <row r="67" spans="2:11" ht="15" customHeight="1">
      <c r="B67" s="286"/>
      <c r="C67" s="291"/>
      <c r="D67" s="404" t="s">
        <v>1909</v>
      </c>
      <c r="E67" s="404"/>
      <c r="F67" s="404"/>
      <c r="G67" s="404"/>
      <c r="H67" s="404"/>
      <c r="I67" s="404"/>
      <c r="J67" s="404"/>
      <c r="K67" s="287"/>
    </row>
    <row r="68" spans="2:11" ht="15" customHeight="1">
      <c r="B68" s="286"/>
      <c r="C68" s="291"/>
      <c r="D68" s="404" t="s">
        <v>1910</v>
      </c>
      <c r="E68" s="404"/>
      <c r="F68" s="404"/>
      <c r="G68" s="404"/>
      <c r="H68" s="404"/>
      <c r="I68" s="404"/>
      <c r="J68" s="404"/>
      <c r="K68" s="287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409" t="s">
        <v>89</v>
      </c>
      <c r="D73" s="409"/>
      <c r="E73" s="409"/>
      <c r="F73" s="409"/>
      <c r="G73" s="409"/>
      <c r="H73" s="409"/>
      <c r="I73" s="409"/>
      <c r="J73" s="409"/>
      <c r="K73" s="304"/>
    </row>
    <row r="74" spans="2:11" ht="17.25" customHeight="1">
      <c r="B74" s="303"/>
      <c r="C74" s="305" t="s">
        <v>1911</v>
      </c>
      <c r="D74" s="305"/>
      <c r="E74" s="305"/>
      <c r="F74" s="305" t="s">
        <v>1912</v>
      </c>
      <c r="G74" s="306"/>
      <c r="H74" s="305" t="s">
        <v>128</v>
      </c>
      <c r="I74" s="305" t="s">
        <v>59</v>
      </c>
      <c r="J74" s="305" t="s">
        <v>1913</v>
      </c>
      <c r="K74" s="304"/>
    </row>
    <row r="75" spans="2:11" ht="17.25" customHeight="1">
      <c r="B75" s="303"/>
      <c r="C75" s="307" t="s">
        <v>1914</v>
      </c>
      <c r="D75" s="307"/>
      <c r="E75" s="307"/>
      <c r="F75" s="308" t="s">
        <v>1915</v>
      </c>
      <c r="G75" s="309"/>
      <c r="H75" s="307"/>
      <c r="I75" s="307"/>
      <c r="J75" s="307" t="s">
        <v>1916</v>
      </c>
      <c r="K75" s="304"/>
    </row>
    <row r="76" spans="2:11" ht="5.25" customHeight="1">
      <c r="B76" s="303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3"/>
      <c r="C77" s="293" t="s">
        <v>55</v>
      </c>
      <c r="D77" s="310"/>
      <c r="E77" s="310"/>
      <c r="F77" s="312" t="s">
        <v>1917</v>
      </c>
      <c r="G77" s="311"/>
      <c r="H77" s="293" t="s">
        <v>1918</v>
      </c>
      <c r="I77" s="293" t="s">
        <v>1919</v>
      </c>
      <c r="J77" s="293">
        <v>20</v>
      </c>
      <c r="K77" s="304"/>
    </row>
    <row r="78" spans="2:11" ht="15" customHeight="1">
      <c r="B78" s="303"/>
      <c r="C78" s="293" t="s">
        <v>1920</v>
      </c>
      <c r="D78" s="293"/>
      <c r="E78" s="293"/>
      <c r="F78" s="312" t="s">
        <v>1917</v>
      </c>
      <c r="G78" s="311"/>
      <c r="H78" s="293" t="s">
        <v>1921</v>
      </c>
      <c r="I78" s="293" t="s">
        <v>1919</v>
      </c>
      <c r="J78" s="293">
        <v>120</v>
      </c>
      <c r="K78" s="304"/>
    </row>
    <row r="79" spans="2:11" ht="15" customHeight="1">
      <c r="B79" s="313"/>
      <c r="C79" s="293" t="s">
        <v>1922</v>
      </c>
      <c r="D79" s="293"/>
      <c r="E79" s="293"/>
      <c r="F79" s="312" t="s">
        <v>1923</v>
      </c>
      <c r="G79" s="311"/>
      <c r="H79" s="293" t="s">
        <v>1924</v>
      </c>
      <c r="I79" s="293" t="s">
        <v>1919</v>
      </c>
      <c r="J79" s="293">
        <v>50</v>
      </c>
      <c r="K79" s="304"/>
    </row>
    <row r="80" spans="2:11" ht="15" customHeight="1">
      <c r="B80" s="313"/>
      <c r="C80" s="293" t="s">
        <v>1925</v>
      </c>
      <c r="D80" s="293"/>
      <c r="E80" s="293"/>
      <c r="F80" s="312" t="s">
        <v>1917</v>
      </c>
      <c r="G80" s="311"/>
      <c r="H80" s="293" t="s">
        <v>1926</v>
      </c>
      <c r="I80" s="293" t="s">
        <v>1927</v>
      </c>
      <c r="J80" s="293"/>
      <c r="K80" s="304"/>
    </row>
    <row r="81" spans="2:11" ht="15" customHeight="1">
      <c r="B81" s="313"/>
      <c r="C81" s="314" t="s">
        <v>1928</v>
      </c>
      <c r="D81" s="314"/>
      <c r="E81" s="314"/>
      <c r="F81" s="315" t="s">
        <v>1923</v>
      </c>
      <c r="G81" s="314"/>
      <c r="H81" s="314" t="s">
        <v>1929</v>
      </c>
      <c r="I81" s="314" t="s">
        <v>1919</v>
      </c>
      <c r="J81" s="314">
        <v>15</v>
      </c>
      <c r="K81" s="304"/>
    </row>
    <row r="82" spans="2:11" ht="15" customHeight="1">
      <c r="B82" s="313"/>
      <c r="C82" s="314" t="s">
        <v>1930</v>
      </c>
      <c r="D82" s="314"/>
      <c r="E82" s="314"/>
      <c r="F82" s="315" t="s">
        <v>1923</v>
      </c>
      <c r="G82" s="314"/>
      <c r="H82" s="314" t="s">
        <v>1931</v>
      </c>
      <c r="I82" s="314" t="s">
        <v>1919</v>
      </c>
      <c r="J82" s="314">
        <v>15</v>
      </c>
      <c r="K82" s="304"/>
    </row>
    <row r="83" spans="2:11" ht="15" customHeight="1">
      <c r="B83" s="313"/>
      <c r="C83" s="314" t="s">
        <v>1932</v>
      </c>
      <c r="D83" s="314"/>
      <c r="E83" s="314"/>
      <c r="F83" s="315" t="s">
        <v>1923</v>
      </c>
      <c r="G83" s="314"/>
      <c r="H83" s="314" t="s">
        <v>1933</v>
      </c>
      <c r="I83" s="314" t="s">
        <v>1919</v>
      </c>
      <c r="J83" s="314">
        <v>20</v>
      </c>
      <c r="K83" s="304"/>
    </row>
    <row r="84" spans="2:11" ht="15" customHeight="1">
      <c r="B84" s="313"/>
      <c r="C84" s="314" t="s">
        <v>1934</v>
      </c>
      <c r="D84" s="314"/>
      <c r="E84" s="314"/>
      <c r="F84" s="315" t="s">
        <v>1923</v>
      </c>
      <c r="G84" s="314"/>
      <c r="H84" s="314" t="s">
        <v>1935</v>
      </c>
      <c r="I84" s="314" t="s">
        <v>1919</v>
      </c>
      <c r="J84" s="314">
        <v>20</v>
      </c>
      <c r="K84" s="304"/>
    </row>
    <row r="85" spans="2:11" ht="15" customHeight="1">
      <c r="B85" s="313"/>
      <c r="C85" s="293" t="s">
        <v>1936</v>
      </c>
      <c r="D85" s="293"/>
      <c r="E85" s="293"/>
      <c r="F85" s="312" t="s">
        <v>1923</v>
      </c>
      <c r="G85" s="311"/>
      <c r="H85" s="293" t="s">
        <v>1937</v>
      </c>
      <c r="I85" s="293" t="s">
        <v>1919</v>
      </c>
      <c r="J85" s="293">
        <v>50</v>
      </c>
      <c r="K85" s="304"/>
    </row>
    <row r="86" spans="2:11" ht="15" customHeight="1">
      <c r="B86" s="313"/>
      <c r="C86" s="293" t="s">
        <v>1938</v>
      </c>
      <c r="D86" s="293"/>
      <c r="E86" s="293"/>
      <c r="F86" s="312" t="s">
        <v>1923</v>
      </c>
      <c r="G86" s="311"/>
      <c r="H86" s="293" t="s">
        <v>1939</v>
      </c>
      <c r="I86" s="293" t="s">
        <v>1919</v>
      </c>
      <c r="J86" s="293">
        <v>20</v>
      </c>
      <c r="K86" s="304"/>
    </row>
    <row r="87" spans="2:11" ht="15" customHeight="1">
      <c r="B87" s="313"/>
      <c r="C87" s="293" t="s">
        <v>1940</v>
      </c>
      <c r="D87" s="293"/>
      <c r="E87" s="293"/>
      <c r="F87" s="312" t="s">
        <v>1923</v>
      </c>
      <c r="G87" s="311"/>
      <c r="H87" s="293" t="s">
        <v>1941</v>
      </c>
      <c r="I87" s="293" t="s">
        <v>1919</v>
      </c>
      <c r="J87" s="293">
        <v>20</v>
      </c>
      <c r="K87" s="304"/>
    </row>
    <row r="88" spans="2:11" ht="15" customHeight="1">
      <c r="B88" s="313"/>
      <c r="C88" s="293" t="s">
        <v>1942</v>
      </c>
      <c r="D88" s="293"/>
      <c r="E88" s="293"/>
      <c r="F88" s="312" t="s">
        <v>1923</v>
      </c>
      <c r="G88" s="311"/>
      <c r="H88" s="293" t="s">
        <v>1943</v>
      </c>
      <c r="I88" s="293" t="s">
        <v>1919</v>
      </c>
      <c r="J88" s="293">
        <v>50</v>
      </c>
      <c r="K88" s="304"/>
    </row>
    <row r="89" spans="2:11" ht="15" customHeight="1">
      <c r="B89" s="313"/>
      <c r="C89" s="293" t="s">
        <v>1944</v>
      </c>
      <c r="D89" s="293"/>
      <c r="E89" s="293"/>
      <c r="F89" s="312" t="s">
        <v>1923</v>
      </c>
      <c r="G89" s="311"/>
      <c r="H89" s="293" t="s">
        <v>1944</v>
      </c>
      <c r="I89" s="293" t="s">
        <v>1919</v>
      </c>
      <c r="J89" s="293">
        <v>50</v>
      </c>
      <c r="K89" s="304"/>
    </row>
    <row r="90" spans="2:11" ht="15" customHeight="1">
      <c r="B90" s="313"/>
      <c r="C90" s="293" t="s">
        <v>133</v>
      </c>
      <c r="D90" s="293"/>
      <c r="E90" s="293"/>
      <c r="F90" s="312" t="s">
        <v>1923</v>
      </c>
      <c r="G90" s="311"/>
      <c r="H90" s="293" t="s">
        <v>1945</v>
      </c>
      <c r="I90" s="293" t="s">
        <v>1919</v>
      </c>
      <c r="J90" s="293">
        <v>255</v>
      </c>
      <c r="K90" s="304"/>
    </row>
    <row r="91" spans="2:11" ht="15" customHeight="1">
      <c r="B91" s="313"/>
      <c r="C91" s="293" t="s">
        <v>1946</v>
      </c>
      <c r="D91" s="293"/>
      <c r="E91" s="293"/>
      <c r="F91" s="312" t="s">
        <v>1917</v>
      </c>
      <c r="G91" s="311"/>
      <c r="H91" s="293" t="s">
        <v>1947</v>
      </c>
      <c r="I91" s="293" t="s">
        <v>1948</v>
      </c>
      <c r="J91" s="293"/>
      <c r="K91" s="304"/>
    </row>
    <row r="92" spans="2:11" ht="15" customHeight="1">
      <c r="B92" s="313"/>
      <c r="C92" s="293" t="s">
        <v>1949</v>
      </c>
      <c r="D92" s="293"/>
      <c r="E92" s="293"/>
      <c r="F92" s="312" t="s">
        <v>1917</v>
      </c>
      <c r="G92" s="311"/>
      <c r="H92" s="293" t="s">
        <v>1950</v>
      </c>
      <c r="I92" s="293" t="s">
        <v>1951</v>
      </c>
      <c r="J92" s="293"/>
      <c r="K92" s="304"/>
    </row>
    <row r="93" spans="2:11" ht="15" customHeight="1">
      <c r="B93" s="313"/>
      <c r="C93" s="293" t="s">
        <v>1952</v>
      </c>
      <c r="D93" s="293"/>
      <c r="E93" s="293"/>
      <c r="F93" s="312" t="s">
        <v>1917</v>
      </c>
      <c r="G93" s="311"/>
      <c r="H93" s="293" t="s">
        <v>1952</v>
      </c>
      <c r="I93" s="293" t="s">
        <v>1951</v>
      </c>
      <c r="J93" s="293"/>
      <c r="K93" s="304"/>
    </row>
    <row r="94" spans="2:11" ht="15" customHeight="1">
      <c r="B94" s="313"/>
      <c r="C94" s="293" t="s">
        <v>40</v>
      </c>
      <c r="D94" s="293"/>
      <c r="E94" s="293"/>
      <c r="F94" s="312" t="s">
        <v>1917</v>
      </c>
      <c r="G94" s="311"/>
      <c r="H94" s="293" t="s">
        <v>1953</v>
      </c>
      <c r="I94" s="293" t="s">
        <v>1951</v>
      </c>
      <c r="J94" s="293"/>
      <c r="K94" s="304"/>
    </row>
    <row r="95" spans="2:11" ht="15" customHeight="1">
      <c r="B95" s="313"/>
      <c r="C95" s="293" t="s">
        <v>50</v>
      </c>
      <c r="D95" s="293"/>
      <c r="E95" s="293"/>
      <c r="F95" s="312" t="s">
        <v>1917</v>
      </c>
      <c r="G95" s="311"/>
      <c r="H95" s="293" t="s">
        <v>1954</v>
      </c>
      <c r="I95" s="293" t="s">
        <v>1951</v>
      </c>
      <c r="J95" s="293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409" t="s">
        <v>1955</v>
      </c>
      <c r="D100" s="409"/>
      <c r="E100" s="409"/>
      <c r="F100" s="409"/>
      <c r="G100" s="409"/>
      <c r="H100" s="409"/>
      <c r="I100" s="409"/>
      <c r="J100" s="409"/>
      <c r="K100" s="304"/>
    </row>
    <row r="101" spans="2:11" ht="17.25" customHeight="1">
      <c r="B101" s="303"/>
      <c r="C101" s="305" t="s">
        <v>1911</v>
      </c>
      <c r="D101" s="305"/>
      <c r="E101" s="305"/>
      <c r="F101" s="305" t="s">
        <v>1912</v>
      </c>
      <c r="G101" s="306"/>
      <c r="H101" s="305" t="s">
        <v>128</v>
      </c>
      <c r="I101" s="305" t="s">
        <v>59</v>
      </c>
      <c r="J101" s="305" t="s">
        <v>1913</v>
      </c>
      <c r="K101" s="304"/>
    </row>
    <row r="102" spans="2:11" ht="17.25" customHeight="1">
      <c r="B102" s="303"/>
      <c r="C102" s="307" t="s">
        <v>1914</v>
      </c>
      <c r="D102" s="307"/>
      <c r="E102" s="307"/>
      <c r="F102" s="308" t="s">
        <v>1915</v>
      </c>
      <c r="G102" s="309"/>
      <c r="H102" s="307"/>
      <c r="I102" s="307"/>
      <c r="J102" s="307" t="s">
        <v>1916</v>
      </c>
      <c r="K102" s="304"/>
    </row>
    <row r="103" spans="2:11" ht="5.25" customHeight="1">
      <c r="B103" s="303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3"/>
      <c r="C104" s="293" t="s">
        <v>55</v>
      </c>
      <c r="D104" s="310"/>
      <c r="E104" s="310"/>
      <c r="F104" s="312" t="s">
        <v>1917</v>
      </c>
      <c r="G104" s="321"/>
      <c r="H104" s="293" t="s">
        <v>1956</v>
      </c>
      <c r="I104" s="293" t="s">
        <v>1919</v>
      </c>
      <c r="J104" s="293">
        <v>20</v>
      </c>
      <c r="K104" s="304"/>
    </row>
    <row r="105" spans="2:11" ht="15" customHeight="1">
      <c r="B105" s="303"/>
      <c r="C105" s="293" t="s">
        <v>1920</v>
      </c>
      <c r="D105" s="293"/>
      <c r="E105" s="293"/>
      <c r="F105" s="312" t="s">
        <v>1917</v>
      </c>
      <c r="G105" s="293"/>
      <c r="H105" s="293" t="s">
        <v>1956</v>
      </c>
      <c r="I105" s="293" t="s">
        <v>1919</v>
      </c>
      <c r="J105" s="293">
        <v>120</v>
      </c>
      <c r="K105" s="304"/>
    </row>
    <row r="106" spans="2:11" ht="15" customHeight="1">
      <c r="B106" s="313"/>
      <c r="C106" s="293" t="s">
        <v>1922</v>
      </c>
      <c r="D106" s="293"/>
      <c r="E106" s="293"/>
      <c r="F106" s="312" t="s">
        <v>1923</v>
      </c>
      <c r="G106" s="293"/>
      <c r="H106" s="293" t="s">
        <v>1956</v>
      </c>
      <c r="I106" s="293" t="s">
        <v>1919</v>
      </c>
      <c r="J106" s="293">
        <v>50</v>
      </c>
      <c r="K106" s="304"/>
    </row>
    <row r="107" spans="2:11" ht="15" customHeight="1">
      <c r="B107" s="313"/>
      <c r="C107" s="293" t="s">
        <v>1925</v>
      </c>
      <c r="D107" s="293"/>
      <c r="E107" s="293"/>
      <c r="F107" s="312" t="s">
        <v>1917</v>
      </c>
      <c r="G107" s="293"/>
      <c r="H107" s="293" t="s">
        <v>1956</v>
      </c>
      <c r="I107" s="293" t="s">
        <v>1927</v>
      </c>
      <c r="J107" s="293"/>
      <c r="K107" s="304"/>
    </row>
    <row r="108" spans="2:11" ht="15" customHeight="1">
      <c r="B108" s="313"/>
      <c r="C108" s="293" t="s">
        <v>1936</v>
      </c>
      <c r="D108" s="293"/>
      <c r="E108" s="293"/>
      <c r="F108" s="312" t="s">
        <v>1923</v>
      </c>
      <c r="G108" s="293"/>
      <c r="H108" s="293" t="s">
        <v>1956</v>
      </c>
      <c r="I108" s="293" t="s">
        <v>1919</v>
      </c>
      <c r="J108" s="293">
        <v>50</v>
      </c>
      <c r="K108" s="304"/>
    </row>
    <row r="109" spans="2:11" ht="15" customHeight="1">
      <c r="B109" s="313"/>
      <c r="C109" s="293" t="s">
        <v>1944</v>
      </c>
      <c r="D109" s="293"/>
      <c r="E109" s="293"/>
      <c r="F109" s="312" t="s">
        <v>1923</v>
      </c>
      <c r="G109" s="293"/>
      <c r="H109" s="293" t="s">
        <v>1956</v>
      </c>
      <c r="I109" s="293" t="s">
        <v>1919</v>
      </c>
      <c r="J109" s="293">
        <v>50</v>
      </c>
      <c r="K109" s="304"/>
    </row>
    <row r="110" spans="2:11" ht="15" customHeight="1">
      <c r="B110" s="313"/>
      <c r="C110" s="293" t="s">
        <v>1942</v>
      </c>
      <c r="D110" s="293"/>
      <c r="E110" s="293"/>
      <c r="F110" s="312" t="s">
        <v>1923</v>
      </c>
      <c r="G110" s="293"/>
      <c r="H110" s="293" t="s">
        <v>1956</v>
      </c>
      <c r="I110" s="293" t="s">
        <v>1919</v>
      </c>
      <c r="J110" s="293">
        <v>50</v>
      </c>
      <c r="K110" s="304"/>
    </row>
    <row r="111" spans="2:11" ht="15" customHeight="1">
      <c r="B111" s="313"/>
      <c r="C111" s="293" t="s">
        <v>55</v>
      </c>
      <c r="D111" s="293"/>
      <c r="E111" s="293"/>
      <c r="F111" s="312" t="s">
        <v>1917</v>
      </c>
      <c r="G111" s="293"/>
      <c r="H111" s="293" t="s">
        <v>1957</v>
      </c>
      <c r="I111" s="293" t="s">
        <v>1919</v>
      </c>
      <c r="J111" s="293">
        <v>20</v>
      </c>
      <c r="K111" s="304"/>
    </row>
    <row r="112" spans="2:11" ht="15" customHeight="1">
      <c r="B112" s="313"/>
      <c r="C112" s="293" t="s">
        <v>1958</v>
      </c>
      <c r="D112" s="293"/>
      <c r="E112" s="293"/>
      <c r="F112" s="312" t="s">
        <v>1917</v>
      </c>
      <c r="G112" s="293"/>
      <c r="H112" s="293" t="s">
        <v>1959</v>
      </c>
      <c r="I112" s="293" t="s">
        <v>1919</v>
      </c>
      <c r="J112" s="293">
        <v>120</v>
      </c>
      <c r="K112" s="304"/>
    </row>
    <row r="113" spans="2:11" ht="15" customHeight="1">
      <c r="B113" s="313"/>
      <c r="C113" s="293" t="s">
        <v>40</v>
      </c>
      <c r="D113" s="293"/>
      <c r="E113" s="293"/>
      <c r="F113" s="312" t="s">
        <v>1917</v>
      </c>
      <c r="G113" s="293"/>
      <c r="H113" s="293" t="s">
        <v>1960</v>
      </c>
      <c r="I113" s="293" t="s">
        <v>1951</v>
      </c>
      <c r="J113" s="293"/>
      <c r="K113" s="304"/>
    </row>
    <row r="114" spans="2:11" ht="15" customHeight="1">
      <c r="B114" s="313"/>
      <c r="C114" s="293" t="s">
        <v>50</v>
      </c>
      <c r="D114" s="293"/>
      <c r="E114" s="293"/>
      <c r="F114" s="312" t="s">
        <v>1917</v>
      </c>
      <c r="G114" s="293"/>
      <c r="H114" s="293" t="s">
        <v>1961</v>
      </c>
      <c r="I114" s="293" t="s">
        <v>1951</v>
      </c>
      <c r="J114" s="293"/>
      <c r="K114" s="304"/>
    </row>
    <row r="115" spans="2:11" ht="15" customHeight="1">
      <c r="B115" s="313"/>
      <c r="C115" s="293" t="s">
        <v>59</v>
      </c>
      <c r="D115" s="293"/>
      <c r="E115" s="293"/>
      <c r="F115" s="312" t="s">
        <v>1917</v>
      </c>
      <c r="G115" s="293"/>
      <c r="H115" s="293" t="s">
        <v>1962</v>
      </c>
      <c r="I115" s="293" t="s">
        <v>1963</v>
      </c>
      <c r="J115" s="293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323"/>
      <c r="C117" s="289"/>
      <c r="D117" s="289"/>
      <c r="E117" s="289"/>
      <c r="F117" s="324"/>
      <c r="G117" s="289"/>
      <c r="H117" s="289"/>
      <c r="I117" s="289"/>
      <c r="J117" s="289"/>
      <c r="K117" s="323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spans="2:11" ht="45" customHeight="1">
      <c r="B120" s="328"/>
      <c r="C120" s="405" t="s">
        <v>1964</v>
      </c>
      <c r="D120" s="405"/>
      <c r="E120" s="405"/>
      <c r="F120" s="405"/>
      <c r="G120" s="405"/>
      <c r="H120" s="405"/>
      <c r="I120" s="405"/>
      <c r="J120" s="405"/>
      <c r="K120" s="329"/>
    </row>
    <row r="121" spans="2:11" ht="17.25" customHeight="1">
      <c r="B121" s="330"/>
      <c r="C121" s="305" t="s">
        <v>1911</v>
      </c>
      <c r="D121" s="305"/>
      <c r="E121" s="305"/>
      <c r="F121" s="305" t="s">
        <v>1912</v>
      </c>
      <c r="G121" s="306"/>
      <c r="H121" s="305" t="s">
        <v>128</v>
      </c>
      <c r="I121" s="305" t="s">
        <v>59</v>
      </c>
      <c r="J121" s="305" t="s">
        <v>1913</v>
      </c>
      <c r="K121" s="331"/>
    </row>
    <row r="122" spans="2:11" ht="17.25" customHeight="1">
      <c r="B122" s="330"/>
      <c r="C122" s="307" t="s">
        <v>1914</v>
      </c>
      <c r="D122" s="307"/>
      <c r="E122" s="307"/>
      <c r="F122" s="308" t="s">
        <v>1915</v>
      </c>
      <c r="G122" s="309"/>
      <c r="H122" s="307"/>
      <c r="I122" s="307"/>
      <c r="J122" s="307" t="s">
        <v>1916</v>
      </c>
      <c r="K122" s="331"/>
    </row>
    <row r="123" spans="2:11" ht="5.25" customHeight="1">
      <c r="B123" s="332"/>
      <c r="C123" s="310"/>
      <c r="D123" s="310"/>
      <c r="E123" s="310"/>
      <c r="F123" s="310"/>
      <c r="G123" s="293"/>
      <c r="H123" s="310"/>
      <c r="I123" s="310"/>
      <c r="J123" s="310"/>
      <c r="K123" s="333"/>
    </row>
    <row r="124" spans="2:11" ht="15" customHeight="1">
      <c r="B124" s="332"/>
      <c r="C124" s="293" t="s">
        <v>1920</v>
      </c>
      <c r="D124" s="310"/>
      <c r="E124" s="310"/>
      <c r="F124" s="312" t="s">
        <v>1917</v>
      </c>
      <c r="G124" s="293"/>
      <c r="H124" s="293" t="s">
        <v>1956</v>
      </c>
      <c r="I124" s="293" t="s">
        <v>1919</v>
      </c>
      <c r="J124" s="293">
        <v>120</v>
      </c>
      <c r="K124" s="334"/>
    </row>
    <row r="125" spans="2:11" ht="15" customHeight="1">
      <c r="B125" s="332"/>
      <c r="C125" s="293" t="s">
        <v>1965</v>
      </c>
      <c r="D125" s="293"/>
      <c r="E125" s="293"/>
      <c r="F125" s="312" t="s">
        <v>1917</v>
      </c>
      <c r="G125" s="293"/>
      <c r="H125" s="293" t="s">
        <v>1966</v>
      </c>
      <c r="I125" s="293" t="s">
        <v>1919</v>
      </c>
      <c r="J125" s="293" t="s">
        <v>1967</v>
      </c>
      <c r="K125" s="334"/>
    </row>
    <row r="126" spans="2:11" ht="15" customHeight="1">
      <c r="B126" s="332"/>
      <c r="C126" s="293" t="s">
        <v>1866</v>
      </c>
      <c r="D126" s="293"/>
      <c r="E126" s="293"/>
      <c r="F126" s="312" t="s">
        <v>1917</v>
      </c>
      <c r="G126" s="293"/>
      <c r="H126" s="293" t="s">
        <v>1968</v>
      </c>
      <c r="I126" s="293" t="s">
        <v>1919</v>
      </c>
      <c r="J126" s="293" t="s">
        <v>1967</v>
      </c>
      <c r="K126" s="334"/>
    </row>
    <row r="127" spans="2:11" ht="15" customHeight="1">
      <c r="B127" s="332"/>
      <c r="C127" s="293" t="s">
        <v>1928</v>
      </c>
      <c r="D127" s="293"/>
      <c r="E127" s="293"/>
      <c r="F127" s="312" t="s">
        <v>1923</v>
      </c>
      <c r="G127" s="293"/>
      <c r="H127" s="293" t="s">
        <v>1929</v>
      </c>
      <c r="I127" s="293" t="s">
        <v>1919</v>
      </c>
      <c r="J127" s="293">
        <v>15</v>
      </c>
      <c r="K127" s="334"/>
    </row>
    <row r="128" spans="2:11" ht="15" customHeight="1">
      <c r="B128" s="332"/>
      <c r="C128" s="314" t="s">
        <v>1930</v>
      </c>
      <c r="D128" s="314"/>
      <c r="E128" s="314"/>
      <c r="F128" s="315" t="s">
        <v>1923</v>
      </c>
      <c r="G128" s="314"/>
      <c r="H128" s="314" t="s">
        <v>1931</v>
      </c>
      <c r="I128" s="314" t="s">
        <v>1919</v>
      </c>
      <c r="J128" s="314">
        <v>15</v>
      </c>
      <c r="K128" s="334"/>
    </row>
    <row r="129" spans="2:11" ht="15" customHeight="1">
      <c r="B129" s="332"/>
      <c r="C129" s="314" t="s">
        <v>1932</v>
      </c>
      <c r="D129" s="314"/>
      <c r="E129" s="314"/>
      <c r="F129" s="315" t="s">
        <v>1923</v>
      </c>
      <c r="G129" s="314"/>
      <c r="H129" s="314" t="s">
        <v>1933</v>
      </c>
      <c r="I129" s="314" t="s">
        <v>1919</v>
      </c>
      <c r="J129" s="314">
        <v>20</v>
      </c>
      <c r="K129" s="334"/>
    </row>
    <row r="130" spans="2:11" ht="15" customHeight="1">
      <c r="B130" s="332"/>
      <c r="C130" s="314" t="s">
        <v>1934</v>
      </c>
      <c r="D130" s="314"/>
      <c r="E130" s="314"/>
      <c r="F130" s="315" t="s">
        <v>1923</v>
      </c>
      <c r="G130" s="314"/>
      <c r="H130" s="314" t="s">
        <v>1935</v>
      </c>
      <c r="I130" s="314" t="s">
        <v>1919</v>
      </c>
      <c r="J130" s="314">
        <v>20</v>
      </c>
      <c r="K130" s="334"/>
    </row>
    <row r="131" spans="2:11" ht="15" customHeight="1">
      <c r="B131" s="332"/>
      <c r="C131" s="293" t="s">
        <v>1922</v>
      </c>
      <c r="D131" s="293"/>
      <c r="E131" s="293"/>
      <c r="F131" s="312" t="s">
        <v>1923</v>
      </c>
      <c r="G131" s="293"/>
      <c r="H131" s="293" t="s">
        <v>1956</v>
      </c>
      <c r="I131" s="293" t="s">
        <v>1919</v>
      </c>
      <c r="J131" s="293">
        <v>50</v>
      </c>
      <c r="K131" s="334"/>
    </row>
    <row r="132" spans="2:11" ht="15" customHeight="1">
      <c r="B132" s="332"/>
      <c r="C132" s="293" t="s">
        <v>1936</v>
      </c>
      <c r="D132" s="293"/>
      <c r="E132" s="293"/>
      <c r="F132" s="312" t="s">
        <v>1923</v>
      </c>
      <c r="G132" s="293"/>
      <c r="H132" s="293" t="s">
        <v>1956</v>
      </c>
      <c r="I132" s="293" t="s">
        <v>1919</v>
      </c>
      <c r="J132" s="293">
        <v>50</v>
      </c>
      <c r="K132" s="334"/>
    </row>
    <row r="133" spans="2:11" ht="15" customHeight="1">
      <c r="B133" s="332"/>
      <c r="C133" s="293" t="s">
        <v>1942</v>
      </c>
      <c r="D133" s="293"/>
      <c r="E133" s="293"/>
      <c r="F133" s="312" t="s">
        <v>1923</v>
      </c>
      <c r="G133" s="293"/>
      <c r="H133" s="293" t="s">
        <v>1956</v>
      </c>
      <c r="I133" s="293" t="s">
        <v>1919</v>
      </c>
      <c r="J133" s="293">
        <v>50</v>
      </c>
      <c r="K133" s="334"/>
    </row>
    <row r="134" spans="2:11" ht="15" customHeight="1">
      <c r="B134" s="332"/>
      <c r="C134" s="293" t="s">
        <v>1944</v>
      </c>
      <c r="D134" s="293"/>
      <c r="E134" s="293"/>
      <c r="F134" s="312" t="s">
        <v>1923</v>
      </c>
      <c r="G134" s="293"/>
      <c r="H134" s="293" t="s">
        <v>1956</v>
      </c>
      <c r="I134" s="293" t="s">
        <v>1919</v>
      </c>
      <c r="J134" s="293">
        <v>50</v>
      </c>
      <c r="K134" s="334"/>
    </row>
    <row r="135" spans="2:11" ht="15" customHeight="1">
      <c r="B135" s="332"/>
      <c r="C135" s="293" t="s">
        <v>133</v>
      </c>
      <c r="D135" s="293"/>
      <c r="E135" s="293"/>
      <c r="F135" s="312" t="s">
        <v>1923</v>
      </c>
      <c r="G135" s="293"/>
      <c r="H135" s="293" t="s">
        <v>1969</v>
      </c>
      <c r="I135" s="293" t="s">
        <v>1919</v>
      </c>
      <c r="J135" s="293">
        <v>255</v>
      </c>
      <c r="K135" s="334"/>
    </row>
    <row r="136" spans="2:11" ht="15" customHeight="1">
      <c r="B136" s="332"/>
      <c r="C136" s="293" t="s">
        <v>1946</v>
      </c>
      <c r="D136" s="293"/>
      <c r="E136" s="293"/>
      <c r="F136" s="312" t="s">
        <v>1917</v>
      </c>
      <c r="G136" s="293"/>
      <c r="H136" s="293" t="s">
        <v>1970</v>
      </c>
      <c r="I136" s="293" t="s">
        <v>1948</v>
      </c>
      <c r="J136" s="293"/>
      <c r="K136" s="334"/>
    </row>
    <row r="137" spans="2:11" ht="15" customHeight="1">
      <c r="B137" s="332"/>
      <c r="C137" s="293" t="s">
        <v>1949</v>
      </c>
      <c r="D137" s="293"/>
      <c r="E137" s="293"/>
      <c r="F137" s="312" t="s">
        <v>1917</v>
      </c>
      <c r="G137" s="293"/>
      <c r="H137" s="293" t="s">
        <v>1971</v>
      </c>
      <c r="I137" s="293" t="s">
        <v>1951</v>
      </c>
      <c r="J137" s="293"/>
      <c r="K137" s="334"/>
    </row>
    <row r="138" spans="2:11" ht="15" customHeight="1">
      <c r="B138" s="332"/>
      <c r="C138" s="293" t="s">
        <v>1952</v>
      </c>
      <c r="D138" s="293"/>
      <c r="E138" s="293"/>
      <c r="F138" s="312" t="s">
        <v>1917</v>
      </c>
      <c r="G138" s="293"/>
      <c r="H138" s="293" t="s">
        <v>1952</v>
      </c>
      <c r="I138" s="293" t="s">
        <v>1951</v>
      </c>
      <c r="J138" s="293"/>
      <c r="K138" s="334"/>
    </row>
    <row r="139" spans="2:11" ht="15" customHeight="1">
      <c r="B139" s="332"/>
      <c r="C139" s="293" t="s">
        <v>40</v>
      </c>
      <c r="D139" s="293"/>
      <c r="E139" s="293"/>
      <c r="F139" s="312" t="s">
        <v>1917</v>
      </c>
      <c r="G139" s="293"/>
      <c r="H139" s="293" t="s">
        <v>1972</v>
      </c>
      <c r="I139" s="293" t="s">
        <v>1951</v>
      </c>
      <c r="J139" s="293"/>
      <c r="K139" s="334"/>
    </row>
    <row r="140" spans="2:11" ht="15" customHeight="1">
      <c r="B140" s="332"/>
      <c r="C140" s="293" t="s">
        <v>1973</v>
      </c>
      <c r="D140" s="293"/>
      <c r="E140" s="293"/>
      <c r="F140" s="312" t="s">
        <v>1917</v>
      </c>
      <c r="G140" s="293"/>
      <c r="H140" s="293" t="s">
        <v>1974</v>
      </c>
      <c r="I140" s="293" t="s">
        <v>1951</v>
      </c>
      <c r="J140" s="293"/>
      <c r="K140" s="334"/>
    </row>
    <row r="141" spans="2:1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spans="2:11" ht="18.75" customHeight="1">
      <c r="B142" s="289"/>
      <c r="C142" s="289"/>
      <c r="D142" s="289"/>
      <c r="E142" s="289"/>
      <c r="F142" s="324"/>
      <c r="G142" s="289"/>
      <c r="H142" s="289"/>
      <c r="I142" s="289"/>
      <c r="J142" s="289"/>
      <c r="K142" s="289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409" t="s">
        <v>1975</v>
      </c>
      <c r="D145" s="409"/>
      <c r="E145" s="409"/>
      <c r="F145" s="409"/>
      <c r="G145" s="409"/>
      <c r="H145" s="409"/>
      <c r="I145" s="409"/>
      <c r="J145" s="409"/>
      <c r="K145" s="304"/>
    </row>
    <row r="146" spans="2:11" ht="17.25" customHeight="1">
      <c r="B146" s="303"/>
      <c r="C146" s="305" t="s">
        <v>1911</v>
      </c>
      <c r="D146" s="305"/>
      <c r="E146" s="305"/>
      <c r="F146" s="305" t="s">
        <v>1912</v>
      </c>
      <c r="G146" s="306"/>
      <c r="H146" s="305" t="s">
        <v>128</v>
      </c>
      <c r="I146" s="305" t="s">
        <v>59</v>
      </c>
      <c r="J146" s="305" t="s">
        <v>1913</v>
      </c>
      <c r="K146" s="304"/>
    </row>
    <row r="147" spans="2:11" ht="17.25" customHeight="1">
      <c r="B147" s="303"/>
      <c r="C147" s="307" t="s">
        <v>1914</v>
      </c>
      <c r="D147" s="307"/>
      <c r="E147" s="307"/>
      <c r="F147" s="308" t="s">
        <v>1915</v>
      </c>
      <c r="G147" s="309"/>
      <c r="H147" s="307"/>
      <c r="I147" s="307"/>
      <c r="J147" s="307" t="s">
        <v>1916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spans="2:11" ht="15" customHeight="1">
      <c r="B149" s="313"/>
      <c r="C149" s="338" t="s">
        <v>1920</v>
      </c>
      <c r="D149" s="293"/>
      <c r="E149" s="293"/>
      <c r="F149" s="339" t="s">
        <v>1917</v>
      </c>
      <c r="G149" s="293"/>
      <c r="H149" s="338" t="s">
        <v>1956</v>
      </c>
      <c r="I149" s="338" t="s">
        <v>1919</v>
      </c>
      <c r="J149" s="338">
        <v>120</v>
      </c>
      <c r="K149" s="334"/>
    </row>
    <row r="150" spans="2:11" ht="15" customHeight="1">
      <c r="B150" s="313"/>
      <c r="C150" s="338" t="s">
        <v>1965</v>
      </c>
      <c r="D150" s="293"/>
      <c r="E150" s="293"/>
      <c r="F150" s="339" t="s">
        <v>1917</v>
      </c>
      <c r="G150" s="293"/>
      <c r="H150" s="338" t="s">
        <v>1976</v>
      </c>
      <c r="I150" s="338" t="s">
        <v>1919</v>
      </c>
      <c r="J150" s="338" t="s">
        <v>1967</v>
      </c>
      <c r="K150" s="334"/>
    </row>
    <row r="151" spans="2:11" ht="15" customHeight="1">
      <c r="B151" s="313"/>
      <c r="C151" s="338" t="s">
        <v>1866</v>
      </c>
      <c r="D151" s="293"/>
      <c r="E151" s="293"/>
      <c r="F151" s="339" t="s">
        <v>1917</v>
      </c>
      <c r="G151" s="293"/>
      <c r="H151" s="338" t="s">
        <v>1977</v>
      </c>
      <c r="I151" s="338" t="s">
        <v>1919</v>
      </c>
      <c r="J151" s="338" t="s">
        <v>1967</v>
      </c>
      <c r="K151" s="334"/>
    </row>
    <row r="152" spans="2:11" ht="15" customHeight="1">
      <c r="B152" s="313"/>
      <c r="C152" s="338" t="s">
        <v>1922</v>
      </c>
      <c r="D152" s="293"/>
      <c r="E152" s="293"/>
      <c r="F152" s="339" t="s">
        <v>1923</v>
      </c>
      <c r="G152" s="293"/>
      <c r="H152" s="338" t="s">
        <v>1956</v>
      </c>
      <c r="I152" s="338" t="s">
        <v>1919</v>
      </c>
      <c r="J152" s="338">
        <v>50</v>
      </c>
      <c r="K152" s="334"/>
    </row>
    <row r="153" spans="2:11" ht="15" customHeight="1">
      <c r="B153" s="313"/>
      <c r="C153" s="338" t="s">
        <v>1925</v>
      </c>
      <c r="D153" s="293"/>
      <c r="E153" s="293"/>
      <c r="F153" s="339" t="s">
        <v>1917</v>
      </c>
      <c r="G153" s="293"/>
      <c r="H153" s="338" t="s">
        <v>1956</v>
      </c>
      <c r="I153" s="338" t="s">
        <v>1927</v>
      </c>
      <c r="J153" s="338"/>
      <c r="K153" s="334"/>
    </row>
    <row r="154" spans="2:11" ht="15" customHeight="1">
      <c r="B154" s="313"/>
      <c r="C154" s="338" t="s">
        <v>1936</v>
      </c>
      <c r="D154" s="293"/>
      <c r="E154" s="293"/>
      <c r="F154" s="339" t="s">
        <v>1923</v>
      </c>
      <c r="G154" s="293"/>
      <c r="H154" s="338" t="s">
        <v>1956</v>
      </c>
      <c r="I154" s="338" t="s">
        <v>1919</v>
      </c>
      <c r="J154" s="338">
        <v>50</v>
      </c>
      <c r="K154" s="334"/>
    </row>
    <row r="155" spans="2:11" ht="15" customHeight="1">
      <c r="B155" s="313"/>
      <c r="C155" s="338" t="s">
        <v>1944</v>
      </c>
      <c r="D155" s="293"/>
      <c r="E155" s="293"/>
      <c r="F155" s="339" t="s">
        <v>1923</v>
      </c>
      <c r="G155" s="293"/>
      <c r="H155" s="338" t="s">
        <v>1956</v>
      </c>
      <c r="I155" s="338" t="s">
        <v>1919</v>
      </c>
      <c r="J155" s="338">
        <v>50</v>
      </c>
      <c r="K155" s="334"/>
    </row>
    <row r="156" spans="2:11" ht="15" customHeight="1">
      <c r="B156" s="313"/>
      <c r="C156" s="338" t="s">
        <v>1942</v>
      </c>
      <c r="D156" s="293"/>
      <c r="E156" s="293"/>
      <c r="F156" s="339" t="s">
        <v>1923</v>
      </c>
      <c r="G156" s="293"/>
      <c r="H156" s="338" t="s">
        <v>1956</v>
      </c>
      <c r="I156" s="338" t="s">
        <v>1919</v>
      </c>
      <c r="J156" s="338">
        <v>50</v>
      </c>
      <c r="K156" s="334"/>
    </row>
    <row r="157" spans="2:11" ht="15" customHeight="1">
      <c r="B157" s="313"/>
      <c r="C157" s="338" t="s">
        <v>92</v>
      </c>
      <c r="D157" s="293"/>
      <c r="E157" s="293"/>
      <c r="F157" s="339" t="s">
        <v>1917</v>
      </c>
      <c r="G157" s="293"/>
      <c r="H157" s="338" t="s">
        <v>1978</v>
      </c>
      <c r="I157" s="338" t="s">
        <v>1919</v>
      </c>
      <c r="J157" s="338" t="s">
        <v>1979</v>
      </c>
      <c r="K157" s="334"/>
    </row>
    <row r="158" spans="2:11" ht="15" customHeight="1">
      <c r="B158" s="313"/>
      <c r="C158" s="338" t="s">
        <v>1980</v>
      </c>
      <c r="D158" s="293"/>
      <c r="E158" s="293"/>
      <c r="F158" s="339" t="s">
        <v>1917</v>
      </c>
      <c r="G158" s="293"/>
      <c r="H158" s="338" t="s">
        <v>1981</v>
      </c>
      <c r="I158" s="338" t="s">
        <v>1951</v>
      </c>
      <c r="J158" s="338"/>
      <c r="K158" s="334"/>
    </row>
    <row r="159" spans="2:11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spans="2:11" ht="18.75" customHeight="1">
      <c r="B160" s="289"/>
      <c r="C160" s="293"/>
      <c r="D160" s="293"/>
      <c r="E160" s="293"/>
      <c r="F160" s="312"/>
      <c r="G160" s="293"/>
      <c r="H160" s="293"/>
      <c r="I160" s="293"/>
      <c r="J160" s="293"/>
      <c r="K160" s="289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spans="2:11" ht="45" customHeight="1">
      <c r="B163" s="284"/>
      <c r="C163" s="405" t="s">
        <v>1982</v>
      </c>
      <c r="D163" s="405"/>
      <c r="E163" s="405"/>
      <c r="F163" s="405"/>
      <c r="G163" s="405"/>
      <c r="H163" s="405"/>
      <c r="I163" s="405"/>
      <c r="J163" s="405"/>
      <c r="K163" s="285"/>
    </row>
    <row r="164" spans="2:11" ht="17.25" customHeight="1">
      <c r="B164" s="284"/>
      <c r="C164" s="305" t="s">
        <v>1911</v>
      </c>
      <c r="D164" s="305"/>
      <c r="E164" s="305"/>
      <c r="F164" s="305" t="s">
        <v>1912</v>
      </c>
      <c r="G164" s="342"/>
      <c r="H164" s="343" t="s">
        <v>128</v>
      </c>
      <c r="I164" s="343" t="s">
        <v>59</v>
      </c>
      <c r="J164" s="305" t="s">
        <v>1913</v>
      </c>
      <c r="K164" s="285"/>
    </row>
    <row r="165" spans="2:11" ht="17.25" customHeight="1">
      <c r="B165" s="286"/>
      <c r="C165" s="307" t="s">
        <v>1914</v>
      </c>
      <c r="D165" s="307"/>
      <c r="E165" s="307"/>
      <c r="F165" s="308" t="s">
        <v>1915</v>
      </c>
      <c r="G165" s="344"/>
      <c r="H165" s="345"/>
      <c r="I165" s="345"/>
      <c r="J165" s="307" t="s">
        <v>1916</v>
      </c>
      <c r="K165" s="287"/>
    </row>
    <row r="166" spans="2:11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4"/>
    </row>
    <row r="167" spans="2:11" ht="15" customHeight="1">
      <c r="B167" s="313"/>
      <c r="C167" s="293" t="s">
        <v>1920</v>
      </c>
      <c r="D167" s="293"/>
      <c r="E167" s="293"/>
      <c r="F167" s="312" t="s">
        <v>1917</v>
      </c>
      <c r="G167" s="293"/>
      <c r="H167" s="293" t="s">
        <v>1956</v>
      </c>
      <c r="I167" s="293" t="s">
        <v>1919</v>
      </c>
      <c r="J167" s="293">
        <v>120</v>
      </c>
      <c r="K167" s="334"/>
    </row>
    <row r="168" spans="2:11" ht="15" customHeight="1">
      <c r="B168" s="313"/>
      <c r="C168" s="293" t="s">
        <v>1965</v>
      </c>
      <c r="D168" s="293"/>
      <c r="E168" s="293"/>
      <c r="F168" s="312" t="s">
        <v>1917</v>
      </c>
      <c r="G168" s="293"/>
      <c r="H168" s="293" t="s">
        <v>1966</v>
      </c>
      <c r="I168" s="293" t="s">
        <v>1919</v>
      </c>
      <c r="J168" s="293" t="s">
        <v>1967</v>
      </c>
      <c r="K168" s="334"/>
    </row>
    <row r="169" spans="2:11" ht="15" customHeight="1">
      <c r="B169" s="313"/>
      <c r="C169" s="293" t="s">
        <v>1866</v>
      </c>
      <c r="D169" s="293"/>
      <c r="E169" s="293"/>
      <c r="F169" s="312" t="s">
        <v>1917</v>
      </c>
      <c r="G169" s="293"/>
      <c r="H169" s="293" t="s">
        <v>1983</v>
      </c>
      <c r="I169" s="293" t="s">
        <v>1919</v>
      </c>
      <c r="J169" s="293" t="s">
        <v>1967</v>
      </c>
      <c r="K169" s="334"/>
    </row>
    <row r="170" spans="2:11" ht="15" customHeight="1">
      <c r="B170" s="313"/>
      <c r="C170" s="293" t="s">
        <v>1922</v>
      </c>
      <c r="D170" s="293"/>
      <c r="E170" s="293"/>
      <c r="F170" s="312" t="s">
        <v>1923</v>
      </c>
      <c r="G170" s="293"/>
      <c r="H170" s="293" t="s">
        <v>1983</v>
      </c>
      <c r="I170" s="293" t="s">
        <v>1919</v>
      </c>
      <c r="J170" s="293">
        <v>50</v>
      </c>
      <c r="K170" s="334"/>
    </row>
    <row r="171" spans="2:11" ht="15" customHeight="1">
      <c r="B171" s="313"/>
      <c r="C171" s="293" t="s">
        <v>1925</v>
      </c>
      <c r="D171" s="293"/>
      <c r="E171" s="293"/>
      <c r="F171" s="312" t="s">
        <v>1917</v>
      </c>
      <c r="G171" s="293"/>
      <c r="H171" s="293" t="s">
        <v>1983</v>
      </c>
      <c r="I171" s="293" t="s">
        <v>1927</v>
      </c>
      <c r="J171" s="293"/>
      <c r="K171" s="334"/>
    </row>
    <row r="172" spans="2:11" ht="15" customHeight="1">
      <c r="B172" s="313"/>
      <c r="C172" s="293" t="s">
        <v>1936</v>
      </c>
      <c r="D172" s="293"/>
      <c r="E172" s="293"/>
      <c r="F172" s="312" t="s">
        <v>1923</v>
      </c>
      <c r="G172" s="293"/>
      <c r="H172" s="293" t="s">
        <v>1983</v>
      </c>
      <c r="I172" s="293" t="s">
        <v>1919</v>
      </c>
      <c r="J172" s="293">
        <v>50</v>
      </c>
      <c r="K172" s="334"/>
    </row>
    <row r="173" spans="2:11" ht="15" customHeight="1">
      <c r="B173" s="313"/>
      <c r="C173" s="293" t="s">
        <v>1944</v>
      </c>
      <c r="D173" s="293"/>
      <c r="E173" s="293"/>
      <c r="F173" s="312" t="s">
        <v>1923</v>
      </c>
      <c r="G173" s="293"/>
      <c r="H173" s="293" t="s">
        <v>1983</v>
      </c>
      <c r="I173" s="293" t="s">
        <v>1919</v>
      </c>
      <c r="J173" s="293">
        <v>50</v>
      </c>
      <c r="K173" s="334"/>
    </row>
    <row r="174" spans="2:11" ht="15" customHeight="1">
      <c r="B174" s="313"/>
      <c r="C174" s="293" t="s">
        <v>1942</v>
      </c>
      <c r="D174" s="293"/>
      <c r="E174" s="293"/>
      <c r="F174" s="312" t="s">
        <v>1923</v>
      </c>
      <c r="G174" s="293"/>
      <c r="H174" s="293" t="s">
        <v>1983</v>
      </c>
      <c r="I174" s="293" t="s">
        <v>1919</v>
      </c>
      <c r="J174" s="293">
        <v>50</v>
      </c>
      <c r="K174" s="334"/>
    </row>
    <row r="175" spans="2:11" ht="15" customHeight="1">
      <c r="B175" s="313"/>
      <c r="C175" s="293" t="s">
        <v>127</v>
      </c>
      <c r="D175" s="293"/>
      <c r="E175" s="293"/>
      <c r="F175" s="312" t="s">
        <v>1917</v>
      </c>
      <c r="G175" s="293"/>
      <c r="H175" s="293" t="s">
        <v>1984</v>
      </c>
      <c r="I175" s="293" t="s">
        <v>1985</v>
      </c>
      <c r="J175" s="293"/>
      <c r="K175" s="334"/>
    </row>
    <row r="176" spans="2:11" ht="15" customHeight="1">
      <c r="B176" s="313"/>
      <c r="C176" s="293" t="s">
        <v>59</v>
      </c>
      <c r="D176" s="293"/>
      <c r="E176" s="293"/>
      <c r="F176" s="312" t="s">
        <v>1917</v>
      </c>
      <c r="G176" s="293"/>
      <c r="H176" s="293" t="s">
        <v>1986</v>
      </c>
      <c r="I176" s="293" t="s">
        <v>1987</v>
      </c>
      <c r="J176" s="293">
        <v>1</v>
      </c>
      <c r="K176" s="334"/>
    </row>
    <row r="177" spans="2:11" ht="15" customHeight="1">
      <c r="B177" s="313"/>
      <c r="C177" s="293" t="s">
        <v>55</v>
      </c>
      <c r="D177" s="293"/>
      <c r="E177" s="293"/>
      <c r="F177" s="312" t="s">
        <v>1917</v>
      </c>
      <c r="G177" s="293"/>
      <c r="H177" s="293" t="s">
        <v>1988</v>
      </c>
      <c r="I177" s="293" t="s">
        <v>1919</v>
      </c>
      <c r="J177" s="293">
        <v>20</v>
      </c>
      <c r="K177" s="334"/>
    </row>
    <row r="178" spans="2:11" ht="15" customHeight="1">
      <c r="B178" s="313"/>
      <c r="C178" s="293" t="s">
        <v>128</v>
      </c>
      <c r="D178" s="293"/>
      <c r="E178" s="293"/>
      <c r="F178" s="312" t="s">
        <v>1917</v>
      </c>
      <c r="G178" s="293"/>
      <c r="H178" s="293" t="s">
        <v>1989</v>
      </c>
      <c r="I178" s="293" t="s">
        <v>1919</v>
      </c>
      <c r="J178" s="293">
        <v>255</v>
      </c>
      <c r="K178" s="334"/>
    </row>
    <row r="179" spans="2:11" ht="15" customHeight="1">
      <c r="B179" s="313"/>
      <c r="C179" s="293" t="s">
        <v>129</v>
      </c>
      <c r="D179" s="293"/>
      <c r="E179" s="293"/>
      <c r="F179" s="312" t="s">
        <v>1917</v>
      </c>
      <c r="G179" s="293"/>
      <c r="H179" s="293" t="s">
        <v>1882</v>
      </c>
      <c r="I179" s="293" t="s">
        <v>1919</v>
      </c>
      <c r="J179" s="293">
        <v>10</v>
      </c>
      <c r="K179" s="334"/>
    </row>
    <row r="180" spans="2:11" ht="15" customHeight="1">
      <c r="B180" s="313"/>
      <c r="C180" s="293" t="s">
        <v>130</v>
      </c>
      <c r="D180" s="293"/>
      <c r="E180" s="293"/>
      <c r="F180" s="312" t="s">
        <v>1917</v>
      </c>
      <c r="G180" s="293"/>
      <c r="H180" s="293" t="s">
        <v>1990</v>
      </c>
      <c r="I180" s="293" t="s">
        <v>1951</v>
      </c>
      <c r="J180" s="293"/>
      <c r="K180" s="334"/>
    </row>
    <row r="181" spans="2:11" ht="15" customHeight="1">
      <c r="B181" s="313"/>
      <c r="C181" s="293" t="s">
        <v>1991</v>
      </c>
      <c r="D181" s="293"/>
      <c r="E181" s="293"/>
      <c r="F181" s="312" t="s">
        <v>1917</v>
      </c>
      <c r="G181" s="293"/>
      <c r="H181" s="293" t="s">
        <v>1992</v>
      </c>
      <c r="I181" s="293" t="s">
        <v>1951</v>
      </c>
      <c r="J181" s="293"/>
      <c r="K181" s="334"/>
    </row>
    <row r="182" spans="2:11" ht="15" customHeight="1">
      <c r="B182" s="313"/>
      <c r="C182" s="293" t="s">
        <v>1980</v>
      </c>
      <c r="D182" s="293"/>
      <c r="E182" s="293"/>
      <c r="F182" s="312" t="s">
        <v>1917</v>
      </c>
      <c r="G182" s="293"/>
      <c r="H182" s="293" t="s">
        <v>1993</v>
      </c>
      <c r="I182" s="293" t="s">
        <v>1951</v>
      </c>
      <c r="J182" s="293"/>
      <c r="K182" s="334"/>
    </row>
    <row r="183" spans="2:11" ht="15" customHeight="1">
      <c r="B183" s="313"/>
      <c r="C183" s="293" t="s">
        <v>132</v>
      </c>
      <c r="D183" s="293"/>
      <c r="E183" s="293"/>
      <c r="F183" s="312" t="s">
        <v>1923</v>
      </c>
      <c r="G183" s="293"/>
      <c r="H183" s="293" t="s">
        <v>1994</v>
      </c>
      <c r="I183" s="293" t="s">
        <v>1919</v>
      </c>
      <c r="J183" s="293">
        <v>50</v>
      </c>
      <c r="K183" s="334"/>
    </row>
    <row r="184" spans="2:11" ht="15" customHeight="1">
      <c r="B184" s="313"/>
      <c r="C184" s="293" t="s">
        <v>1995</v>
      </c>
      <c r="D184" s="293"/>
      <c r="E184" s="293"/>
      <c r="F184" s="312" t="s">
        <v>1923</v>
      </c>
      <c r="G184" s="293"/>
      <c r="H184" s="293" t="s">
        <v>1996</v>
      </c>
      <c r="I184" s="293" t="s">
        <v>1997</v>
      </c>
      <c r="J184" s="293"/>
      <c r="K184" s="334"/>
    </row>
    <row r="185" spans="2:11" ht="15" customHeight="1">
      <c r="B185" s="313"/>
      <c r="C185" s="293" t="s">
        <v>1998</v>
      </c>
      <c r="D185" s="293"/>
      <c r="E185" s="293"/>
      <c r="F185" s="312" t="s">
        <v>1923</v>
      </c>
      <c r="G185" s="293"/>
      <c r="H185" s="293" t="s">
        <v>1999</v>
      </c>
      <c r="I185" s="293" t="s">
        <v>1997</v>
      </c>
      <c r="J185" s="293"/>
      <c r="K185" s="334"/>
    </row>
    <row r="186" spans="2:11" ht="15" customHeight="1">
      <c r="B186" s="313"/>
      <c r="C186" s="293" t="s">
        <v>2000</v>
      </c>
      <c r="D186" s="293"/>
      <c r="E186" s="293"/>
      <c r="F186" s="312" t="s">
        <v>1923</v>
      </c>
      <c r="G186" s="293"/>
      <c r="H186" s="293" t="s">
        <v>2001</v>
      </c>
      <c r="I186" s="293" t="s">
        <v>1997</v>
      </c>
      <c r="J186" s="293"/>
      <c r="K186" s="334"/>
    </row>
    <row r="187" spans="2:11" ht="15" customHeight="1">
      <c r="B187" s="313"/>
      <c r="C187" s="346" t="s">
        <v>2002</v>
      </c>
      <c r="D187" s="293"/>
      <c r="E187" s="293"/>
      <c r="F187" s="312" t="s">
        <v>1923</v>
      </c>
      <c r="G187" s="293"/>
      <c r="H187" s="293" t="s">
        <v>2003</v>
      </c>
      <c r="I187" s="293" t="s">
        <v>2004</v>
      </c>
      <c r="J187" s="347" t="s">
        <v>2005</v>
      </c>
      <c r="K187" s="334"/>
    </row>
    <row r="188" spans="2:11" ht="15" customHeight="1">
      <c r="B188" s="313"/>
      <c r="C188" s="298" t="s">
        <v>44</v>
      </c>
      <c r="D188" s="293"/>
      <c r="E188" s="293"/>
      <c r="F188" s="312" t="s">
        <v>1917</v>
      </c>
      <c r="G188" s="293"/>
      <c r="H188" s="289" t="s">
        <v>2006</v>
      </c>
      <c r="I188" s="293" t="s">
        <v>2007</v>
      </c>
      <c r="J188" s="293"/>
      <c r="K188" s="334"/>
    </row>
    <row r="189" spans="2:11" ht="15" customHeight="1">
      <c r="B189" s="313"/>
      <c r="C189" s="298" t="s">
        <v>2008</v>
      </c>
      <c r="D189" s="293"/>
      <c r="E189" s="293"/>
      <c r="F189" s="312" t="s">
        <v>1917</v>
      </c>
      <c r="G189" s="293"/>
      <c r="H189" s="293" t="s">
        <v>2009</v>
      </c>
      <c r="I189" s="293" t="s">
        <v>1951</v>
      </c>
      <c r="J189" s="293"/>
      <c r="K189" s="334"/>
    </row>
    <row r="190" spans="2:11" ht="15" customHeight="1">
      <c r="B190" s="313"/>
      <c r="C190" s="298" t="s">
        <v>2010</v>
      </c>
      <c r="D190" s="293"/>
      <c r="E190" s="293"/>
      <c r="F190" s="312" t="s">
        <v>1917</v>
      </c>
      <c r="G190" s="293"/>
      <c r="H190" s="293" t="s">
        <v>2011</v>
      </c>
      <c r="I190" s="293" t="s">
        <v>1951</v>
      </c>
      <c r="J190" s="293"/>
      <c r="K190" s="334"/>
    </row>
    <row r="191" spans="2:11" ht="15" customHeight="1">
      <c r="B191" s="313"/>
      <c r="C191" s="298" t="s">
        <v>2012</v>
      </c>
      <c r="D191" s="293"/>
      <c r="E191" s="293"/>
      <c r="F191" s="312" t="s">
        <v>1923</v>
      </c>
      <c r="G191" s="293"/>
      <c r="H191" s="293" t="s">
        <v>2013</v>
      </c>
      <c r="I191" s="293" t="s">
        <v>1951</v>
      </c>
      <c r="J191" s="293"/>
      <c r="K191" s="334"/>
    </row>
    <row r="192" spans="2:11" ht="15" customHeight="1">
      <c r="B192" s="340"/>
      <c r="C192" s="348"/>
      <c r="D192" s="322"/>
      <c r="E192" s="322"/>
      <c r="F192" s="322"/>
      <c r="G192" s="322"/>
      <c r="H192" s="322"/>
      <c r="I192" s="322"/>
      <c r="J192" s="322"/>
      <c r="K192" s="341"/>
    </row>
    <row r="193" spans="2:11" ht="18.75" customHeight="1">
      <c r="B193" s="289"/>
      <c r="C193" s="293"/>
      <c r="D193" s="293"/>
      <c r="E193" s="293"/>
      <c r="F193" s="312"/>
      <c r="G193" s="293"/>
      <c r="H193" s="293"/>
      <c r="I193" s="293"/>
      <c r="J193" s="293"/>
      <c r="K193" s="289"/>
    </row>
    <row r="194" spans="2:11" ht="18.75" customHeight="1">
      <c r="B194" s="289"/>
      <c r="C194" s="293"/>
      <c r="D194" s="293"/>
      <c r="E194" s="293"/>
      <c r="F194" s="312"/>
      <c r="G194" s="293"/>
      <c r="H194" s="293"/>
      <c r="I194" s="293"/>
      <c r="J194" s="293"/>
      <c r="K194" s="289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ht="13.5">
      <c r="B196" s="281"/>
      <c r="C196" s="282"/>
      <c r="D196" s="282"/>
      <c r="E196" s="282"/>
      <c r="F196" s="282"/>
      <c r="G196" s="282"/>
      <c r="H196" s="282"/>
      <c r="I196" s="282"/>
      <c r="J196" s="282"/>
      <c r="K196" s="283"/>
    </row>
    <row r="197" spans="2:11" ht="21">
      <c r="B197" s="284"/>
      <c r="C197" s="405" t="s">
        <v>2014</v>
      </c>
      <c r="D197" s="405"/>
      <c r="E197" s="405"/>
      <c r="F197" s="405"/>
      <c r="G197" s="405"/>
      <c r="H197" s="405"/>
      <c r="I197" s="405"/>
      <c r="J197" s="405"/>
      <c r="K197" s="285"/>
    </row>
    <row r="198" spans="2:11" ht="25.5" customHeight="1">
      <c r="B198" s="284"/>
      <c r="C198" s="349" t="s">
        <v>2015</v>
      </c>
      <c r="D198" s="349"/>
      <c r="E198" s="349"/>
      <c r="F198" s="349" t="s">
        <v>2016</v>
      </c>
      <c r="G198" s="350"/>
      <c r="H198" s="410" t="s">
        <v>2017</v>
      </c>
      <c r="I198" s="410"/>
      <c r="J198" s="410"/>
      <c r="K198" s="285"/>
    </row>
    <row r="199" spans="2:11" ht="5.25" customHeight="1">
      <c r="B199" s="313"/>
      <c r="C199" s="310"/>
      <c r="D199" s="310"/>
      <c r="E199" s="310"/>
      <c r="F199" s="310"/>
      <c r="G199" s="293"/>
      <c r="H199" s="310"/>
      <c r="I199" s="310"/>
      <c r="J199" s="310"/>
      <c r="K199" s="334"/>
    </row>
    <row r="200" spans="2:11" ht="15" customHeight="1">
      <c r="B200" s="313"/>
      <c r="C200" s="293" t="s">
        <v>2007</v>
      </c>
      <c r="D200" s="293"/>
      <c r="E200" s="293"/>
      <c r="F200" s="312" t="s">
        <v>45</v>
      </c>
      <c r="G200" s="293"/>
      <c r="H200" s="407" t="s">
        <v>2018</v>
      </c>
      <c r="I200" s="407"/>
      <c r="J200" s="407"/>
      <c r="K200" s="334"/>
    </row>
    <row r="201" spans="2:11" ht="15" customHeight="1">
      <c r="B201" s="313"/>
      <c r="C201" s="319"/>
      <c r="D201" s="293"/>
      <c r="E201" s="293"/>
      <c r="F201" s="312" t="s">
        <v>46</v>
      </c>
      <c r="G201" s="293"/>
      <c r="H201" s="407" t="s">
        <v>2019</v>
      </c>
      <c r="I201" s="407"/>
      <c r="J201" s="407"/>
      <c r="K201" s="334"/>
    </row>
    <row r="202" spans="2:11" ht="15" customHeight="1">
      <c r="B202" s="313"/>
      <c r="C202" s="319"/>
      <c r="D202" s="293"/>
      <c r="E202" s="293"/>
      <c r="F202" s="312" t="s">
        <v>49</v>
      </c>
      <c r="G202" s="293"/>
      <c r="H202" s="407" t="s">
        <v>2020</v>
      </c>
      <c r="I202" s="407"/>
      <c r="J202" s="407"/>
      <c r="K202" s="334"/>
    </row>
    <row r="203" spans="2:11" ht="15" customHeight="1">
      <c r="B203" s="313"/>
      <c r="C203" s="293"/>
      <c r="D203" s="293"/>
      <c r="E203" s="293"/>
      <c r="F203" s="312" t="s">
        <v>47</v>
      </c>
      <c r="G203" s="293"/>
      <c r="H203" s="407" t="s">
        <v>2021</v>
      </c>
      <c r="I203" s="407"/>
      <c r="J203" s="407"/>
      <c r="K203" s="334"/>
    </row>
    <row r="204" spans="2:11" ht="15" customHeight="1">
      <c r="B204" s="313"/>
      <c r="C204" s="293"/>
      <c r="D204" s="293"/>
      <c r="E204" s="293"/>
      <c r="F204" s="312" t="s">
        <v>48</v>
      </c>
      <c r="G204" s="293"/>
      <c r="H204" s="407" t="s">
        <v>2022</v>
      </c>
      <c r="I204" s="407"/>
      <c r="J204" s="407"/>
      <c r="K204" s="334"/>
    </row>
    <row r="205" spans="2:11" ht="15" customHeight="1">
      <c r="B205" s="313"/>
      <c r="C205" s="293"/>
      <c r="D205" s="293"/>
      <c r="E205" s="293"/>
      <c r="F205" s="312"/>
      <c r="G205" s="293"/>
      <c r="H205" s="293"/>
      <c r="I205" s="293"/>
      <c r="J205" s="293"/>
      <c r="K205" s="334"/>
    </row>
    <row r="206" spans="2:11" ht="15" customHeight="1">
      <c r="B206" s="313"/>
      <c r="C206" s="293" t="s">
        <v>1963</v>
      </c>
      <c r="D206" s="293"/>
      <c r="E206" s="293"/>
      <c r="F206" s="312" t="s">
        <v>78</v>
      </c>
      <c r="G206" s="293"/>
      <c r="H206" s="407" t="s">
        <v>2023</v>
      </c>
      <c r="I206" s="407"/>
      <c r="J206" s="407"/>
      <c r="K206" s="334"/>
    </row>
    <row r="207" spans="2:11" ht="15" customHeight="1">
      <c r="B207" s="313"/>
      <c r="C207" s="319"/>
      <c r="D207" s="293"/>
      <c r="E207" s="293"/>
      <c r="F207" s="312" t="s">
        <v>1860</v>
      </c>
      <c r="G207" s="293"/>
      <c r="H207" s="407" t="s">
        <v>1861</v>
      </c>
      <c r="I207" s="407"/>
      <c r="J207" s="407"/>
      <c r="K207" s="334"/>
    </row>
    <row r="208" spans="2:11" ht="15" customHeight="1">
      <c r="B208" s="313"/>
      <c r="C208" s="293"/>
      <c r="D208" s="293"/>
      <c r="E208" s="293"/>
      <c r="F208" s="312" t="s">
        <v>1858</v>
      </c>
      <c r="G208" s="293"/>
      <c r="H208" s="407" t="s">
        <v>2024</v>
      </c>
      <c r="I208" s="407"/>
      <c r="J208" s="407"/>
      <c r="K208" s="334"/>
    </row>
    <row r="209" spans="2:11" ht="15" customHeight="1">
      <c r="B209" s="351"/>
      <c r="C209" s="319"/>
      <c r="D209" s="319"/>
      <c r="E209" s="319"/>
      <c r="F209" s="312" t="s">
        <v>1862</v>
      </c>
      <c r="G209" s="298"/>
      <c r="H209" s="411" t="s">
        <v>1863</v>
      </c>
      <c r="I209" s="411"/>
      <c r="J209" s="411"/>
      <c r="K209" s="352"/>
    </row>
    <row r="210" spans="2:11" ht="15" customHeight="1">
      <c r="B210" s="351"/>
      <c r="C210" s="319"/>
      <c r="D210" s="319"/>
      <c r="E210" s="319"/>
      <c r="F210" s="312" t="s">
        <v>1864</v>
      </c>
      <c r="G210" s="298"/>
      <c r="H210" s="411" t="s">
        <v>2025</v>
      </c>
      <c r="I210" s="411"/>
      <c r="J210" s="411"/>
      <c r="K210" s="352"/>
    </row>
    <row r="211" spans="2:11" ht="15" customHeight="1">
      <c r="B211" s="351"/>
      <c r="C211" s="319"/>
      <c r="D211" s="319"/>
      <c r="E211" s="319"/>
      <c r="F211" s="353"/>
      <c r="G211" s="298"/>
      <c r="H211" s="354"/>
      <c r="I211" s="354"/>
      <c r="J211" s="354"/>
      <c r="K211" s="352"/>
    </row>
    <row r="212" spans="2:11" ht="15" customHeight="1">
      <c r="B212" s="351"/>
      <c r="C212" s="293" t="s">
        <v>1987</v>
      </c>
      <c r="D212" s="319"/>
      <c r="E212" s="319"/>
      <c r="F212" s="312">
        <v>1</v>
      </c>
      <c r="G212" s="298"/>
      <c r="H212" s="411" t="s">
        <v>2026</v>
      </c>
      <c r="I212" s="411"/>
      <c r="J212" s="411"/>
      <c r="K212" s="352"/>
    </row>
    <row r="213" spans="2:11" ht="15" customHeight="1">
      <c r="B213" s="351"/>
      <c r="C213" s="319"/>
      <c r="D213" s="319"/>
      <c r="E213" s="319"/>
      <c r="F213" s="312">
        <v>2</v>
      </c>
      <c r="G213" s="298"/>
      <c r="H213" s="411" t="s">
        <v>2027</v>
      </c>
      <c r="I213" s="411"/>
      <c r="J213" s="411"/>
      <c r="K213" s="352"/>
    </row>
    <row r="214" spans="2:11" ht="15" customHeight="1">
      <c r="B214" s="351"/>
      <c r="C214" s="319"/>
      <c r="D214" s="319"/>
      <c r="E214" s="319"/>
      <c r="F214" s="312">
        <v>3</v>
      </c>
      <c r="G214" s="298"/>
      <c r="H214" s="411" t="s">
        <v>2028</v>
      </c>
      <c r="I214" s="411"/>
      <c r="J214" s="411"/>
      <c r="K214" s="352"/>
    </row>
    <row r="215" spans="2:11" ht="15" customHeight="1">
      <c r="B215" s="351"/>
      <c r="C215" s="319"/>
      <c r="D215" s="319"/>
      <c r="E215" s="319"/>
      <c r="F215" s="312">
        <v>4</v>
      </c>
      <c r="G215" s="298"/>
      <c r="H215" s="411" t="s">
        <v>2029</v>
      </c>
      <c r="I215" s="411"/>
      <c r="J215" s="411"/>
      <c r="K215" s="352"/>
    </row>
    <row r="216" spans="2:11" ht="12.75" customHeight="1">
      <c r="B216" s="355"/>
      <c r="C216" s="356"/>
      <c r="D216" s="356"/>
      <c r="E216" s="356"/>
      <c r="F216" s="356"/>
      <c r="G216" s="356"/>
      <c r="H216" s="356"/>
      <c r="I216" s="356"/>
      <c r="J216" s="356"/>
      <c r="K216" s="357"/>
    </row>
  </sheetData>
  <sheetProtection algorithmName="SHA-512" hashValue="H6LDNazaRtSTowrv/w0hCiWh1YkXlK1Y+HkcKUWJMP0BhmCE6EjmlGltz5eRNobo5LxG36N4hKipBRKPW7LnCA==" saltValue="NXF+0M824dGLj+fyYs8lPQ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Evžen</cp:lastModifiedBy>
  <cp:lastPrinted>2017-06-08T08:00:25Z</cp:lastPrinted>
  <dcterms:created xsi:type="dcterms:W3CDTF">2017-06-06T15:02:52Z</dcterms:created>
  <dcterms:modified xsi:type="dcterms:W3CDTF">2017-06-08T08:00:53Z</dcterms:modified>
  <cp:category/>
  <cp:version/>
  <cp:contentType/>
  <cp:contentStatus/>
</cp:coreProperties>
</file>