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EK-036-2018 - Věznice Nov..." sheetId="2" r:id="rId2"/>
    <sheet name="Pokyny pro vyplnění" sheetId="3" r:id="rId3"/>
  </sheets>
  <definedNames>
    <definedName name="_xlnm.Print_Area" localSheetId="0">'Rekapitulace stavby'!$D$4:$AO$33,'Rekapitulace stavby'!$C$39:$AQ$53</definedName>
    <definedName name="_xlnm._FilterDatabase" localSheetId="1" hidden="1">'EK-036-2018 - Věznice Nov...'!$C$92:$K$637</definedName>
    <definedName name="_xlnm.Print_Area" localSheetId="1">'EK-036-2018 - Věznice Nov...'!$C$4:$J$34,'EK-036-2018 - Věznice Nov...'!$C$40:$J$76,'EK-036-2018 - Věznice Nov...'!$C$82:$K$637</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'EK-036-2018 - Věznice Nov...'!$92:$92</definedName>
  </definedNames>
  <calcPr fullCalcOnLoad="1"/>
</workbook>
</file>

<file path=xl/sharedStrings.xml><?xml version="1.0" encoding="utf-8"?>
<sst xmlns="http://schemas.openxmlformats.org/spreadsheetml/2006/main" count="5442" uniqueCount="1192">
  <si>
    <t>Export VZ</t>
  </si>
  <si>
    <t>List obsahuje:</t>
  </si>
  <si>
    <t>1) Rekapitulace stavby</t>
  </si>
  <si>
    <t>2) Rekapitulace objektů stavby a soupisů prací</t>
  </si>
  <si>
    <t>3.0</t>
  </si>
  <si>
    <t>ZAMOK</t>
  </si>
  <si>
    <t>False</t>
  </si>
  <si>
    <t>{8ccdbf70-2125-495b-8ff6-76064508b81d}</t>
  </si>
  <si>
    <t>0,01</t>
  </si>
  <si>
    <t>21</t>
  </si>
  <si>
    <t>15</t>
  </si>
  <si>
    <t>REKAPITULACE STAVBY</t>
  </si>
  <si>
    <t>v ---  níže se nacházejí doplnkové a pomocné údaje k sestavám  --- v</t>
  </si>
  <si>
    <t>Návod na vyplnění</t>
  </si>
  <si>
    <t>0,001</t>
  </si>
  <si>
    <t>Kód:</t>
  </si>
  <si>
    <t>EK-036/2018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</si>
  <si>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</si>
  <si>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</si>
  <si>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Věznice Nové sedlo - rekonstrukce vytápění</t>
  </si>
  <si>
    <t>KSO:</t>
  </si>
  <si>
    <t/>
  </si>
  <si>
    <t>CC-CZ:</t>
  </si>
  <si>
    <t>Místo:</t>
  </si>
  <si>
    <t xml:space="preserve"> </t>
  </si>
  <si>
    <t>Datum:</t>
  </si>
  <si>
    <t>30. 4. 2018</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</si>
  <si>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</si>
  <si>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</si>
  <si>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</si>
  <si>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</si>
  <si>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</si>
  <si>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</si>
  <si>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</si>
  <si>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</si>
  <si>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</si>
  <si>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</si>
  <si>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</si>
  <si>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</si>
  <si>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</si>
  <si>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</si>
  <si>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</si>
  <si>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</si>
  <si>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</si>
  <si>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</si>
  <si>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</si>
  <si>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</si>
  <si>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</si>
  <si>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</si>
  <si>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</si>
  <si>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</si>
  <si>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</si>
  <si>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</si>
  <si>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</si>
  <si>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</si>
  <si>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</si>
  <si>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</si>
  <si>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</si>
  <si>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</si>
  <si>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</si>
  <si>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</si>
  <si>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</si>
  <si>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</si>
  <si>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</si>
  <si>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</si>
  <si>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</si>
  <si>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</si>
  <si>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</si>
  <si>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</si>
  <si>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</si>
  <si>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</si>
  <si>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</si>
  <si>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</si>
  <si>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</si>
  <si>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</si>
  <si>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</si>
  <si>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</si>
  <si>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</si>
  <si>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</si>
  <si>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</si>
  <si>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</si>
  <si>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</si>
  <si>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</si>
  <si>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</si>
  <si>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</si>
  <si>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</si>
  <si>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</si>
  <si>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</si>
  <si>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</si>
  <si>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</si>
  <si>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</si>
  <si>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</si>
  <si>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</si>
  <si>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</si>
  <si>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96 - Bourání konstrukcí</t>
  </si>
  <si>
    <t xml:space="preserve">    997 - Přesun sutě</t>
  </si>
  <si>
    <t xml:space="preserve">    998 - Přesun hmot</t>
  </si>
  <si>
    <t>PSV - Práce a dodávky PSV</t>
  </si>
  <si>
    <t xml:space="preserve">    713 - Izolace tepelné</t>
  </si>
  <si>
    <t xml:space="preserve">    722 - Zdravotechnika - vnitřní vodovod</t>
  </si>
  <si>
    <t xml:space="preserve">    725 - Zdravotechnika - zařizovací předměty</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</si>
  <si>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</si>
  <si>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</si>
  <si>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</si>
  <si>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</si>
  <si>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</si>
  <si>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781 - Dokončovací práce - obklady</t>
  </si>
  <si>
    <t xml:space="preserve">    783 - Dokončovací práce - nátěry</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</si>
  <si>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</si>
  <si>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</si>
  <si>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</si>
  <si>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</si>
  <si>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</si>
  <si>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</si>
  <si>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</si>
  <si>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</si>
  <si>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</si>
  <si>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</si>
  <si>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</si>
  <si>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</si>
  <si>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</si>
  <si>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</si>
  <si>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</si>
  <si>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</si>
  <si>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</si>
  <si>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</si>
  <si>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</si>
  <si>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</si>
  <si>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</si>
  <si>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</si>
  <si>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</si>
  <si>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</si>
  <si>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319202331</t>
  </si>
  <si>
    <t>Vyrovnání nerovného povrchu zdiva tl do 150 mm přizděním</t>
  </si>
  <si>
    <t>m2</t>
  </si>
  <si>
    <t>CS ÚRS 2018 01</t>
  </si>
  <si>
    <t>4</t>
  </si>
  <si>
    <t>-1708162810</t>
  </si>
  <si>
    <t>PP</t>
  </si>
  <si>
    <t>Vyrovnání nerovného povrchu vnitřního i vnějšího zdiva přizděním, tl. přes 80 do 150 mm</t>
  </si>
  <si>
    <t>VV</t>
  </si>
  <si>
    <t>"dozdívka rýh 250/200" 60,0*0,25*0,20</t>
  </si>
  <si>
    <t>"dozdívka rýh 250/100" 28,0*0,25*0,10</t>
  </si>
  <si>
    <t>Vodorovné konstrukce</t>
  </si>
  <si>
    <t>411388531</t>
  </si>
  <si>
    <t>Zabetonování otvorů pl do 1 m2 ve stropech</t>
  </si>
  <si>
    <t>m3</t>
  </si>
  <si>
    <t>784357201</t>
  </si>
  <si>
    <t>Zabetonování otvorů ve stropech nebo v klenbách včetně lešení, bednění, odbednění a výztuže (materiál v ceně) ve stropech železobetonových, tvárnicových a prefabrikovaných</t>
  </si>
  <si>
    <t>"dle výkazu výměr PD" 20*(0,15*0,20*0,30)</t>
  </si>
  <si>
    <t>6</t>
  </si>
  <si>
    <t>Úpravy povrchů, podlahy a osazování výplní</t>
  </si>
  <si>
    <t>611325201</t>
  </si>
  <si>
    <t>Vápenocementová hrubá omítka malých ploch do 0,09 m2 na stropech</t>
  </si>
  <si>
    <t>kus</t>
  </si>
  <si>
    <t>1786731918</t>
  </si>
  <si>
    <t>Vápenocementová omítka jednotlivých malých ploch hrubá na stropech, plochy jednotlivě do 0,09 m2</t>
  </si>
  <si>
    <t>"omítka zabetonování stropních průrazů" 20</t>
  </si>
  <si>
    <t>612325122</t>
  </si>
  <si>
    <t>Vápenocementová štuková omítka rýh ve stěnách šířky do 300 mm</t>
  </si>
  <si>
    <t>1815753315</t>
  </si>
  <si>
    <t>Vápenocementová omítka rýh štuková ve stěnách, šířky rýhy přes 150 do 300 mm</t>
  </si>
  <si>
    <t>"omítka dozdívky rýh 250/200" 60,0*0,35</t>
  </si>
  <si>
    <t>"omítka dozdívky rýh 250/100" 28,0*0,35</t>
  </si>
  <si>
    <t>9</t>
  </si>
  <si>
    <t>Ostatní konstrukce a práce, bourání</t>
  </si>
  <si>
    <t>5</t>
  </si>
  <si>
    <t>949101111</t>
  </si>
  <si>
    <t>Lešení pomocné pro objekty pozemních staveb s lešeňovou podlahou v do 1,9 m zatížení do 150 kg/m2</t>
  </si>
  <si>
    <t>-858421090</t>
  </si>
  <si>
    <t>Lešení pomocné pracovní pro objekty pozemních staveb pro zatížení do 150 kg/m2, o výšce lešeňové podlahy do 1,9 m</t>
  </si>
  <si>
    <t>PSC</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</si>
  <si>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</si>
  <si>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"lešení pro stavební úpravy a přípomoce" 150,0</t>
  </si>
  <si>
    <t>96</t>
  </si>
  <si>
    <t>Bourání konstrukcí</t>
  </si>
  <si>
    <t>971033441</t>
  </si>
  <si>
    <t>Vybourání otvorů ve zdivu cihelném pl do 0,25 m2 na MVC nebo MV tl do 300 mm</t>
  </si>
  <si>
    <t>1002998735</t>
  </si>
  <si>
    <t>Vybourání otvorů ve zdivu základovém nebo nadzákladovém z cihel, tvárnic, příčkovek z cihel pálených na maltu vápennou nebo vápenocementovou plochy do 0,25 m2, tl. do 300 mm</t>
  </si>
  <si>
    <t>"dle výkazu výměr PD" 114</t>
  </si>
  <si>
    <t>7</t>
  </si>
  <si>
    <t>972054241</t>
  </si>
  <si>
    <t>Vybourání otvorů v ŽB stropech nebo klenbách pl do 0,09 m2 tl do 150 mm</t>
  </si>
  <si>
    <t>-983955204</t>
  </si>
  <si>
    <t>Vybourání otvorů ve stropech nebo klenbách železobetonových bez odstranění podlahy a násypu, plochy do 0,09 m2, tl. do 150 mm</t>
  </si>
  <si>
    <t>"dle výkazu výměr PD" 20</t>
  </si>
  <si>
    <t>8</t>
  </si>
  <si>
    <t>974031157</t>
  </si>
  <si>
    <t>Vysekání rýh ve zdivu cihelném hl do 100 mm š do 300 mm</t>
  </si>
  <si>
    <t>m</t>
  </si>
  <si>
    <t>484146378</t>
  </si>
  <si>
    <t>Vysekání rýh ve zdivu cihelném na maltu vápennou nebo vápenocementovou do hl. 100 mm a šířky do 300 mm</t>
  </si>
  <si>
    <t>"dle výkazu výměr PD - ZTI" 28,0</t>
  </si>
  <si>
    <t>974031167</t>
  </si>
  <si>
    <t>Vysekání rýh ve zdivu cihelném hl do 150 mm š do 300 mm</t>
  </si>
  <si>
    <t>-1184872786</t>
  </si>
  <si>
    <t>Vysekání rýh ve zdivu cihelném na maltu vápennou nebo vápenocementovou do hl. 150 mm a šířky do 300 mm</t>
  </si>
  <si>
    <t>"dle výkazu výměr PD" 60,0</t>
  </si>
  <si>
    <t>10</t>
  </si>
  <si>
    <t>978059541</t>
  </si>
  <si>
    <t>Odsekání a odebrání obkladů stěn z vnitřních obkládaček plochy přes 1 m2</t>
  </si>
  <si>
    <t>-403276467</t>
  </si>
  <si>
    <t>Odsekání obkladů stěn včetně otlučení podkladní omítky až na zdivo z obkládaček vnitřních, z jakýchkoliv materiálů, plochy přes 1 m2</t>
  </si>
  <si>
    <t xml:space="preserve">Poznámka k souboru cen:
1. Odsekání soklíků se oceňuje cenami souboru cen 965 08. </t>
  </si>
  <si>
    <t>"dle výkazu výměr PD" 34,0</t>
  </si>
  <si>
    <t>11</t>
  </si>
  <si>
    <t>733110803</t>
  </si>
  <si>
    <t>Demontáž potrubí ocelového závitového do DN 15</t>
  </si>
  <si>
    <t>16</t>
  </si>
  <si>
    <t>-2038428888</t>
  </si>
  <si>
    <t>Demontáž potrubí z trubek ocelových závitových DN do 15</t>
  </si>
  <si>
    <t>"dle výkazu výměr PD" 1350,0</t>
  </si>
  <si>
    <t>12</t>
  </si>
  <si>
    <t>733110806</t>
  </si>
  <si>
    <t>Demontáž potrubí ocelového závitového do DN 32</t>
  </si>
  <si>
    <t>-1716775769</t>
  </si>
  <si>
    <t>Demontáž potrubí z trubek ocelových závitových DN přes 15 do 32</t>
  </si>
  <si>
    <t>"dle výkazu výměr PD" 26,0+75,0+94,0</t>
  </si>
  <si>
    <t>13</t>
  </si>
  <si>
    <t>733110808</t>
  </si>
  <si>
    <t>Demontáž potrubí ocelového závitového do DN 50</t>
  </si>
  <si>
    <t>-1919132994</t>
  </si>
  <si>
    <t>Demontáž potrubí z trubek ocelových závitových DN přes 32 do 50</t>
  </si>
  <si>
    <t>"dle výkazu výměr PD" 134,0+96,0</t>
  </si>
  <si>
    <t>14</t>
  </si>
  <si>
    <t>733110810</t>
  </si>
  <si>
    <t>Demontáž potrubí ocelového závitového do DN 80</t>
  </si>
  <si>
    <t>282673274</t>
  </si>
  <si>
    <t>Demontáž potrubí z trubek ocelových závitových DN přes 50 do 80</t>
  </si>
  <si>
    <t>"dle výkazu výměr PD" 80,0+22,0</t>
  </si>
  <si>
    <t>734200821</t>
  </si>
  <si>
    <t>Demontáž armatury závitové se dvěma závity do G 1/2</t>
  </si>
  <si>
    <t>-21195962</t>
  </si>
  <si>
    <t>Demontáž armatur závitových se dvěma závity do G 1/2</t>
  </si>
  <si>
    <t>"dle výkazu výměr PD - demontáž stávajících ventilů a připojovacího šroubení litinových článkových těles" 120*2</t>
  </si>
  <si>
    <t>735121.R1</t>
  </si>
  <si>
    <t>Demontáž otopného tělesa ocelového vč.konzolí</t>
  </si>
  <si>
    <t>-186303282</t>
  </si>
  <si>
    <t>Demontáž otopných těles ocelových článkových</t>
  </si>
  <si>
    <t>"celkový počet dle PD" 45</t>
  </si>
  <si>
    <t>997</t>
  </si>
  <si>
    <t>Přesun sutě</t>
  </si>
  <si>
    <t>17</t>
  </si>
  <si>
    <t>997013153</t>
  </si>
  <si>
    <t>Vnitrostaveništní doprava suti a vybouraných hmot pro budovy v do 12 m s omezením mechanizace</t>
  </si>
  <si>
    <t>t</t>
  </si>
  <si>
    <t>-1449094168</t>
  </si>
  <si>
    <t>Vnitrostaveništní doprava suti a vybouraných hmot vodorovně do 50 m svisle s omezením mechanizace pro budovy a haly výšky přes 9 do 12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</si>
  <si>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</si>
  <si>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18</t>
  </si>
  <si>
    <t>997013501</t>
  </si>
  <si>
    <t>Odvoz suti a vybouraných hmot na skládku nebo meziskládku do 1 km se složením</t>
  </si>
  <si>
    <t>-1786131137</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</si>
  <si>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</si>
  <si>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</si>
  <si>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19</t>
  </si>
  <si>
    <t>997013509</t>
  </si>
  <si>
    <t>Příplatek k odvozu suti a vybouraných hmot na skládku ZKD 1 km přes 1 km</t>
  </si>
  <si>
    <t>1884858287</t>
  </si>
  <si>
    <t>Odvoz suti a vybouraných hmot na skládku nebo meziskládku se složením, na vzdálenost Příplatek k ceně za každý další i započatý 1 km přes 1 km</t>
  </si>
  <si>
    <t>P</t>
  </si>
  <si>
    <t>Poznámka k položce:
Předpokládaná odvozová vzdálenost 15km.</t>
  </si>
  <si>
    <t>29,712*14 'Přepočtené koeficientem množství</t>
  </si>
  <si>
    <t>20</t>
  </si>
  <si>
    <t>997013801</t>
  </si>
  <si>
    <t>Poplatek za uložení na skládce (skládkovné) stavebního odpadu betonového kód odpadu 170 101</t>
  </si>
  <si>
    <t>1736965075</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</si>
  <si>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</si>
  <si>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</si>
  <si>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997013803</t>
  </si>
  <si>
    <t>Poplatek za uložení na skládce (skládkovné) stavebního odpadu cihelného kód odpadu 170 102</t>
  </si>
  <si>
    <t>-876549574</t>
  </si>
  <si>
    <t>Poplatek za uložení stavebního odpadu na skládce (skládkovné) cihelného zatříděného do Katalogu odpadů pod kódem 170 102</t>
  </si>
  <si>
    <t>22</t>
  </si>
  <si>
    <t>997013807</t>
  </si>
  <si>
    <t>Poplatek za uložení na skládce (skládkovné) stavebního odpadu keramického kód odpadu 170 103</t>
  </si>
  <si>
    <t>-1568707822</t>
  </si>
  <si>
    <t>Poplatek za uložení stavebního odpadu na skládce (skládkovné) z tašek a keramických výrobků zatříděného do Katalogu odpadů pod kódem 170 103</t>
  </si>
  <si>
    <t>23</t>
  </si>
  <si>
    <t>997223.R1</t>
  </si>
  <si>
    <t>Odpočet výtěžnosti recyklovatelných ocelových konstrukcí</t>
  </si>
  <si>
    <t>-1495130147</t>
  </si>
  <si>
    <t>998</t>
  </si>
  <si>
    <t>Přesun hmot</t>
  </si>
  <si>
    <t>24</t>
  </si>
  <si>
    <t>998011002</t>
  </si>
  <si>
    <t>Přesun hmot pro budovy zděné v do 12 m</t>
  </si>
  <si>
    <t>1084678789</t>
  </si>
  <si>
    <t>Přesun hmot pro budovy občanské výstavby, bydlení, výrobu a služby s nosnou svislou konstrukcí zděnou z cihel, tvárnic nebo kamene vodorovná dopravní vzdálenost do 100 m pro budovy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</si>
  <si>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</si>
  <si>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</si>
  <si>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</si>
  <si>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</si>
  <si>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</si>
  <si>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25</t>
  </si>
  <si>
    <t>713411141</t>
  </si>
  <si>
    <t>Montáž izolace tepelné potrubí pásy nebo rohožemi s Al fólií staženými Al páskou 1x</t>
  </si>
  <si>
    <t>643370910</t>
  </si>
  <si>
    <t>Montáž izolace tepelné potrubí a ohybů pásy nebo rohožemi s povrchovou úpravou hliníkovou fólií připevněnými samolepící hliníkovou páskou potrubí jednovrstvá</t>
  </si>
  <si>
    <t>"dle výkazu výměr PD - izolace tl.40mm" 3,14*0,102*2,0</t>
  </si>
  <si>
    <t>"dle výkazu výměr PD - izolace tl.50mm" 3,14*0,154*4,0+3,14*0,176*11</t>
  </si>
  <si>
    <t>26</t>
  </si>
  <si>
    <t>M</t>
  </si>
  <si>
    <t>63151671</t>
  </si>
  <si>
    <t>rohož izolační minerální s jednostranně kašírovanou Al fólií 55 kg/m3 tl.40mm</t>
  </si>
  <si>
    <t>32</t>
  </si>
  <si>
    <t>-332226876</t>
  </si>
  <si>
    <t>0,641*1,15 'Přepočtené koeficientem množství</t>
  </si>
  <si>
    <t>27</t>
  </si>
  <si>
    <t>63151672</t>
  </si>
  <si>
    <t>rohož izolační minerální s jednostranně kašírovanou Al fólií 55 kg/m3 tl.50mm</t>
  </si>
  <si>
    <t>-1497444560</t>
  </si>
  <si>
    <t>8,013*1,15 'Přepočtené koeficientem množství</t>
  </si>
  <si>
    <t>28</t>
  </si>
  <si>
    <t>998713202</t>
  </si>
  <si>
    <t>Přesun hmot procentní pro izolace tepelné v objektech v do 12 m</t>
  </si>
  <si>
    <t>%</t>
  </si>
  <si>
    <t>-661592909</t>
  </si>
  <si>
    <t>Přesun hmot pro izolace tepelné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</si>
  <si>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</si>
  <si>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722</t>
  </si>
  <si>
    <t>Zdravotechnika - vnitřní vodovod</t>
  </si>
  <si>
    <t>29</t>
  </si>
  <si>
    <t>722174002</t>
  </si>
  <si>
    <t>Potrubí vodovodní plastové PPR svar polyfuze PN 16 D 20 x 2,8 mm</t>
  </si>
  <si>
    <t>-673842982</t>
  </si>
  <si>
    <t>Potrubí z plastových trubek z polypropylenu (PPR) svařovaných polyfuzně PN 16 (SDR 7,4) D 20 x 2,8</t>
  </si>
  <si>
    <t xml:space="preserve">Poznámka k souboru cen:
1. V cenách -4001 až -4088 jsou započteny náklady na montáž a dodávku potrubí a tvarovek. </t>
  </si>
  <si>
    <t>"dle výkazu výměr PD" 56,0</t>
  </si>
  <si>
    <t>30</t>
  </si>
  <si>
    <t>SKO02090XX</t>
  </si>
  <si>
    <t>koleno 90° PPR  D 20 mm</t>
  </si>
  <si>
    <t>ks</t>
  </si>
  <si>
    <t>-643349692</t>
  </si>
  <si>
    <t>"dle výkazu výměr PD" 56</t>
  </si>
  <si>
    <t>31</t>
  </si>
  <si>
    <t>SNA020XXXX</t>
  </si>
  <si>
    <t>nátrubek PPR D 20 mm</t>
  </si>
  <si>
    <t>1191214201</t>
  </si>
  <si>
    <t>"dle výkazu výměr PD" 28</t>
  </si>
  <si>
    <t>STK020XXXX</t>
  </si>
  <si>
    <t>T-kus jednoznačný PPR D 20 mm</t>
  </si>
  <si>
    <t>-1195651886</t>
  </si>
  <si>
    <t>33</t>
  </si>
  <si>
    <t>722174003</t>
  </si>
  <si>
    <t>Potrubí vodovodní plastové PPR svar polyfuze PN 16 D 25 x 3,5 mm</t>
  </si>
  <si>
    <t>1438716354</t>
  </si>
  <si>
    <t>Potrubí z plastových trubek z polypropylenu (PPR) svařovaných polyfuzně PN 16 (SDR 7,4) D 25 x 3,5</t>
  </si>
  <si>
    <t>"dle výkazu výměr PD" 28,0</t>
  </si>
  <si>
    <t>34</t>
  </si>
  <si>
    <t>SKO02590XX</t>
  </si>
  <si>
    <t>koleno 90° PPR  D 25 mm</t>
  </si>
  <si>
    <t>-1107725899</t>
  </si>
  <si>
    <t>35</t>
  </si>
  <si>
    <t>SNA025XXXX</t>
  </si>
  <si>
    <t>nátrubek PPR D 25 mm</t>
  </si>
  <si>
    <t>981650162</t>
  </si>
  <si>
    <t>36</t>
  </si>
  <si>
    <t>STKR02520X</t>
  </si>
  <si>
    <t>T-kus redukovaný PPR D 25x20x25</t>
  </si>
  <si>
    <t>1346629027</t>
  </si>
  <si>
    <t>37</t>
  </si>
  <si>
    <t>722181251</t>
  </si>
  <si>
    <t>Ochrana vodovodního potrubí přilepenými termoizolačními trubicemi z PE tl do 25 mm DN do 22 mm</t>
  </si>
  <si>
    <t>-1576815781</t>
  </si>
  <si>
    <t>Ochrana potrubí termoizolačními trubicemi z pěnového polyetylenu PE přilepenými v příčných a podélných spojích, tloušťky izolace přes 20 do 25 mm, vnitřního průměru izolace DN do 22 mm</t>
  </si>
  <si>
    <t xml:space="preserve">Poznámka k souboru cen:
1. V cenách -1211 až -1256 jsou započteny i náklady na dodání tepelně izolačních trubic. </t>
  </si>
  <si>
    <t>38</t>
  </si>
  <si>
    <t>722181252</t>
  </si>
  <si>
    <t>Ochrana vodovodního potrubí přilepenými termoizolačními trubicemi z PE tl do 25 mm DN do 45 mm</t>
  </si>
  <si>
    <t>-2073360431</t>
  </si>
  <si>
    <t>Ochrana potrubí termoizolačními trubicemi z pěnového polyetylenu PE přilepenými v příčných a podélných spojích, tloušťky izolace přes 20 do 25 mm, vnitřního průměru izolace DN přes 22 do 45 mm</t>
  </si>
  <si>
    <t>39</t>
  </si>
  <si>
    <t>722220231</t>
  </si>
  <si>
    <t>Přechodka dGK PPR PN 20 D 20 x G 1/2 s kovovým vnitřním/vnějším závitem</t>
  </si>
  <si>
    <t>1291183636</t>
  </si>
  <si>
    <t>Armatury s jedním závitem přechodové tvarovky PPR, PN 20 (SDR 6) s kovovým závitem vnitřním/vnějším přechodky dGK D 20 x G 1/2</t>
  </si>
  <si>
    <t xml:space="preserve">Poznámka k souboru cen:
1. Cenami -9101 až -9106 nelze oceňovat montáž nástěnek. 2. V cenách –0111 až -0122 je započteno i vyvedení a upevnění výpustek. </t>
  </si>
  <si>
    <t>"dle výkazu výměr PD" 28+28</t>
  </si>
  <si>
    <t>40</t>
  </si>
  <si>
    <t>998722202</t>
  </si>
  <si>
    <t>Přesun hmot procentní pro vnitřní vodovod v objektech v do 12 m</t>
  </si>
  <si>
    <t>1509140682</t>
  </si>
  <si>
    <t>Přesun hmot pro vnitřní vodovod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</si>
  <si>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</si>
  <si>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</si>
  <si>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</si>
  <si>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41</t>
  </si>
  <si>
    <t>Indiv.kalk.725-001</t>
  </si>
  <si>
    <t>Bezpečnostní vestavný sprchový automat G1/2" antivandal</t>
  </si>
  <si>
    <t>sbr</t>
  </si>
  <si>
    <t>-1865730693</t>
  </si>
  <si>
    <t xml:space="preserve">Poznámka k položce:
bezpečnostní vestavný sprchový automat pro teplou a studenou vodu s termostatickým ventilem uvnitř montážní krabice, s antivandalovým tlačítkem s krytem uchyceným bezpečnostními šrouby v montážní krabici pro zazdění s armaturou, materiál nerez AISI 304, tloušttka 3mm, s matným povrchem tryskaným balotinou, 12V, 50 Hz, příkon maximálně 6 VA, s nastavitelnou dobou tečení vody 1-250 s po jedné sekundě, s funkcí elektroniky ve dvou režimech, tlačítko funguje systémem START/STOP - zapnutí nebo vypnutí vody, pokud by nedošlo k vypnutí vody uživatelem, po správcem nastavitelné době (např. 20 s ) dá elektronika sama pokyn k zastavení vody, pro další spuštění vody si musí uživatel znovu stisknout ovládací tlačítko, tlačítko funguje systémem START/STOP, po správcem nastavitelné době (např. 3 minuty, takzvaná tříminutová sprcha) dojde k nucené přestávce, kdy není možné vodu spustit, během této doby je uživatel přinucen sprchu opustit nebo počkat
</t>
  </si>
  <si>
    <t>"dle výkazu výměr PD" 14</t>
  </si>
  <si>
    <t>42</t>
  </si>
  <si>
    <t>Indiv.kalk.725-002</t>
  </si>
  <si>
    <t>pevné chromované sprchové ramínko v antivandalovém provedení pro průtok vody 7l/min.</t>
  </si>
  <si>
    <t>675523457</t>
  </si>
  <si>
    <t>43</t>
  </si>
  <si>
    <t>Indiv.kalk.725-003</t>
  </si>
  <si>
    <t>napájecí zdroj pro jedno až osm zařízení, 230V/12V, 50 Hz, 50VA</t>
  </si>
  <si>
    <t>-23203400</t>
  </si>
  <si>
    <t>"dle výkazu výměr PD" 7</t>
  </si>
  <si>
    <t>44</t>
  </si>
  <si>
    <t>998725202</t>
  </si>
  <si>
    <t>Přesun hmot procentní pro zařizovací předměty v objektech v do 12 m</t>
  </si>
  <si>
    <t>955930531</t>
  </si>
  <si>
    <t>Přesun hmot pro zařizovací předměty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</si>
  <si>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</si>
  <si>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731</t>
  </si>
  <si>
    <t>Ústřední vytápění - kotelny</t>
  </si>
  <si>
    <t>45</t>
  </si>
  <si>
    <t>Agreg.cena 731-001</t>
  </si>
  <si>
    <t>Řídící systém pro ovládání dvou směšovaných ekvitermně řízenými okruhů</t>
  </si>
  <si>
    <t>-137597371</t>
  </si>
  <si>
    <t>Řídící systém pro ovládání dvou směšovaných ekvitermně řízenými okruhů pro vytápění objektu, včetně teplotních čidel, svorek, kompletní montáže, uvedení do provozu a nastavení parametrů</t>
  </si>
  <si>
    <t xml:space="preserve">Poznámka k položce:
Položka obsahuje dodávku a montáž následujících prvků :
1x digitální regulátor
1x sada svorek
1x ovládací panel digitální komunikace BSB
1x plochý kabel ovládacího panelu L = 1 m
6x příložné čidlo teploty
2x venkovní sonda
</t>
  </si>
  <si>
    <t>46</t>
  </si>
  <si>
    <t>998731202</t>
  </si>
  <si>
    <t>Přesun hmot procentní pro kotelny v objektech v do 12 m</t>
  </si>
  <si>
    <t>-948959561</t>
  </si>
  <si>
    <t>Přesun hmot pro kotelny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</si>
  <si>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</si>
  <si>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732</t>
  </si>
  <si>
    <t>Ústřední vytápění - strojovny</t>
  </si>
  <si>
    <t>47</t>
  </si>
  <si>
    <t>732112.R1</t>
  </si>
  <si>
    <t>Kombinovaný sběrač a rozdělovač pro půtok topné vody 20 m3/hod s vývody 4x DN50,  odbočky zakončeny vnějším závitem, včetně tepelné izolace</t>
  </si>
  <si>
    <t>-438227026</t>
  </si>
  <si>
    <t>Kombinovaný sběrač a rozdělovač pro půtok topné vody 20 m3/hod s vývody 4x DN50, odbočky zakončeny vnějším závitem, včetně tepelné izolace</t>
  </si>
  <si>
    <t xml:space="preserve">Poznámka k souboru cen:
1. V cenách -1125 až -1146 je započteno těleso základní délky 1 m, dna a odvodňovací hrdlo. 2. Těleso delší než 1 m se oceňuje skladebně cenou -1125 až -1146 a počtem příplatků (ceny -1225 až -1246), odpovídajícím rozdílu základní a projektované délky tělesa. 3. Cenami -1312 až -1344 se oceňuje i navaření hrdel na nádrže. 4. Cenami -5102 až -5117 se oceňují rozdělovače a sběrače primárních okruhů tepelných čerpadel, umístěných ve strojovně. </t>
  </si>
  <si>
    <t>"dle výkazu výměr PD" 1</t>
  </si>
  <si>
    <t>48</t>
  </si>
  <si>
    <t>732429215</t>
  </si>
  <si>
    <t>Montáž čerpadla oběhového mokroběžného závitového DN 32</t>
  </si>
  <si>
    <t>477898063</t>
  </si>
  <si>
    <t>Čerpadla teplovodní montáž čerpadel (do potrubí) ostatních typů mokroběžných závitových DN 32</t>
  </si>
  <si>
    <t>49</t>
  </si>
  <si>
    <t>Mat/732-001</t>
  </si>
  <si>
    <t>teplovodní oběhové čerpadlo s parametry pro přenesení výkonu 4,2 m3/h a překonání odporu soustavy odpovídající 45 kPa, s integrovanou elektronickou regulací otáček, s napájením 230-240 V</t>
  </si>
  <si>
    <t>948590382</t>
  </si>
  <si>
    <t>teplovodní oběhové čerpadlo s parametry pro přenesení výkonu 4,2 m3/h a překonání odporu soustavy odpovídající 45 kPa, s integrovanou elektronickou regulací otáček, s napájením 230-240 V, se závitovým připojením, včetně připojení k napájení a k systému měření a regulace a uvedení do trvalého provozu</t>
  </si>
  <si>
    <t>50</t>
  </si>
  <si>
    <t>Mat/732-002</t>
  </si>
  <si>
    <t>teplovodní oběhové čerpadlo s parametry pro přenesení výkonu 3,9 m3/h a překonání odporu soustavy odpovídající 49 kPa, s integrovanou elektronickou regulací otáček, s napájením 230-240 V</t>
  </si>
  <si>
    <t>274158890</t>
  </si>
  <si>
    <t>teplovodní oběhové čerpadlo s parametry pro přenesení výkonu 3,9 m3/h a překonání odporu soustavy odpovídající 49 kPa, s integrovanou elektronickou regulací otáček, s napájením 230-240 V, se závitovým připojením, včetně připojení k napájení a k systému měření a regulace a uvedení do trvalého provozu</t>
  </si>
  <si>
    <t>51</t>
  </si>
  <si>
    <t>Mat/732</t>
  </si>
  <si>
    <t>deskový výměník tepla (skladová záloha ke stávajícímu výměníku Alfa Laval CB76-50H(B23,B23))</t>
  </si>
  <si>
    <t>1247002043</t>
  </si>
  <si>
    <t>"celkový počet" 1</t>
  </si>
  <si>
    <t>52</t>
  </si>
  <si>
    <t>998732202</t>
  </si>
  <si>
    <t>Přesun hmot procentní pro strojovny v objektech v do 12 m</t>
  </si>
  <si>
    <t>170881399</t>
  </si>
  <si>
    <t>Přesun hmot pro strojovny stanovený procentní sazbou (%) z ceny vodorovná dopravní vzdálenost do 50 m v objektech výšky přes 6 do 12 m</t>
  </si>
  <si>
    <t>733</t>
  </si>
  <si>
    <t>Ústřední vytápění - rozvodné potrubí</t>
  </si>
  <si>
    <t>53</t>
  </si>
  <si>
    <t>733122.R12</t>
  </si>
  <si>
    <t>Potrubí z trubek ocelových hladkých spojovaných lisováním z uhlíkové oceli uvnitř/vně pozinkovaná - 15mm/1,2mm nehořlavá, třída hořlavosti A1 podle DIN 4202-1</t>
  </si>
  <si>
    <t>-1104499843</t>
  </si>
  <si>
    <t xml:space="preserve">Poznámka k souboru cen:
1. Cenami –2112 a -2113 se oceňuje rozvod potrubí jednotrubkových horizontálních soustav. 2. V cenách –2112 a -2113 je započteno úplné těleso spojky a příchytky potrubí. 3. V cenách –2112 a -2113 není započteno: a) krycí lišty potrubí vedeného nad podlahou, b) připojení horizontálního rozvodu na stoupací potrubí. 4. Cenami –2122 a -2123 se oceňuje napojení rozvodu na jednotlivá stoupací potrubí, popř. na měřicí nebo regulační armaturu přípojky topného okruhu. 5. V cenách –2122 a -2123 je započteno: a) úplné těleso přípojky, b) navaření hrdla přípojky. </t>
  </si>
  <si>
    <t>Poznámka k položce:
V ceně je započtena i montáž systémových tvarovek.</t>
  </si>
  <si>
    <t>54</t>
  </si>
  <si>
    <t>IVC20.15</t>
  </si>
  <si>
    <t>Oblouk 90° - C - 15mm</t>
  </si>
  <si>
    <t>-110043473</t>
  </si>
  <si>
    <t>"dle výkazu výměr PD" 1422</t>
  </si>
  <si>
    <t>55</t>
  </si>
  <si>
    <t>IVC40.15</t>
  </si>
  <si>
    <t>T-kus 90° jednoznačný - C - 15mm</t>
  </si>
  <si>
    <t>-300257675</t>
  </si>
  <si>
    <t>"dle výkazu výměr PD" 172</t>
  </si>
  <si>
    <t>56</t>
  </si>
  <si>
    <t>IVN81.1512</t>
  </si>
  <si>
    <t>Přechodka s vnějším závitem - N - 15mm-R1/2"</t>
  </si>
  <si>
    <t>1155319148</t>
  </si>
  <si>
    <t>"dle výkazu výměr PD" 248</t>
  </si>
  <si>
    <t>57</t>
  </si>
  <si>
    <t>733122.R18</t>
  </si>
  <si>
    <t>Potrubí z trubek ocelových hladkých spojovaných lisováním z uhlíkové oceli uvnitř/vně pozinkovaná - 18mm/1,2mm nehořlavá, třída hořlavosti A1 podle DIN 4202-1</t>
  </si>
  <si>
    <t>-1712339540</t>
  </si>
  <si>
    <t>"dle výkazu výměr PD" 26,0</t>
  </si>
  <si>
    <t>58</t>
  </si>
  <si>
    <t>IVC20.18</t>
  </si>
  <si>
    <t>Oblouk 90° - C - 18mm</t>
  </si>
  <si>
    <t>1817004787</t>
  </si>
  <si>
    <t>"dle výkazu výměr PD" 13</t>
  </si>
  <si>
    <t>59</t>
  </si>
  <si>
    <t>IVC41.181518</t>
  </si>
  <si>
    <t>T-kus 90° redukovaný - C - 18-15-18mm</t>
  </si>
  <si>
    <t>1606703400</t>
  </si>
  <si>
    <t>"dle výkazu výměr PD" 6</t>
  </si>
  <si>
    <t>60</t>
  </si>
  <si>
    <t>IVC44.151815</t>
  </si>
  <si>
    <t>T-kus 90°redukovaný - C - 15-18-15mm</t>
  </si>
  <si>
    <t>-671808735</t>
  </si>
  <si>
    <t>"dle výkazu výměr PD" 10</t>
  </si>
  <si>
    <t>61</t>
  </si>
  <si>
    <t>IVC12.1815</t>
  </si>
  <si>
    <t>Redukce s jedním zásuvným koncem - C - 18-15mm</t>
  </si>
  <si>
    <t>-2092906115</t>
  </si>
  <si>
    <t>62</t>
  </si>
  <si>
    <t>IVN81.1834</t>
  </si>
  <si>
    <t>Přechodka s vnějším závitem - N - 18mm-R3/4"</t>
  </si>
  <si>
    <t>21782737</t>
  </si>
  <si>
    <t>"dle výkazu výměr PD" 16</t>
  </si>
  <si>
    <t>63</t>
  </si>
  <si>
    <t>1570G050405</t>
  </si>
  <si>
    <t>T-kus redukovaný - 3/4"x1/2"x3/4"</t>
  </si>
  <si>
    <t>-282917617</t>
  </si>
  <si>
    <t>"dle výkazu výměr PD" 2</t>
  </si>
  <si>
    <t>64</t>
  </si>
  <si>
    <t>733122.R22</t>
  </si>
  <si>
    <t>Potrubí z trubek ocelových hladkých spojovaných lisováním z uhlíkové oceli uvnitř/vně pozinkovaná - 22mm/1,2mm nehořlavá, třída hořlavosti A1 podle DIN 4202-1</t>
  </si>
  <si>
    <t>-2027073884</t>
  </si>
  <si>
    <t>"dle výkazu výměr PD" 75,0</t>
  </si>
  <si>
    <t>65</t>
  </si>
  <si>
    <t>IVC20.22</t>
  </si>
  <si>
    <t>Oblouk 90° - C - 22mm</t>
  </si>
  <si>
    <t>1073871928</t>
  </si>
  <si>
    <t>"dle výkazu výměr PD" 30</t>
  </si>
  <si>
    <t>66</t>
  </si>
  <si>
    <t>IVC41.221522</t>
  </si>
  <si>
    <t>T-kus 90° redukovaný - C - 22-15-22mm</t>
  </si>
  <si>
    <t>370916254</t>
  </si>
  <si>
    <t>67</t>
  </si>
  <si>
    <t>IVC44.152215</t>
  </si>
  <si>
    <t>T-kus 90°redukovaný - C - 15-22-15mm</t>
  </si>
  <si>
    <t>809579328</t>
  </si>
  <si>
    <t>68</t>
  </si>
  <si>
    <t>IVC12.2215</t>
  </si>
  <si>
    <t>Redukce s jedním zásuvným koncem - C - 22-15mm</t>
  </si>
  <si>
    <t>119732286</t>
  </si>
  <si>
    <t>69</t>
  </si>
  <si>
    <t>1570G040404</t>
  </si>
  <si>
    <t>T-kus - 1/2"x1/2"x1/2"</t>
  </si>
  <si>
    <t>-193477298</t>
  </si>
  <si>
    <t>"dle výkazu výměr PD" 124</t>
  </si>
  <si>
    <t>70</t>
  </si>
  <si>
    <t>733122.R28</t>
  </si>
  <si>
    <t>Potrubí z trubek ocelových hladkých spojovaných lisováním z uhlíkové oceli uvnitř/vně pozinkovaná - 28mm/1,5mm nehořlavá, třída hořlavosti A1 podle DIN 4202-1</t>
  </si>
  <si>
    <t>-1642084526</t>
  </si>
  <si>
    <t>"dle výkazu výměr PD" 94,0</t>
  </si>
  <si>
    <t>71</t>
  </si>
  <si>
    <t>IVC20.28</t>
  </si>
  <si>
    <t>Oblouk 90° - C - 28mm</t>
  </si>
  <si>
    <t>-609024339</t>
  </si>
  <si>
    <t>"dle výkazu výměr PD" 54</t>
  </si>
  <si>
    <t>72</t>
  </si>
  <si>
    <t>IVC41.281528</t>
  </si>
  <si>
    <t>T-kus 90° redukovaný - C - 28-15-28mm</t>
  </si>
  <si>
    <t>1156557133</t>
  </si>
  <si>
    <t>"dle výkazu výměr PD" 22</t>
  </si>
  <si>
    <t>73</t>
  </si>
  <si>
    <t>IVC41.281828</t>
  </si>
  <si>
    <t>T-kus 90° redukovaný - C - 28-18-28mm</t>
  </si>
  <si>
    <t>1524714969</t>
  </si>
  <si>
    <t>74</t>
  </si>
  <si>
    <t>IVC12.2822</t>
  </si>
  <si>
    <t>Redukce s jedním zásuvným koncem - C - 28-22mm</t>
  </si>
  <si>
    <t>842145795</t>
  </si>
  <si>
    <t>"dle výkazu výměr PD" 8</t>
  </si>
  <si>
    <t>75</t>
  </si>
  <si>
    <t>733122.R35</t>
  </si>
  <si>
    <t>Potrubí z trubek ocelových hladkých spojovaných lisováním z uhlíkové oceli uvnitř/vně pozinkovaná - 35mm/1,5mm nehořlavá, třída hořlavosti A1 podle DIN 4202-1</t>
  </si>
  <si>
    <t>-718510511</t>
  </si>
  <si>
    <t>"dle výkazu výměr PD" 134,0</t>
  </si>
  <si>
    <t>76</t>
  </si>
  <si>
    <t>IVC20.35</t>
  </si>
  <si>
    <t>Oblouk 90° - C - 35mm</t>
  </si>
  <si>
    <t>542186112</t>
  </si>
  <si>
    <t>"dle výkazu výměr PD" 24</t>
  </si>
  <si>
    <t>77</t>
  </si>
  <si>
    <t>IVC41.351535</t>
  </si>
  <si>
    <t>T-kus 90° redukovaný - C - 35-15-35mm</t>
  </si>
  <si>
    <t>172135991</t>
  </si>
  <si>
    <t>"dle výkazu výměr PD" 32</t>
  </si>
  <si>
    <t>78</t>
  </si>
  <si>
    <t>IVC41.351835</t>
  </si>
  <si>
    <t>T-kus 90° redukovaný - C - 35-18-35mm</t>
  </si>
  <si>
    <t>-1992452765</t>
  </si>
  <si>
    <t>79</t>
  </si>
  <si>
    <t>IVC12.3528</t>
  </si>
  <si>
    <t>Redukce s jedním zásuvným koncem - C - 35-28mm</t>
  </si>
  <si>
    <t>-1266943870</t>
  </si>
  <si>
    <t>80</t>
  </si>
  <si>
    <t>733122.R42</t>
  </si>
  <si>
    <t>Potrubí z trubek ocelových hladkých spojovaných lisováním z uhlíkové oceli uvnitř/vně pozinkovaná - 42mm/1,5mm nehořlavá, třída hořlavosti A1 podle DIN 4202-1</t>
  </si>
  <si>
    <t>-1206001915</t>
  </si>
  <si>
    <t>Poznámka k položce:
V ceně je započtena i montáž systémových tvarovek tvarovek.</t>
  </si>
  <si>
    <t>"dle výkazu výměr PD" 96,0</t>
  </si>
  <si>
    <t>81</t>
  </si>
  <si>
    <t>IVC20.42</t>
  </si>
  <si>
    <t>Oblouk 90° - C - 42mm</t>
  </si>
  <si>
    <t>-966626926</t>
  </si>
  <si>
    <t>82</t>
  </si>
  <si>
    <t>IVC81.4216</t>
  </si>
  <si>
    <t>Přechodka s vnějším závitem - C - 42mm-R6/4"</t>
  </si>
  <si>
    <t>-918671872</t>
  </si>
  <si>
    <t>83</t>
  </si>
  <si>
    <t>IVC23.42</t>
  </si>
  <si>
    <t>Oblouk 45° s jedním zásuvným koncem - C - 42mm</t>
  </si>
  <si>
    <t>551350800</t>
  </si>
  <si>
    <t>84</t>
  </si>
  <si>
    <t>IVC41.421542</t>
  </si>
  <si>
    <t>T-kus 90° redukovaný - C - 42-15-42mm</t>
  </si>
  <si>
    <t>-331721207</t>
  </si>
  <si>
    <t>85</t>
  </si>
  <si>
    <t>IVC12.4235</t>
  </si>
  <si>
    <t>Redukce s jedním zásuvným koncem - C - 42-35mm</t>
  </si>
  <si>
    <t>382765216</t>
  </si>
  <si>
    <t>"dle výkazu výměr PD" 4</t>
  </si>
  <si>
    <t>86</t>
  </si>
  <si>
    <t>733122.R54</t>
  </si>
  <si>
    <t>Potrubí z trubek ocelových hladkých spojovaných lisováním z uhlíkové oceli uvnitř/vně pozinkovaná - 54mm/1,5mm nehořlavá, třída hořlavosti A1 podle DIN 4202-1</t>
  </si>
  <si>
    <t>-1706794006</t>
  </si>
  <si>
    <t>"dle výkazu výměr PD" 80,0</t>
  </si>
  <si>
    <t>87</t>
  </si>
  <si>
    <t>IVC20.54</t>
  </si>
  <si>
    <t>Oblouk 90° - C - 54mm</t>
  </si>
  <si>
    <t>1941453702</t>
  </si>
  <si>
    <t>"dle výkazu výměr PD" 8+12</t>
  </si>
  <si>
    <t>88</t>
  </si>
  <si>
    <t>IVC81.5420</t>
  </si>
  <si>
    <t>Přechodka s vnějším závitem - C - 54mm-R2"</t>
  </si>
  <si>
    <t>-1802689676</t>
  </si>
  <si>
    <t>"dle výkazu výměr PD" 12</t>
  </si>
  <si>
    <t>89</t>
  </si>
  <si>
    <t>IVC40.54</t>
  </si>
  <si>
    <t>T-kus 90° jednoznačný - C - 54mm</t>
  </si>
  <si>
    <t>238559625</t>
  </si>
  <si>
    <t>90</t>
  </si>
  <si>
    <t>IVC41.541554</t>
  </si>
  <si>
    <t>T-kus 90° redukovaný - C - 54-15-54mm</t>
  </si>
  <si>
    <t>-1378018039</t>
  </si>
  <si>
    <t>91</t>
  </si>
  <si>
    <t>IVC41.541854</t>
  </si>
  <si>
    <t>T-kus 90° redukovaný - C - 54-18-54mm</t>
  </si>
  <si>
    <t>-332808491</t>
  </si>
  <si>
    <t>92</t>
  </si>
  <si>
    <t>IVC41.544254</t>
  </si>
  <si>
    <t>T-kus 90° redukovaný - C - 54-42-54mm</t>
  </si>
  <si>
    <t>-1220626142</t>
  </si>
  <si>
    <t>"dle výkazu výměr PD" 2+8</t>
  </si>
  <si>
    <t>93</t>
  </si>
  <si>
    <t>IVC42.5412</t>
  </si>
  <si>
    <t>T-kus 90° s vnitřním závitem - C - 54-Rp1/2"-54mm</t>
  </si>
  <si>
    <t>-874883999</t>
  </si>
  <si>
    <t>94</t>
  </si>
  <si>
    <t>IVC12.5442</t>
  </si>
  <si>
    <t>Redukce s jedním zásuvným koncem - C - 54-42mm</t>
  </si>
  <si>
    <t>-2067831595</t>
  </si>
  <si>
    <t>95</t>
  </si>
  <si>
    <t>IVC12.5428</t>
  </si>
  <si>
    <t>Redukce s jedním zásuvným koncem - C - 54-28mm</t>
  </si>
  <si>
    <t>-1884694975</t>
  </si>
  <si>
    <t>IVC12.5435</t>
  </si>
  <si>
    <t>Redukce s jedním zásuvným koncem - C - 54-35mm</t>
  </si>
  <si>
    <t>-259361759</t>
  </si>
  <si>
    <t>97</t>
  </si>
  <si>
    <t>1552G000906</t>
  </si>
  <si>
    <t>Vsuvka redukovaná - 2"x6/4"</t>
  </si>
  <si>
    <t>482635213</t>
  </si>
  <si>
    <t>Vsuvka redukovaná - 2"x5/4"</t>
  </si>
  <si>
    <t>98</t>
  </si>
  <si>
    <t>1552G000908</t>
  </si>
  <si>
    <t>990585105</t>
  </si>
  <si>
    <t>99</t>
  </si>
  <si>
    <t>733122.R76</t>
  </si>
  <si>
    <t>Potrubí z trubek ocelových hladkých spojovaných lisováním z uhlíkové oceli uvnitř/vně pozinkovaná - 76mm/2,0mm nehořlavá, třída hořlavosti A1 podle DIN 4202-1</t>
  </si>
  <si>
    <t>1285246917</t>
  </si>
  <si>
    <t>"dle výkazu výměr PD" 22,0</t>
  </si>
  <si>
    <t>100</t>
  </si>
  <si>
    <t>IVC20.76</t>
  </si>
  <si>
    <t>Oblouk 90° - C - 76,1mm</t>
  </si>
  <si>
    <t>-1430747222</t>
  </si>
  <si>
    <t>101</t>
  </si>
  <si>
    <t>IVC40.76</t>
  </si>
  <si>
    <t>T-kus 90° jednoznačný - C - 76,1mm</t>
  </si>
  <si>
    <t>-1730123788</t>
  </si>
  <si>
    <t>102</t>
  </si>
  <si>
    <t>IVC12.7654</t>
  </si>
  <si>
    <t>Redukce s jedním zásuvným koncem - C - 76,1-54mm</t>
  </si>
  <si>
    <t>-1532358886</t>
  </si>
  <si>
    <t>103</t>
  </si>
  <si>
    <t>733190217</t>
  </si>
  <si>
    <t>Zkouška těsnosti potrubí ocelové hladké do D 51x2,6</t>
  </si>
  <si>
    <t>155596677</t>
  </si>
  <si>
    <t>Zkoušky těsnosti potrubí, manžety prostupové z trubek ocelových zkoušky těsnosti potrubí (za provozu) z trubek ocelových hladkých Ø do 51/2,6</t>
  </si>
  <si>
    <t xml:space="preserve">Poznámka k souboru cen:
1. Zkouškami těsnosti potrubí se rozumí běžné přezkoušení za provozu (např. při výměně částí potrubí nebo armatury). </t>
  </si>
  <si>
    <t>104</t>
  </si>
  <si>
    <t>733190219</t>
  </si>
  <si>
    <t>Zkouška těsnosti potrubí ocelové hladké přes D 51x2,6 do D 60,3x2,9</t>
  </si>
  <si>
    <t>1303087588</t>
  </si>
  <si>
    <t>Zkoušky těsnosti potrubí, manžety prostupové z trubek ocelových zkoušky těsnosti potrubí (za provozu) z trubek ocelových hladkých Ø přes 51/2,6 do 60,3/2,9</t>
  </si>
  <si>
    <t>105</t>
  </si>
  <si>
    <t>733190225</t>
  </si>
  <si>
    <t>Zkouška těsnosti potrubí ocelové hladké přes D 60,3x2,9 do D 89x5,0</t>
  </si>
  <si>
    <t>954489630</t>
  </si>
  <si>
    <t>Zkoušky těsnosti potrubí, manžety prostupové z trubek ocelových zkoušky těsnosti potrubí (za provozu) z trubek ocelových hladkých Ø přes 60,3/2,9 do 89/5,0</t>
  </si>
  <si>
    <t>106</t>
  </si>
  <si>
    <t>733811242</t>
  </si>
  <si>
    <t>Ochrana potrubí ústředního vytápění termoizolačními trubicemi z PE tl do 20 mm DN do 45 mm</t>
  </si>
  <si>
    <t>-1677359858</t>
  </si>
  <si>
    <t>Ochrana potrubí termoizolačními trubicemi z pěnového polyetylenu PE přilepenými v příčných a podélných spojích, tloušťky izolace přes 13 do 20 mm, vnitřního průměru izolace DN přes 22 do 45 mm</t>
  </si>
  <si>
    <t>"dle výkazu výměr PD" 94,0+134,0+94,0</t>
  </si>
  <si>
    <t>107</t>
  </si>
  <si>
    <t>733811243</t>
  </si>
  <si>
    <t>Ochrana potrubí ústředního vytápění termoizolačními trubicemi z PE tl do 20 mm DN do 63 mm</t>
  </si>
  <si>
    <t>-846321876</t>
  </si>
  <si>
    <t>Ochrana potrubí termoizolačními trubicemi z pěnového polyetylenu PE přilepenými v příčných a podélných spojích, tloušťky izolace přes 13 do 20 mm, vnitřního průměru izolace DN přes 45 do 63 mm</t>
  </si>
  <si>
    <t>"dle výkazu výměr PD" 76,0</t>
  </si>
  <si>
    <t>108</t>
  </si>
  <si>
    <t>733811244</t>
  </si>
  <si>
    <t>Ochrana potrubí ústředního vytápění termoizolačními trubicemi z PE tl do 20 mm DN do 89 mm</t>
  </si>
  <si>
    <t>1045764305</t>
  </si>
  <si>
    <t>Ochrana potrubí termoizolačními trubicemi z pěnového polyetylenu PE přilepenými v příčných a podélných spojích, tloušťky izolace přes 13 do 20 mm, vnitřního průměru izolace DN přes 63 do 89 mm</t>
  </si>
  <si>
    <t>"dle výkazu výměr PD" 11,0</t>
  </si>
  <si>
    <t>109</t>
  </si>
  <si>
    <t>733811241</t>
  </si>
  <si>
    <t>Ochrana potrubí ústředního vytápění  termoizolačními trubicemi z PE tl do 20 mm DN do 22 mm</t>
  </si>
  <si>
    <t>312460512</t>
  </si>
  <si>
    <t>Ochrana potrubí termoizolačními trubicemi z pěnového polyetylenu PE přilepenými v příčných a podélných spojích, tloušťky izolace přes 13 do 20 mm, vnitřního průměru izolace DN do 22 mm</t>
  </si>
  <si>
    <t>"dle výkazu výměr PD" 97,0+26,0+75,0</t>
  </si>
  <si>
    <t>110</t>
  </si>
  <si>
    <t>998733202</t>
  </si>
  <si>
    <t>Přesun hmot procentní pro rozvody potrubí v objektech v do 12 m</t>
  </si>
  <si>
    <t>-1538112951</t>
  </si>
  <si>
    <t>Přesun hmot pro rozvody potrubí stanovený procentní sazbou z ceny vodorovná dopravní vzdálenost do 50 m v objektech výšky přes 6 do 12 m</t>
  </si>
  <si>
    <t>734</t>
  </si>
  <si>
    <t>Ústřední vytápění - armatury</t>
  </si>
  <si>
    <t>111</t>
  </si>
  <si>
    <t>734209101</t>
  </si>
  <si>
    <t>Montáž armatury závitové s jedním závitem G 1/4</t>
  </si>
  <si>
    <t>-851254040</t>
  </si>
  <si>
    <t>Montáž závitových armatur s 1 závitem G 1/4 (DN 8)</t>
  </si>
  <si>
    <t>112</t>
  </si>
  <si>
    <t>I00410007</t>
  </si>
  <si>
    <t>ruční odvzdušňovací ventil - 1/4"</t>
  </si>
  <si>
    <t>742469026</t>
  </si>
  <si>
    <t>"dle výkazu výměr PD" 165</t>
  </si>
  <si>
    <t>113</t>
  </si>
  <si>
    <t>734209103</t>
  </si>
  <si>
    <t>Montáž armatury závitové s jedním závitem G 1/2</t>
  </si>
  <si>
    <t>1429297611</t>
  </si>
  <si>
    <t>Montáž závitových armatur s 1 závitem G 1/2 (DN 15)</t>
  </si>
  <si>
    <t>114</t>
  </si>
  <si>
    <t>I00400004</t>
  </si>
  <si>
    <t>automatický odvzdušňovací ventil - 1/2"</t>
  </si>
  <si>
    <t>-465809756</t>
  </si>
  <si>
    <t>115</t>
  </si>
  <si>
    <t>I00402100</t>
  </si>
  <si>
    <t>zpětná klapka - 1/2"x1/2"</t>
  </si>
  <si>
    <t>1705541702</t>
  </si>
  <si>
    <t>116</t>
  </si>
  <si>
    <t>TA6312005</t>
  </si>
  <si>
    <t>teploměr axiální - 0° C až 120° C; zadní napojení 1/2"; D 63/L 50mm</t>
  </si>
  <si>
    <t>-1554636506</t>
  </si>
  <si>
    <t>117</t>
  </si>
  <si>
    <t>TI80004PA</t>
  </si>
  <si>
    <t>termomanometr - axiální - 0° C až 120° C; včetně zpětné klapky 1/4"Fx1/2"M, 0-4bar</t>
  </si>
  <si>
    <t>96647212</t>
  </si>
  <si>
    <t>118</t>
  </si>
  <si>
    <t>301010102</t>
  </si>
  <si>
    <t>vypouštěcí kulový uzávěr s páčkou - 1/2"M</t>
  </si>
  <si>
    <t>626645212</t>
  </si>
  <si>
    <t>"dle výkazu výměr PD" 45</t>
  </si>
  <si>
    <t>119</t>
  </si>
  <si>
    <t>734209113</t>
  </si>
  <si>
    <t>Montáž armatury závitové s dvěma závity G 1/2</t>
  </si>
  <si>
    <t>1222913910</t>
  </si>
  <si>
    <t>Montáž závitových armatur se 2 závity G 1/2 (DN 15)</t>
  </si>
  <si>
    <t>120</t>
  </si>
  <si>
    <t>501452</t>
  </si>
  <si>
    <t>radiátorový ventil VD - přímé provedení - 1/2"</t>
  </si>
  <si>
    <t>-2034643868</t>
  </si>
  <si>
    <t>121</t>
  </si>
  <si>
    <t>500751</t>
  </si>
  <si>
    <t>regulační šroubení - přímé - 1/2"xEK</t>
  </si>
  <si>
    <t>-1687583011</t>
  </si>
  <si>
    <t>122</t>
  </si>
  <si>
    <t>8367R004</t>
  </si>
  <si>
    <t>kulový uzávěr voda - 1/2"MF; motýl</t>
  </si>
  <si>
    <t>-528641552</t>
  </si>
  <si>
    <t>123</t>
  </si>
  <si>
    <t>734209114</t>
  </si>
  <si>
    <t>Montáž armatury závitové s dvěma závity G 3/4</t>
  </si>
  <si>
    <t>308257228</t>
  </si>
  <si>
    <t>Montáž závitových armatur se 2 závity G 3/4 (DN 20)</t>
  </si>
  <si>
    <t>124</t>
  </si>
  <si>
    <t>8367R005</t>
  </si>
  <si>
    <t>kulový uzávěr voda - 3/4"MF; motýl</t>
  </si>
  <si>
    <t>-1391500552</t>
  </si>
  <si>
    <t>125</t>
  </si>
  <si>
    <t>734209118</t>
  </si>
  <si>
    <t>Montáž armatury závitové s dvěma závity G 2</t>
  </si>
  <si>
    <t>-1372034091</t>
  </si>
  <si>
    <t>Montáž závitových armatur se 2 závity G 2 (DN 50)</t>
  </si>
  <si>
    <t>126</t>
  </si>
  <si>
    <t>8363R009</t>
  </si>
  <si>
    <t>kulový uzávěr voda - 2"FF; páka</t>
  </si>
  <si>
    <t>-792991448</t>
  </si>
  <si>
    <t>127</t>
  </si>
  <si>
    <t>8364R009</t>
  </si>
  <si>
    <t>kulový uzávěr voda - 2"FM; páka</t>
  </si>
  <si>
    <t>168761256</t>
  </si>
  <si>
    <t>128</t>
  </si>
  <si>
    <t>I08030200</t>
  </si>
  <si>
    <t>zpětná klapka lehká - 2"FF; Kv 15,00</t>
  </si>
  <si>
    <t>-943423140</t>
  </si>
  <si>
    <t>129</t>
  </si>
  <si>
    <t>I08412200</t>
  </si>
  <si>
    <t>filtr závitový - 2"FF; 500 µm; Kv 36,00</t>
  </si>
  <si>
    <t>41316530</t>
  </si>
  <si>
    <t>130</t>
  </si>
  <si>
    <t>90002570</t>
  </si>
  <si>
    <t>ruční uzávěr pro zpětnou klapku</t>
  </si>
  <si>
    <t>51855346</t>
  </si>
  <si>
    <t>131</t>
  </si>
  <si>
    <t>734209127</t>
  </si>
  <si>
    <t>Montáž armatury závitové s třemi závity G 6/4</t>
  </si>
  <si>
    <t>512541417</t>
  </si>
  <si>
    <t>Montáž závitových armatur se 3 závity G 6/4 (DN 40)</t>
  </si>
  <si>
    <t>132</t>
  </si>
  <si>
    <t>Mat734-001</t>
  </si>
  <si>
    <t>trojcestný směšovací ventil, PN 16, zdvih 20 mm, bronz Rg5, netěsnost 0,02% z hodnoty Kvs i v obtoku</t>
  </si>
  <si>
    <t>-699150423</t>
  </si>
  <si>
    <t>133</t>
  </si>
  <si>
    <t>Mat/734-002</t>
  </si>
  <si>
    <t>šroubení ke směšovacímu ventilu DN40</t>
  </si>
  <si>
    <t>-621275578</t>
  </si>
  <si>
    <t>134</t>
  </si>
  <si>
    <t>Mat/734-003</t>
  </si>
  <si>
    <t>servopohon k trojcestnému směšovacímu ventilu, 800 N, zdvih 20 mm, ruční ovládání</t>
  </si>
  <si>
    <t>1547548020</t>
  </si>
  <si>
    <t>135</t>
  </si>
  <si>
    <t>734221682</t>
  </si>
  <si>
    <t>Termostatická hlavice kapalinová PN 10 do 110°C otopných těles VK</t>
  </si>
  <si>
    <t>-712721234</t>
  </si>
  <si>
    <t>Ventily regulační závitové hlavice termostatické, pro ovládání ventilů PN 10 do 110°C kapalinové otopných těles VK</t>
  </si>
  <si>
    <t xml:space="preserve">Poznámka k souboru cen:
1. V cenách -0101 až -0105 nejsou započteny náklady na dodávku a montáž měřící a vypouštěcí armatury.Tyto se oceňují samostatně souborem cen 734 49 1101 až -1105. </t>
  </si>
  <si>
    <t>"dle výkazu výměr PD" 50</t>
  </si>
  <si>
    <t>136</t>
  </si>
  <si>
    <t>734222811</t>
  </si>
  <si>
    <t>Ventil závitový termostatický přímý G 3/8 PN 16 do 110°C s ruční hlavou chromovaný</t>
  </si>
  <si>
    <t>1564962269</t>
  </si>
  <si>
    <t>Ventily regulační závitové termostatické, s hlavicí ručního ovládání PN 16 do 110°C přímé chromované G 3/8</t>
  </si>
  <si>
    <t>"dle výkazu výměr PD" 115</t>
  </si>
  <si>
    <t>137</t>
  </si>
  <si>
    <t>500250</t>
  </si>
  <si>
    <t>objímka proti zcizení - M30x1,5</t>
  </si>
  <si>
    <t>-744791445</t>
  </si>
  <si>
    <t>138</t>
  </si>
  <si>
    <t>998734202</t>
  </si>
  <si>
    <t>Přesun hmot procentní pro armatury v objektech v do 12 m</t>
  </si>
  <si>
    <t>-1669046975</t>
  </si>
  <si>
    <t>Přesun hmot pro armatury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</si>
  <si>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</si>
  <si>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735</t>
  </si>
  <si>
    <t>Ústřední vytápění - otopná tělesa</t>
  </si>
  <si>
    <t>139</t>
  </si>
  <si>
    <t>735118110</t>
  </si>
  <si>
    <t>Zkoušky těsnosti otopných těles litinových článkových vodou</t>
  </si>
  <si>
    <t>-970054811</t>
  </si>
  <si>
    <t>Otopná tělesa litinová zkoušky těsnosti vodou těles článkových</t>
  </si>
  <si>
    <t>140</t>
  </si>
  <si>
    <t>735111340</t>
  </si>
  <si>
    <t>Otopné těleso litinové článkové 500/110 mm 0,180 m2/kus se základním nátěrem</t>
  </si>
  <si>
    <t>1706146904</t>
  </si>
  <si>
    <t>Otopná tělesa litinová článková se základním nátěrem výkon 53-152 W/článek připojovací rozteč/hloubka (mm) 500/110 (0,180 m2/kus)</t>
  </si>
  <si>
    <t>"dle výkazu výměr PD" 645*0,18</t>
  </si>
  <si>
    <t>141</t>
  </si>
  <si>
    <t>Mat/735-001</t>
  </si>
  <si>
    <t>litinové růžice zaslepovací 6/4"</t>
  </si>
  <si>
    <t>518107468</t>
  </si>
  <si>
    <t>"dle výkazu výměr PD" 120</t>
  </si>
  <si>
    <t>142</t>
  </si>
  <si>
    <t>Mat/735-002</t>
  </si>
  <si>
    <t>litinové růžice pro radiátorové ventily a šroubení 6/4"x1/2"</t>
  </si>
  <si>
    <t>1820747107</t>
  </si>
  <si>
    <t>"dle výkazu výměr PD" 330</t>
  </si>
  <si>
    <t>143</t>
  </si>
  <si>
    <t>Mat/735-003</t>
  </si>
  <si>
    <t>litinové růžice pro odvzdušňovací ventily 6/4"x1/4"</t>
  </si>
  <si>
    <t>2063309160</t>
  </si>
  <si>
    <t>144</t>
  </si>
  <si>
    <t>Mat/735-004</t>
  </si>
  <si>
    <t>litinové růžice pro vypouštěcí ventily 6/4"x1/2"</t>
  </si>
  <si>
    <t>1755626459</t>
  </si>
  <si>
    <t>145</t>
  </si>
  <si>
    <t>Mat/735-005</t>
  </si>
  <si>
    <t>konzole pro litinové článkové radiátory</t>
  </si>
  <si>
    <t>2028411867</t>
  </si>
  <si>
    <t>"dle výkazu výměr PD" 135</t>
  </si>
  <si>
    <t>146</t>
  </si>
  <si>
    <t>Agreg.cena 734-001</t>
  </si>
  <si>
    <t>Demontáž a zpětná montáž stávajících litinových těles včetně úpravy nosných konzolí</t>
  </si>
  <si>
    <t>-935959363</t>
  </si>
  <si>
    <t>147</t>
  </si>
  <si>
    <t>998735202</t>
  </si>
  <si>
    <t>Přesun hmot procentní pro otopná tělesa v objektech v do 12 m</t>
  </si>
  <si>
    <t>593097227</t>
  </si>
  <si>
    <t>Přesun hmot pro otopná tělesa stanovený procentní sazbou (%) z ceny vodorovná dopravní vzdálenost do 50 m v objektech výšky přes 6 do 12 m</t>
  </si>
  <si>
    <t>781</t>
  </si>
  <si>
    <t>Dokončovací práce - obklady</t>
  </si>
  <si>
    <t>148</t>
  </si>
  <si>
    <t>781474113</t>
  </si>
  <si>
    <t>Montáž obkladů vnitřních keramických hladkých do 19 ks/m2 lepených flexibilním lepidlem</t>
  </si>
  <si>
    <t>1055287961</t>
  </si>
  <si>
    <t>Montáž obkladů vnitřních stěn z dlaždic keramických lepených flexibilním lepidlem režných nebo glazovaných hladkých přes 12 do 19 ks/m2</t>
  </si>
  <si>
    <t>149</t>
  </si>
  <si>
    <t>Mat/781-001</t>
  </si>
  <si>
    <t>obklad keramický vnitřní formát 200/200mm I.jakost (dle stávajícího obkladu)</t>
  </si>
  <si>
    <t>-1419203938</t>
  </si>
  <si>
    <t>150</t>
  </si>
  <si>
    <t>781479191</t>
  </si>
  <si>
    <t>Příplatek k montáži obkladů vnitřních keramických hladkých za plochu do 10 m2</t>
  </si>
  <si>
    <t>-1778108298</t>
  </si>
  <si>
    <t>Montáž obkladů vnitřních stěn z dlaždic keramických Příplatek k cenám za plochu do 10 m2 jednotlivě</t>
  </si>
  <si>
    <t>151</t>
  </si>
  <si>
    <t>781479196</t>
  </si>
  <si>
    <t>Příplatek k montáži obkladů vnitřních keramických hladkých za spárování tmelem dvousložkovým</t>
  </si>
  <si>
    <t>-693201332</t>
  </si>
  <si>
    <t>Montáž obkladů vnitřních stěn z dlaždic keramických Příplatek k cenám za dvousložkový spárovací tmel</t>
  </si>
  <si>
    <t>152</t>
  </si>
  <si>
    <t>781495111</t>
  </si>
  <si>
    <t>Penetrace podkladu vnitřních obkladů</t>
  </si>
  <si>
    <t>204110113</t>
  </si>
  <si>
    <t>Ostatní prvky ostatní práce penetrace podkladu</t>
  </si>
  <si>
    <t xml:space="preserve">Poznámka k souboru cen:
1. Množství měrných jednotek u ceny -5185 se stanoví podle počtu řezaných obkladaček, nezávisle na jejich velikosti. 2. Položkou -5185 lze ocenit provádění více řezů na jednom kusu obkladu. </t>
  </si>
  <si>
    <t>153</t>
  </si>
  <si>
    <t>781495185</t>
  </si>
  <si>
    <t>Řezání rovné keramických obkládaček</t>
  </si>
  <si>
    <t>237339999</t>
  </si>
  <si>
    <t>Ostatní prvky řezání obkladaček rovné</t>
  </si>
  <si>
    <t>154</t>
  </si>
  <si>
    <t>998781202</t>
  </si>
  <si>
    <t>Přesun hmot procentní pro obklady keramické v objektech v do 12 m</t>
  </si>
  <si>
    <t>1870818734</t>
  </si>
  <si>
    <t>Přesun hmot pro obklady keramické stanovený procentní sazbou (%) z ceny vodorovná dopravní vzdálenost do 50 m v objektech výšky přes 6 do 12 m</t>
  </si>
  <si>
    <t>783</t>
  </si>
  <si>
    <t>Dokončovací práce - nátěry</t>
  </si>
  <si>
    <t>155</t>
  </si>
  <si>
    <t>783601327</t>
  </si>
  <si>
    <t>Odmaštění článkových otopných těles ředidlovým odmašťovačem před provedením nátěru</t>
  </si>
  <si>
    <t>545814502</t>
  </si>
  <si>
    <t>Příprava podkladu otopných těles před provedením nátěrů článkových odmaštěním rozpouštědlovým</t>
  </si>
  <si>
    <t>156</t>
  </si>
  <si>
    <t>783614111</t>
  </si>
  <si>
    <t>Základní jednonásobný syntetický nátěr článkových otopných těles</t>
  </si>
  <si>
    <t>311592876</t>
  </si>
  <si>
    <t>Základní nátěr otopných těles jednonásobný článkových syntetický</t>
  </si>
  <si>
    <t>157</t>
  </si>
  <si>
    <t>783617117</t>
  </si>
  <si>
    <t>Krycí dvojnásobný syntetický nátěr článkových otopných těles</t>
  </si>
  <si>
    <t>1982285211</t>
  </si>
  <si>
    <t>Krycí nátěr (email) otopných těles článkových dvojnásobný syntetický</t>
  </si>
  <si>
    <t>158</t>
  </si>
  <si>
    <t>783806805</t>
  </si>
  <si>
    <t>Odstranění nátěrů z omítek opálením</t>
  </si>
  <si>
    <t>1797611689</t>
  </si>
  <si>
    <t>Odstranění nátěrů z omítek opálením s obroušením</t>
  </si>
  <si>
    <t>"obnova nátěrů stěn za otopnými tělesy" 67,50+180,0</t>
  </si>
  <si>
    <t>159</t>
  </si>
  <si>
    <t>783813131</t>
  </si>
  <si>
    <t>Penetrační syntetický nátěr hladkých, tenkovrstvých zrnitých a štukových omítek</t>
  </si>
  <si>
    <t>656309223</t>
  </si>
  <si>
    <t>Penetrační nátěr omítek hladkých omítek hladkých, zrnitých tenkovrstvých nebo štukových stupně členitosti 1 a 2 syntetický</t>
  </si>
  <si>
    <t>160</t>
  </si>
  <si>
    <t>783817121</t>
  </si>
  <si>
    <t>Krycí jednonásobný syntetický nátěr hladkých, zrnitých tenkovrstvých nebo štukových omítek</t>
  </si>
  <si>
    <t>559796998</t>
  </si>
  <si>
    <t>Krycí (ochranný ) nátěr omítek jednonásobný hladkých omítek hladkých, zrnitých tenkovrstvých nebo štukových stupně členitosti 1 a 2 syntetický</t>
  </si>
  <si>
    <t>161</t>
  </si>
  <si>
    <t>783822213</t>
  </si>
  <si>
    <t>Celoplošné vyrovnání omítky před provedením nátěru modifikovanou cementovou stěrkou tloušťky do 3 mm</t>
  </si>
  <si>
    <t>1946843708</t>
  </si>
  <si>
    <t>Vyrovnání omítek před provedením nátěru celoplošné, tloušťky do 3 mm, stěrkou modifikovanou cementovou</t>
  </si>
  <si>
    <t xml:space="preserve">Poznámka k souboru cen:
1. Vyrovnání podkladu větší tloušťky lze ocenit příslušnými cenami katalogu 801-4 Budovy a haly-opravy a údržba. </t>
  </si>
  <si>
    <t>VRN</t>
  </si>
  <si>
    <t>Vedlejší rozpočtové náklady</t>
  </si>
  <si>
    <t>VRN1</t>
  </si>
  <si>
    <t>Průzkumné, geodetické a projektové práce</t>
  </si>
  <si>
    <t>162</t>
  </si>
  <si>
    <t>013244000</t>
  </si>
  <si>
    <t>Dokumentace pro provádění stavby</t>
  </si>
  <si>
    <t>Kč</t>
  </si>
  <si>
    <t>1024</t>
  </si>
  <si>
    <t>5078539</t>
  </si>
  <si>
    <t>163</t>
  </si>
  <si>
    <t>013254000</t>
  </si>
  <si>
    <t>Dokumentace skutečného provedení stavby</t>
  </si>
  <si>
    <t>999810186</t>
  </si>
  <si>
    <t>VRN3</t>
  </si>
  <si>
    <t>Zařízení staveniště</t>
  </si>
  <si>
    <t>164</t>
  </si>
  <si>
    <t>030001000</t>
  </si>
  <si>
    <t>264420156</t>
  </si>
  <si>
    <t>VRN4</t>
  </si>
  <si>
    <t>Inženýrská činnost</t>
  </si>
  <si>
    <t>165</t>
  </si>
  <si>
    <t>043194000</t>
  </si>
  <si>
    <t>Ostatní zkoušky</t>
  </si>
  <si>
    <t>297301906</t>
  </si>
  <si>
    <t xml:space="preserve">Poznámka k položce:
Položka obsahuje náklady na zkušební provoz a závěrečné vyhodnocení zkušebního provozu.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</si>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</sst>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33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protection/>
    </xf>
    <xf numFmtId="0" fontId="11" fillId="2" borderId="0" xfId="0" applyFont="1" applyFill="1" applyAlignment="1" applyProtection="1">
      <alignment vertical="center"/>
      <protection/>
    </xf>
    <xf numFmtId="0" fontId="12" fillId="2" borderId="0" xfId="0" applyFont="1" applyFill="1" applyAlignment="1" applyProtection="1">
      <alignment horizontal="left" vertical="center"/>
      <protection/>
    </xf>
    <xf numFmtId="0" fontId="13" fillId="2" borderId="0" xfId="20" applyFont="1" applyFill="1" applyAlignment="1" applyProtection="1">
      <alignment vertical="center"/>
      <protection/>
    </xf>
    <xf numFmtId="0" fontId="36" fillId="2" borderId="0" xfId="20"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4" fillId="0" borderId="0" xfId="0" applyFont="1" applyBorder="1" applyAlignment="1" applyProtection="1">
      <alignment horizontal="left" vertical="center"/>
      <protection/>
    </xf>
    <xf numFmtId="0" fontId="0" fillId="0" borderId="5" xfId="0" applyBorder="1" applyProtection="1">
      <protection/>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8"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8" fillId="0" borderId="0" xfId="0" applyFont="1" applyAlignment="1">
      <alignment horizontal="left" vertical="center"/>
    </xf>
    <xf numFmtId="0" fontId="17"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9"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19"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18"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7"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4" xfId="0" applyFont="1" applyBorder="1" applyAlignment="1">
      <alignment horizontal="center" vertical="center"/>
    </xf>
    <xf numFmtId="0" fontId="21"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7" fillId="0" borderId="19" xfId="0" applyFont="1" applyBorder="1" applyAlignment="1" applyProtection="1">
      <alignment horizontal="center" vertical="center" wrapText="1"/>
      <protection/>
    </xf>
    <xf numFmtId="0" fontId="17" fillId="0" borderId="20" xfId="0" applyFont="1" applyBorder="1" applyAlignment="1" applyProtection="1">
      <alignment horizontal="center" vertical="center" wrapText="1"/>
      <protection/>
    </xf>
    <xf numFmtId="0" fontId="17"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8"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20" applyFont="1" applyAlignment="1">
      <alignment horizontal="center" vertical="center"/>
    </xf>
    <xf numFmtId="0" fontId="5" fillId="0" borderId="4"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26" fillId="0" borderId="0" xfId="0" applyFont="1" applyAlignment="1" applyProtection="1">
      <alignment horizontal="center" vertical="center"/>
      <protection/>
    </xf>
    <xf numFmtId="0" fontId="5" fillId="0" borderId="4" xfId="0" applyFont="1" applyBorder="1" applyAlignment="1">
      <alignment vertical="center"/>
    </xf>
    <xf numFmtId="4" fontId="27" fillId="0" borderId="22" xfId="0" applyNumberFormat="1" applyFont="1" applyBorder="1" applyAlignment="1" applyProtection="1">
      <alignment vertical="center"/>
      <protection/>
    </xf>
    <xf numFmtId="4" fontId="27" fillId="0" borderId="23" xfId="0" applyNumberFormat="1" applyFont="1" applyBorder="1" applyAlignment="1" applyProtection="1">
      <alignment vertical="center"/>
      <protection/>
    </xf>
    <xf numFmtId="166" fontId="27" fillId="0" borderId="23" xfId="0" applyNumberFormat="1" applyFont="1" applyBorder="1" applyAlignment="1" applyProtection="1">
      <alignment vertical="center"/>
      <protection/>
    </xf>
    <xf numFmtId="4" fontId="27"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8" fillId="2" borderId="0" xfId="20" applyFont="1" applyFill="1" applyAlignment="1">
      <alignment vertical="center"/>
    </xf>
    <xf numFmtId="0" fontId="11"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7"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19" fillId="0" borderId="0" xfId="0" applyFont="1" applyBorder="1" applyAlignment="1" applyProtection="1">
      <alignment horizontal="left" vertical="center"/>
      <protection/>
    </xf>
    <xf numFmtId="4" fontId="2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9"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7"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2" fillId="0" borderId="0" xfId="0" applyNumberFormat="1" applyFont="1" applyAlignment="1" applyProtection="1">
      <alignment/>
      <protection/>
    </xf>
    <xf numFmtId="166" fontId="30" fillId="0" borderId="15" xfId="0" applyNumberFormat="1" applyFont="1" applyBorder="1" applyAlignment="1" applyProtection="1">
      <alignment/>
      <protection/>
    </xf>
    <xf numFmtId="166" fontId="30" fillId="0" borderId="16" xfId="0" applyNumberFormat="1" applyFont="1" applyBorder="1" applyAlignment="1" applyProtection="1">
      <alignment/>
      <protection/>
    </xf>
    <xf numFmtId="4" fontId="31"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34" fillId="0" borderId="0" xfId="0" applyFont="1" applyAlignment="1" applyProtection="1">
      <alignment vertical="center" wrapText="1"/>
      <protection/>
    </xf>
    <xf numFmtId="0" fontId="35" fillId="0" borderId="27" xfId="0" applyFont="1" applyBorder="1" applyAlignment="1" applyProtection="1">
      <alignment horizontal="center" vertical="center"/>
      <protection/>
    </xf>
    <xf numFmtId="49" fontId="35" fillId="0" borderId="27" xfId="0" applyNumberFormat="1" applyFont="1" applyBorder="1" applyAlignment="1" applyProtection="1">
      <alignment horizontal="left" vertical="center" wrapText="1"/>
      <protection/>
    </xf>
    <xf numFmtId="0" fontId="35" fillId="0" borderId="27" xfId="0" applyFont="1" applyBorder="1" applyAlignment="1" applyProtection="1">
      <alignment horizontal="left" vertical="center" wrapText="1"/>
      <protection/>
    </xf>
    <xf numFmtId="0" fontId="35" fillId="0" borderId="27" xfId="0" applyFont="1" applyBorder="1" applyAlignment="1" applyProtection="1">
      <alignment horizontal="center" vertical="center" wrapText="1"/>
      <protection/>
    </xf>
    <xf numFmtId="167" fontId="35" fillId="0" borderId="27" xfId="0" applyNumberFormat="1" applyFont="1" applyBorder="1" applyAlignment="1" applyProtection="1">
      <alignment vertical="center"/>
      <protection/>
    </xf>
    <xf numFmtId="4" fontId="35" fillId="3" borderId="27" xfId="0" applyNumberFormat="1" applyFont="1" applyFill="1" applyBorder="1" applyAlignment="1" applyProtection="1">
      <alignment vertical="center"/>
      <protection locked="0"/>
    </xf>
    <xf numFmtId="4" fontId="35" fillId="0" borderId="27" xfId="0" applyNumberFormat="1" applyFont="1" applyBorder="1" applyAlignment="1" applyProtection="1">
      <alignment vertical="center"/>
      <protection/>
    </xf>
    <xf numFmtId="0" fontId="35" fillId="0" borderId="4" xfId="0" applyFont="1" applyBorder="1" applyAlignment="1">
      <alignment vertical="center"/>
    </xf>
    <xf numFmtId="0" fontId="35" fillId="3" borderId="27"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6"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6"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1"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4"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6" fillId="0" borderId="33" xfId="0" applyFont="1" applyBorder="1" applyAlignment="1" applyProtection="1">
      <alignment horizontal="left" vertical="center"/>
      <protection locked="0"/>
    </xf>
    <xf numFmtId="0" fontId="26"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6"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6"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6"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6"/>
      <c r="AH1" s="16"/>
      <c r="AI1" s="17"/>
      <c r="AJ1" s="18"/>
      <c r="AK1" s="18"/>
      <c r="AL1" s="18"/>
      <c r="AM1" s="18"/>
      <c r="AN1" s="18"/>
      <c r="AO1" s="18"/>
      <c r="AP1" s="18"/>
      <c r="AQ1" s="18"/>
      <c r="AR1" s="18"/>
      <c r="AS1" s="18"/>
      <c r="AT1" s="18"/>
      <c r="AU1" s="18"/>
      <c r="AV1" s="18"/>
      <c r="AW1" s="18"/>
      <c r="AX1" s="18"/>
      <c r="AY1" s="18"/>
      <c r="AZ1" s="18"/>
      <c r="BA1" s="19" t="s">
        <v>4</v>
      </c>
      <c r="BB1" s="19" t="s">
        <v>5</v>
      </c>
      <c r="BC1" s="18"/>
      <c r="BD1" s="18"/>
      <c r="BE1" s="18"/>
      <c r="BF1" s="18"/>
      <c r="BG1" s="18"/>
      <c r="BH1" s="18"/>
      <c r="BI1" s="18"/>
      <c r="BJ1" s="18"/>
      <c r="BK1" s="18"/>
      <c r="BL1" s="18"/>
      <c r="BM1" s="18"/>
      <c r="BN1" s="18"/>
      <c r="BO1" s="18"/>
      <c r="BP1" s="18"/>
      <c r="BQ1" s="18"/>
      <c r="BR1" s="18"/>
      <c r="BT1" s="20" t="s">
        <v>6</v>
      </c>
      <c r="BU1" s="20" t="s">
        <v>6</v>
      </c>
      <c r="BV1" s="20" t="s">
        <v>7</v>
      </c>
    </row>
    <row r="2" spans="3:72" ht="36.95" customHeight="1">
      <c r="BS2" s="21" t="s">
        <v>8</v>
      </c>
      <c r="BT2" s="21" t="s">
        <v>9</v>
      </c>
    </row>
    <row r="3" spans="2:72"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8</v>
      </c>
      <c r="BT3" s="21" t="s">
        <v>10</v>
      </c>
    </row>
    <row r="4" spans="2:71" ht="36.95" customHeight="1">
      <c r="B4" s="25"/>
      <c r="C4" s="26"/>
      <c r="D4" s="27" t="s">
        <v>11</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8"/>
      <c r="AS4" s="29" t="s">
        <v>12</v>
      </c>
      <c r="BE4" s="30" t="s">
        <v>13</v>
      </c>
      <c r="BS4" s="21" t="s">
        <v>14</v>
      </c>
    </row>
    <row r="5" spans="2:71" ht="14.4" customHeight="1">
      <c r="B5" s="25"/>
      <c r="C5" s="26"/>
      <c r="D5" s="31" t="s">
        <v>15</v>
      </c>
      <c r="E5" s="26"/>
      <c r="F5" s="26"/>
      <c r="G5" s="26"/>
      <c r="H5" s="26"/>
      <c r="I5" s="26"/>
      <c r="J5" s="26"/>
      <c r="K5" s="32" t="s">
        <v>16</v>
      </c>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8"/>
      <c r="BE5" s="33" t="s">
        <v>17</v>
      </c>
      <c r="BS5" s="21" t="s">
        <v>8</v>
      </c>
    </row>
    <row r="6" spans="2:71" ht="36.95" customHeight="1">
      <c r="B6" s="25"/>
      <c r="C6" s="26"/>
      <c r="D6" s="34" t="s">
        <v>18</v>
      </c>
      <c r="E6" s="26"/>
      <c r="F6" s="26"/>
      <c r="G6" s="26"/>
      <c r="H6" s="26"/>
      <c r="I6" s="26"/>
      <c r="J6" s="26"/>
      <c r="K6" s="35" t="s">
        <v>19</v>
      </c>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8"/>
      <c r="BE6" s="36"/>
      <c r="BS6" s="21" t="s">
        <v>8</v>
      </c>
    </row>
    <row r="7" spans="2:71" ht="14.4" customHeight="1">
      <c r="B7" s="25"/>
      <c r="C7" s="26"/>
      <c r="D7" s="37" t="s">
        <v>20</v>
      </c>
      <c r="E7" s="26"/>
      <c r="F7" s="26"/>
      <c r="G7" s="26"/>
      <c r="H7" s="26"/>
      <c r="I7" s="26"/>
      <c r="J7" s="26"/>
      <c r="K7" s="32" t="s">
        <v>21</v>
      </c>
      <c r="L7" s="26"/>
      <c r="M7" s="26"/>
      <c r="N7" s="26"/>
      <c r="O7" s="26"/>
      <c r="P7" s="26"/>
      <c r="Q7" s="26"/>
      <c r="R7" s="26"/>
      <c r="S7" s="26"/>
      <c r="T7" s="26"/>
      <c r="U7" s="26"/>
      <c r="V7" s="26"/>
      <c r="W7" s="26"/>
      <c r="X7" s="26"/>
      <c r="Y7" s="26"/>
      <c r="Z7" s="26"/>
      <c r="AA7" s="26"/>
      <c r="AB7" s="26"/>
      <c r="AC7" s="26"/>
      <c r="AD7" s="26"/>
      <c r="AE7" s="26"/>
      <c r="AF7" s="26"/>
      <c r="AG7" s="26"/>
      <c r="AH7" s="26"/>
      <c r="AI7" s="26"/>
      <c r="AJ7" s="26"/>
      <c r="AK7" s="37" t="s">
        <v>22</v>
      </c>
      <c r="AL7" s="26"/>
      <c r="AM7" s="26"/>
      <c r="AN7" s="32" t="s">
        <v>21</v>
      </c>
      <c r="AO7" s="26"/>
      <c r="AP7" s="26"/>
      <c r="AQ7" s="28"/>
      <c r="BE7" s="36"/>
      <c r="BS7" s="21" t="s">
        <v>8</v>
      </c>
    </row>
    <row r="8" spans="2:71" ht="14.4" customHeight="1">
      <c r="B8" s="25"/>
      <c r="C8" s="26"/>
      <c r="D8" s="37" t="s">
        <v>23</v>
      </c>
      <c r="E8" s="26"/>
      <c r="F8" s="26"/>
      <c r="G8" s="26"/>
      <c r="H8" s="26"/>
      <c r="I8" s="26"/>
      <c r="J8" s="26"/>
      <c r="K8" s="32" t="s">
        <v>24</v>
      </c>
      <c r="L8" s="26"/>
      <c r="M8" s="26"/>
      <c r="N8" s="26"/>
      <c r="O8" s="26"/>
      <c r="P8" s="26"/>
      <c r="Q8" s="26"/>
      <c r="R8" s="26"/>
      <c r="S8" s="26"/>
      <c r="T8" s="26"/>
      <c r="U8" s="26"/>
      <c r="V8" s="26"/>
      <c r="W8" s="26"/>
      <c r="X8" s="26"/>
      <c r="Y8" s="26"/>
      <c r="Z8" s="26"/>
      <c r="AA8" s="26"/>
      <c r="AB8" s="26"/>
      <c r="AC8" s="26"/>
      <c r="AD8" s="26"/>
      <c r="AE8" s="26"/>
      <c r="AF8" s="26"/>
      <c r="AG8" s="26"/>
      <c r="AH8" s="26"/>
      <c r="AI8" s="26"/>
      <c r="AJ8" s="26"/>
      <c r="AK8" s="37" t="s">
        <v>25</v>
      </c>
      <c r="AL8" s="26"/>
      <c r="AM8" s="26"/>
      <c r="AN8" s="38" t="s">
        <v>26</v>
      </c>
      <c r="AO8" s="26"/>
      <c r="AP8" s="26"/>
      <c r="AQ8" s="28"/>
      <c r="BE8" s="36"/>
      <c r="BS8" s="21" t="s">
        <v>8</v>
      </c>
    </row>
    <row r="9" spans="2:71" ht="14.4" customHeight="1">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8"/>
      <c r="BE9" s="36"/>
      <c r="BS9" s="21" t="s">
        <v>8</v>
      </c>
    </row>
    <row r="10" spans="2:71" ht="14.4" customHeight="1">
      <c r="B10" s="25"/>
      <c r="C10" s="26"/>
      <c r="D10" s="37" t="s">
        <v>27</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37" t="s">
        <v>28</v>
      </c>
      <c r="AL10" s="26"/>
      <c r="AM10" s="26"/>
      <c r="AN10" s="32" t="s">
        <v>21</v>
      </c>
      <c r="AO10" s="26"/>
      <c r="AP10" s="26"/>
      <c r="AQ10" s="28"/>
      <c r="BE10" s="36"/>
      <c r="BS10" s="21" t="s">
        <v>8</v>
      </c>
    </row>
    <row r="11" spans="2:71" ht="18.45" customHeight="1">
      <c r="B11" s="25"/>
      <c r="C11" s="26"/>
      <c r="D11" s="26"/>
      <c r="E11" s="32" t="s">
        <v>24</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37" t="s">
        <v>29</v>
      </c>
      <c r="AL11" s="26"/>
      <c r="AM11" s="26"/>
      <c r="AN11" s="32" t="s">
        <v>21</v>
      </c>
      <c r="AO11" s="26"/>
      <c r="AP11" s="26"/>
      <c r="AQ11" s="28"/>
      <c r="BE11" s="36"/>
      <c r="BS11" s="21" t="s">
        <v>8</v>
      </c>
    </row>
    <row r="12" spans="2:71" ht="6.95" customHeight="1">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8"/>
      <c r="BE12" s="36"/>
      <c r="BS12" s="21" t="s">
        <v>8</v>
      </c>
    </row>
    <row r="13" spans="2:71" ht="14.4" customHeight="1">
      <c r="B13" s="25"/>
      <c r="C13" s="26"/>
      <c r="D13" s="37" t="s">
        <v>30</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37" t="s">
        <v>28</v>
      </c>
      <c r="AL13" s="26"/>
      <c r="AM13" s="26"/>
      <c r="AN13" s="39" t="s">
        <v>31</v>
      </c>
      <c r="AO13" s="26"/>
      <c r="AP13" s="26"/>
      <c r="AQ13" s="28"/>
      <c r="BE13" s="36"/>
      <c r="BS13" s="21" t="s">
        <v>8</v>
      </c>
    </row>
    <row r="14" spans="2:71" ht="13.5">
      <c r="B14" s="25"/>
      <c r="C14" s="26"/>
      <c r="D14" s="26"/>
      <c r="E14" s="39" t="s">
        <v>31</v>
      </c>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37" t="s">
        <v>29</v>
      </c>
      <c r="AL14" s="26"/>
      <c r="AM14" s="26"/>
      <c r="AN14" s="39" t="s">
        <v>31</v>
      </c>
      <c r="AO14" s="26"/>
      <c r="AP14" s="26"/>
      <c r="AQ14" s="28"/>
      <c r="BE14" s="36"/>
      <c r="BS14" s="21" t="s">
        <v>8</v>
      </c>
    </row>
    <row r="15" spans="2:71" ht="6.95" customHeight="1">
      <c r="B15" s="2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8"/>
      <c r="BE15" s="36"/>
      <c r="BS15" s="21" t="s">
        <v>6</v>
      </c>
    </row>
    <row r="16" spans="2:71" ht="14.4" customHeight="1">
      <c r="B16" s="25"/>
      <c r="C16" s="26"/>
      <c r="D16" s="37" t="s">
        <v>32</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37" t="s">
        <v>28</v>
      </c>
      <c r="AL16" s="26"/>
      <c r="AM16" s="26"/>
      <c r="AN16" s="32" t="s">
        <v>21</v>
      </c>
      <c r="AO16" s="26"/>
      <c r="AP16" s="26"/>
      <c r="AQ16" s="28"/>
      <c r="BE16" s="36"/>
      <c r="BS16" s="21" t="s">
        <v>6</v>
      </c>
    </row>
    <row r="17" spans="2:71" ht="18.45" customHeight="1">
      <c r="B17" s="25"/>
      <c r="C17" s="26"/>
      <c r="D17" s="26"/>
      <c r="E17" s="32" t="s">
        <v>24</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37" t="s">
        <v>29</v>
      </c>
      <c r="AL17" s="26"/>
      <c r="AM17" s="26"/>
      <c r="AN17" s="32" t="s">
        <v>21</v>
      </c>
      <c r="AO17" s="26"/>
      <c r="AP17" s="26"/>
      <c r="AQ17" s="28"/>
      <c r="BE17" s="36"/>
      <c r="BS17" s="21" t="s">
        <v>33</v>
      </c>
    </row>
    <row r="18" spans="2:71" ht="6.95" customHeight="1">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8"/>
      <c r="BE18" s="36"/>
      <c r="BS18" s="21" t="s">
        <v>8</v>
      </c>
    </row>
    <row r="19" spans="2:71" ht="14.4" customHeight="1">
      <c r="B19" s="25"/>
      <c r="C19" s="26"/>
      <c r="D19" s="37" t="s">
        <v>34</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8"/>
      <c r="BE19" s="36"/>
      <c r="BS19" s="21" t="s">
        <v>8</v>
      </c>
    </row>
    <row r="20" spans="2:71" ht="57" customHeight="1">
      <c r="B20" s="25"/>
      <c r="C20" s="26"/>
      <c r="D20" s="26"/>
      <c r="E20" s="41" t="s">
        <v>35</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26"/>
      <c r="AP20" s="26"/>
      <c r="AQ20" s="28"/>
      <c r="BE20" s="36"/>
      <c r="BS20" s="21" t="s">
        <v>6</v>
      </c>
    </row>
    <row r="21" spans="2:57" ht="6.95" customHeight="1">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8"/>
      <c r="BE21" s="36"/>
    </row>
    <row r="22" spans="2:57" ht="6.95" customHeight="1">
      <c r="B22" s="25"/>
      <c r="C22" s="26"/>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26"/>
      <c r="AQ22" s="28"/>
      <c r="BE22" s="36"/>
    </row>
    <row r="23" spans="2:57" s="1" customFormat="1" ht="25.9" customHeight="1">
      <c r="B23" s="43"/>
      <c r="C23" s="44"/>
      <c r="D23" s="45" t="s">
        <v>36</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7">
        <f>ROUND(AG51,2)</f>
        <v>0</v>
      </c>
      <c r="AL23" s="46"/>
      <c r="AM23" s="46"/>
      <c r="AN23" s="46"/>
      <c r="AO23" s="46"/>
      <c r="AP23" s="44"/>
      <c r="AQ23" s="48"/>
      <c r="BE23" s="36"/>
    </row>
    <row r="24" spans="2:57" s="1" customFormat="1" ht="6.95" customHeight="1">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8"/>
      <c r="BE24" s="36"/>
    </row>
    <row r="25" spans="2:57" s="1" customFormat="1" ht="13.5">
      <c r="B25" s="43"/>
      <c r="C25" s="44"/>
      <c r="D25" s="44"/>
      <c r="E25" s="44"/>
      <c r="F25" s="44"/>
      <c r="G25" s="44"/>
      <c r="H25" s="44"/>
      <c r="I25" s="44"/>
      <c r="J25" s="44"/>
      <c r="K25" s="44"/>
      <c r="L25" s="49" t="s">
        <v>37</v>
      </c>
      <c r="M25" s="49"/>
      <c r="N25" s="49"/>
      <c r="O25" s="49"/>
      <c r="P25" s="44"/>
      <c r="Q25" s="44"/>
      <c r="R25" s="44"/>
      <c r="S25" s="44"/>
      <c r="T25" s="44"/>
      <c r="U25" s="44"/>
      <c r="V25" s="44"/>
      <c r="W25" s="49" t="s">
        <v>38</v>
      </c>
      <c r="X25" s="49"/>
      <c r="Y25" s="49"/>
      <c r="Z25" s="49"/>
      <c r="AA25" s="49"/>
      <c r="AB25" s="49"/>
      <c r="AC25" s="49"/>
      <c r="AD25" s="49"/>
      <c r="AE25" s="49"/>
      <c r="AF25" s="44"/>
      <c r="AG25" s="44"/>
      <c r="AH25" s="44"/>
      <c r="AI25" s="44"/>
      <c r="AJ25" s="44"/>
      <c r="AK25" s="49" t="s">
        <v>39</v>
      </c>
      <c r="AL25" s="49"/>
      <c r="AM25" s="49"/>
      <c r="AN25" s="49"/>
      <c r="AO25" s="49"/>
      <c r="AP25" s="44"/>
      <c r="AQ25" s="48"/>
      <c r="BE25" s="36"/>
    </row>
    <row r="26" spans="2:57" s="2" customFormat="1" ht="14.4" customHeight="1">
      <c r="B26" s="50"/>
      <c r="C26" s="51"/>
      <c r="D26" s="52" t="s">
        <v>40</v>
      </c>
      <c r="E26" s="51"/>
      <c r="F26" s="52" t="s">
        <v>41</v>
      </c>
      <c r="G26" s="51"/>
      <c r="H26" s="51"/>
      <c r="I26" s="51"/>
      <c r="J26" s="51"/>
      <c r="K26" s="51"/>
      <c r="L26" s="53">
        <v>0.21</v>
      </c>
      <c r="M26" s="51"/>
      <c r="N26" s="51"/>
      <c r="O26" s="51"/>
      <c r="P26" s="51"/>
      <c r="Q26" s="51"/>
      <c r="R26" s="51"/>
      <c r="S26" s="51"/>
      <c r="T26" s="51"/>
      <c r="U26" s="51"/>
      <c r="V26" s="51"/>
      <c r="W26" s="54">
        <f>ROUND(AZ51,2)</f>
        <v>0</v>
      </c>
      <c r="X26" s="51"/>
      <c r="Y26" s="51"/>
      <c r="Z26" s="51"/>
      <c r="AA26" s="51"/>
      <c r="AB26" s="51"/>
      <c r="AC26" s="51"/>
      <c r="AD26" s="51"/>
      <c r="AE26" s="51"/>
      <c r="AF26" s="51"/>
      <c r="AG26" s="51"/>
      <c r="AH26" s="51"/>
      <c r="AI26" s="51"/>
      <c r="AJ26" s="51"/>
      <c r="AK26" s="54">
        <f>ROUND(AV51,2)</f>
        <v>0</v>
      </c>
      <c r="AL26" s="51"/>
      <c r="AM26" s="51"/>
      <c r="AN26" s="51"/>
      <c r="AO26" s="51"/>
      <c r="AP26" s="51"/>
      <c r="AQ26" s="55"/>
      <c r="BE26" s="36"/>
    </row>
    <row r="27" spans="2:57" s="2" customFormat="1" ht="14.4" customHeight="1">
      <c r="B27" s="50"/>
      <c r="C27" s="51"/>
      <c r="D27" s="51"/>
      <c r="E27" s="51"/>
      <c r="F27" s="52" t="s">
        <v>42</v>
      </c>
      <c r="G27" s="51"/>
      <c r="H27" s="51"/>
      <c r="I27" s="51"/>
      <c r="J27" s="51"/>
      <c r="K27" s="51"/>
      <c r="L27" s="53">
        <v>0.15</v>
      </c>
      <c r="M27" s="51"/>
      <c r="N27" s="51"/>
      <c r="O27" s="51"/>
      <c r="P27" s="51"/>
      <c r="Q27" s="51"/>
      <c r="R27" s="51"/>
      <c r="S27" s="51"/>
      <c r="T27" s="51"/>
      <c r="U27" s="51"/>
      <c r="V27" s="51"/>
      <c r="W27" s="54">
        <f>ROUND(BA51,2)</f>
        <v>0</v>
      </c>
      <c r="X27" s="51"/>
      <c r="Y27" s="51"/>
      <c r="Z27" s="51"/>
      <c r="AA27" s="51"/>
      <c r="AB27" s="51"/>
      <c r="AC27" s="51"/>
      <c r="AD27" s="51"/>
      <c r="AE27" s="51"/>
      <c r="AF27" s="51"/>
      <c r="AG27" s="51"/>
      <c r="AH27" s="51"/>
      <c r="AI27" s="51"/>
      <c r="AJ27" s="51"/>
      <c r="AK27" s="54">
        <f>ROUND(AW51,2)</f>
        <v>0</v>
      </c>
      <c r="AL27" s="51"/>
      <c r="AM27" s="51"/>
      <c r="AN27" s="51"/>
      <c r="AO27" s="51"/>
      <c r="AP27" s="51"/>
      <c r="AQ27" s="55"/>
      <c r="BE27" s="36"/>
    </row>
    <row r="28" spans="2:57" s="2" customFormat="1" ht="14.4" customHeight="1" hidden="1">
      <c r="B28" s="50"/>
      <c r="C28" s="51"/>
      <c r="D28" s="51"/>
      <c r="E28" s="51"/>
      <c r="F28" s="52" t="s">
        <v>43</v>
      </c>
      <c r="G28" s="51"/>
      <c r="H28" s="51"/>
      <c r="I28" s="51"/>
      <c r="J28" s="51"/>
      <c r="K28" s="51"/>
      <c r="L28" s="53">
        <v>0.21</v>
      </c>
      <c r="M28" s="51"/>
      <c r="N28" s="51"/>
      <c r="O28" s="51"/>
      <c r="P28" s="51"/>
      <c r="Q28" s="51"/>
      <c r="R28" s="51"/>
      <c r="S28" s="51"/>
      <c r="T28" s="51"/>
      <c r="U28" s="51"/>
      <c r="V28" s="51"/>
      <c r="W28" s="54">
        <f>ROUND(BB51,2)</f>
        <v>0</v>
      </c>
      <c r="X28" s="51"/>
      <c r="Y28" s="51"/>
      <c r="Z28" s="51"/>
      <c r="AA28" s="51"/>
      <c r="AB28" s="51"/>
      <c r="AC28" s="51"/>
      <c r="AD28" s="51"/>
      <c r="AE28" s="51"/>
      <c r="AF28" s="51"/>
      <c r="AG28" s="51"/>
      <c r="AH28" s="51"/>
      <c r="AI28" s="51"/>
      <c r="AJ28" s="51"/>
      <c r="AK28" s="54">
        <v>0</v>
      </c>
      <c r="AL28" s="51"/>
      <c r="AM28" s="51"/>
      <c r="AN28" s="51"/>
      <c r="AO28" s="51"/>
      <c r="AP28" s="51"/>
      <c r="AQ28" s="55"/>
      <c r="BE28" s="36"/>
    </row>
    <row r="29" spans="2:57" s="2" customFormat="1" ht="14.4" customHeight="1" hidden="1">
      <c r="B29" s="50"/>
      <c r="C29" s="51"/>
      <c r="D29" s="51"/>
      <c r="E29" s="51"/>
      <c r="F29" s="52" t="s">
        <v>44</v>
      </c>
      <c r="G29" s="51"/>
      <c r="H29" s="51"/>
      <c r="I29" s="51"/>
      <c r="J29" s="51"/>
      <c r="K29" s="51"/>
      <c r="L29" s="53">
        <v>0.15</v>
      </c>
      <c r="M29" s="51"/>
      <c r="N29" s="51"/>
      <c r="O29" s="51"/>
      <c r="P29" s="51"/>
      <c r="Q29" s="51"/>
      <c r="R29" s="51"/>
      <c r="S29" s="51"/>
      <c r="T29" s="51"/>
      <c r="U29" s="51"/>
      <c r="V29" s="51"/>
      <c r="W29" s="54">
        <f>ROUND(BC51,2)</f>
        <v>0</v>
      </c>
      <c r="X29" s="51"/>
      <c r="Y29" s="51"/>
      <c r="Z29" s="51"/>
      <c r="AA29" s="51"/>
      <c r="AB29" s="51"/>
      <c r="AC29" s="51"/>
      <c r="AD29" s="51"/>
      <c r="AE29" s="51"/>
      <c r="AF29" s="51"/>
      <c r="AG29" s="51"/>
      <c r="AH29" s="51"/>
      <c r="AI29" s="51"/>
      <c r="AJ29" s="51"/>
      <c r="AK29" s="54">
        <v>0</v>
      </c>
      <c r="AL29" s="51"/>
      <c r="AM29" s="51"/>
      <c r="AN29" s="51"/>
      <c r="AO29" s="51"/>
      <c r="AP29" s="51"/>
      <c r="AQ29" s="55"/>
      <c r="BE29" s="36"/>
    </row>
    <row r="30" spans="2:57" s="2" customFormat="1" ht="14.4" customHeight="1" hidden="1">
      <c r="B30" s="50"/>
      <c r="C30" s="51"/>
      <c r="D30" s="51"/>
      <c r="E30" s="51"/>
      <c r="F30" s="52" t="s">
        <v>45</v>
      </c>
      <c r="G30" s="51"/>
      <c r="H30" s="51"/>
      <c r="I30" s="51"/>
      <c r="J30" s="51"/>
      <c r="K30" s="51"/>
      <c r="L30" s="53">
        <v>0</v>
      </c>
      <c r="M30" s="51"/>
      <c r="N30" s="51"/>
      <c r="O30" s="51"/>
      <c r="P30" s="51"/>
      <c r="Q30" s="51"/>
      <c r="R30" s="51"/>
      <c r="S30" s="51"/>
      <c r="T30" s="51"/>
      <c r="U30" s="51"/>
      <c r="V30" s="51"/>
      <c r="W30" s="54">
        <f>ROUND(BD51,2)</f>
        <v>0</v>
      </c>
      <c r="X30" s="51"/>
      <c r="Y30" s="51"/>
      <c r="Z30" s="51"/>
      <c r="AA30" s="51"/>
      <c r="AB30" s="51"/>
      <c r="AC30" s="51"/>
      <c r="AD30" s="51"/>
      <c r="AE30" s="51"/>
      <c r="AF30" s="51"/>
      <c r="AG30" s="51"/>
      <c r="AH30" s="51"/>
      <c r="AI30" s="51"/>
      <c r="AJ30" s="51"/>
      <c r="AK30" s="54">
        <v>0</v>
      </c>
      <c r="AL30" s="51"/>
      <c r="AM30" s="51"/>
      <c r="AN30" s="51"/>
      <c r="AO30" s="51"/>
      <c r="AP30" s="51"/>
      <c r="AQ30" s="55"/>
      <c r="BE30" s="36"/>
    </row>
    <row r="31" spans="2:57" s="1" customFormat="1" ht="6.95" customHeight="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8"/>
      <c r="BE31" s="36"/>
    </row>
    <row r="32" spans="2:57" s="1" customFormat="1" ht="25.9" customHeight="1">
      <c r="B32" s="43"/>
      <c r="C32" s="56"/>
      <c r="D32" s="57" t="s">
        <v>46</v>
      </c>
      <c r="E32" s="58"/>
      <c r="F32" s="58"/>
      <c r="G32" s="58"/>
      <c r="H32" s="58"/>
      <c r="I32" s="58"/>
      <c r="J32" s="58"/>
      <c r="K32" s="58"/>
      <c r="L32" s="58"/>
      <c r="M32" s="58"/>
      <c r="N32" s="58"/>
      <c r="O32" s="58"/>
      <c r="P32" s="58"/>
      <c r="Q32" s="58"/>
      <c r="R32" s="58"/>
      <c r="S32" s="58"/>
      <c r="T32" s="59" t="s">
        <v>47</v>
      </c>
      <c r="U32" s="58"/>
      <c r="V32" s="58"/>
      <c r="W32" s="58"/>
      <c r="X32" s="60" t="s">
        <v>48</v>
      </c>
      <c r="Y32" s="58"/>
      <c r="Z32" s="58"/>
      <c r="AA32" s="58"/>
      <c r="AB32" s="58"/>
      <c r="AC32" s="58"/>
      <c r="AD32" s="58"/>
      <c r="AE32" s="58"/>
      <c r="AF32" s="58"/>
      <c r="AG32" s="58"/>
      <c r="AH32" s="58"/>
      <c r="AI32" s="58"/>
      <c r="AJ32" s="58"/>
      <c r="AK32" s="61">
        <f>SUM(AK23:AK30)</f>
        <v>0</v>
      </c>
      <c r="AL32" s="58"/>
      <c r="AM32" s="58"/>
      <c r="AN32" s="58"/>
      <c r="AO32" s="62"/>
      <c r="AP32" s="56"/>
      <c r="AQ32" s="63"/>
      <c r="BE32" s="36"/>
    </row>
    <row r="33" spans="2:43" s="1" customFormat="1" ht="6.95" customHeight="1">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8"/>
    </row>
    <row r="34" spans="2:43" s="1" customFormat="1" ht="6.95" customHeight="1">
      <c r="B34" s="64"/>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6"/>
    </row>
    <row r="38" spans="2:44" s="1" customFormat="1" ht="6.95" customHeight="1">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9"/>
    </row>
    <row r="39" spans="2:44" s="1" customFormat="1" ht="36.95" customHeight="1">
      <c r="B39" s="43"/>
      <c r="C39" s="70" t="s">
        <v>49</v>
      </c>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69"/>
    </row>
    <row r="40" spans="2:44" s="1" customFormat="1" ht="6.95" customHeight="1">
      <c r="B40" s="43"/>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69"/>
    </row>
    <row r="41" spans="2:44" s="3" customFormat="1" ht="14.4" customHeight="1">
      <c r="B41" s="72"/>
      <c r="C41" s="73" t="s">
        <v>15</v>
      </c>
      <c r="D41" s="74"/>
      <c r="E41" s="74"/>
      <c r="F41" s="74"/>
      <c r="G41" s="74"/>
      <c r="H41" s="74"/>
      <c r="I41" s="74"/>
      <c r="J41" s="74"/>
      <c r="K41" s="74"/>
      <c r="L41" s="74" t="str">
        <f>K5</f>
        <v>EK-036/2018</v>
      </c>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5"/>
    </row>
    <row r="42" spans="2:44" s="4" customFormat="1" ht="36.95" customHeight="1">
      <c r="B42" s="76"/>
      <c r="C42" s="77" t="s">
        <v>18</v>
      </c>
      <c r="D42" s="78"/>
      <c r="E42" s="78"/>
      <c r="F42" s="78"/>
      <c r="G42" s="78"/>
      <c r="H42" s="78"/>
      <c r="I42" s="78"/>
      <c r="J42" s="78"/>
      <c r="K42" s="78"/>
      <c r="L42" s="79" t="str">
        <f>K6</f>
        <v>Věznice Nové sedlo - rekonstrukce vytápění</v>
      </c>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80"/>
    </row>
    <row r="43" spans="2:44" s="1" customFormat="1" ht="6.95" customHeight="1">
      <c r="B43" s="43"/>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69"/>
    </row>
    <row r="44" spans="2:44" s="1" customFormat="1" ht="13.5">
      <c r="B44" s="43"/>
      <c r="C44" s="73" t="s">
        <v>23</v>
      </c>
      <c r="D44" s="71"/>
      <c r="E44" s="71"/>
      <c r="F44" s="71"/>
      <c r="G44" s="71"/>
      <c r="H44" s="71"/>
      <c r="I44" s="71"/>
      <c r="J44" s="71"/>
      <c r="K44" s="71"/>
      <c r="L44" s="81" t="str">
        <f>IF(K8="","",K8)</f>
        <v xml:space="preserve"> </v>
      </c>
      <c r="M44" s="71"/>
      <c r="N44" s="71"/>
      <c r="O44" s="71"/>
      <c r="P44" s="71"/>
      <c r="Q44" s="71"/>
      <c r="R44" s="71"/>
      <c r="S44" s="71"/>
      <c r="T44" s="71"/>
      <c r="U44" s="71"/>
      <c r="V44" s="71"/>
      <c r="W44" s="71"/>
      <c r="X44" s="71"/>
      <c r="Y44" s="71"/>
      <c r="Z44" s="71"/>
      <c r="AA44" s="71"/>
      <c r="AB44" s="71"/>
      <c r="AC44" s="71"/>
      <c r="AD44" s="71"/>
      <c r="AE44" s="71"/>
      <c r="AF44" s="71"/>
      <c r="AG44" s="71"/>
      <c r="AH44" s="71"/>
      <c r="AI44" s="73" t="s">
        <v>25</v>
      </c>
      <c r="AJ44" s="71"/>
      <c r="AK44" s="71"/>
      <c r="AL44" s="71"/>
      <c r="AM44" s="82" t="str">
        <f>IF(AN8="","",AN8)</f>
        <v>30. 4. 2018</v>
      </c>
      <c r="AN44" s="82"/>
      <c r="AO44" s="71"/>
      <c r="AP44" s="71"/>
      <c r="AQ44" s="71"/>
      <c r="AR44" s="69"/>
    </row>
    <row r="45" spans="2:44" s="1" customFormat="1" ht="6.95" customHeight="1">
      <c r="B45" s="43"/>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69"/>
    </row>
    <row r="46" spans="2:56" s="1" customFormat="1" ht="13.5">
      <c r="B46" s="43"/>
      <c r="C46" s="73" t="s">
        <v>27</v>
      </c>
      <c r="D46" s="71"/>
      <c r="E46" s="71"/>
      <c r="F46" s="71"/>
      <c r="G46" s="71"/>
      <c r="H46" s="71"/>
      <c r="I46" s="71"/>
      <c r="J46" s="71"/>
      <c r="K46" s="71"/>
      <c r="L46" s="74" t="str">
        <f>IF(E11="","",E11)</f>
        <v xml:space="preserve"> </v>
      </c>
      <c r="M46" s="71"/>
      <c r="N46" s="71"/>
      <c r="O46" s="71"/>
      <c r="P46" s="71"/>
      <c r="Q46" s="71"/>
      <c r="R46" s="71"/>
      <c r="S46" s="71"/>
      <c r="T46" s="71"/>
      <c r="U46" s="71"/>
      <c r="V46" s="71"/>
      <c r="W46" s="71"/>
      <c r="X46" s="71"/>
      <c r="Y46" s="71"/>
      <c r="Z46" s="71"/>
      <c r="AA46" s="71"/>
      <c r="AB46" s="71"/>
      <c r="AC46" s="71"/>
      <c r="AD46" s="71"/>
      <c r="AE46" s="71"/>
      <c r="AF46" s="71"/>
      <c r="AG46" s="71"/>
      <c r="AH46" s="71"/>
      <c r="AI46" s="73" t="s">
        <v>32</v>
      </c>
      <c r="AJ46" s="71"/>
      <c r="AK46" s="71"/>
      <c r="AL46" s="71"/>
      <c r="AM46" s="74" t="str">
        <f>IF(E17="","",E17)</f>
        <v xml:space="preserve"> </v>
      </c>
      <c r="AN46" s="74"/>
      <c r="AO46" s="74"/>
      <c r="AP46" s="74"/>
      <c r="AQ46" s="71"/>
      <c r="AR46" s="69"/>
      <c r="AS46" s="83" t="s">
        <v>50</v>
      </c>
      <c r="AT46" s="84"/>
      <c r="AU46" s="85"/>
      <c r="AV46" s="85"/>
      <c r="AW46" s="85"/>
      <c r="AX46" s="85"/>
      <c r="AY46" s="85"/>
      <c r="AZ46" s="85"/>
      <c r="BA46" s="85"/>
      <c r="BB46" s="85"/>
      <c r="BC46" s="85"/>
      <c r="BD46" s="86"/>
    </row>
    <row r="47" spans="2:56" s="1" customFormat="1" ht="13.5">
      <c r="B47" s="43"/>
      <c r="C47" s="73" t="s">
        <v>30</v>
      </c>
      <c r="D47" s="71"/>
      <c r="E47" s="71"/>
      <c r="F47" s="71"/>
      <c r="G47" s="71"/>
      <c r="H47" s="71"/>
      <c r="I47" s="71"/>
      <c r="J47" s="71"/>
      <c r="K47" s="71"/>
      <c r="L47" s="74" t="str">
        <f>IF(E14="Vyplň údaj","",E14)</f>
        <v/>
      </c>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69"/>
      <c r="AS47" s="87"/>
      <c r="AT47" s="88"/>
      <c r="AU47" s="89"/>
      <c r="AV47" s="89"/>
      <c r="AW47" s="89"/>
      <c r="AX47" s="89"/>
      <c r="AY47" s="89"/>
      <c r="AZ47" s="89"/>
      <c r="BA47" s="89"/>
      <c r="BB47" s="89"/>
      <c r="BC47" s="89"/>
      <c r="BD47" s="90"/>
    </row>
    <row r="48" spans="2:56" s="1" customFormat="1" ht="10.8" customHeight="1">
      <c r="B48" s="43"/>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69"/>
      <c r="AS48" s="91"/>
      <c r="AT48" s="52"/>
      <c r="AU48" s="44"/>
      <c r="AV48" s="44"/>
      <c r="AW48" s="44"/>
      <c r="AX48" s="44"/>
      <c r="AY48" s="44"/>
      <c r="AZ48" s="44"/>
      <c r="BA48" s="44"/>
      <c r="BB48" s="44"/>
      <c r="BC48" s="44"/>
      <c r="BD48" s="92"/>
    </row>
    <row r="49" spans="2:56" s="1" customFormat="1" ht="29.25" customHeight="1">
      <c r="B49" s="43"/>
      <c r="C49" s="93" t="s">
        <v>51</v>
      </c>
      <c r="D49" s="94"/>
      <c r="E49" s="94"/>
      <c r="F49" s="94"/>
      <c r="G49" s="94"/>
      <c r="H49" s="95"/>
      <c r="I49" s="96" t="s">
        <v>52</v>
      </c>
      <c r="J49" s="94"/>
      <c r="K49" s="94"/>
      <c r="L49" s="94"/>
      <c r="M49" s="94"/>
      <c r="N49" s="94"/>
      <c r="O49" s="94"/>
      <c r="P49" s="94"/>
      <c r="Q49" s="94"/>
      <c r="R49" s="94"/>
      <c r="S49" s="94"/>
      <c r="T49" s="94"/>
      <c r="U49" s="94"/>
      <c r="V49" s="94"/>
      <c r="W49" s="94"/>
      <c r="X49" s="94"/>
      <c r="Y49" s="94"/>
      <c r="Z49" s="94"/>
      <c r="AA49" s="94"/>
      <c r="AB49" s="94"/>
      <c r="AC49" s="94"/>
      <c r="AD49" s="94"/>
      <c r="AE49" s="94"/>
      <c r="AF49" s="94"/>
      <c r="AG49" s="97" t="s">
        <v>53</v>
      </c>
      <c r="AH49" s="94"/>
      <c r="AI49" s="94"/>
      <c r="AJ49" s="94"/>
      <c r="AK49" s="94"/>
      <c r="AL49" s="94"/>
      <c r="AM49" s="94"/>
      <c r="AN49" s="96" t="s">
        <v>54</v>
      </c>
      <c r="AO49" s="94"/>
      <c r="AP49" s="94"/>
      <c r="AQ49" s="98" t="s">
        <v>55</v>
      </c>
      <c r="AR49" s="69"/>
      <c r="AS49" s="99" t="s">
        <v>56</v>
      </c>
      <c r="AT49" s="100" t="s">
        <v>57</v>
      </c>
      <c r="AU49" s="100" t="s">
        <v>58</v>
      </c>
      <c r="AV49" s="100" t="s">
        <v>59</v>
      </c>
      <c r="AW49" s="100" t="s">
        <v>60</v>
      </c>
      <c r="AX49" s="100" t="s">
        <v>61</v>
      </c>
      <c r="AY49" s="100" t="s">
        <v>62</v>
      </c>
      <c r="AZ49" s="100" t="s">
        <v>63</v>
      </c>
      <c r="BA49" s="100" t="s">
        <v>64</v>
      </c>
      <c r="BB49" s="100" t="s">
        <v>65</v>
      </c>
      <c r="BC49" s="100" t="s">
        <v>66</v>
      </c>
      <c r="BD49" s="101" t="s">
        <v>67</v>
      </c>
    </row>
    <row r="50" spans="2:56" s="1" customFormat="1" ht="10.8" customHeight="1">
      <c r="B50" s="43"/>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69"/>
      <c r="AS50" s="102"/>
      <c r="AT50" s="103"/>
      <c r="AU50" s="103"/>
      <c r="AV50" s="103"/>
      <c r="AW50" s="103"/>
      <c r="AX50" s="103"/>
      <c r="AY50" s="103"/>
      <c r="AZ50" s="103"/>
      <c r="BA50" s="103"/>
      <c r="BB50" s="103"/>
      <c r="BC50" s="103"/>
      <c r="BD50" s="104"/>
    </row>
    <row r="51" spans="2:90" s="4" customFormat="1" ht="32.4" customHeight="1">
      <c r="B51" s="76"/>
      <c r="C51" s="105" t="s">
        <v>68</v>
      </c>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7">
        <f>ROUND(AG52,2)</f>
        <v>0</v>
      </c>
      <c r="AH51" s="107"/>
      <c r="AI51" s="107"/>
      <c r="AJ51" s="107"/>
      <c r="AK51" s="107"/>
      <c r="AL51" s="107"/>
      <c r="AM51" s="107"/>
      <c r="AN51" s="108">
        <f>SUM(AG51,AT51)</f>
        <v>0</v>
      </c>
      <c r="AO51" s="108"/>
      <c r="AP51" s="108"/>
      <c r="AQ51" s="109" t="s">
        <v>21</v>
      </c>
      <c r="AR51" s="80"/>
      <c r="AS51" s="110">
        <f>ROUND(AS52,2)</f>
        <v>0</v>
      </c>
      <c r="AT51" s="111">
        <f>ROUND(SUM(AV51:AW51),2)</f>
        <v>0</v>
      </c>
      <c r="AU51" s="112">
        <f>ROUND(AU52,5)</f>
        <v>0</v>
      </c>
      <c r="AV51" s="111">
        <f>ROUND(AZ51*L26,2)</f>
        <v>0</v>
      </c>
      <c r="AW51" s="111">
        <f>ROUND(BA51*L27,2)</f>
        <v>0</v>
      </c>
      <c r="AX51" s="111">
        <f>ROUND(BB51*L26,2)</f>
        <v>0</v>
      </c>
      <c r="AY51" s="111">
        <f>ROUND(BC51*L27,2)</f>
        <v>0</v>
      </c>
      <c r="AZ51" s="111">
        <f>ROUND(AZ52,2)</f>
        <v>0</v>
      </c>
      <c r="BA51" s="111">
        <f>ROUND(BA52,2)</f>
        <v>0</v>
      </c>
      <c r="BB51" s="111">
        <f>ROUND(BB52,2)</f>
        <v>0</v>
      </c>
      <c r="BC51" s="111">
        <f>ROUND(BC52,2)</f>
        <v>0</v>
      </c>
      <c r="BD51" s="113">
        <f>ROUND(BD52,2)</f>
        <v>0</v>
      </c>
      <c r="BS51" s="114" t="s">
        <v>69</v>
      </c>
      <c r="BT51" s="114" t="s">
        <v>70</v>
      </c>
      <c r="BV51" s="114" t="s">
        <v>71</v>
      </c>
      <c r="BW51" s="114" t="s">
        <v>7</v>
      </c>
      <c r="BX51" s="114" t="s">
        <v>72</v>
      </c>
      <c r="CL51" s="114" t="s">
        <v>21</v>
      </c>
    </row>
    <row r="52" spans="1:90" s="5" customFormat="1" ht="47.25" customHeight="1">
      <c r="A52" s="115" t="s">
        <v>73</v>
      </c>
      <c r="B52" s="116"/>
      <c r="C52" s="117"/>
      <c r="D52" s="118" t="s">
        <v>16</v>
      </c>
      <c r="E52" s="118"/>
      <c r="F52" s="118"/>
      <c r="G52" s="118"/>
      <c r="H52" s="118"/>
      <c r="I52" s="119"/>
      <c r="J52" s="118" t="s">
        <v>19</v>
      </c>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20">
        <f>'EK-036-2018 - Věznice Nov...'!J25</f>
        <v>0</v>
      </c>
      <c r="AH52" s="119"/>
      <c r="AI52" s="119"/>
      <c r="AJ52" s="119"/>
      <c r="AK52" s="119"/>
      <c r="AL52" s="119"/>
      <c r="AM52" s="119"/>
      <c r="AN52" s="120">
        <f>SUM(AG52,AT52)</f>
        <v>0</v>
      </c>
      <c r="AO52" s="119"/>
      <c r="AP52" s="119"/>
      <c r="AQ52" s="121" t="s">
        <v>74</v>
      </c>
      <c r="AR52" s="122"/>
      <c r="AS52" s="123">
        <v>0</v>
      </c>
      <c r="AT52" s="124">
        <f>ROUND(SUM(AV52:AW52),2)</f>
        <v>0</v>
      </c>
      <c r="AU52" s="125">
        <f>'EK-036-2018 - Věznice Nov...'!P93</f>
        <v>0</v>
      </c>
      <c r="AV52" s="124">
        <f>'EK-036-2018 - Věznice Nov...'!J28</f>
        <v>0</v>
      </c>
      <c r="AW52" s="124">
        <f>'EK-036-2018 - Věznice Nov...'!J29</f>
        <v>0</v>
      </c>
      <c r="AX52" s="124">
        <f>'EK-036-2018 - Věznice Nov...'!J30</f>
        <v>0</v>
      </c>
      <c r="AY52" s="124">
        <f>'EK-036-2018 - Věznice Nov...'!J31</f>
        <v>0</v>
      </c>
      <c r="AZ52" s="124">
        <f>'EK-036-2018 - Věznice Nov...'!F28</f>
        <v>0</v>
      </c>
      <c r="BA52" s="124">
        <f>'EK-036-2018 - Věznice Nov...'!F29</f>
        <v>0</v>
      </c>
      <c r="BB52" s="124">
        <f>'EK-036-2018 - Věznice Nov...'!F30</f>
        <v>0</v>
      </c>
      <c r="BC52" s="124">
        <f>'EK-036-2018 - Věznice Nov...'!F31</f>
        <v>0</v>
      </c>
      <c r="BD52" s="126">
        <f>'EK-036-2018 - Věznice Nov...'!F32</f>
        <v>0</v>
      </c>
      <c r="BT52" s="127" t="s">
        <v>75</v>
      </c>
      <c r="BU52" s="127" t="s">
        <v>76</v>
      </c>
      <c r="BV52" s="127" t="s">
        <v>71</v>
      </c>
      <c r="BW52" s="127" t="s">
        <v>7</v>
      </c>
      <c r="BX52" s="127" t="s">
        <v>72</v>
      </c>
      <c r="CL52" s="127" t="s">
        <v>21</v>
      </c>
    </row>
    <row r="53" spans="2:44" s="1" customFormat="1" ht="30" customHeight="1">
      <c r="B53" s="43"/>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69"/>
    </row>
    <row r="54" spans="2:44" s="1" customFormat="1" ht="6.95" customHeight="1">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9"/>
    </row>
  </sheetData>
  <sheetProtection password="CC35" sheet="1" objects="1" scenarios="1" formatColumns="0" formatRows="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EK-036-2018 - Věznice Nov...'!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63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8"/>
      <c r="B1" s="129"/>
      <c r="C1" s="129"/>
      <c r="D1" s="130" t="s">
        <v>1</v>
      </c>
      <c r="E1" s="129"/>
      <c r="F1" s="131" t="s">
        <v>77</v>
      </c>
      <c r="G1" s="131" t="s">
        <v>78</v>
      </c>
      <c r="H1" s="131"/>
      <c r="I1" s="132"/>
      <c r="J1" s="131" t="s">
        <v>79</v>
      </c>
      <c r="K1" s="130" t="s">
        <v>80</v>
      </c>
      <c r="L1" s="131" t="s">
        <v>81</v>
      </c>
      <c r="M1" s="131"/>
      <c r="N1" s="131"/>
      <c r="O1" s="131"/>
      <c r="P1" s="131"/>
      <c r="Q1" s="131"/>
      <c r="R1" s="131"/>
      <c r="S1" s="131"/>
      <c r="T1" s="131"/>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95" customHeight="1">
      <c r="AT2" s="21" t="s">
        <v>7</v>
      </c>
    </row>
    <row r="3" spans="2:46" ht="6.95" customHeight="1">
      <c r="B3" s="22"/>
      <c r="C3" s="23"/>
      <c r="D3" s="23"/>
      <c r="E3" s="23"/>
      <c r="F3" s="23"/>
      <c r="G3" s="23"/>
      <c r="H3" s="23"/>
      <c r="I3" s="133"/>
      <c r="J3" s="23"/>
      <c r="K3" s="24"/>
      <c r="AT3" s="21" t="s">
        <v>82</v>
      </c>
    </row>
    <row r="4" spans="2:46" ht="36.95" customHeight="1">
      <c r="B4" s="25"/>
      <c r="C4" s="26"/>
      <c r="D4" s="27" t="s">
        <v>83</v>
      </c>
      <c r="E4" s="26"/>
      <c r="F4" s="26"/>
      <c r="G4" s="26"/>
      <c r="H4" s="26"/>
      <c r="I4" s="134"/>
      <c r="J4" s="26"/>
      <c r="K4" s="28"/>
      <c r="M4" s="29" t="s">
        <v>12</v>
      </c>
      <c r="AT4" s="21" t="s">
        <v>6</v>
      </c>
    </row>
    <row r="5" spans="2:11" ht="6.95" customHeight="1">
      <c r="B5" s="25"/>
      <c r="C5" s="26"/>
      <c r="D5" s="26"/>
      <c r="E5" s="26"/>
      <c r="F5" s="26"/>
      <c r="G5" s="26"/>
      <c r="H5" s="26"/>
      <c r="I5" s="134"/>
      <c r="J5" s="26"/>
      <c r="K5" s="28"/>
    </row>
    <row r="6" spans="2:11" s="1" customFormat="1" ht="13.5">
      <c r="B6" s="43"/>
      <c r="C6" s="44"/>
      <c r="D6" s="37" t="s">
        <v>18</v>
      </c>
      <c r="E6" s="44"/>
      <c r="F6" s="44"/>
      <c r="G6" s="44"/>
      <c r="H6" s="44"/>
      <c r="I6" s="135"/>
      <c r="J6" s="44"/>
      <c r="K6" s="48"/>
    </row>
    <row r="7" spans="2:11" s="1" customFormat="1" ht="36.95" customHeight="1">
      <c r="B7" s="43"/>
      <c r="C7" s="44"/>
      <c r="D7" s="44"/>
      <c r="E7" s="136" t="s">
        <v>19</v>
      </c>
      <c r="F7" s="44"/>
      <c r="G7" s="44"/>
      <c r="H7" s="44"/>
      <c r="I7" s="135"/>
      <c r="J7" s="44"/>
      <c r="K7" s="48"/>
    </row>
    <row r="8" spans="2:11" s="1" customFormat="1" ht="13.5">
      <c r="B8" s="43"/>
      <c r="C8" s="44"/>
      <c r="D8" s="44"/>
      <c r="E8" s="44"/>
      <c r="F8" s="44"/>
      <c r="G8" s="44"/>
      <c r="H8" s="44"/>
      <c r="I8" s="135"/>
      <c r="J8" s="44"/>
      <c r="K8" s="48"/>
    </row>
    <row r="9" spans="2:11" s="1" customFormat="1" ht="14.4" customHeight="1">
      <c r="B9" s="43"/>
      <c r="C9" s="44"/>
      <c r="D9" s="37" t="s">
        <v>20</v>
      </c>
      <c r="E9" s="44"/>
      <c r="F9" s="32" t="s">
        <v>21</v>
      </c>
      <c r="G9" s="44"/>
      <c r="H9" s="44"/>
      <c r="I9" s="137" t="s">
        <v>22</v>
      </c>
      <c r="J9" s="32" t="s">
        <v>21</v>
      </c>
      <c r="K9" s="48"/>
    </row>
    <row r="10" spans="2:11" s="1" customFormat="1" ht="14.4" customHeight="1">
      <c r="B10" s="43"/>
      <c r="C10" s="44"/>
      <c r="D10" s="37" t="s">
        <v>23</v>
      </c>
      <c r="E10" s="44"/>
      <c r="F10" s="32" t="s">
        <v>24</v>
      </c>
      <c r="G10" s="44"/>
      <c r="H10" s="44"/>
      <c r="I10" s="137" t="s">
        <v>25</v>
      </c>
      <c r="J10" s="138" t="str">
        <f>'Rekapitulace stavby'!AN8</f>
        <v>30. 4. 2018</v>
      </c>
      <c r="K10" s="48"/>
    </row>
    <row r="11" spans="2:11" s="1" customFormat="1" ht="10.8" customHeight="1">
      <c r="B11" s="43"/>
      <c r="C11" s="44"/>
      <c r="D11" s="44"/>
      <c r="E11" s="44"/>
      <c r="F11" s="44"/>
      <c r="G11" s="44"/>
      <c r="H11" s="44"/>
      <c r="I11" s="135"/>
      <c r="J11" s="44"/>
      <c r="K11" s="48"/>
    </row>
    <row r="12" spans="2:11" s="1" customFormat="1" ht="14.4" customHeight="1">
      <c r="B12" s="43"/>
      <c r="C12" s="44"/>
      <c r="D12" s="37" t="s">
        <v>27</v>
      </c>
      <c r="E12" s="44"/>
      <c r="F12" s="44"/>
      <c r="G12" s="44"/>
      <c r="H12" s="44"/>
      <c r="I12" s="137" t="s">
        <v>28</v>
      </c>
      <c r="J12" s="32" t="str">
        <f>IF('Rekapitulace stavby'!AN10="","",'Rekapitulace stavby'!AN10)</f>
        <v/>
      </c>
      <c r="K12" s="48"/>
    </row>
    <row r="13" spans="2:11" s="1" customFormat="1" ht="18" customHeight="1">
      <c r="B13" s="43"/>
      <c r="C13" s="44"/>
      <c r="D13" s="44"/>
      <c r="E13" s="32" t="str">
        <f>IF('Rekapitulace stavby'!E11="","",'Rekapitulace stavby'!E11)</f>
        <v xml:space="preserve"> </v>
      </c>
      <c r="F13" s="44"/>
      <c r="G13" s="44"/>
      <c r="H13" s="44"/>
      <c r="I13" s="137" t="s">
        <v>29</v>
      </c>
      <c r="J13" s="32" t="str">
        <f>IF('Rekapitulace stavby'!AN11="","",'Rekapitulace stavby'!AN11)</f>
        <v/>
      </c>
      <c r="K13" s="48"/>
    </row>
    <row r="14" spans="2:11" s="1" customFormat="1" ht="6.95" customHeight="1">
      <c r="B14" s="43"/>
      <c r="C14" s="44"/>
      <c r="D14" s="44"/>
      <c r="E14" s="44"/>
      <c r="F14" s="44"/>
      <c r="G14" s="44"/>
      <c r="H14" s="44"/>
      <c r="I14" s="135"/>
      <c r="J14" s="44"/>
      <c r="K14" s="48"/>
    </row>
    <row r="15" spans="2:11" s="1" customFormat="1" ht="14.4" customHeight="1">
      <c r="B15" s="43"/>
      <c r="C15" s="44"/>
      <c r="D15" s="37" t="s">
        <v>30</v>
      </c>
      <c r="E15" s="44"/>
      <c r="F15" s="44"/>
      <c r="G15" s="44"/>
      <c r="H15" s="44"/>
      <c r="I15" s="137" t="s">
        <v>28</v>
      </c>
      <c r="J15" s="32" t="str">
        <f>IF('Rekapitulace stavby'!AN13="Vyplň údaj","",IF('Rekapitulace stavby'!AN13="","",'Rekapitulace stavby'!AN13))</f>
        <v/>
      </c>
      <c r="K15" s="48"/>
    </row>
    <row r="16" spans="2:11" s="1" customFormat="1" ht="18" customHeight="1">
      <c r="B16" s="43"/>
      <c r="C16" s="44"/>
      <c r="D16" s="44"/>
      <c r="E16" s="32" t="str">
        <f>IF('Rekapitulace stavby'!E14="Vyplň údaj","",IF('Rekapitulace stavby'!E14="","",'Rekapitulace stavby'!E14))</f>
        <v/>
      </c>
      <c r="F16" s="44"/>
      <c r="G16" s="44"/>
      <c r="H16" s="44"/>
      <c r="I16" s="137" t="s">
        <v>29</v>
      </c>
      <c r="J16" s="32" t="str">
        <f>IF('Rekapitulace stavby'!AN14="Vyplň údaj","",IF('Rekapitulace stavby'!AN14="","",'Rekapitulace stavby'!AN14))</f>
        <v/>
      </c>
      <c r="K16" s="48"/>
    </row>
    <row r="17" spans="2:11" s="1" customFormat="1" ht="6.95" customHeight="1">
      <c r="B17" s="43"/>
      <c r="C17" s="44"/>
      <c r="D17" s="44"/>
      <c r="E17" s="44"/>
      <c r="F17" s="44"/>
      <c r="G17" s="44"/>
      <c r="H17" s="44"/>
      <c r="I17" s="135"/>
      <c r="J17" s="44"/>
      <c r="K17" s="48"/>
    </row>
    <row r="18" spans="2:11" s="1" customFormat="1" ht="14.4" customHeight="1">
      <c r="B18" s="43"/>
      <c r="C18" s="44"/>
      <c r="D18" s="37" t="s">
        <v>32</v>
      </c>
      <c r="E18" s="44"/>
      <c r="F18" s="44"/>
      <c r="G18" s="44"/>
      <c r="H18" s="44"/>
      <c r="I18" s="137" t="s">
        <v>28</v>
      </c>
      <c r="J18" s="32" t="str">
        <f>IF('Rekapitulace stavby'!AN16="","",'Rekapitulace stavby'!AN16)</f>
        <v/>
      </c>
      <c r="K18" s="48"/>
    </row>
    <row r="19" spans="2:11" s="1" customFormat="1" ht="18" customHeight="1">
      <c r="B19" s="43"/>
      <c r="C19" s="44"/>
      <c r="D19" s="44"/>
      <c r="E19" s="32" t="str">
        <f>IF('Rekapitulace stavby'!E17="","",'Rekapitulace stavby'!E17)</f>
        <v xml:space="preserve"> </v>
      </c>
      <c r="F19" s="44"/>
      <c r="G19" s="44"/>
      <c r="H19" s="44"/>
      <c r="I19" s="137" t="s">
        <v>29</v>
      </c>
      <c r="J19" s="32" t="str">
        <f>IF('Rekapitulace stavby'!AN17="","",'Rekapitulace stavby'!AN17)</f>
        <v/>
      </c>
      <c r="K19" s="48"/>
    </row>
    <row r="20" spans="2:11" s="1" customFormat="1" ht="6.95" customHeight="1">
      <c r="B20" s="43"/>
      <c r="C20" s="44"/>
      <c r="D20" s="44"/>
      <c r="E20" s="44"/>
      <c r="F20" s="44"/>
      <c r="G20" s="44"/>
      <c r="H20" s="44"/>
      <c r="I20" s="135"/>
      <c r="J20" s="44"/>
      <c r="K20" s="48"/>
    </row>
    <row r="21" spans="2:11" s="1" customFormat="1" ht="14.4" customHeight="1">
      <c r="B21" s="43"/>
      <c r="C21" s="44"/>
      <c r="D21" s="37" t="s">
        <v>34</v>
      </c>
      <c r="E21" s="44"/>
      <c r="F21" s="44"/>
      <c r="G21" s="44"/>
      <c r="H21" s="44"/>
      <c r="I21" s="135"/>
      <c r="J21" s="44"/>
      <c r="K21" s="48"/>
    </row>
    <row r="22" spans="2:11" s="6" customFormat="1" ht="71.25" customHeight="1">
      <c r="B22" s="139"/>
      <c r="C22" s="140"/>
      <c r="D22" s="140"/>
      <c r="E22" s="41" t="s">
        <v>35</v>
      </c>
      <c r="F22" s="41"/>
      <c r="G22" s="41"/>
      <c r="H22" s="41"/>
      <c r="I22" s="141"/>
      <c r="J22" s="140"/>
      <c r="K22" s="142"/>
    </row>
    <row r="23" spans="2:11" s="1" customFormat="1" ht="6.95" customHeight="1">
      <c r="B23" s="43"/>
      <c r="C23" s="44"/>
      <c r="D23" s="44"/>
      <c r="E23" s="44"/>
      <c r="F23" s="44"/>
      <c r="G23" s="44"/>
      <c r="H23" s="44"/>
      <c r="I23" s="135"/>
      <c r="J23" s="44"/>
      <c r="K23" s="48"/>
    </row>
    <row r="24" spans="2:11" s="1" customFormat="1" ht="6.95" customHeight="1">
      <c r="B24" s="43"/>
      <c r="C24" s="44"/>
      <c r="D24" s="103"/>
      <c r="E24" s="103"/>
      <c r="F24" s="103"/>
      <c r="G24" s="103"/>
      <c r="H24" s="103"/>
      <c r="I24" s="143"/>
      <c r="J24" s="103"/>
      <c r="K24" s="144"/>
    </row>
    <row r="25" spans="2:11" s="1" customFormat="1" ht="25.4" customHeight="1">
      <c r="B25" s="43"/>
      <c r="C25" s="44"/>
      <c r="D25" s="145" t="s">
        <v>36</v>
      </c>
      <c r="E25" s="44"/>
      <c r="F25" s="44"/>
      <c r="G25" s="44"/>
      <c r="H25" s="44"/>
      <c r="I25" s="135"/>
      <c r="J25" s="146">
        <f>ROUND(J93,2)</f>
        <v>0</v>
      </c>
      <c r="K25" s="48"/>
    </row>
    <row r="26" spans="2:11" s="1" customFormat="1" ht="6.95" customHeight="1">
      <c r="B26" s="43"/>
      <c r="C26" s="44"/>
      <c r="D26" s="103"/>
      <c r="E26" s="103"/>
      <c r="F26" s="103"/>
      <c r="G26" s="103"/>
      <c r="H26" s="103"/>
      <c r="I26" s="143"/>
      <c r="J26" s="103"/>
      <c r="K26" s="144"/>
    </row>
    <row r="27" spans="2:11" s="1" customFormat="1" ht="14.4" customHeight="1">
      <c r="B27" s="43"/>
      <c r="C27" s="44"/>
      <c r="D27" s="44"/>
      <c r="E27" s="44"/>
      <c r="F27" s="49" t="s">
        <v>38</v>
      </c>
      <c r="G27" s="44"/>
      <c r="H27" s="44"/>
      <c r="I27" s="147" t="s">
        <v>37</v>
      </c>
      <c r="J27" s="49" t="s">
        <v>39</v>
      </c>
      <c r="K27" s="48"/>
    </row>
    <row r="28" spans="2:11" s="1" customFormat="1" ht="14.4" customHeight="1">
      <c r="B28" s="43"/>
      <c r="C28" s="44"/>
      <c r="D28" s="52" t="s">
        <v>40</v>
      </c>
      <c r="E28" s="52" t="s">
        <v>41</v>
      </c>
      <c r="F28" s="148">
        <f>ROUND(SUM(BE93:BE637),2)</f>
        <v>0</v>
      </c>
      <c r="G28" s="44"/>
      <c r="H28" s="44"/>
      <c r="I28" s="149">
        <v>0.21</v>
      </c>
      <c r="J28" s="148">
        <f>ROUND(ROUND((SUM(BE93:BE637)),2)*I28,2)</f>
        <v>0</v>
      </c>
      <c r="K28" s="48"/>
    </row>
    <row r="29" spans="2:11" s="1" customFormat="1" ht="14.4" customHeight="1">
      <c r="B29" s="43"/>
      <c r="C29" s="44"/>
      <c r="D29" s="44"/>
      <c r="E29" s="52" t="s">
        <v>42</v>
      </c>
      <c r="F29" s="148">
        <f>ROUND(SUM(BF93:BF637),2)</f>
        <v>0</v>
      </c>
      <c r="G29" s="44"/>
      <c r="H29" s="44"/>
      <c r="I29" s="149">
        <v>0.15</v>
      </c>
      <c r="J29" s="148">
        <f>ROUND(ROUND((SUM(BF93:BF637)),2)*I29,2)</f>
        <v>0</v>
      </c>
      <c r="K29" s="48"/>
    </row>
    <row r="30" spans="2:11" s="1" customFormat="1" ht="14.4" customHeight="1" hidden="1">
      <c r="B30" s="43"/>
      <c r="C30" s="44"/>
      <c r="D30" s="44"/>
      <c r="E30" s="52" t="s">
        <v>43</v>
      </c>
      <c r="F30" s="148">
        <f>ROUND(SUM(BG93:BG637),2)</f>
        <v>0</v>
      </c>
      <c r="G30" s="44"/>
      <c r="H30" s="44"/>
      <c r="I30" s="149">
        <v>0.21</v>
      </c>
      <c r="J30" s="148">
        <v>0</v>
      </c>
      <c r="K30" s="48"/>
    </row>
    <row r="31" spans="2:11" s="1" customFormat="1" ht="14.4" customHeight="1" hidden="1">
      <c r="B31" s="43"/>
      <c r="C31" s="44"/>
      <c r="D31" s="44"/>
      <c r="E31" s="52" t="s">
        <v>44</v>
      </c>
      <c r="F31" s="148">
        <f>ROUND(SUM(BH93:BH637),2)</f>
        <v>0</v>
      </c>
      <c r="G31" s="44"/>
      <c r="H31" s="44"/>
      <c r="I31" s="149">
        <v>0.15</v>
      </c>
      <c r="J31" s="148">
        <v>0</v>
      </c>
      <c r="K31" s="48"/>
    </row>
    <row r="32" spans="2:11" s="1" customFormat="1" ht="14.4" customHeight="1" hidden="1">
      <c r="B32" s="43"/>
      <c r="C32" s="44"/>
      <c r="D32" s="44"/>
      <c r="E32" s="52" t="s">
        <v>45</v>
      </c>
      <c r="F32" s="148">
        <f>ROUND(SUM(BI93:BI637),2)</f>
        <v>0</v>
      </c>
      <c r="G32" s="44"/>
      <c r="H32" s="44"/>
      <c r="I32" s="149">
        <v>0</v>
      </c>
      <c r="J32" s="148">
        <v>0</v>
      </c>
      <c r="K32" s="48"/>
    </row>
    <row r="33" spans="2:11" s="1" customFormat="1" ht="6.95" customHeight="1">
      <c r="B33" s="43"/>
      <c r="C33" s="44"/>
      <c r="D33" s="44"/>
      <c r="E33" s="44"/>
      <c r="F33" s="44"/>
      <c r="G33" s="44"/>
      <c r="H33" s="44"/>
      <c r="I33" s="135"/>
      <c r="J33" s="44"/>
      <c r="K33" s="48"/>
    </row>
    <row r="34" spans="2:11" s="1" customFormat="1" ht="25.4" customHeight="1">
      <c r="B34" s="43"/>
      <c r="C34" s="150"/>
      <c r="D34" s="151" t="s">
        <v>46</v>
      </c>
      <c r="E34" s="95"/>
      <c r="F34" s="95"/>
      <c r="G34" s="152" t="s">
        <v>47</v>
      </c>
      <c r="H34" s="153" t="s">
        <v>48</v>
      </c>
      <c r="I34" s="154"/>
      <c r="J34" s="155">
        <f>SUM(J25:J32)</f>
        <v>0</v>
      </c>
      <c r="K34" s="156"/>
    </row>
    <row r="35" spans="2:11" s="1" customFormat="1" ht="14.4" customHeight="1">
      <c r="B35" s="64"/>
      <c r="C35" s="65"/>
      <c r="D35" s="65"/>
      <c r="E35" s="65"/>
      <c r="F35" s="65"/>
      <c r="G35" s="65"/>
      <c r="H35" s="65"/>
      <c r="I35" s="157"/>
      <c r="J35" s="65"/>
      <c r="K35" s="66"/>
    </row>
    <row r="39" spans="2:11" s="1" customFormat="1" ht="6.95" customHeight="1">
      <c r="B39" s="158"/>
      <c r="C39" s="159"/>
      <c r="D39" s="159"/>
      <c r="E39" s="159"/>
      <c r="F39" s="159"/>
      <c r="G39" s="159"/>
      <c r="H39" s="159"/>
      <c r="I39" s="160"/>
      <c r="J39" s="159"/>
      <c r="K39" s="161"/>
    </row>
    <row r="40" spans="2:11" s="1" customFormat="1" ht="36.95" customHeight="1">
      <c r="B40" s="43"/>
      <c r="C40" s="27" t="s">
        <v>84</v>
      </c>
      <c r="D40" s="44"/>
      <c r="E40" s="44"/>
      <c r="F40" s="44"/>
      <c r="G40" s="44"/>
      <c r="H40" s="44"/>
      <c r="I40" s="135"/>
      <c r="J40" s="44"/>
      <c r="K40" s="48"/>
    </row>
    <row r="41" spans="2:11" s="1" customFormat="1" ht="6.95" customHeight="1">
      <c r="B41" s="43"/>
      <c r="C41" s="44"/>
      <c r="D41" s="44"/>
      <c r="E41" s="44"/>
      <c r="F41" s="44"/>
      <c r="G41" s="44"/>
      <c r="H41" s="44"/>
      <c r="I41" s="135"/>
      <c r="J41" s="44"/>
      <c r="K41" s="48"/>
    </row>
    <row r="42" spans="2:11" s="1" customFormat="1" ht="14.4" customHeight="1">
      <c r="B42" s="43"/>
      <c r="C42" s="37" t="s">
        <v>18</v>
      </c>
      <c r="D42" s="44"/>
      <c r="E42" s="44"/>
      <c r="F42" s="44"/>
      <c r="G42" s="44"/>
      <c r="H42" s="44"/>
      <c r="I42" s="135"/>
      <c r="J42" s="44"/>
      <c r="K42" s="48"/>
    </row>
    <row r="43" spans="2:11" s="1" customFormat="1" ht="17.25" customHeight="1">
      <c r="B43" s="43"/>
      <c r="C43" s="44"/>
      <c r="D43" s="44"/>
      <c r="E43" s="136" t="str">
        <f>E7</f>
        <v>Věznice Nové sedlo - rekonstrukce vytápění</v>
      </c>
      <c r="F43" s="44"/>
      <c r="G43" s="44"/>
      <c r="H43" s="44"/>
      <c r="I43" s="135"/>
      <c r="J43" s="44"/>
      <c r="K43" s="48"/>
    </row>
    <row r="44" spans="2:11" s="1" customFormat="1" ht="6.95" customHeight="1">
      <c r="B44" s="43"/>
      <c r="C44" s="44"/>
      <c r="D44" s="44"/>
      <c r="E44" s="44"/>
      <c r="F44" s="44"/>
      <c r="G44" s="44"/>
      <c r="H44" s="44"/>
      <c r="I44" s="135"/>
      <c r="J44" s="44"/>
      <c r="K44" s="48"/>
    </row>
    <row r="45" spans="2:11" s="1" customFormat="1" ht="18" customHeight="1">
      <c r="B45" s="43"/>
      <c r="C45" s="37" t="s">
        <v>23</v>
      </c>
      <c r="D45" s="44"/>
      <c r="E45" s="44"/>
      <c r="F45" s="32" t="str">
        <f>F10</f>
        <v xml:space="preserve"> </v>
      </c>
      <c r="G45" s="44"/>
      <c r="H45" s="44"/>
      <c r="I45" s="137" t="s">
        <v>25</v>
      </c>
      <c r="J45" s="138" t="str">
        <f>IF(J10="","",J10)</f>
        <v>30. 4. 2018</v>
      </c>
      <c r="K45" s="48"/>
    </row>
    <row r="46" spans="2:11" s="1" customFormat="1" ht="6.95" customHeight="1">
      <c r="B46" s="43"/>
      <c r="C46" s="44"/>
      <c r="D46" s="44"/>
      <c r="E46" s="44"/>
      <c r="F46" s="44"/>
      <c r="G46" s="44"/>
      <c r="H46" s="44"/>
      <c r="I46" s="135"/>
      <c r="J46" s="44"/>
      <c r="K46" s="48"/>
    </row>
    <row r="47" spans="2:11" s="1" customFormat="1" ht="13.5">
      <c r="B47" s="43"/>
      <c r="C47" s="37" t="s">
        <v>27</v>
      </c>
      <c r="D47" s="44"/>
      <c r="E47" s="44"/>
      <c r="F47" s="32" t="str">
        <f>E13</f>
        <v xml:space="preserve"> </v>
      </c>
      <c r="G47" s="44"/>
      <c r="H47" s="44"/>
      <c r="I47" s="137" t="s">
        <v>32</v>
      </c>
      <c r="J47" s="41" t="str">
        <f>E19</f>
        <v xml:space="preserve"> </v>
      </c>
      <c r="K47" s="48"/>
    </row>
    <row r="48" spans="2:11" s="1" customFormat="1" ht="14.4" customHeight="1">
      <c r="B48" s="43"/>
      <c r="C48" s="37" t="s">
        <v>30</v>
      </c>
      <c r="D48" s="44"/>
      <c r="E48" s="44"/>
      <c r="F48" s="32" t="str">
        <f>IF(E16="","",E16)</f>
        <v/>
      </c>
      <c r="G48" s="44"/>
      <c r="H48" s="44"/>
      <c r="I48" s="135"/>
      <c r="J48" s="162"/>
      <c r="K48" s="48"/>
    </row>
    <row r="49" spans="2:11" s="1" customFormat="1" ht="10.3" customHeight="1">
      <c r="B49" s="43"/>
      <c r="C49" s="44"/>
      <c r="D49" s="44"/>
      <c r="E49" s="44"/>
      <c r="F49" s="44"/>
      <c r="G49" s="44"/>
      <c r="H49" s="44"/>
      <c r="I49" s="135"/>
      <c r="J49" s="44"/>
      <c r="K49" s="48"/>
    </row>
    <row r="50" spans="2:11" s="1" customFormat="1" ht="29.25" customHeight="1">
      <c r="B50" s="43"/>
      <c r="C50" s="163" t="s">
        <v>85</v>
      </c>
      <c r="D50" s="150"/>
      <c r="E50" s="150"/>
      <c r="F50" s="150"/>
      <c r="G50" s="150"/>
      <c r="H50" s="150"/>
      <c r="I50" s="164"/>
      <c r="J50" s="165" t="s">
        <v>86</v>
      </c>
      <c r="K50" s="166"/>
    </row>
    <row r="51" spans="2:11" s="1" customFormat="1" ht="10.3" customHeight="1">
      <c r="B51" s="43"/>
      <c r="C51" s="44"/>
      <c r="D51" s="44"/>
      <c r="E51" s="44"/>
      <c r="F51" s="44"/>
      <c r="G51" s="44"/>
      <c r="H51" s="44"/>
      <c r="I51" s="135"/>
      <c r="J51" s="44"/>
      <c r="K51" s="48"/>
    </row>
    <row r="52" spans="2:47" s="1" customFormat="1" ht="29.25" customHeight="1">
      <c r="B52" s="43"/>
      <c r="C52" s="167" t="s">
        <v>87</v>
      </c>
      <c r="D52" s="44"/>
      <c r="E52" s="44"/>
      <c r="F52" s="44"/>
      <c r="G52" s="44"/>
      <c r="H52" s="44"/>
      <c r="I52" s="135"/>
      <c r="J52" s="146">
        <f>J93</f>
        <v>0</v>
      </c>
      <c r="K52" s="48"/>
      <c r="AU52" s="21" t="s">
        <v>88</v>
      </c>
    </row>
    <row r="53" spans="2:11" s="7" customFormat="1" ht="24.95" customHeight="1">
      <c r="B53" s="168"/>
      <c r="C53" s="169"/>
      <c r="D53" s="170" t="s">
        <v>89</v>
      </c>
      <c r="E53" s="171"/>
      <c r="F53" s="171"/>
      <c r="G53" s="171"/>
      <c r="H53" s="171"/>
      <c r="I53" s="172"/>
      <c r="J53" s="173">
        <f>J94</f>
        <v>0</v>
      </c>
      <c r="K53" s="174"/>
    </row>
    <row r="54" spans="2:11" s="8" customFormat="1" ht="19.9" customHeight="1">
      <c r="B54" s="175"/>
      <c r="C54" s="176"/>
      <c r="D54" s="177" t="s">
        <v>90</v>
      </c>
      <c r="E54" s="178"/>
      <c r="F54" s="178"/>
      <c r="G54" s="178"/>
      <c r="H54" s="178"/>
      <c r="I54" s="179"/>
      <c r="J54" s="180">
        <f>J95</f>
        <v>0</v>
      </c>
      <c r="K54" s="181"/>
    </row>
    <row r="55" spans="2:11" s="8" customFormat="1" ht="19.9" customHeight="1">
      <c r="B55" s="175"/>
      <c r="C55" s="176"/>
      <c r="D55" s="177" t="s">
        <v>91</v>
      </c>
      <c r="E55" s="178"/>
      <c r="F55" s="178"/>
      <c r="G55" s="178"/>
      <c r="H55" s="178"/>
      <c r="I55" s="179"/>
      <c r="J55" s="180">
        <f>J100</f>
        <v>0</v>
      </c>
      <c r="K55" s="181"/>
    </row>
    <row r="56" spans="2:11" s="8" customFormat="1" ht="19.9" customHeight="1">
      <c r="B56" s="175"/>
      <c r="C56" s="176"/>
      <c r="D56" s="177" t="s">
        <v>92</v>
      </c>
      <c r="E56" s="178"/>
      <c r="F56" s="178"/>
      <c r="G56" s="178"/>
      <c r="H56" s="178"/>
      <c r="I56" s="179"/>
      <c r="J56" s="180">
        <f>J104</f>
        <v>0</v>
      </c>
      <c r="K56" s="181"/>
    </row>
    <row r="57" spans="2:11" s="8" customFormat="1" ht="19.9" customHeight="1">
      <c r="B57" s="175"/>
      <c r="C57" s="176"/>
      <c r="D57" s="177" t="s">
        <v>93</v>
      </c>
      <c r="E57" s="178"/>
      <c r="F57" s="178"/>
      <c r="G57" s="178"/>
      <c r="H57" s="178"/>
      <c r="I57" s="179"/>
      <c r="J57" s="180">
        <f>J112</f>
        <v>0</v>
      </c>
      <c r="K57" s="181"/>
    </row>
    <row r="58" spans="2:11" s="8" customFormat="1" ht="19.9" customHeight="1">
      <c r="B58" s="175"/>
      <c r="C58" s="176"/>
      <c r="D58" s="177" t="s">
        <v>94</v>
      </c>
      <c r="E58" s="178"/>
      <c r="F58" s="178"/>
      <c r="G58" s="178"/>
      <c r="H58" s="178"/>
      <c r="I58" s="179"/>
      <c r="J58" s="180">
        <f>J117</f>
        <v>0</v>
      </c>
      <c r="K58" s="181"/>
    </row>
    <row r="59" spans="2:11" s="8" customFormat="1" ht="19.9" customHeight="1">
      <c r="B59" s="175"/>
      <c r="C59" s="176"/>
      <c r="D59" s="177" t="s">
        <v>95</v>
      </c>
      <c r="E59" s="178"/>
      <c r="F59" s="178"/>
      <c r="G59" s="178"/>
      <c r="H59" s="178"/>
      <c r="I59" s="179"/>
      <c r="J59" s="180">
        <f>J152</f>
        <v>0</v>
      </c>
      <c r="K59" s="181"/>
    </row>
    <row r="60" spans="2:11" s="8" customFormat="1" ht="19.9" customHeight="1">
      <c r="B60" s="175"/>
      <c r="C60" s="176"/>
      <c r="D60" s="177" t="s">
        <v>96</v>
      </c>
      <c r="E60" s="178"/>
      <c r="F60" s="178"/>
      <c r="G60" s="178"/>
      <c r="H60" s="178"/>
      <c r="I60" s="179"/>
      <c r="J60" s="180">
        <f>J176</f>
        <v>0</v>
      </c>
      <c r="K60" s="181"/>
    </row>
    <row r="61" spans="2:11" s="7" customFormat="1" ht="24.95" customHeight="1">
      <c r="B61" s="168"/>
      <c r="C61" s="169"/>
      <c r="D61" s="170" t="s">
        <v>97</v>
      </c>
      <c r="E61" s="171"/>
      <c r="F61" s="171"/>
      <c r="G61" s="171"/>
      <c r="H61" s="171"/>
      <c r="I61" s="172"/>
      <c r="J61" s="173">
        <f>J180</f>
        <v>0</v>
      </c>
      <c r="K61" s="174"/>
    </row>
    <row r="62" spans="2:11" s="8" customFormat="1" ht="19.9" customHeight="1">
      <c r="B62" s="175"/>
      <c r="C62" s="176"/>
      <c r="D62" s="177" t="s">
        <v>98</v>
      </c>
      <c r="E62" s="178"/>
      <c r="F62" s="178"/>
      <c r="G62" s="178"/>
      <c r="H62" s="178"/>
      <c r="I62" s="179"/>
      <c r="J62" s="180">
        <f>J181</f>
        <v>0</v>
      </c>
      <c r="K62" s="181"/>
    </row>
    <row r="63" spans="2:11" s="8" customFormat="1" ht="19.9" customHeight="1">
      <c r="B63" s="175"/>
      <c r="C63" s="176"/>
      <c r="D63" s="177" t="s">
        <v>99</v>
      </c>
      <c r="E63" s="178"/>
      <c r="F63" s="178"/>
      <c r="G63" s="178"/>
      <c r="H63" s="178"/>
      <c r="I63" s="179"/>
      <c r="J63" s="180">
        <f>J197</f>
        <v>0</v>
      </c>
      <c r="K63" s="181"/>
    </row>
    <row r="64" spans="2:11" s="8" customFormat="1" ht="19.9" customHeight="1">
      <c r="B64" s="175"/>
      <c r="C64" s="176"/>
      <c r="D64" s="177" t="s">
        <v>100</v>
      </c>
      <c r="E64" s="178"/>
      <c r="F64" s="178"/>
      <c r="G64" s="178"/>
      <c r="H64" s="178"/>
      <c r="I64" s="179"/>
      <c r="J64" s="180">
        <f>J237</f>
        <v>0</v>
      </c>
      <c r="K64" s="181"/>
    </row>
    <row r="65" spans="2:11" s="8" customFormat="1" ht="19.9" customHeight="1">
      <c r="B65" s="175"/>
      <c r="C65" s="176"/>
      <c r="D65" s="177" t="s">
        <v>101</v>
      </c>
      <c r="E65" s="178"/>
      <c r="F65" s="178"/>
      <c r="G65" s="178"/>
      <c r="H65" s="178"/>
      <c r="I65" s="179"/>
      <c r="J65" s="180">
        <f>J251</f>
        <v>0</v>
      </c>
      <c r="K65" s="181"/>
    </row>
    <row r="66" spans="2:11" s="8" customFormat="1" ht="19.9" customHeight="1">
      <c r="B66" s="175"/>
      <c r="C66" s="176"/>
      <c r="D66" s="177" t="s">
        <v>102</v>
      </c>
      <c r="E66" s="178"/>
      <c r="F66" s="178"/>
      <c r="G66" s="178"/>
      <c r="H66" s="178"/>
      <c r="I66" s="179"/>
      <c r="J66" s="180">
        <f>J258</f>
        <v>0</v>
      </c>
      <c r="K66" s="181"/>
    </row>
    <row r="67" spans="2:11" s="8" customFormat="1" ht="19.9" customHeight="1">
      <c r="B67" s="175"/>
      <c r="C67" s="176"/>
      <c r="D67" s="177" t="s">
        <v>103</v>
      </c>
      <c r="E67" s="178"/>
      <c r="F67" s="178"/>
      <c r="G67" s="178"/>
      <c r="H67" s="178"/>
      <c r="I67" s="179"/>
      <c r="J67" s="180">
        <f>J277</f>
        <v>0</v>
      </c>
      <c r="K67" s="181"/>
    </row>
    <row r="68" spans="2:11" s="8" customFormat="1" ht="19.9" customHeight="1">
      <c r="B68" s="175"/>
      <c r="C68" s="176"/>
      <c r="D68" s="177" t="s">
        <v>104</v>
      </c>
      <c r="E68" s="178"/>
      <c r="F68" s="178"/>
      <c r="G68" s="178"/>
      <c r="H68" s="178"/>
      <c r="I68" s="179"/>
      <c r="J68" s="180">
        <f>J472</f>
        <v>0</v>
      </c>
      <c r="K68" s="181"/>
    </row>
    <row r="69" spans="2:11" s="8" customFormat="1" ht="19.9" customHeight="1">
      <c r="B69" s="175"/>
      <c r="C69" s="176"/>
      <c r="D69" s="177" t="s">
        <v>105</v>
      </c>
      <c r="E69" s="178"/>
      <c r="F69" s="178"/>
      <c r="G69" s="178"/>
      <c r="H69" s="178"/>
      <c r="I69" s="179"/>
      <c r="J69" s="180">
        <f>J553</f>
        <v>0</v>
      </c>
      <c r="K69" s="181"/>
    </row>
    <row r="70" spans="2:11" s="8" customFormat="1" ht="19.9" customHeight="1">
      <c r="B70" s="175"/>
      <c r="C70" s="176"/>
      <c r="D70" s="177" t="s">
        <v>106</v>
      </c>
      <c r="E70" s="178"/>
      <c r="F70" s="178"/>
      <c r="G70" s="178"/>
      <c r="H70" s="178"/>
      <c r="I70" s="179"/>
      <c r="J70" s="180">
        <f>J580</f>
        <v>0</v>
      </c>
      <c r="K70" s="181"/>
    </row>
    <row r="71" spans="2:11" s="8" customFormat="1" ht="19.9" customHeight="1">
      <c r="B71" s="175"/>
      <c r="C71" s="176"/>
      <c r="D71" s="177" t="s">
        <v>107</v>
      </c>
      <c r="E71" s="178"/>
      <c r="F71" s="178"/>
      <c r="G71" s="178"/>
      <c r="H71" s="178"/>
      <c r="I71" s="179"/>
      <c r="J71" s="180">
        <f>J602</f>
        <v>0</v>
      </c>
      <c r="K71" s="181"/>
    </row>
    <row r="72" spans="2:11" s="7" customFormat="1" ht="24.95" customHeight="1">
      <c r="B72" s="168"/>
      <c r="C72" s="169"/>
      <c r="D72" s="170" t="s">
        <v>108</v>
      </c>
      <c r="E72" s="171"/>
      <c r="F72" s="171"/>
      <c r="G72" s="171"/>
      <c r="H72" s="171"/>
      <c r="I72" s="172"/>
      <c r="J72" s="173">
        <f>J625</f>
        <v>0</v>
      </c>
      <c r="K72" s="174"/>
    </row>
    <row r="73" spans="2:11" s="8" customFormat="1" ht="19.9" customHeight="1">
      <c r="B73" s="175"/>
      <c r="C73" s="176"/>
      <c r="D73" s="177" t="s">
        <v>109</v>
      </c>
      <c r="E73" s="178"/>
      <c r="F73" s="178"/>
      <c r="G73" s="178"/>
      <c r="H73" s="178"/>
      <c r="I73" s="179"/>
      <c r="J73" s="180">
        <f>J626</f>
        <v>0</v>
      </c>
      <c r="K73" s="181"/>
    </row>
    <row r="74" spans="2:11" s="8" customFormat="1" ht="19.9" customHeight="1">
      <c r="B74" s="175"/>
      <c r="C74" s="176"/>
      <c r="D74" s="177" t="s">
        <v>110</v>
      </c>
      <c r="E74" s="178"/>
      <c r="F74" s="178"/>
      <c r="G74" s="178"/>
      <c r="H74" s="178"/>
      <c r="I74" s="179"/>
      <c r="J74" s="180">
        <f>J631</f>
        <v>0</v>
      </c>
      <c r="K74" s="181"/>
    </row>
    <row r="75" spans="2:11" s="8" customFormat="1" ht="19.9" customHeight="1">
      <c r="B75" s="175"/>
      <c r="C75" s="176"/>
      <c r="D75" s="177" t="s">
        <v>111</v>
      </c>
      <c r="E75" s="178"/>
      <c r="F75" s="178"/>
      <c r="G75" s="178"/>
      <c r="H75" s="178"/>
      <c r="I75" s="179"/>
      <c r="J75" s="180">
        <f>J634</f>
        <v>0</v>
      </c>
      <c r="K75" s="181"/>
    </row>
    <row r="76" spans="2:11" s="1" customFormat="1" ht="21.8" customHeight="1">
      <c r="B76" s="43"/>
      <c r="C76" s="44"/>
      <c r="D76" s="44"/>
      <c r="E76" s="44"/>
      <c r="F76" s="44"/>
      <c r="G76" s="44"/>
      <c r="H76" s="44"/>
      <c r="I76" s="135"/>
      <c r="J76" s="44"/>
      <c r="K76" s="48"/>
    </row>
    <row r="77" spans="2:11" s="1" customFormat="1" ht="6.95" customHeight="1">
      <c r="B77" s="64"/>
      <c r="C77" s="65"/>
      <c r="D77" s="65"/>
      <c r="E77" s="65"/>
      <c r="F77" s="65"/>
      <c r="G77" s="65"/>
      <c r="H77" s="65"/>
      <c r="I77" s="157"/>
      <c r="J77" s="65"/>
      <c r="K77" s="66"/>
    </row>
    <row r="81" spans="2:12" s="1" customFormat="1" ht="6.95" customHeight="1">
      <c r="B81" s="67"/>
      <c r="C81" s="68"/>
      <c r="D81" s="68"/>
      <c r="E81" s="68"/>
      <c r="F81" s="68"/>
      <c r="G81" s="68"/>
      <c r="H81" s="68"/>
      <c r="I81" s="160"/>
      <c r="J81" s="68"/>
      <c r="K81" s="68"/>
      <c r="L81" s="69"/>
    </row>
    <row r="82" spans="2:12" s="1" customFormat="1" ht="36.95" customHeight="1">
      <c r="B82" s="43"/>
      <c r="C82" s="70" t="s">
        <v>112</v>
      </c>
      <c r="D82" s="71"/>
      <c r="E82" s="71"/>
      <c r="F82" s="71"/>
      <c r="G82" s="71"/>
      <c r="H82" s="71"/>
      <c r="I82" s="182"/>
      <c r="J82" s="71"/>
      <c r="K82" s="71"/>
      <c r="L82" s="69"/>
    </row>
    <row r="83" spans="2:12" s="1" customFormat="1" ht="6.95" customHeight="1">
      <c r="B83" s="43"/>
      <c r="C83" s="71"/>
      <c r="D83" s="71"/>
      <c r="E83" s="71"/>
      <c r="F83" s="71"/>
      <c r="G83" s="71"/>
      <c r="H83" s="71"/>
      <c r="I83" s="182"/>
      <c r="J83" s="71"/>
      <c r="K83" s="71"/>
      <c r="L83" s="69"/>
    </row>
    <row r="84" spans="2:12" s="1" customFormat="1" ht="14.4" customHeight="1">
      <c r="B84" s="43"/>
      <c r="C84" s="73" t="s">
        <v>18</v>
      </c>
      <c r="D84" s="71"/>
      <c r="E84" s="71"/>
      <c r="F84" s="71"/>
      <c r="G84" s="71"/>
      <c r="H84" s="71"/>
      <c r="I84" s="182"/>
      <c r="J84" s="71"/>
      <c r="K84" s="71"/>
      <c r="L84" s="69"/>
    </row>
    <row r="85" spans="2:12" s="1" customFormat="1" ht="17.25" customHeight="1">
      <c r="B85" s="43"/>
      <c r="C85" s="71"/>
      <c r="D85" s="71"/>
      <c r="E85" s="79" t="str">
        <f>E7</f>
        <v>Věznice Nové sedlo - rekonstrukce vytápění</v>
      </c>
      <c r="F85" s="71"/>
      <c r="G85" s="71"/>
      <c r="H85" s="71"/>
      <c r="I85" s="182"/>
      <c r="J85" s="71"/>
      <c r="K85" s="71"/>
      <c r="L85" s="69"/>
    </row>
    <row r="86" spans="2:12" s="1" customFormat="1" ht="6.95" customHeight="1">
      <c r="B86" s="43"/>
      <c r="C86" s="71"/>
      <c r="D86" s="71"/>
      <c r="E86" s="71"/>
      <c r="F86" s="71"/>
      <c r="G86" s="71"/>
      <c r="H86" s="71"/>
      <c r="I86" s="182"/>
      <c r="J86" s="71"/>
      <c r="K86" s="71"/>
      <c r="L86" s="69"/>
    </row>
    <row r="87" spans="2:12" s="1" customFormat="1" ht="18" customHeight="1">
      <c r="B87" s="43"/>
      <c r="C87" s="73" t="s">
        <v>23</v>
      </c>
      <c r="D87" s="71"/>
      <c r="E87" s="71"/>
      <c r="F87" s="183" t="str">
        <f>F10</f>
        <v xml:space="preserve"> </v>
      </c>
      <c r="G87" s="71"/>
      <c r="H87" s="71"/>
      <c r="I87" s="184" t="s">
        <v>25</v>
      </c>
      <c r="J87" s="82" t="str">
        <f>IF(J10="","",J10)</f>
        <v>30. 4. 2018</v>
      </c>
      <c r="K87" s="71"/>
      <c r="L87" s="69"/>
    </row>
    <row r="88" spans="2:12" s="1" customFormat="1" ht="6.95" customHeight="1">
      <c r="B88" s="43"/>
      <c r="C88" s="71"/>
      <c r="D88" s="71"/>
      <c r="E88" s="71"/>
      <c r="F88" s="71"/>
      <c r="G88" s="71"/>
      <c r="H88" s="71"/>
      <c r="I88" s="182"/>
      <c r="J88" s="71"/>
      <c r="K88" s="71"/>
      <c r="L88" s="69"/>
    </row>
    <row r="89" spans="2:12" s="1" customFormat="1" ht="13.5">
      <c r="B89" s="43"/>
      <c r="C89" s="73" t="s">
        <v>27</v>
      </c>
      <c r="D89" s="71"/>
      <c r="E89" s="71"/>
      <c r="F89" s="183" t="str">
        <f>E13</f>
        <v xml:space="preserve"> </v>
      </c>
      <c r="G89" s="71"/>
      <c r="H89" s="71"/>
      <c r="I89" s="184" t="s">
        <v>32</v>
      </c>
      <c r="J89" s="183" t="str">
        <f>E19</f>
        <v xml:space="preserve"> </v>
      </c>
      <c r="K89" s="71"/>
      <c r="L89" s="69"/>
    </row>
    <row r="90" spans="2:12" s="1" customFormat="1" ht="14.4" customHeight="1">
      <c r="B90" s="43"/>
      <c r="C90" s="73" t="s">
        <v>30</v>
      </c>
      <c r="D90" s="71"/>
      <c r="E90" s="71"/>
      <c r="F90" s="183" t="str">
        <f>IF(E16="","",E16)</f>
        <v/>
      </c>
      <c r="G90" s="71"/>
      <c r="H90" s="71"/>
      <c r="I90" s="182"/>
      <c r="J90" s="71"/>
      <c r="K90" s="71"/>
      <c r="L90" s="69"/>
    </row>
    <row r="91" spans="2:12" s="1" customFormat="1" ht="10.3" customHeight="1">
      <c r="B91" s="43"/>
      <c r="C91" s="71"/>
      <c r="D91" s="71"/>
      <c r="E91" s="71"/>
      <c r="F91" s="71"/>
      <c r="G91" s="71"/>
      <c r="H91" s="71"/>
      <c r="I91" s="182"/>
      <c r="J91" s="71"/>
      <c r="K91" s="71"/>
      <c r="L91" s="69"/>
    </row>
    <row r="92" spans="2:20" s="9" customFormat="1" ht="29.25" customHeight="1">
      <c r="B92" s="185"/>
      <c r="C92" s="186" t="s">
        <v>113</v>
      </c>
      <c r="D92" s="187" t="s">
        <v>55</v>
      </c>
      <c r="E92" s="187" t="s">
        <v>51</v>
      </c>
      <c r="F92" s="187" t="s">
        <v>114</v>
      </c>
      <c r="G92" s="187" t="s">
        <v>115</v>
      </c>
      <c r="H92" s="187" t="s">
        <v>116</v>
      </c>
      <c r="I92" s="188" t="s">
        <v>117</v>
      </c>
      <c r="J92" s="187" t="s">
        <v>86</v>
      </c>
      <c r="K92" s="189" t="s">
        <v>118</v>
      </c>
      <c r="L92" s="190"/>
      <c r="M92" s="99" t="s">
        <v>119</v>
      </c>
      <c r="N92" s="100" t="s">
        <v>40</v>
      </c>
      <c r="O92" s="100" t="s">
        <v>120</v>
      </c>
      <c r="P92" s="100" t="s">
        <v>121</v>
      </c>
      <c r="Q92" s="100" t="s">
        <v>122</v>
      </c>
      <c r="R92" s="100" t="s">
        <v>123</v>
      </c>
      <c r="S92" s="100" t="s">
        <v>124</v>
      </c>
      <c r="T92" s="101" t="s">
        <v>125</v>
      </c>
    </row>
    <row r="93" spans="2:63" s="1" customFormat="1" ht="29.25" customHeight="1">
      <c r="B93" s="43"/>
      <c r="C93" s="105" t="s">
        <v>87</v>
      </c>
      <c r="D93" s="71"/>
      <c r="E93" s="71"/>
      <c r="F93" s="71"/>
      <c r="G93" s="71"/>
      <c r="H93" s="71"/>
      <c r="I93" s="182"/>
      <c r="J93" s="191">
        <f>BK93</f>
        <v>0</v>
      </c>
      <c r="K93" s="71"/>
      <c r="L93" s="69"/>
      <c r="M93" s="102"/>
      <c r="N93" s="103"/>
      <c r="O93" s="103"/>
      <c r="P93" s="192">
        <f>P94+P180+P625</f>
        <v>0</v>
      </c>
      <c r="Q93" s="103"/>
      <c r="R93" s="192">
        <f>R94+R180+R625</f>
        <v>9.696817939999999</v>
      </c>
      <c r="S93" s="103"/>
      <c r="T93" s="193">
        <f>T94+T180+T625</f>
        <v>29.712410000000006</v>
      </c>
      <c r="AT93" s="21" t="s">
        <v>69</v>
      </c>
      <c r="AU93" s="21" t="s">
        <v>88</v>
      </c>
      <c r="BK93" s="194">
        <f>BK94+BK180+BK625</f>
        <v>0</v>
      </c>
    </row>
    <row r="94" spans="2:63" s="10" customFormat="1" ht="37.4" customHeight="1">
      <c r="B94" s="195"/>
      <c r="C94" s="196"/>
      <c r="D94" s="197" t="s">
        <v>69</v>
      </c>
      <c r="E94" s="198" t="s">
        <v>126</v>
      </c>
      <c r="F94" s="198" t="s">
        <v>127</v>
      </c>
      <c r="G94" s="196"/>
      <c r="H94" s="196"/>
      <c r="I94" s="199"/>
      <c r="J94" s="200">
        <f>BK94</f>
        <v>0</v>
      </c>
      <c r="K94" s="196"/>
      <c r="L94" s="201"/>
      <c r="M94" s="202"/>
      <c r="N94" s="203"/>
      <c r="O94" s="203"/>
      <c r="P94" s="204">
        <f>P95+P100+P104+P112+P117+P152+P176</f>
        <v>0</v>
      </c>
      <c r="Q94" s="203"/>
      <c r="R94" s="204">
        <f>R95+R100+R104+R112+R117+R152+R176</f>
        <v>2.2918127999999998</v>
      </c>
      <c r="S94" s="203"/>
      <c r="T94" s="205">
        <f>T95+T100+T104+T112+T117+T152+T176</f>
        <v>29.712410000000006</v>
      </c>
      <c r="AR94" s="206" t="s">
        <v>75</v>
      </c>
      <c r="AT94" s="207" t="s">
        <v>69</v>
      </c>
      <c r="AU94" s="207" t="s">
        <v>70</v>
      </c>
      <c r="AY94" s="206" t="s">
        <v>128</v>
      </c>
      <c r="BK94" s="208">
        <f>BK95+BK100+BK104+BK112+BK117+BK152+BK176</f>
        <v>0</v>
      </c>
    </row>
    <row r="95" spans="2:63" s="10" customFormat="1" ht="19.9" customHeight="1">
      <c r="B95" s="195"/>
      <c r="C95" s="196"/>
      <c r="D95" s="197" t="s">
        <v>69</v>
      </c>
      <c r="E95" s="209" t="s">
        <v>129</v>
      </c>
      <c r="F95" s="209" t="s">
        <v>130</v>
      </c>
      <c r="G95" s="196"/>
      <c r="H95" s="196"/>
      <c r="I95" s="199"/>
      <c r="J95" s="210">
        <f>BK95</f>
        <v>0</v>
      </c>
      <c r="K95" s="196"/>
      <c r="L95" s="201"/>
      <c r="M95" s="202"/>
      <c r="N95" s="203"/>
      <c r="O95" s="203"/>
      <c r="P95" s="204">
        <f>SUM(P96:P99)</f>
        <v>0</v>
      </c>
      <c r="Q95" s="203"/>
      <c r="R95" s="204">
        <f>SUM(R96:R99)</f>
        <v>0.428312</v>
      </c>
      <c r="S95" s="203"/>
      <c r="T95" s="205">
        <f>SUM(T96:T99)</f>
        <v>0</v>
      </c>
      <c r="AR95" s="206" t="s">
        <v>75</v>
      </c>
      <c r="AT95" s="207" t="s">
        <v>69</v>
      </c>
      <c r="AU95" s="207" t="s">
        <v>75</v>
      </c>
      <c r="AY95" s="206" t="s">
        <v>128</v>
      </c>
      <c r="BK95" s="208">
        <f>SUM(BK96:BK99)</f>
        <v>0</v>
      </c>
    </row>
    <row r="96" spans="2:65" s="1" customFormat="1" ht="16.5" customHeight="1">
      <c r="B96" s="43"/>
      <c r="C96" s="211" t="s">
        <v>75</v>
      </c>
      <c r="D96" s="211" t="s">
        <v>131</v>
      </c>
      <c r="E96" s="212" t="s">
        <v>132</v>
      </c>
      <c r="F96" s="213" t="s">
        <v>133</v>
      </c>
      <c r="G96" s="214" t="s">
        <v>134</v>
      </c>
      <c r="H96" s="215">
        <v>3.7</v>
      </c>
      <c r="I96" s="216"/>
      <c r="J96" s="217">
        <f>ROUND(I96*H96,2)</f>
        <v>0</v>
      </c>
      <c r="K96" s="213" t="s">
        <v>135</v>
      </c>
      <c r="L96" s="69"/>
      <c r="M96" s="218" t="s">
        <v>21</v>
      </c>
      <c r="N96" s="219" t="s">
        <v>41</v>
      </c>
      <c r="O96" s="44"/>
      <c r="P96" s="220">
        <f>O96*H96</f>
        <v>0</v>
      </c>
      <c r="Q96" s="220">
        <v>0.11576</v>
      </c>
      <c r="R96" s="220">
        <f>Q96*H96</f>
        <v>0.428312</v>
      </c>
      <c r="S96" s="220">
        <v>0</v>
      </c>
      <c r="T96" s="221">
        <f>S96*H96</f>
        <v>0</v>
      </c>
      <c r="AR96" s="21" t="s">
        <v>136</v>
      </c>
      <c r="AT96" s="21" t="s">
        <v>131</v>
      </c>
      <c r="AU96" s="21" t="s">
        <v>82</v>
      </c>
      <c r="AY96" s="21" t="s">
        <v>128</v>
      </c>
      <c r="BE96" s="222">
        <f>IF(N96="základní",J96,0)</f>
        <v>0</v>
      </c>
      <c r="BF96" s="222">
        <f>IF(N96="snížená",J96,0)</f>
        <v>0</v>
      </c>
      <c r="BG96" s="222">
        <f>IF(N96="zákl. přenesená",J96,0)</f>
        <v>0</v>
      </c>
      <c r="BH96" s="222">
        <f>IF(N96="sníž. přenesená",J96,0)</f>
        <v>0</v>
      </c>
      <c r="BI96" s="222">
        <f>IF(N96="nulová",J96,0)</f>
        <v>0</v>
      </c>
      <c r="BJ96" s="21" t="s">
        <v>75</v>
      </c>
      <c r="BK96" s="222">
        <f>ROUND(I96*H96,2)</f>
        <v>0</v>
      </c>
      <c r="BL96" s="21" t="s">
        <v>136</v>
      </c>
      <c r="BM96" s="21" t="s">
        <v>137</v>
      </c>
    </row>
    <row r="97" spans="2:47" s="1" customFormat="1" ht="13.5">
      <c r="B97" s="43"/>
      <c r="C97" s="71"/>
      <c r="D97" s="223" t="s">
        <v>138</v>
      </c>
      <c r="E97" s="71"/>
      <c r="F97" s="224" t="s">
        <v>139</v>
      </c>
      <c r="G97" s="71"/>
      <c r="H97" s="71"/>
      <c r="I97" s="182"/>
      <c r="J97" s="71"/>
      <c r="K97" s="71"/>
      <c r="L97" s="69"/>
      <c r="M97" s="225"/>
      <c r="N97" s="44"/>
      <c r="O97" s="44"/>
      <c r="P97" s="44"/>
      <c r="Q97" s="44"/>
      <c r="R97" s="44"/>
      <c r="S97" s="44"/>
      <c r="T97" s="92"/>
      <c r="AT97" s="21" t="s">
        <v>138</v>
      </c>
      <c r="AU97" s="21" t="s">
        <v>82</v>
      </c>
    </row>
    <row r="98" spans="2:51" s="11" customFormat="1" ht="13.5">
      <c r="B98" s="226"/>
      <c r="C98" s="227"/>
      <c r="D98" s="223" t="s">
        <v>140</v>
      </c>
      <c r="E98" s="228" t="s">
        <v>21</v>
      </c>
      <c r="F98" s="229" t="s">
        <v>141</v>
      </c>
      <c r="G98" s="227"/>
      <c r="H98" s="230">
        <v>3</v>
      </c>
      <c r="I98" s="231"/>
      <c r="J98" s="227"/>
      <c r="K98" s="227"/>
      <c r="L98" s="232"/>
      <c r="M98" s="233"/>
      <c r="N98" s="234"/>
      <c r="O98" s="234"/>
      <c r="P98" s="234"/>
      <c r="Q98" s="234"/>
      <c r="R98" s="234"/>
      <c r="S98" s="234"/>
      <c r="T98" s="235"/>
      <c r="AT98" s="236" t="s">
        <v>140</v>
      </c>
      <c r="AU98" s="236" t="s">
        <v>82</v>
      </c>
      <c r="AV98" s="11" t="s">
        <v>82</v>
      </c>
      <c r="AW98" s="11" t="s">
        <v>33</v>
      </c>
      <c r="AX98" s="11" t="s">
        <v>70</v>
      </c>
      <c r="AY98" s="236" t="s">
        <v>128</v>
      </c>
    </row>
    <row r="99" spans="2:51" s="11" customFormat="1" ht="13.5">
      <c r="B99" s="226"/>
      <c r="C99" s="227"/>
      <c r="D99" s="223" t="s">
        <v>140</v>
      </c>
      <c r="E99" s="228" t="s">
        <v>21</v>
      </c>
      <c r="F99" s="229" t="s">
        <v>142</v>
      </c>
      <c r="G99" s="227"/>
      <c r="H99" s="230">
        <v>0.7</v>
      </c>
      <c r="I99" s="231"/>
      <c r="J99" s="227"/>
      <c r="K99" s="227"/>
      <c r="L99" s="232"/>
      <c r="M99" s="233"/>
      <c r="N99" s="234"/>
      <c r="O99" s="234"/>
      <c r="P99" s="234"/>
      <c r="Q99" s="234"/>
      <c r="R99" s="234"/>
      <c r="S99" s="234"/>
      <c r="T99" s="235"/>
      <c r="AT99" s="236" t="s">
        <v>140</v>
      </c>
      <c r="AU99" s="236" t="s">
        <v>82</v>
      </c>
      <c r="AV99" s="11" t="s">
        <v>82</v>
      </c>
      <c r="AW99" s="11" t="s">
        <v>33</v>
      </c>
      <c r="AX99" s="11" t="s">
        <v>70</v>
      </c>
      <c r="AY99" s="236" t="s">
        <v>128</v>
      </c>
    </row>
    <row r="100" spans="2:63" s="10" customFormat="1" ht="29.85" customHeight="1">
      <c r="B100" s="195"/>
      <c r="C100" s="196"/>
      <c r="D100" s="197" t="s">
        <v>69</v>
      </c>
      <c r="E100" s="209" t="s">
        <v>136</v>
      </c>
      <c r="F100" s="209" t="s">
        <v>143</v>
      </c>
      <c r="G100" s="196"/>
      <c r="H100" s="196"/>
      <c r="I100" s="199"/>
      <c r="J100" s="210">
        <f>BK100</f>
        <v>0</v>
      </c>
      <c r="K100" s="196"/>
      <c r="L100" s="201"/>
      <c r="M100" s="202"/>
      <c r="N100" s="203"/>
      <c r="O100" s="203"/>
      <c r="P100" s="204">
        <f>SUM(P101:P103)</f>
        <v>0</v>
      </c>
      <c r="Q100" s="203"/>
      <c r="R100" s="204">
        <f>SUM(R101:R103)</f>
        <v>0.42169680000000004</v>
      </c>
      <c r="S100" s="203"/>
      <c r="T100" s="205">
        <f>SUM(T101:T103)</f>
        <v>0</v>
      </c>
      <c r="AR100" s="206" t="s">
        <v>75</v>
      </c>
      <c r="AT100" s="207" t="s">
        <v>69</v>
      </c>
      <c r="AU100" s="207" t="s">
        <v>75</v>
      </c>
      <c r="AY100" s="206" t="s">
        <v>128</v>
      </c>
      <c r="BK100" s="208">
        <f>SUM(BK101:BK103)</f>
        <v>0</v>
      </c>
    </row>
    <row r="101" spans="2:65" s="1" customFormat="1" ht="16.5" customHeight="1">
      <c r="B101" s="43"/>
      <c r="C101" s="211" t="s">
        <v>82</v>
      </c>
      <c r="D101" s="211" t="s">
        <v>131</v>
      </c>
      <c r="E101" s="212" t="s">
        <v>144</v>
      </c>
      <c r="F101" s="213" t="s">
        <v>145</v>
      </c>
      <c r="G101" s="214" t="s">
        <v>146</v>
      </c>
      <c r="H101" s="215">
        <v>0.18</v>
      </c>
      <c r="I101" s="216"/>
      <c r="J101" s="217">
        <f>ROUND(I101*H101,2)</f>
        <v>0</v>
      </c>
      <c r="K101" s="213" t="s">
        <v>135</v>
      </c>
      <c r="L101" s="69"/>
      <c r="M101" s="218" t="s">
        <v>21</v>
      </c>
      <c r="N101" s="219" t="s">
        <v>41</v>
      </c>
      <c r="O101" s="44"/>
      <c r="P101" s="220">
        <f>O101*H101</f>
        <v>0</v>
      </c>
      <c r="Q101" s="220">
        <v>2.34276</v>
      </c>
      <c r="R101" s="220">
        <f>Q101*H101</f>
        <v>0.42169680000000004</v>
      </c>
      <c r="S101" s="220">
        <v>0</v>
      </c>
      <c r="T101" s="221">
        <f>S101*H101</f>
        <v>0</v>
      </c>
      <c r="AR101" s="21" t="s">
        <v>136</v>
      </c>
      <c r="AT101" s="21" t="s">
        <v>131</v>
      </c>
      <c r="AU101" s="21" t="s">
        <v>82</v>
      </c>
      <c r="AY101" s="21" t="s">
        <v>128</v>
      </c>
      <c r="BE101" s="222">
        <f>IF(N101="základní",J101,0)</f>
        <v>0</v>
      </c>
      <c r="BF101" s="222">
        <f>IF(N101="snížená",J101,0)</f>
        <v>0</v>
      </c>
      <c r="BG101" s="222">
        <f>IF(N101="zákl. přenesená",J101,0)</f>
        <v>0</v>
      </c>
      <c r="BH101" s="222">
        <f>IF(N101="sníž. přenesená",J101,0)</f>
        <v>0</v>
      </c>
      <c r="BI101" s="222">
        <f>IF(N101="nulová",J101,0)</f>
        <v>0</v>
      </c>
      <c r="BJ101" s="21" t="s">
        <v>75</v>
      </c>
      <c r="BK101" s="222">
        <f>ROUND(I101*H101,2)</f>
        <v>0</v>
      </c>
      <c r="BL101" s="21" t="s">
        <v>136</v>
      </c>
      <c r="BM101" s="21" t="s">
        <v>147</v>
      </c>
    </row>
    <row r="102" spans="2:47" s="1" customFormat="1" ht="13.5">
      <c r="B102" s="43"/>
      <c r="C102" s="71"/>
      <c r="D102" s="223" t="s">
        <v>138</v>
      </c>
      <c r="E102" s="71"/>
      <c r="F102" s="224" t="s">
        <v>148</v>
      </c>
      <c r="G102" s="71"/>
      <c r="H102" s="71"/>
      <c r="I102" s="182"/>
      <c r="J102" s="71"/>
      <c r="K102" s="71"/>
      <c r="L102" s="69"/>
      <c r="M102" s="225"/>
      <c r="N102" s="44"/>
      <c r="O102" s="44"/>
      <c r="P102" s="44"/>
      <c r="Q102" s="44"/>
      <c r="R102" s="44"/>
      <c r="S102" s="44"/>
      <c r="T102" s="92"/>
      <c r="AT102" s="21" t="s">
        <v>138</v>
      </c>
      <c r="AU102" s="21" t="s">
        <v>82</v>
      </c>
    </row>
    <row r="103" spans="2:51" s="11" customFormat="1" ht="13.5">
      <c r="B103" s="226"/>
      <c r="C103" s="227"/>
      <c r="D103" s="223" t="s">
        <v>140</v>
      </c>
      <c r="E103" s="228" t="s">
        <v>21</v>
      </c>
      <c r="F103" s="229" t="s">
        <v>149</v>
      </c>
      <c r="G103" s="227"/>
      <c r="H103" s="230">
        <v>0.18</v>
      </c>
      <c r="I103" s="231"/>
      <c r="J103" s="227"/>
      <c r="K103" s="227"/>
      <c r="L103" s="232"/>
      <c r="M103" s="233"/>
      <c r="N103" s="234"/>
      <c r="O103" s="234"/>
      <c r="P103" s="234"/>
      <c r="Q103" s="234"/>
      <c r="R103" s="234"/>
      <c r="S103" s="234"/>
      <c r="T103" s="235"/>
      <c r="AT103" s="236" t="s">
        <v>140</v>
      </c>
      <c r="AU103" s="236" t="s">
        <v>82</v>
      </c>
      <c r="AV103" s="11" t="s">
        <v>82</v>
      </c>
      <c r="AW103" s="11" t="s">
        <v>33</v>
      </c>
      <c r="AX103" s="11" t="s">
        <v>70</v>
      </c>
      <c r="AY103" s="236" t="s">
        <v>128</v>
      </c>
    </row>
    <row r="104" spans="2:63" s="10" customFormat="1" ht="29.85" customHeight="1">
      <c r="B104" s="195"/>
      <c r="C104" s="196"/>
      <c r="D104" s="197" t="s">
        <v>69</v>
      </c>
      <c r="E104" s="209" t="s">
        <v>150</v>
      </c>
      <c r="F104" s="209" t="s">
        <v>151</v>
      </c>
      <c r="G104" s="196"/>
      <c r="H104" s="196"/>
      <c r="I104" s="199"/>
      <c r="J104" s="210">
        <f>BK104</f>
        <v>0</v>
      </c>
      <c r="K104" s="196"/>
      <c r="L104" s="201"/>
      <c r="M104" s="202"/>
      <c r="N104" s="203"/>
      <c r="O104" s="203"/>
      <c r="P104" s="204">
        <f>SUM(P105:P111)</f>
        <v>0</v>
      </c>
      <c r="Q104" s="203"/>
      <c r="R104" s="204">
        <f>SUM(R105:R111)</f>
        <v>1.349124</v>
      </c>
      <c r="S104" s="203"/>
      <c r="T104" s="205">
        <f>SUM(T105:T111)</f>
        <v>0</v>
      </c>
      <c r="AR104" s="206" t="s">
        <v>75</v>
      </c>
      <c r="AT104" s="207" t="s">
        <v>69</v>
      </c>
      <c r="AU104" s="207" t="s">
        <v>75</v>
      </c>
      <c r="AY104" s="206" t="s">
        <v>128</v>
      </c>
      <c r="BK104" s="208">
        <f>SUM(BK105:BK111)</f>
        <v>0</v>
      </c>
    </row>
    <row r="105" spans="2:65" s="1" customFormat="1" ht="16.5" customHeight="1">
      <c r="B105" s="43"/>
      <c r="C105" s="211" t="s">
        <v>129</v>
      </c>
      <c r="D105" s="211" t="s">
        <v>131</v>
      </c>
      <c r="E105" s="212" t="s">
        <v>152</v>
      </c>
      <c r="F105" s="213" t="s">
        <v>153</v>
      </c>
      <c r="G105" s="214" t="s">
        <v>154</v>
      </c>
      <c r="H105" s="215">
        <v>20</v>
      </c>
      <c r="I105" s="216"/>
      <c r="J105" s="217">
        <f>ROUND(I105*H105,2)</f>
        <v>0</v>
      </c>
      <c r="K105" s="213" t="s">
        <v>135</v>
      </c>
      <c r="L105" s="69"/>
      <c r="M105" s="218" t="s">
        <v>21</v>
      </c>
      <c r="N105" s="219" t="s">
        <v>41</v>
      </c>
      <c r="O105" s="44"/>
      <c r="P105" s="220">
        <f>O105*H105</f>
        <v>0</v>
      </c>
      <c r="Q105" s="220">
        <v>0.0035</v>
      </c>
      <c r="R105" s="220">
        <f>Q105*H105</f>
        <v>0.07</v>
      </c>
      <c r="S105" s="220">
        <v>0</v>
      </c>
      <c r="T105" s="221">
        <f>S105*H105</f>
        <v>0</v>
      </c>
      <c r="AR105" s="21" t="s">
        <v>136</v>
      </c>
      <c r="AT105" s="21" t="s">
        <v>131</v>
      </c>
      <c r="AU105" s="21" t="s">
        <v>82</v>
      </c>
      <c r="AY105" s="21" t="s">
        <v>128</v>
      </c>
      <c r="BE105" s="222">
        <f>IF(N105="základní",J105,0)</f>
        <v>0</v>
      </c>
      <c r="BF105" s="222">
        <f>IF(N105="snížená",J105,0)</f>
        <v>0</v>
      </c>
      <c r="BG105" s="222">
        <f>IF(N105="zákl. přenesená",J105,0)</f>
        <v>0</v>
      </c>
      <c r="BH105" s="222">
        <f>IF(N105="sníž. přenesená",J105,0)</f>
        <v>0</v>
      </c>
      <c r="BI105" s="222">
        <f>IF(N105="nulová",J105,0)</f>
        <v>0</v>
      </c>
      <c r="BJ105" s="21" t="s">
        <v>75</v>
      </c>
      <c r="BK105" s="222">
        <f>ROUND(I105*H105,2)</f>
        <v>0</v>
      </c>
      <c r="BL105" s="21" t="s">
        <v>136</v>
      </c>
      <c r="BM105" s="21" t="s">
        <v>155</v>
      </c>
    </row>
    <row r="106" spans="2:47" s="1" customFormat="1" ht="13.5">
      <c r="B106" s="43"/>
      <c r="C106" s="71"/>
      <c r="D106" s="223" t="s">
        <v>138</v>
      </c>
      <c r="E106" s="71"/>
      <c r="F106" s="224" t="s">
        <v>156</v>
      </c>
      <c r="G106" s="71"/>
      <c r="H106" s="71"/>
      <c r="I106" s="182"/>
      <c r="J106" s="71"/>
      <c r="K106" s="71"/>
      <c r="L106" s="69"/>
      <c r="M106" s="225"/>
      <c r="N106" s="44"/>
      <c r="O106" s="44"/>
      <c r="P106" s="44"/>
      <c r="Q106" s="44"/>
      <c r="R106" s="44"/>
      <c r="S106" s="44"/>
      <c r="T106" s="92"/>
      <c r="AT106" s="21" t="s">
        <v>138</v>
      </c>
      <c r="AU106" s="21" t="s">
        <v>82</v>
      </c>
    </row>
    <row r="107" spans="2:51" s="11" customFormat="1" ht="13.5">
      <c r="B107" s="226"/>
      <c r="C107" s="227"/>
      <c r="D107" s="223" t="s">
        <v>140</v>
      </c>
      <c r="E107" s="228" t="s">
        <v>21</v>
      </c>
      <c r="F107" s="229" t="s">
        <v>157</v>
      </c>
      <c r="G107" s="227"/>
      <c r="H107" s="230">
        <v>20</v>
      </c>
      <c r="I107" s="231"/>
      <c r="J107" s="227"/>
      <c r="K107" s="227"/>
      <c r="L107" s="232"/>
      <c r="M107" s="233"/>
      <c r="N107" s="234"/>
      <c r="O107" s="234"/>
      <c r="P107" s="234"/>
      <c r="Q107" s="234"/>
      <c r="R107" s="234"/>
      <c r="S107" s="234"/>
      <c r="T107" s="235"/>
      <c r="AT107" s="236" t="s">
        <v>140</v>
      </c>
      <c r="AU107" s="236" t="s">
        <v>82</v>
      </c>
      <c r="AV107" s="11" t="s">
        <v>82</v>
      </c>
      <c r="AW107" s="11" t="s">
        <v>33</v>
      </c>
      <c r="AX107" s="11" t="s">
        <v>70</v>
      </c>
      <c r="AY107" s="236" t="s">
        <v>128</v>
      </c>
    </row>
    <row r="108" spans="2:65" s="1" customFormat="1" ht="16.5" customHeight="1">
      <c r="B108" s="43"/>
      <c r="C108" s="211" t="s">
        <v>136</v>
      </c>
      <c r="D108" s="211" t="s">
        <v>131</v>
      </c>
      <c r="E108" s="212" t="s">
        <v>158</v>
      </c>
      <c r="F108" s="213" t="s">
        <v>159</v>
      </c>
      <c r="G108" s="214" t="s">
        <v>134</v>
      </c>
      <c r="H108" s="215">
        <v>30.8</v>
      </c>
      <c r="I108" s="216"/>
      <c r="J108" s="217">
        <f>ROUND(I108*H108,2)</f>
        <v>0</v>
      </c>
      <c r="K108" s="213" t="s">
        <v>135</v>
      </c>
      <c r="L108" s="69"/>
      <c r="M108" s="218" t="s">
        <v>21</v>
      </c>
      <c r="N108" s="219" t="s">
        <v>41</v>
      </c>
      <c r="O108" s="44"/>
      <c r="P108" s="220">
        <f>O108*H108</f>
        <v>0</v>
      </c>
      <c r="Q108" s="220">
        <v>0.04153</v>
      </c>
      <c r="R108" s="220">
        <f>Q108*H108</f>
        <v>1.279124</v>
      </c>
      <c r="S108" s="220">
        <v>0</v>
      </c>
      <c r="T108" s="221">
        <f>S108*H108</f>
        <v>0</v>
      </c>
      <c r="AR108" s="21" t="s">
        <v>136</v>
      </c>
      <c r="AT108" s="21" t="s">
        <v>131</v>
      </c>
      <c r="AU108" s="21" t="s">
        <v>82</v>
      </c>
      <c r="AY108" s="21" t="s">
        <v>128</v>
      </c>
      <c r="BE108" s="222">
        <f>IF(N108="základní",J108,0)</f>
        <v>0</v>
      </c>
      <c r="BF108" s="222">
        <f>IF(N108="snížená",J108,0)</f>
        <v>0</v>
      </c>
      <c r="BG108" s="222">
        <f>IF(N108="zákl. přenesená",J108,0)</f>
        <v>0</v>
      </c>
      <c r="BH108" s="222">
        <f>IF(N108="sníž. přenesená",J108,0)</f>
        <v>0</v>
      </c>
      <c r="BI108" s="222">
        <f>IF(N108="nulová",J108,0)</f>
        <v>0</v>
      </c>
      <c r="BJ108" s="21" t="s">
        <v>75</v>
      </c>
      <c r="BK108" s="222">
        <f>ROUND(I108*H108,2)</f>
        <v>0</v>
      </c>
      <c r="BL108" s="21" t="s">
        <v>136</v>
      </c>
      <c r="BM108" s="21" t="s">
        <v>160</v>
      </c>
    </row>
    <row r="109" spans="2:47" s="1" customFormat="1" ht="13.5">
      <c r="B109" s="43"/>
      <c r="C109" s="71"/>
      <c r="D109" s="223" t="s">
        <v>138</v>
      </c>
      <c r="E109" s="71"/>
      <c r="F109" s="224" t="s">
        <v>161</v>
      </c>
      <c r="G109" s="71"/>
      <c r="H109" s="71"/>
      <c r="I109" s="182"/>
      <c r="J109" s="71"/>
      <c r="K109" s="71"/>
      <c r="L109" s="69"/>
      <c r="M109" s="225"/>
      <c r="N109" s="44"/>
      <c r="O109" s="44"/>
      <c r="P109" s="44"/>
      <c r="Q109" s="44"/>
      <c r="R109" s="44"/>
      <c r="S109" s="44"/>
      <c r="T109" s="92"/>
      <c r="AT109" s="21" t="s">
        <v>138</v>
      </c>
      <c r="AU109" s="21" t="s">
        <v>82</v>
      </c>
    </row>
    <row r="110" spans="2:51" s="11" customFormat="1" ht="13.5">
      <c r="B110" s="226"/>
      <c r="C110" s="227"/>
      <c r="D110" s="223" t="s">
        <v>140</v>
      </c>
      <c r="E110" s="228" t="s">
        <v>21</v>
      </c>
      <c r="F110" s="229" t="s">
        <v>162</v>
      </c>
      <c r="G110" s="227"/>
      <c r="H110" s="230">
        <v>21</v>
      </c>
      <c r="I110" s="231"/>
      <c r="J110" s="227"/>
      <c r="K110" s="227"/>
      <c r="L110" s="232"/>
      <c r="M110" s="233"/>
      <c r="N110" s="234"/>
      <c r="O110" s="234"/>
      <c r="P110" s="234"/>
      <c r="Q110" s="234"/>
      <c r="R110" s="234"/>
      <c r="S110" s="234"/>
      <c r="T110" s="235"/>
      <c r="AT110" s="236" t="s">
        <v>140</v>
      </c>
      <c r="AU110" s="236" t="s">
        <v>82</v>
      </c>
      <c r="AV110" s="11" t="s">
        <v>82</v>
      </c>
      <c r="AW110" s="11" t="s">
        <v>33</v>
      </c>
      <c r="AX110" s="11" t="s">
        <v>70</v>
      </c>
      <c r="AY110" s="236" t="s">
        <v>128</v>
      </c>
    </row>
    <row r="111" spans="2:51" s="11" customFormat="1" ht="13.5">
      <c r="B111" s="226"/>
      <c r="C111" s="227"/>
      <c r="D111" s="223" t="s">
        <v>140</v>
      </c>
      <c r="E111" s="228" t="s">
        <v>21</v>
      </c>
      <c r="F111" s="229" t="s">
        <v>163</v>
      </c>
      <c r="G111" s="227"/>
      <c r="H111" s="230">
        <v>9.8</v>
      </c>
      <c r="I111" s="231"/>
      <c r="J111" s="227"/>
      <c r="K111" s="227"/>
      <c r="L111" s="232"/>
      <c r="M111" s="233"/>
      <c r="N111" s="234"/>
      <c r="O111" s="234"/>
      <c r="P111" s="234"/>
      <c r="Q111" s="234"/>
      <c r="R111" s="234"/>
      <c r="S111" s="234"/>
      <c r="T111" s="235"/>
      <c r="AT111" s="236" t="s">
        <v>140</v>
      </c>
      <c r="AU111" s="236" t="s">
        <v>82</v>
      </c>
      <c r="AV111" s="11" t="s">
        <v>82</v>
      </c>
      <c r="AW111" s="11" t="s">
        <v>33</v>
      </c>
      <c r="AX111" s="11" t="s">
        <v>70</v>
      </c>
      <c r="AY111" s="236" t="s">
        <v>128</v>
      </c>
    </row>
    <row r="112" spans="2:63" s="10" customFormat="1" ht="29.85" customHeight="1">
      <c r="B112" s="195"/>
      <c r="C112" s="196"/>
      <c r="D112" s="197" t="s">
        <v>69</v>
      </c>
      <c r="E112" s="209" t="s">
        <v>164</v>
      </c>
      <c r="F112" s="209" t="s">
        <v>165</v>
      </c>
      <c r="G112" s="196"/>
      <c r="H112" s="196"/>
      <c r="I112" s="199"/>
      <c r="J112" s="210">
        <f>BK112</f>
        <v>0</v>
      </c>
      <c r="K112" s="196"/>
      <c r="L112" s="201"/>
      <c r="M112" s="202"/>
      <c r="N112" s="203"/>
      <c r="O112" s="203"/>
      <c r="P112" s="204">
        <f>SUM(P113:P116)</f>
        <v>0</v>
      </c>
      <c r="Q112" s="203"/>
      <c r="R112" s="204">
        <f>SUM(R113:R116)</f>
        <v>0.0195</v>
      </c>
      <c r="S112" s="203"/>
      <c r="T112" s="205">
        <f>SUM(T113:T116)</f>
        <v>0</v>
      </c>
      <c r="AR112" s="206" t="s">
        <v>75</v>
      </c>
      <c r="AT112" s="207" t="s">
        <v>69</v>
      </c>
      <c r="AU112" s="207" t="s">
        <v>75</v>
      </c>
      <c r="AY112" s="206" t="s">
        <v>128</v>
      </c>
      <c r="BK112" s="208">
        <f>SUM(BK113:BK116)</f>
        <v>0</v>
      </c>
    </row>
    <row r="113" spans="2:65" s="1" customFormat="1" ht="25.5" customHeight="1">
      <c r="B113" s="43"/>
      <c r="C113" s="211" t="s">
        <v>166</v>
      </c>
      <c r="D113" s="211" t="s">
        <v>131</v>
      </c>
      <c r="E113" s="212" t="s">
        <v>167</v>
      </c>
      <c r="F113" s="213" t="s">
        <v>168</v>
      </c>
      <c r="G113" s="214" t="s">
        <v>134</v>
      </c>
      <c r="H113" s="215">
        <v>150</v>
      </c>
      <c r="I113" s="216"/>
      <c r="J113" s="217">
        <f>ROUND(I113*H113,2)</f>
        <v>0</v>
      </c>
      <c r="K113" s="213" t="s">
        <v>135</v>
      </c>
      <c r="L113" s="69"/>
      <c r="M113" s="218" t="s">
        <v>21</v>
      </c>
      <c r="N113" s="219" t="s">
        <v>41</v>
      </c>
      <c r="O113" s="44"/>
      <c r="P113" s="220">
        <f>O113*H113</f>
        <v>0</v>
      </c>
      <c r="Q113" s="220">
        <v>0.00013</v>
      </c>
      <c r="R113" s="220">
        <f>Q113*H113</f>
        <v>0.0195</v>
      </c>
      <c r="S113" s="220">
        <v>0</v>
      </c>
      <c r="T113" s="221">
        <f>S113*H113</f>
        <v>0</v>
      </c>
      <c r="AR113" s="21" t="s">
        <v>136</v>
      </c>
      <c r="AT113" s="21" t="s">
        <v>131</v>
      </c>
      <c r="AU113" s="21" t="s">
        <v>82</v>
      </c>
      <c r="AY113" s="21" t="s">
        <v>128</v>
      </c>
      <c r="BE113" s="222">
        <f>IF(N113="základní",J113,0)</f>
        <v>0</v>
      </c>
      <c r="BF113" s="222">
        <f>IF(N113="snížená",J113,0)</f>
        <v>0</v>
      </c>
      <c r="BG113" s="222">
        <f>IF(N113="zákl. přenesená",J113,0)</f>
        <v>0</v>
      </c>
      <c r="BH113" s="222">
        <f>IF(N113="sníž. přenesená",J113,0)</f>
        <v>0</v>
      </c>
      <c r="BI113" s="222">
        <f>IF(N113="nulová",J113,0)</f>
        <v>0</v>
      </c>
      <c r="BJ113" s="21" t="s">
        <v>75</v>
      </c>
      <c r="BK113" s="222">
        <f>ROUND(I113*H113,2)</f>
        <v>0</v>
      </c>
      <c r="BL113" s="21" t="s">
        <v>136</v>
      </c>
      <c r="BM113" s="21" t="s">
        <v>169</v>
      </c>
    </row>
    <row r="114" spans="2:47" s="1" customFormat="1" ht="13.5">
      <c r="B114" s="43"/>
      <c r="C114" s="71"/>
      <c r="D114" s="223" t="s">
        <v>138</v>
      </c>
      <c r="E114" s="71"/>
      <c r="F114" s="224" t="s">
        <v>170</v>
      </c>
      <c r="G114" s="71"/>
      <c r="H114" s="71"/>
      <c r="I114" s="182"/>
      <c r="J114" s="71"/>
      <c r="K114" s="71"/>
      <c r="L114" s="69"/>
      <c r="M114" s="225"/>
      <c r="N114" s="44"/>
      <c r="O114" s="44"/>
      <c r="P114" s="44"/>
      <c r="Q114" s="44"/>
      <c r="R114" s="44"/>
      <c r="S114" s="44"/>
      <c r="T114" s="92"/>
      <c r="AT114" s="21" t="s">
        <v>138</v>
      </c>
      <c r="AU114" s="21" t="s">
        <v>82</v>
      </c>
    </row>
    <row r="115" spans="2:47" s="1" customFormat="1" ht="13.5">
      <c r="B115" s="43"/>
      <c r="C115" s="71"/>
      <c r="D115" s="223" t="s">
        <v>171</v>
      </c>
      <c r="E115" s="71"/>
      <c r="F115" s="237" t="s">
        <v>172</v>
      </c>
      <c r="G115" s="71"/>
      <c r="H115" s="71"/>
      <c r="I115" s="182"/>
      <c r="J115" s="71"/>
      <c r="K115" s="71"/>
      <c r="L115" s="69"/>
      <c r="M115" s="225"/>
      <c r="N115" s="44"/>
      <c r="O115" s="44"/>
      <c r="P115" s="44"/>
      <c r="Q115" s="44"/>
      <c r="R115" s="44"/>
      <c r="S115" s="44"/>
      <c r="T115" s="92"/>
      <c r="AT115" s="21" t="s">
        <v>171</v>
      </c>
      <c r="AU115" s="21" t="s">
        <v>82</v>
      </c>
    </row>
    <row r="116" spans="2:51" s="11" customFormat="1" ht="13.5">
      <c r="B116" s="226"/>
      <c r="C116" s="227"/>
      <c r="D116" s="223" t="s">
        <v>140</v>
      </c>
      <c r="E116" s="228" t="s">
        <v>21</v>
      </c>
      <c r="F116" s="229" t="s">
        <v>173</v>
      </c>
      <c r="G116" s="227"/>
      <c r="H116" s="230">
        <v>150</v>
      </c>
      <c r="I116" s="231"/>
      <c r="J116" s="227"/>
      <c r="K116" s="227"/>
      <c r="L116" s="232"/>
      <c r="M116" s="233"/>
      <c r="N116" s="234"/>
      <c r="O116" s="234"/>
      <c r="P116" s="234"/>
      <c r="Q116" s="234"/>
      <c r="R116" s="234"/>
      <c r="S116" s="234"/>
      <c r="T116" s="235"/>
      <c r="AT116" s="236" t="s">
        <v>140</v>
      </c>
      <c r="AU116" s="236" t="s">
        <v>82</v>
      </c>
      <c r="AV116" s="11" t="s">
        <v>82</v>
      </c>
      <c r="AW116" s="11" t="s">
        <v>33</v>
      </c>
      <c r="AX116" s="11" t="s">
        <v>70</v>
      </c>
      <c r="AY116" s="236" t="s">
        <v>128</v>
      </c>
    </row>
    <row r="117" spans="2:63" s="10" customFormat="1" ht="29.85" customHeight="1">
      <c r="B117" s="195"/>
      <c r="C117" s="196"/>
      <c r="D117" s="197" t="s">
        <v>69</v>
      </c>
      <c r="E117" s="209" t="s">
        <v>174</v>
      </c>
      <c r="F117" s="209" t="s">
        <v>175</v>
      </c>
      <c r="G117" s="196"/>
      <c r="H117" s="196"/>
      <c r="I117" s="199"/>
      <c r="J117" s="210">
        <f>BK117</f>
        <v>0</v>
      </c>
      <c r="K117" s="196"/>
      <c r="L117" s="201"/>
      <c r="M117" s="202"/>
      <c r="N117" s="203"/>
      <c r="O117" s="203"/>
      <c r="P117" s="204">
        <f>SUM(P118:P151)</f>
        <v>0</v>
      </c>
      <c r="Q117" s="203"/>
      <c r="R117" s="204">
        <f>SUM(R118:R151)</f>
        <v>0.07318000000000001</v>
      </c>
      <c r="S117" s="203"/>
      <c r="T117" s="205">
        <f>SUM(T118:T151)</f>
        <v>29.712410000000006</v>
      </c>
      <c r="AR117" s="206" t="s">
        <v>75</v>
      </c>
      <c r="AT117" s="207" t="s">
        <v>69</v>
      </c>
      <c r="AU117" s="207" t="s">
        <v>75</v>
      </c>
      <c r="AY117" s="206" t="s">
        <v>128</v>
      </c>
      <c r="BK117" s="208">
        <f>SUM(BK118:BK151)</f>
        <v>0</v>
      </c>
    </row>
    <row r="118" spans="2:65" s="1" customFormat="1" ht="25.5" customHeight="1">
      <c r="B118" s="43"/>
      <c r="C118" s="211" t="s">
        <v>150</v>
      </c>
      <c r="D118" s="211" t="s">
        <v>131</v>
      </c>
      <c r="E118" s="212" t="s">
        <v>176</v>
      </c>
      <c r="F118" s="213" t="s">
        <v>177</v>
      </c>
      <c r="G118" s="214" t="s">
        <v>154</v>
      </c>
      <c r="H118" s="215">
        <v>114</v>
      </c>
      <c r="I118" s="216"/>
      <c r="J118" s="217">
        <f>ROUND(I118*H118,2)</f>
        <v>0</v>
      </c>
      <c r="K118" s="213" t="s">
        <v>135</v>
      </c>
      <c r="L118" s="69"/>
      <c r="M118" s="218" t="s">
        <v>21</v>
      </c>
      <c r="N118" s="219" t="s">
        <v>41</v>
      </c>
      <c r="O118" s="44"/>
      <c r="P118" s="220">
        <f>O118*H118</f>
        <v>0</v>
      </c>
      <c r="Q118" s="220">
        <v>0</v>
      </c>
      <c r="R118" s="220">
        <f>Q118*H118</f>
        <v>0</v>
      </c>
      <c r="S118" s="220">
        <v>0.138</v>
      </c>
      <c r="T118" s="221">
        <f>S118*H118</f>
        <v>15.732000000000001</v>
      </c>
      <c r="AR118" s="21" t="s">
        <v>136</v>
      </c>
      <c r="AT118" s="21" t="s">
        <v>131</v>
      </c>
      <c r="AU118" s="21" t="s">
        <v>82</v>
      </c>
      <c r="AY118" s="21" t="s">
        <v>128</v>
      </c>
      <c r="BE118" s="222">
        <f>IF(N118="základní",J118,0)</f>
        <v>0</v>
      </c>
      <c r="BF118" s="222">
        <f>IF(N118="snížená",J118,0)</f>
        <v>0</v>
      </c>
      <c r="BG118" s="222">
        <f>IF(N118="zákl. přenesená",J118,0)</f>
        <v>0</v>
      </c>
      <c r="BH118" s="222">
        <f>IF(N118="sníž. přenesená",J118,0)</f>
        <v>0</v>
      </c>
      <c r="BI118" s="222">
        <f>IF(N118="nulová",J118,0)</f>
        <v>0</v>
      </c>
      <c r="BJ118" s="21" t="s">
        <v>75</v>
      </c>
      <c r="BK118" s="222">
        <f>ROUND(I118*H118,2)</f>
        <v>0</v>
      </c>
      <c r="BL118" s="21" t="s">
        <v>136</v>
      </c>
      <c r="BM118" s="21" t="s">
        <v>178</v>
      </c>
    </row>
    <row r="119" spans="2:47" s="1" customFormat="1" ht="13.5">
      <c r="B119" s="43"/>
      <c r="C119" s="71"/>
      <c r="D119" s="223" t="s">
        <v>138</v>
      </c>
      <c r="E119" s="71"/>
      <c r="F119" s="224" t="s">
        <v>179</v>
      </c>
      <c r="G119" s="71"/>
      <c r="H119" s="71"/>
      <c r="I119" s="182"/>
      <c r="J119" s="71"/>
      <c r="K119" s="71"/>
      <c r="L119" s="69"/>
      <c r="M119" s="225"/>
      <c r="N119" s="44"/>
      <c r="O119" s="44"/>
      <c r="P119" s="44"/>
      <c r="Q119" s="44"/>
      <c r="R119" s="44"/>
      <c r="S119" s="44"/>
      <c r="T119" s="92"/>
      <c r="AT119" s="21" t="s">
        <v>138</v>
      </c>
      <c r="AU119" s="21" t="s">
        <v>82</v>
      </c>
    </row>
    <row r="120" spans="2:51" s="11" customFormat="1" ht="13.5">
      <c r="B120" s="226"/>
      <c r="C120" s="227"/>
      <c r="D120" s="223" t="s">
        <v>140</v>
      </c>
      <c r="E120" s="228" t="s">
        <v>21</v>
      </c>
      <c r="F120" s="229" t="s">
        <v>180</v>
      </c>
      <c r="G120" s="227"/>
      <c r="H120" s="230">
        <v>114</v>
      </c>
      <c r="I120" s="231"/>
      <c r="J120" s="227"/>
      <c r="K120" s="227"/>
      <c r="L120" s="232"/>
      <c r="M120" s="233"/>
      <c r="N120" s="234"/>
      <c r="O120" s="234"/>
      <c r="P120" s="234"/>
      <c r="Q120" s="234"/>
      <c r="R120" s="234"/>
      <c r="S120" s="234"/>
      <c r="T120" s="235"/>
      <c r="AT120" s="236" t="s">
        <v>140</v>
      </c>
      <c r="AU120" s="236" t="s">
        <v>82</v>
      </c>
      <c r="AV120" s="11" t="s">
        <v>82</v>
      </c>
      <c r="AW120" s="11" t="s">
        <v>33</v>
      </c>
      <c r="AX120" s="11" t="s">
        <v>70</v>
      </c>
      <c r="AY120" s="236" t="s">
        <v>128</v>
      </c>
    </row>
    <row r="121" spans="2:65" s="1" customFormat="1" ht="25.5" customHeight="1">
      <c r="B121" s="43"/>
      <c r="C121" s="211" t="s">
        <v>181</v>
      </c>
      <c r="D121" s="211" t="s">
        <v>131</v>
      </c>
      <c r="E121" s="212" t="s">
        <v>182</v>
      </c>
      <c r="F121" s="213" t="s">
        <v>183</v>
      </c>
      <c r="G121" s="214" t="s">
        <v>154</v>
      </c>
      <c r="H121" s="215">
        <v>20</v>
      </c>
      <c r="I121" s="216"/>
      <c r="J121" s="217">
        <f>ROUND(I121*H121,2)</f>
        <v>0</v>
      </c>
      <c r="K121" s="213" t="s">
        <v>135</v>
      </c>
      <c r="L121" s="69"/>
      <c r="M121" s="218" t="s">
        <v>21</v>
      </c>
      <c r="N121" s="219" t="s">
        <v>41</v>
      </c>
      <c r="O121" s="44"/>
      <c r="P121" s="220">
        <f>O121*H121</f>
        <v>0</v>
      </c>
      <c r="Q121" s="220">
        <v>0</v>
      </c>
      <c r="R121" s="220">
        <f>Q121*H121</f>
        <v>0</v>
      </c>
      <c r="S121" s="220">
        <v>0.032</v>
      </c>
      <c r="T121" s="221">
        <f>S121*H121</f>
        <v>0.64</v>
      </c>
      <c r="AR121" s="21" t="s">
        <v>136</v>
      </c>
      <c r="AT121" s="21" t="s">
        <v>131</v>
      </c>
      <c r="AU121" s="21" t="s">
        <v>82</v>
      </c>
      <c r="AY121" s="21" t="s">
        <v>128</v>
      </c>
      <c r="BE121" s="222">
        <f>IF(N121="základní",J121,0)</f>
        <v>0</v>
      </c>
      <c r="BF121" s="222">
        <f>IF(N121="snížená",J121,0)</f>
        <v>0</v>
      </c>
      <c r="BG121" s="222">
        <f>IF(N121="zákl. přenesená",J121,0)</f>
        <v>0</v>
      </c>
      <c r="BH121" s="222">
        <f>IF(N121="sníž. přenesená",J121,0)</f>
        <v>0</v>
      </c>
      <c r="BI121" s="222">
        <f>IF(N121="nulová",J121,0)</f>
        <v>0</v>
      </c>
      <c r="BJ121" s="21" t="s">
        <v>75</v>
      </c>
      <c r="BK121" s="222">
        <f>ROUND(I121*H121,2)</f>
        <v>0</v>
      </c>
      <c r="BL121" s="21" t="s">
        <v>136</v>
      </c>
      <c r="BM121" s="21" t="s">
        <v>184</v>
      </c>
    </row>
    <row r="122" spans="2:47" s="1" customFormat="1" ht="13.5">
      <c r="B122" s="43"/>
      <c r="C122" s="71"/>
      <c r="D122" s="223" t="s">
        <v>138</v>
      </c>
      <c r="E122" s="71"/>
      <c r="F122" s="224" t="s">
        <v>185</v>
      </c>
      <c r="G122" s="71"/>
      <c r="H122" s="71"/>
      <c r="I122" s="182"/>
      <c r="J122" s="71"/>
      <c r="K122" s="71"/>
      <c r="L122" s="69"/>
      <c r="M122" s="225"/>
      <c r="N122" s="44"/>
      <c r="O122" s="44"/>
      <c r="P122" s="44"/>
      <c r="Q122" s="44"/>
      <c r="R122" s="44"/>
      <c r="S122" s="44"/>
      <c r="T122" s="92"/>
      <c r="AT122" s="21" t="s">
        <v>138</v>
      </c>
      <c r="AU122" s="21" t="s">
        <v>82</v>
      </c>
    </row>
    <row r="123" spans="2:51" s="11" customFormat="1" ht="13.5">
      <c r="B123" s="226"/>
      <c r="C123" s="227"/>
      <c r="D123" s="223" t="s">
        <v>140</v>
      </c>
      <c r="E123" s="228" t="s">
        <v>21</v>
      </c>
      <c r="F123" s="229" t="s">
        <v>186</v>
      </c>
      <c r="G123" s="227"/>
      <c r="H123" s="230">
        <v>20</v>
      </c>
      <c r="I123" s="231"/>
      <c r="J123" s="227"/>
      <c r="K123" s="227"/>
      <c r="L123" s="232"/>
      <c r="M123" s="233"/>
      <c r="N123" s="234"/>
      <c r="O123" s="234"/>
      <c r="P123" s="234"/>
      <c r="Q123" s="234"/>
      <c r="R123" s="234"/>
      <c r="S123" s="234"/>
      <c r="T123" s="235"/>
      <c r="AT123" s="236" t="s">
        <v>140</v>
      </c>
      <c r="AU123" s="236" t="s">
        <v>82</v>
      </c>
      <c r="AV123" s="11" t="s">
        <v>82</v>
      </c>
      <c r="AW123" s="11" t="s">
        <v>33</v>
      </c>
      <c r="AX123" s="11" t="s">
        <v>70</v>
      </c>
      <c r="AY123" s="236" t="s">
        <v>128</v>
      </c>
    </row>
    <row r="124" spans="2:65" s="1" customFormat="1" ht="16.5" customHeight="1">
      <c r="B124" s="43"/>
      <c r="C124" s="211" t="s">
        <v>187</v>
      </c>
      <c r="D124" s="211" t="s">
        <v>131</v>
      </c>
      <c r="E124" s="212" t="s">
        <v>188</v>
      </c>
      <c r="F124" s="213" t="s">
        <v>189</v>
      </c>
      <c r="G124" s="214" t="s">
        <v>190</v>
      </c>
      <c r="H124" s="215">
        <v>28</v>
      </c>
      <c r="I124" s="216"/>
      <c r="J124" s="217">
        <f>ROUND(I124*H124,2)</f>
        <v>0</v>
      </c>
      <c r="K124" s="213" t="s">
        <v>135</v>
      </c>
      <c r="L124" s="69"/>
      <c r="M124" s="218" t="s">
        <v>21</v>
      </c>
      <c r="N124" s="219" t="s">
        <v>41</v>
      </c>
      <c r="O124" s="44"/>
      <c r="P124" s="220">
        <f>O124*H124</f>
        <v>0</v>
      </c>
      <c r="Q124" s="220">
        <v>0</v>
      </c>
      <c r="R124" s="220">
        <f>Q124*H124</f>
        <v>0</v>
      </c>
      <c r="S124" s="220">
        <v>0.054</v>
      </c>
      <c r="T124" s="221">
        <f>S124*H124</f>
        <v>1.512</v>
      </c>
      <c r="AR124" s="21" t="s">
        <v>136</v>
      </c>
      <c r="AT124" s="21" t="s">
        <v>131</v>
      </c>
      <c r="AU124" s="21" t="s">
        <v>82</v>
      </c>
      <c r="AY124" s="21" t="s">
        <v>128</v>
      </c>
      <c r="BE124" s="222">
        <f>IF(N124="základní",J124,0)</f>
        <v>0</v>
      </c>
      <c r="BF124" s="222">
        <f>IF(N124="snížená",J124,0)</f>
        <v>0</v>
      </c>
      <c r="BG124" s="222">
        <f>IF(N124="zákl. přenesená",J124,0)</f>
        <v>0</v>
      </c>
      <c r="BH124" s="222">
        <f>IF(N124="sníž. přenesená",J124,0)</f>
        <v>0</v>
      </c>
      <c r="BI124" s="222">
        <f>IF(N124="nulová",J124,0)</f>
        <v>0</v>
      </c>
      <c r="BJ124" s="21" t="s">
        <v>75</v>
      </c>
      <c r="BK124" s="222">
        <f>ROUND(I124*H124,2)</f>
        <v>0</v>
      </c>
      <c r="BL124" s="21" t="s">
        <v>136</v>
      </c>
      <c r="BM124" s="21" t="s">
        <v>191</v>
      </c>
    </row>
    <row r="125" spans="2:47" s="1" customFormat="1" ht="13.5">
      <c r="B125" s="43"/>
      <c r="C125" s="71"/>
      <c r="D125" s="223" t="s">
        <v>138</v>
      </c>
      <c r="E125" s="71"/>
      <c r="F125" s="224" t="s">
        <v>192</v>
      </c>
      <c r="G125" s="71"/>
      <c r="H125" s="71"/>
      <c r="I125" s="182"/>
      <c r="J125" s="71"/>
      <c r="K125" s="71"/>
      <c r="L125" s="69"/>
      <c r="M125" s="225"/>
      <c r="N125" s="44"/>
      <c r="O125" s="44"/>
      <c r="P125" s="44"/>
      <c r="Q125" s="44"/>
      <c r="R125" s="44"/>
      <c r="S125" s="44"/>
      <c r="T125" s="92"/>
      <c r="AT125" s="21" t="s">
        <v>138</v>
      </c>
      <c r="AU125" s="21" t="s">
        <v>82</v>
      </c>
    </row>
    <row r="126" spans="2:51" s="11" customFormat="1" ht="13.5">
      <c r="B126" s="226"/>
      <c r="C126" s="227"/>
      <c r="D126" s="223" t="s">
        <v>140</v>
      </c>
      <c r="E126" s="228" t="s">
        <v>21</v>
      </c>
      <c r="F126" s="229" t="s">
        <v>193</v>
      </c>
      <c r="G126" s="227"/>
      <c r="H126" s="230">
        <v>28</v>
      </c>
      <c r="I126" s="231"/>
      <c r="J126" s="227"/>
      <c r="K126" s="227"/>
      <c r="L126" s="232"/>
      <c r="M126" s="233"/>
      <c r="N126" s="234"/>
      <c r="O126" s="234"/>
      <c r="P126" s="234"/>
      <c r="Q126" s="234"/>
      <c r="R126" s="234"/>
      <c r="S126" s="234"/>
      <c r="T126" s="235"/>
      <c r="AT126" s="236" t="s">
        <v>140</v>
      </c>
      <c r="AU126" s="236" t="s">
        <v>82</v>
      </c>
      <c r="AV126" s="11" t="s">
        <v>82</v>
      </c>
      <c r="AW126" s="11" t="s">
        <v>33</v>
      </c>
      <c r="AX126" s="11" t="s">
        <v>70</v>
      </c>
      <c r="AY126" s="236" t="s">
        <v>128</v>
      </c>
    </row>
    <row r="127" spans="2:65" s="1" customFormat="1" ht="16.5" customHeight="1">
      <c r="B127" s="43"/>
      <c r="C127" s="211" t="s">
        <v>164</v>
      </c>
      <c r="D127" s="211" t="s">
        <v>131</v>
      </c>
      <c r="E127" s="212" t="s">
        <v>194</v>
      </c>
      <c r="F127" s="213" t="s">
        <v>195</v>
      </c>
      <c r="G127" s="214" t="s">
        <v>190</v>
      </c>
      <c r="H127" s="215">
        <v>60</v>
      </c>
      <c r="I127" s="216"/>
      <c r="J127" s="217">
        <f>ROUND(I127*H127,2)</f>
        <v>0</v>
      </c>
      <c r="K127" s="213" t="s">
        <v>135</v>
      </c>
      <c r="L127" s="69"/>
      <c r="M127" s="218" t="s">
        <v>21</v>
      </c>
      <c r="N127" s="219" t="s">
        <v>41</v>
      </c>
      <c r="O127" s="44"/>
      <c r="P127" s="220">
        <f>O127*H127</f>
        <v>0</v>
      </c>
      <c r="Q127" s="220">
        <v>0</v>
      </c>
      <c r="R127" s="220">
        <f>Q127*H127</f>
        <v>0</v>
      </c>
      <c r="S127" s="220">
        <v>0.081</v>
      </c>
      <c r="T127" s="221">
        <f>S127*H127</f>
        <v>4.86</v>
      </c>
      <c r="AR127" s="21" t="s">
        <v>136</v>
      </c>
      <c r="AT127" s="21" t="s">
        <v>131</v>
      </c>
      <c r="AU127" s="21" t="s">
        <v>82</v>
      </c>
      <c r="AY127" s="21" t="s">
        <v>128</v>
      </c>
      <c r="BE127" s="222">
        <f>IF(N127="základní",J127,0)</f>
        <v>0</v>
      </c>
      <c r="BF127" s="222">
        <f>IF(N127="snížená",J127,0)</f>
        <v>0</v>
      </c>
      <c r="BG127" s="222">
        <f>IF(N127="zákl. přenesená",J127,0)</f>
        <v>0</v>
      </c>
      <c r="BH127" s="222">
        <f>IF(N127="sníž. přenesená",J127,0)</f>
        <v>0</v>
      </c>
      <c r="BI127" s="222">
        <f>IF(N127="nulová",J127,0)</f>
        <v>0</v>
      </c>
      <c r="BJ127" s="21" t="s">
        <v>75</v>
      </c>
      <c r="BK127" s="222">
        <f>ROUND(I127*H127,2)</f>
        <v>0</v>
      </c>
      <c r="BL127" s="21" t="s">
        <v>136</v>
      </c>
      <c r="BM127" s="21" t="s">
        <v>196</v>
      </c>
    </row>
    <row r="128" spans="2:47" s="1" customFormat="1" ht="13.5">
      <c r="B128" s="43"/>
      <c r="C128" s="71"/>
      <c r="D128" s="223" t="s">
        <v>138</v>
      </c>
      <c r="E128" s="71"/>
      <c r="F128" s="224" t="s">
        <v>197</v>
      </c>
      <c r="G128" s="71"/>
      <c r="H128" s="71"/>
      <c r="I128" s="182"/>
      <c r="J128" s="71"/>
      <c r="K128" s="71"/>
      <c r="L128" s="69"/>
      <c r="M128" s="225"/>
      <c r="N128" s="44"/>
      <c r="O128" s="44"/>
      <c r="P128" s="44"/>
      <c r="Q128" s="44"/>
      <c r="R128" s="44"/>
      <c r="S128" s="44"/>
      <c r="T128" s="92"/>
      <c r="AT128" s="21" t="s">
        <v>138</v>
      </c>
      <c r="AU128" s="21" t="s">
        <v>82</v>
      </c>
    </row>
    <row r="129" spans="2:51" s="11" customFormat="1" ht="13.5">
      <c r="B129" s="226"/>
      <c r="C129" s="227"/>
      <c r="D129" s="223" t="s">
        <v>140</v>
      </c>
      <c r="E129" s="228" t="s">
        <v>21</v>
      </c>
      <c r="F129" s="229" t="s">
        <v>198</v>
      </c>
      <c r="G129" s="227"/>
      <c r="H129" s="230">
        <v>60</v>
      </c>
      <c r="I129" s="231"/>
      <c r="J129" s="227"/>
      <c r="K129" s="227"/>
      <c r="L129" s="232"/>
      <c r="M129" s="233"/>
      <c r="N129" s="234"/>
      <c r="O129" s="234"/>
      <c r="P129" s="234"/>
      <c r="Q129" s="234"/>
      <c r="R129" s="234"/>
      <c r="S129" s="234"/>
      <c r="T129" s="235"/>
      <c r="AT129" s="236" t="s">
        <v>140</v>
      </c>
      <c r="AU129" s="236" t="s">
        <v>82</v>
      </c>
      <c r="AV129" s="11" t="s">
        <v>82</v>
      </c>
      <c r="AW129" s="11" t="s">
        <v>33</v>
      </c>
      <c r="AX129" s="11" t="s">
        <v>70</v>
      </c>
      <c r="AY129" s="236" t="s">
        <v>128</v>
      </c>
    </row>
    <row r="130" spans="2:65" s="1" customFormat="1" ht="16.5" customHeight="1">
      <c r="B130" s="43"/>
      <c r="C130" s="211" t="s">
        <v>199</v>
      </c>
      <c r="D130" s="211" t="s">
        <v>131</v>
      </c>
      <c r="E130" s="212" t="s">
        <v>200</v>
      </c>
      <c r="F130" s="213" t="s">
        <v>201</v>
      </c>
      <c r="G130" s="214" t="s">
        <v>134</v>
      </c>
      <c r="H130" s="215">
        <v>34</v>
      </c>
      <c r="I130" s="216"/>
      <c r="J130" s="217">
        <f>ROUND(I130*H130,2)</f>
        <v>0</v>
      </c>
      <c r="K130" s="213" t="s">
        <v>135</v>
      </c>
      <c r="L130" s="69"/>
      <c r="M130" s="218" t="s">
        <v>21</v>
      </c>
      <c r="N130" s="219" t="s">
        <v>41</v>
      </c>
      <c r="O130" s="44"/>
      <c r="P130" s="220">
        <f>O130*H130</f>
        <v>0</v>
      </c>
      <c r="Q130" s="220">
        <v>0</v>
      </c>
      <c r="R130" s="220">
        <f>Q130*H130</f>
        <v>0</v>
      </c>
      <c r="S130" s="220">
        <v>0.068</v>
      </c>
      <c r="T130" s="221">
        <f>S130*H130</f>
        <v>2.3120000000000003</v>
      </c>
      <c r="AR130" s="21" t="s">
        <v>136</v>
      </c>
      <c r="AT130" s="21" t="s">
        <v>131</v>
      </c>
      <c r="AU130" s="21" t="s">
        <v>82</v>
      </c>
      <c r="AY130" s="21" t="s">
        <v>128</v>
      </c>
      <c r="BE130" s="222">
        <f>IF(N130="základní",J130,0)</f>
        <v>0</v>
      </c>
      <c r="BF130" s="222">
        <f>IF(N130="snížená",J130,0)</f>
        <v>0</v>
      </c>
      <c r="BG130" s="222">
        <f>IF(N130="zákl. přenesená",J130,0)</f>
        <v>0</v>
      </c>
      <c r="BH130" s="222">
        <f>IF(N130="sníž. přenesená",J130,0)</f>
        <v>0</v>
      </c>
      <c r="BI130" s="222">
        <f>IF(N130="nulová",J130,0)</f>
        <v>0</v>
      </c>
      <c r="BJ130" s="21" t="s">
        <v>75</v>
      </c>
      <c r="BK130" s="222">
        <f>ROUND(I130*H130,2)</f>
        <v>0</v>
      </c>
      <c r="BL130" s="21" t="s">
        <v>136</v>
      </c>
      <c r="BM130" s="21" t="s">
        <v>202</v>
      </c>
    </row>
    <row r="131" spans="2:47" s="1" customFormat="1" ht="13.5">
      <c r="B131" s="43"/>
      <c r="C131" s="71"/>
      <c r="D131" s="223" t="s">
        <v>138</v>
      </c>
      <c r="E131" s="71"/>
      <c r="F131" s="224" t="s">
        <v>203</v>
      </c>
      <c r="G131" s="71"/>
      <c r="H131" s="71"/>
      <c r="I131" s="182"/>
      <c r="J131" s="71"/>
      <c r="K131" s="71"/>
      <c r="L131" s="69"/>
      <c r="M131" s="225"/>
      <c r="N131" s="44"/>
      <c r="O131" s="44"/>
      <c r="P131" s="44"/>
      <c r="Q131" s="44"/>
      <c r="R131" s="44"/>
      <c r="S131" s="44"/>
      <c r="T131" s="92"/>
      <c r="AT131" s="21" t="s">
        <v>138</v>
      </c>
      <c r="AU131" s="21" t="s">
        <v>82</v>
      </c>
    </row>
    <row r="132" spans="2:47" s="1" customFormat="1" ht="13.5">
      <c r="B132" s="43"/>
      <c r="C132" s="71"/>
      <c r="D132" s="223" t="s">
        <v>171</v>
      </c>
      <c r="E132" s="71"/>
      <c r="F132" s="237" t="s">
        <v>204</v>
      </c>
      <c r="G132" s="71"/>
      <c r="H132" s="71"/>
      <c r="I132" s="182"/>
      <c r="J132" s="71"/>
      <c r="K132" s="71"/>
      <c r="L132" s="69"/>
      <c r="M132" s="225"/>
      <c r="N132" s="44"/>
      <c r="O132" s="44"/>
      <c r="P132" s="44"/>
      <c r="Q132" s="44"/>
      <c r="R132" s="44"/>
      <c r="S132" s="44"/>
      <c r="T132" s="92"/>
      <c r="AT132" s="21" t="s">
        <v>171</v>
      </c>
      <c r="AU132" s="21" t="s">
        <v>82</v>
      </c>
    </row>
    <row r="133" spans="2:51" s="11" customFormat="1" ht="13.5">
      <c r="B133" s="226"/>
      <c r="C133" s="227"/>
      <c r="D133" s="223" t="s">
        <v>140</v>
      </c>
      <c r="E133" s="228" t="s">
        <v>21</v>
      </c>
      <c r="F133" s="229" t="s">
        <v>205</v>
      </c>
      <c r="G133" s="227"/>
      <c r="H133" s="230">
        <v>34</v>
      </c>
      <c r="I133" s="231"/>
      <c r="J133" s="227"/>
      <c r="K133" s="227"/>
      <c r="L133" s="232"/>
      <c r="M133" s="233"/>
      <c r="N133" s="234"/>
      <c r="O133" s="234"/>
      <c r="P133" s="234"/>
      <c r="Q133" s="234"/>
      <c r="R133" s="234"/>
      <c r="S133" s="234"/>
      <c r="T133" s="235"/>
      <c r="AT133" s="236" t="s">
        <v>140</v>
      </c>
      <c r="AU133" s="236" t="s">
        <v>82</v>
      </c>
      <c r="AV133" s="11" t="s">
        <v>82</v>
      </c>
      <c r="AW133" s="11" t="s">
        <v>33</v>
      </c>
      <c r="AX133" s="11" t="s">
        <v>70</v>
      </c>
      <c r="AY133" s="236" t="s">
        <v>128</v>
      </c>
    </row>
    <row r="134" spans="2:65" s="1" customFormat="1" ht="16.5" customHeight="1">
      <c r="B134" s="43"/>
      <c r="C134" s="211" t="s">
        <v>206</v>
      </c>
      <c r="D134" s="211" t="s">
        <v>131</v>
      </c>
      <c r="E134" s="212" t="s">
        <v>207</v>
      </c>
      <c r="F134" s="213" t="s">
        <v>208</v>
      </c>
      <c r="G134" s="214" t="s">
        <v>190</v>
      </c>
      <c r="H134" s="215">
        <v>1350</v>
      </c>
      <c r="I134" s="216"/>
      <c r="J134" s="217">
        <f>ROUND(I134*H134,2)</f>
        <v>0</v>
      </c>
      <c r="K134" s="213" t="s">
        <v>135</v>
      </c>
      <c r="L134" s="69"/>
      <c r="M134" s="218" t="s">
        <v>21</v>
      </c>
      <c r="N134" s="219" t="s">
        <v>41</v>
      </c>
      <c r="O134" s="44"/>
      <c r="P134" s="220">
        <f>O134*H134</f>
        <v>0</v>
      </c>
      <c r="Q134" s="220">
        <v>2E-05</v>
      </c>
      <c r="R134" s="220">
        <f>Q134*H134</f>
        <v>0.027000000000000003</v>
      </c>
      <c r="S134" s="220">
        <v>0.001</v>
      </c>
      <c r="T134" s="221">
        <f>S134*H134</f>
        <v>1.35</v>
      </c>
      <c r="AR134" s="21" t="s">
        <v>209</v>
      </c>
      <c r="AT134" s="21" t="s">
        <v>131</v>
      </c>
      <c r="AU134" s="21" t="s">
        <v>82</v>
      </c>
      <c r="AY134" s="21" t="s">
        <v>128</v>
      </c>
      <c r="BE134" s="222">
        <f>IF(N134="základní",J134,0)</f>
        <v>0</v>
      </c>
      <c r="BF134" s="222">
        <f>IF(N134="snížená",J134,0)</f>
        <v>0</v>
      </c>
      <c r="BG134" s="222">
        <f>IF(N134="zákl. přenesená",J134,0)</f>
        <v>0</v>
      </c>
      <c r="BH134" s="222">
        <f>IF(N134="sníž. přenesená",J134,0)</f>
        <v>0</v>
      </c>
      <c r="BI134" s="222">
        <f>IF(N134="nulová",J134,0)</f>
        <v>0</v>
      </c>
      <c r="BJ134" s="21" t="s">
        <v>75</v>
      </c>
      <c r="BK134" s="222">
        <f>ROUND(I134*H134,2)</f>
        <v>0</v>
      </c>
      <c r="BL134" s="21" t="s">
        <v>209</v>
      </c>
      <c r="BM134" s="21" t="s">
        <v>210</v>
      </c>
    </row>
    <row r="135" spans="2:47" s="1" customFormat="1" ht="13.5">
      <c r="B135" s="43"/>
      <c r="C135" s="71"/>
      <c r="D135" s="223" t="s">
        <v>138</v>
      </c>
      <c r="E135" s="71"/>
      <c r="F135" s="224" t="s">
        <v>211</v>
      </c>
      <c r="G135" s="71"/>
      <c r="H135" s="71"/>
      <c r="I135" s="182"/>
      <c r="J135" s="71"/>
      <c r="K135" s="71"/>
      <c r="L135" s="69"/>
      <c r="M135" s="225"/>
      <c r="N135" s="44"/>
      <c r="O135" s="44"/>
      <c r="P135" s="44"/>
      <c r="Q135" s="44"/>
      <c r="R135" s="44"/>
      <c r="S135" s="44"/>
      <c r="T135" s="92"/>
      <c r="AT135" s="21" t="s">
        <v>138</v>
      </c>
      <c r="AU135" s="21" t="s">
        <v>82</v>
      </c>
    </row>
    <row r="136" spans="2:51" s="11" customFormat="1" ht="13.5">
      <c r="B136" s="226"/>
      <c r="C136" s="227"/>
      <c r="D136" s="223" t="s">
        <v>140</v>
      </c>
      <c r="E136" s="228" t="s">
        <v>21</v>
      </c>
      <c r="F136" s="229" t="s">
        <v>212</v>
      </c>
      <c r="G136" s="227"/>
      <c r="H136" s="230">
        <v>1350</v>
      </c>
      <c r="I136" s="231"/>
      <c r="J136" s="227"/>
      <c r="K136" s="227"/>
      <c r="L136" s="232"/>
      <c r="M136" s="233"/>
      <c r="N136" s="234"/>
      <c r="O136" s="234"/>
      <c r="P136" s="234"/>
      <c r="Q136" s="234"/>
      <c r="R136" s="234"/>
      <c r="S136" s="234"/>
      <c r="T136" s="235"/>
      <c r="AT136" s="236" t="s">
        <v>140</v>
      </c>
      <c r="AU136" s="236" t="s">
        <v>82</v>
      </c>
      <c r="AV136" s="11" t="s">
        <v>82</v>
      </c>
      <c r="AW136" s="11" t="s">
        <v>33</v>
      </c>
      <c r="AX136" s="11" t="s">
        <v>70</v>
      </c>
      <c r="AY136" s="236" t="s">
        <v>128</v>
      </c>
    </row>
    <row r="137" spans="2:65" s="1" customFormat="1" ht="16.5" customHeight="1">
      <c r="B137" s="43"/>
      <c r="C137" s="211" t="s">
        <v>213</v>
      </c>
      <c r="D137" s="211" t="s">
        <v>131</v>
      </c>
      <c r="E137" s="212" t="s">
        <v>214</v>
      </c>
      <c r="F137" s="213" t="s">
        <v>215</v>
      </c>
      <c r="G137" s="214" t="s">
        <v>190</v>
      </c>
      <c r="H137" s="215">
        <v>195</v>
      </c>
      <c r="I137" s="216"/>
      <c r="J137" s="217">
        <f>ROUND(I137*H137,2)</f>
        <v>0</v>
      </c>
      <c r="K137" s="213" t="s">
        <v>135</v>
      </c>
      <c r="L137" s="69"/>
      <c r="M137" s="218" t="s">
        <v>21</v>
      </c>
      <c r="N137" s="219" t="s">
        <v>41</v>
      </c>
      <c r="O137" s="44"/>
      <c r="P137" s="220">
        <f>O137*H137</f>
        <v>0</v>
      </c>
      <c r="Q137" s="220">
        <v>2E-05</v>
      </c>
      <c r="R137" s="220">
        <f>Q137*H137</f>
        <v>0.0039000000000000003</v>
      </c>
      <c r="S137" s="220">
        <v>0.0032</v>
      </c>
      <c r="T137" s="221">
        <f>S137*H137</f>
        <v>0.624</v>
      </c>
      <c r="AR137" s="21" t="s">
        <v>209</v>
      </c>
      <c r="AT137" s="21" t="s">
        <v>131</v>
      </c>
      <c r="AU137" s="21" t="s">
        <v>82</v>
      </c>
      <c r="AY137" s="21" t="s">
        <v>128</v>
      </c>
      <c r="BE137" s="222">
        <f>IF(N137="základní",J137,0)</f>
        <v>0</v>
      </c>
      <c r="BF137" s="222">
        <f>IF(N137="snížená",J137,0)</f>
        <v>0</v>
      </c>
      <c r="BG137" s="222">
        <f>IF(N137="zákl. přenesená",J137,0)</f>
        <v>0</v>
      </c>
      <c r="BH137" s="222">
        <f>IF(N137="sníž. přenesená",J137,0)</f>
        <v>0</v>
      </c>
      <c r="BI137" s="222">
        <f>IF(N137="nulová",J137,0)</f>
        <v>0</v>
      </c>
      <c r="BJ137" s="21" t="s">
        <v>75</v>
      </c>
      <c r="BK137" s="222">
        <f>ROUND(I137*H137,2)</f>
        <v>0</v>
      </c>
      <c r="BL137" s="21" t="s">
        <v>209</v>
      </c>
      <c r="BM137" s="21" t="s">
        <v>216</v>
      </c>
    </row>
    <row r="138" spans="2:47" s="1" customFormat="1" ht="13.5">
      <c r="B138" s="43"/>
      <c r="C138" s="71"/>
      <c r="D138" s="223" t="s">
        <v>138</v>
      </c>
      <c r="E138" s="71"/>
      <c r="F138" s="224" t="s">
        <v>217</v>
      </c>
      <c r="G138" s="71"/>
      <c r="H138" s="71"/>
      <c r="I138" s="182"/>
      <c r="J138" s="71"/>
      <c r="K138" s="71"/>
      <c r="L138" s="69"/>
      <c r="M138" s="225"/>
      <c r="N138" s="44"/>
      <c r="O138" s="44"/>
      <c r="P138" s="44"/>
      <c r="Q138" s="44"/>
      <c r="R138" s="44"/>
      <c r="S138" s="44"/>
      <c r="T138" s="92"/>
      <c r="AT138" s="21" t="s">
        <v>138</v>
      </c>
      <c r="AU138" s="21" t="s">
        <v>82</v>
      </c>
    </row>
    <row r="139" spans="2:51" s="11" customFormat="1" ht="13.5">
      <c r="B139" s="226"/>
      <c r="C139" s="227"/>
      <c r="D139" s="223" t="s">
        <v>140</v>
      </c>
      <c r="E139" s="228" t="s">
        <v>21</v>
      </c>
      <c r="F139" s="229" t="s">
        <v>218</v>
      </c>
      <c r="G139" s="227"/>
      <c r="H139" s="230">
        <v>195</v>
      </c>
      <c r="I139" s="231"/>
      <c r="J139" s="227"/>
      <c r="K139" s="227"/>
      <c r="L139" s="232"/>
      <c r="M139" s="233"/>
      <c r="N139" s="234"/>
      <c r="O139" s="234"/>
      <c r="P139" s="234"/>
      <c r="Q139" s="234"/>
      <c r="R139" s="234"/>
      <c r="S139" s="234"/>
      <c r="T139" s="235"/>
      <c r="AT139" s="236" t="s">
        <v>140</v>
      </c>
      <c r="AU139" s="236" t="s">
        <v>82</v>
      </c>
      <c r="AV139" s="11" t="s">
        <v>82</v>
      </c>
      <c r="AW139" s="11" t="s">
        <v>33</v>
      </c>
      <c r="AX139" s="11" t="s">
        <v>70</v>
      </c>
      <c r="AY139" s="236" t="s">
        <v>128</v>
      </c>
    </row>
    <row r="140" spans="2:65" s="1" customFormat="1" ht="16.5" customHeight="1">
      <c r="B140" s="43"/>
      <c r="C140" s="211" t="s">
        <v>219</v>
      </c>
      <c r="D140" s="211" t="s">
        <v>131</v>
      </c>
      <c r="E140" s="212" t="s">
        <v>220</v>
      </c>
      <c r="F140" s="213" t="s">
        <v>221</v>
      </c>
      <c r="G140" s="214" t="s">
        <v>190</v>
      </c>
      <c r="H140" s="215">
        <v>230</v>
      </c>
      <c r="I140" s="216"/>
      <c r="J140" s="217">
        <f>ROUND(I140*H140,2)</f>
        <v>0</v>
      </c>
      <c r="K140" s="213" t="s">
        <v>135</v>
      </c>
      <c r="L140" s="69"/>
      <c r="M140" s="218" t="s">
        <v>21</v>
      </c>
      <c r="N140" s="219" t="s">
        <v>41</v>
      </c>
      <c r="O140" s="44"/>
      <c r="P140" s="220">
        <f>O140*H140</f>
        <v>0</v>
      </c>
      <c r="Q140" s="220">
        <v>5E-05</v>
      </c>
      <c r="R140" s="220">
        <f>Q140*H140</f>
        <v>0.0115</v>
      </c>
      <c r="S140" s="220">
        <v>0.00532</v>
      </c>
      <c r="T140" s="221">
        <f>S140*H140</f>
        <v>1.2236</v>
      </c>
      <c r="AR140" s="21" t="s">
        <v>209</v>
      </c>
      <c r="AT140" s="21" t="s">
        <v>131</v>
      </c>
      <c r="AU140" s="21" t="s">
        <v>82</v>
      </c>
      <c r="AY140" s="21" t="s">
        <v>128</v>
      </c>
      <c r="BE140" s="222">
        <f>IF(N140="základní",J140,0)</f>
        <v>0</v>
      </c>
      <c r="BF140" s="222">
        <f>IF(N140="snížená",J140,0)</f>
        <v>0</v>
      </c>
      <c r="BG140" s="222">
        <f>IF(N140="zákl. přenesená",J140,0)</f>
        <v>0</v>
      </c>
      <c r="BH140" s="222">
        <f>IF(N140="sníž. přenesená",J140,0)</f>
        <v>0</v>
      </c>
      <c r="BI140" s="222">
        <f>IF(N140="nulová",J140,0)</f>
        <v>0</v>
      </c>
      <c r="BJ140" s="21" t="s">
        <v>75</v>
      </c>
      <c r="BK140" s="222">
        <f>ROUND(I140*H140,2)</f>
        <v>0</v>
      </c>
      <c r="BL140" s="21" t="s">
        <v>209</v>
      </c>
      <c r="BM140" s="21" t="s">
        <v>222</v>
      </c>
    </row>
    <row r="141" spans="2:47" s="1" customFormat="1" ht="13.5">
      <c r="B141" s="43"/>
      <c r="C141" s="71"/>
      <c r="D141" s="223" t="s">
        <v>138</v>
      </c>
      <c r="E141" s="71"/>
      <c r="F141" s="224" t="s">
        <v>223</v>
      </c>
      <c r="G141" s="71"/>
      <c r="H141" s="71"/>
      <c r="I141" s="182"/>
      <c r="J141" s="71"/>
      <c r="K141" s="71"/>
      <c r="L141" s="69"/>
      <c r="M141" s="225"/>
      <c r="N141" s="44"/>
      <c r="O141" s="44"/>
      <c r="P141" s="44"/>
      <c r="Q141" s="44"/>
      <c r="R141" s="44"/>
      <c r="S141" s="44"/>
      <c r="T141" s="92"/>
      <c r="AT141" s="21" t="s">
        <v>138</v>
      </c>
      <c r="AU141" s="21" t="s">
        <v>82</v>
      </c>
    </row>
    <row r="142" spans="2:51" s="11" customFormat="1" ht="13.5">
      <c r="B142" s="226"/>
      <c r="C142" s="227"/>
      <c r="D142" s="223" t="s">
        <v>140</v>
      </c>
      <c r="E142" s="228" t="s">
        <v>21</v>
      </c>
      <c r="F142" s="229" t="s">
        <v>224</v>
      </c>
      <c r="G142" s="227"/>
      <c r="H142" s="230">
        <v>230</v>
      </c>
      <c r="I142" s="231"/>
      <c r="J142" s="227"/>
      <c r="K142" s="227"/>
      <c r="L142" s="232"/>
      <c r="M142" s="233"/>
      <c r="N142" s="234"/>
      <c r="O142" s="234"/>
      <c r="P142" s="234"/>
      <c r="Q142" s="234"/>
      <c r="R142" s="234"/>
      <c r="S142" s="234"/>
      <c r="T142" s="235"/>
      <c r="AT142" s="236" t="s">
        <v>140</v>
      </c>
      <c r="AU142" s="236" t="s">
        <v>82</v>
      </c>
      <c r="AV142" s="11" t="s">
        <v>82</v>
      </c>
      <c r="AW142" s="11" t="s">
        <v>33</v>
      </c>
      <c r="AX142" s="11" t="s">
        <v>70</v>
      </c>
      <c r="AY142" s="236" t="s">
        <v>128</v>
      </c>
    </row>
    <row r="143" spans="2:65" s="1" customFormat="1" ht="16.5" customHeight="1">
      <c r="B143" s="43"/>
      <c r="C143" s="211" t="s">
        <v>225</v>
      </c>
      <c r="D143" s="211" t="s">
        <v>131</v>
      </c>
      <c r="E143" s="212" t="s">
        <v>226</v>
      </c>
      <c r="F143" s="213" t="s">
        <v>227</v>
      </c>
      <c r="G143" s="214" t="s">
        <v>190</v>
      </c>
      <c r="H143" s="215">
        <v>102</v>
      </c>
      <c r="I143" s="216"/>
      <c r="J143" s="217">
        <f>ROUND(I143*H143,2)</f>
        <v>0</v>
      </c>
      <c r="K143" s="213" t="s">
        <v>135</v>
      </c>
      <c r="L143" s="69"/>
      <c r="M143" s="218" t="s">
        <v>21</v>
      </c>
      <c r="N143" s="219" t="s">
        <v>41</v>
      </c>
      <c r="O143" s="44"/>
      <c r="P143" s="220">
        <f>O143*H143</f>
        <v>0</v>
      </c>
      <c r="Q143" s="220">
        <v>9E-05</v>
      </c>
      <c r="R143" s="220">
        <f>Q143*H143</f>
        <v>0.00918</v>
      </c>
      <c r="S143" s="220">
        <v>0.00858</v>
      </c>
      <c r="T143" s="221">
        <f>S143*H143</f>
        <v>0.87516</v>
      </c>
      <c r="AR143" s="21" t="s">
        <v>209</v>
      </c>
      <c r="AT143" s="21" t="s">
        <v>131</v>
      </c>
      <c r="AU143" s="21" t="s">
        <v>82</v>
      </c>
      <c r="AY143" s="21" t="s">
        <v>128</v>
      </c>
      <c r="BE143" s="222">
        <f>IF(N143="základní",J143,0)</f>
        <v>0</v>
      </c>
      <c r="BF143" s="222">
        <f>IF(N143="snížená",J143,0)</f>
        <v>0</v>
      </c>
      <c r="BG143" s="222">
        <f>IF(N143="zákl. přenesená",J143,0)</f>
        <v>0</v>
      </c>
      <c r="BH143" s="222">
        <f>IF(N143="sníž. přenesená",J143,0)</f>
        <v>0</v>
      </c>
      <c r="BI143" s="222">
        <f>IF(N143="nulová",J143,0)</f>
        <v>0</v>
      </c>
      <c r="BJ143" s="21" t="s">
        <v>75</v>
      </c>
      <c r="BK143" s="222">
        <f>ROUND(I143*H143,2)</f>
        <v>0</v>
      </c>
      <c r="BL143" s="21" t="s">
        <v>209</v>
      </c>
      <c r="BM143" s="21" t="s">
        <v>228</v>
      </c>
    </row>
    <row r="144" spans="2:47" s="1" customFormat="1" ht="13.5">
      <c r="B144" s="43"/>
      <c r="C144" s="71"/>
      <c r="D144" s="223" t="s">
        <v>138</v>
      </c>
      <c r="E144" s="71"/>
      <c r="F144" s="224" t="s">
        <v>229</v>
      </c>
      <c r="G144" s="71"/>
      <c r="H144" s="71"/>
      <c r="I144" s="182"/>
      <c r="J144" s="71"/>
      <c r="K144" s="71"/>
      <c r="L144" s="69"/>
      <c r="M144" s="225"/>
      <c r="N144" s="44"/>
      <c r="O144" s="44"/>
      <c r="P144" s="44"/>
      <c r="Q144" s="44"/>
      <c r="R144" s="44"/>
      <c r="S144" s="44"/>
      <c r="T144" s="92"/>
      <c r="AT144" s="21" t="s">
        <v>138</v>
      </c>
      <c r="AU144" s="21" t="s">
        <v>82</v>
      </c>
    </row>
    <row r="145" spans="2:51" s="11" customFormat="1" ht="13.5">
      <c r="B145" s="226"/>
      <c r="C145" s="227"/>
      <c r="D145" s="223" t="s">
        <v>140</v>
      </c>
      <c r="E145" s="228" t="s">
        <v>21</v>
      </c>
      <c r="F145" s="229" t="s">
        <v>230</v>
      </c>
      <c r="G145" s="227"/>
      <c r="H145" s="230">
        <v>102</v>
      </c>
      <c r="I145" s="231"/>
      <c r="J145" s="227"/>
      <c r="K145" s="227"/>
      <c r="L145" s="232"/>
      <c r="M145" s="233"/>
      <c r="N145" s="234"/>
      <c r="O145" s="234"/>
      <c r="P145" s="234"/>
      <c r="Q145" s="234"/>
      <c r="R145" s="234"/>
      <c r="S145" s="234"/>
      <c r="T145" s="235"/>
      <c r="AT145" s="236" t="s">
        <v>140</v>
      </c>
      <c r="AU145" s="236" t="s">
        <v>82</v>
      </c>
      <c r="AV145" s="11" t="s">
        <v>82</v>
      </c>
      <c r="AW145" s="11" t="s">
        <v>33</v>
      </c>
      <c r="AX145" s="11" t="s">
        <v>70</v>
      </c>
      <c r="AY145" s="236" t="s">
        <v>128</v>
      </c>
    </row>
    <row r="146" spans="2:65" s="1" customFormat="1" ht="16.5" customHeight="1">
      <c r="B146" s="43"/>
      <c r="C146" s="211" t="s">
        <v>10</v>
      </c>
      <c r="D146" s="211" t="s">
        <v>131</v>
      </c>
      <c r="E146" s="212" t="s">
        <v>231</v>
      </c>
      <c r="F146" s="213" t="s">
        <v>232</v>
      </c>
      <c r="G146" s="214" t="s">
        <v>154</v>
      </c>
      <c r="H146" s="215">
        <v>240</v>
      </c>
      <c r="I146" s="216"/>
      <c r="J146" s="217">
        <f>ROUND(I146*H146,2)</f>
        <v>0</v>
      </c>
      <c r="K146" s="213" t="s">
        <v>135</v>
      </c>
      <c r="L146" s="69"/>
      <c r="M146" s="218" t="s">
        <v>21</v>
      </c>
      <c r="N146" s="219" t="s">
        <v>41</v>
      </c>
      <c r="O146" s="44"/>
      <c r="P146" s="220">
        <f>O146*H146</f>
        <v>0</v>
      </c>
      <c r="Q146" s="220">
        <v>9E-05</v>
      </c>
      <c r="R146" s="220">
        <f>Q146*H146</f>
        <v>0.0216</v>
      </c>
      <c r="S146" s="220">
        <v>0.00045</v>
      </c>
      <c r="T146" s="221">
        <f>S146*H146</f>
        <v>0.108</v>
      </c>
      <c r="AR146" s="21" t="s">
        <v>209</v>
      </c>
      <c r="AT146" s="21" t="s">
        <v>131</v>
      </c>
      <c r="AU146" s="21" t="s">
        <v>82</v>
      </c>
      <c r="AY146" s="21" t="s">
        <v>128</v>
      </c>
      <c r="BE146" s="222">
        <f>IF(N146="základní",J146,0)</f>
        <v>0</v>
      </c>
      <c r="BF146" s="222">
        <f>IF(N146="snížená",J146,0)</f>
        <v>0</v>
      </c>
      <c r="BG146" s="222">
        <f>IF(N146="zákl. přenesená",J146,0)</f>
        <v>0</v>
      </c>
      <c r="BH146" s="222">
        <f>IF(N146="sníž. přenesená",J146,0)</f>
        <v>0</v>
      </c>
      <c r="BI146" s="222">
        <f>IF(N146="nulová",J146,0)</f>
        <v>0</v>
      </c>
      <c r="BJ146" s="21" t="s">
        <v>75</v>
      </c>
      <c r="BK146" s="222">
        <f>ROUND(I146*H146,2)</f>
        <v>0</v>
      </c>
      <c r="BL146" s="21" t="s">
        <v>209</v>
      </c>
      <c r="BM146" s="21" t="s">
        <v>233</v>
      </c>
    </row>
    <row r="147" spans="2:47" s="1" customFormat="1" ht="13.5">
      <c r="B147" s="43"/>
      <c r="C147" s="71"/>
      <c r="D147" s="223" t="s">
        <v>138</v>
      </c>
      <c r="E147" s="71"/>
      <c r="F147" s="224" t="s">
        <v>234</v>
      </c>
      <c r="G147" s="71"/>
      <c r="H147" s="71"/>
      <c r="I147" s="182"/>
      <c r="J147" s="71"/>
      <c r="K147" s="71"/>
      <c r="L147" s="69"/>
      <c r="M147" s="225"/>
      <c r="N147" s="44"/>
      <c r="O147" s="44"/>
      <c r="P147" s="44"/>
      <c r="Q147" s="44"/>
      <c r="R147" s="44"/>
      <c r="S147" s="44"/>
      <c r="T147" s="92"/>
      <c r="AT147" s="21" t="s">
        <v>138</v>
      </c>
      <c r="AU147" s="21" t="s">
        <v>82</v>
      </c>
    </row>
    <row r="148" spans="2:51" s="11" customFormat="1" ht="13.5">
      <c r="B148" s="226"/>
      <c r="C148" s="227"/>
      <c r="D148" s="223" t="s">
        <v>140</v>
      </c>
      <c r="E148" s="228" t="s">
        <v>21</v>
      </c>
      <c r="F148" s="229" t="s">
        <v>235</v>
      </c>
      <c r="G148" s="227"/>
      <c r="H148" s="230">
        <v>240</v>
      </c>
      <c r="I148" s="231"/>
      <c r="J148" s="227"/>
      <c r="K148" s="227"/>
      <c r="L148" s="232"/>
      <c r="M148" s="233"/>
      <c r="N148" s="234"/>
      <c r="O148" s="234"/>
      <c r="P148" s="234"/>
      <c r="Q148" s="234"/>
      <c r="R148" s="234"/>
      <c r="S148" s="234"/>
      <c r="T148" s="235"/>
      <c r="AT148" s="236" t="s">
        <v>140</v>
      </c>
      <c r="AU148" s="236" t="s">
        <v>82</v>
      </c>
      <c r="AV148" s="11" t="s">
        <v>82</v>
      </c>
      <c r="AW148" s="11" t="s">
        <v>33</v>
      </c>
      <c r="AX148" s="11" t="s">
        <v>70</v>
      </c>
      <c r="AY148" s="236" t="s">
        <v>128</v>
      </c>
    </row>
    <row r="149" spans="2:65" s="1" customFormat="1" ht="16.5" customHeight="1">
      <c r="B149" s="43"/>
      <c r="C149" s="211" t="s">
        <v>209</v>
      </c>
      <c r="D149" s="211" t="s">
        <v>131</v>
      </c>
      <c r="E149" s="212" t="s">
        <v>236</v>
      </c>
      <c r="F149" s="213" t="s">
        <v>237</v>
      </c>
      <c r="G149" s="214" t="s">
        <v>154</v>
      </c>
      <c r="H149" s="215">
        <v>45</v>
      </c>
      <c r="I149" s="216"/>
      <c r="J149" s="217">
        <f>ROUND(I149*H149,2)</f>
        <v>0</v>
      </c>
      <c r="K149" s="213" t="s">
        <v>21</v>
      </c>
      <c r="L149" s="69"/>
      <c r="M149" s="218" t="s">
        <v>21</v>
      </c>
      <c r="N149" s="219" t="s">
        <v>41</v>
      </c>
      <c r="O149" s="44"/>
      <c r="P149" s="220">
        <f>O149*H149</f>
        <v>0</v>
      </c>
      <c r="Q149" s="220">
        <v>0</v>
      </c>
      <c r="R149" s="220">
        <f>Q149*H149</f>
        <v>0</v>
      </c>
      <c r="S149" s="220">
        <v>0.01057</v>
      </c>
      <c r="T149" s="221">
        <f>S149*H149</f>
        <v>0.47564999999999996</v>
      </c>
      <c r="AR149" s="21" t="s">
        <v>209</v>
      </c>
      <c r="AT149" s="21" t="s">
        <v>131</v>
      </c>
      <c r="AU149" s="21" t="s">
        <v>82</v>
      </c>
      <c r="AY149" s="21" t="s">
        <v>128</v>
      </c>
      <c r="BE149" s="222">
        <f>IF(N149="základní",J149,0)</f>
        <v>0</v>
      </c>
      <c r="BF149" s="222">
        <f>IF(N149="snížená",J149,0)</f>
        <v>0</v>
      </c>
      <c r="BG149" s="222">
        <f>IF(N149="zákl. přenesená",J149,0)</f>
        <v>0</v>
      </c>
      <c r="BH149" s="222">
        <f>IF(N149="sníž. přenesená",J149,0)</f>
        <v>0</v>
      </c>
      <c r="BI149" s="222">
        <f>IF(N149="nulová",J149,0)</f>
        <v>0</v>
      </c>
      <c r="BJ149" s="21" t="s">
        <v>75</v>
      </c>
      <c r="BK149" s="222">
        <f>ROUND(I149*H149,2)</f>
        <v>0</v>
      </c>
      <c r="BL149" s="21" t="s">
        <v>209</v>
      </c>
      <c r="BM149" s="21" t="s">
        <v>238</v>
      </c>
    </row>
    <row r="150" spans="2:47" s="1" customFormat="1" ht="13.5">
      <c r="B150" s="43"/>
      <c r="C150" s="71"/>
      <c r="D150" s="223" t="s">
        <v>138</v>
      </c>
      <c r="E150" s="71"/>
      <c r="F150" s="224" t="s">
        <v>239</v>
      </c>
      <c r="G150" s="71"/>
      <c r="H150" s="71"/>
      <c r="I150" s="182"/>
      <c r="J150" s="71"/>
      <c r="K150" s="71"/>
      <c r="L150" s="69"/>
      <c r="M150" s="225"/>
      <c r="N150" s="44"/>
      <c r="O150" s="44"/>
      <c r="P150" s="44"/>
      <c r="Q150" s="44"/>
      <c r="R150" s="44"/>
      <c r="S150" s="44"/>
      <c r="T150" s="92"/>
      <c r="AT150" s="21" t="s">
        <v>138</v>
      </c>
      <c r="AU150" s="21" t="s">
        <v>82</v>
      </c>
    </row>
    <row r="151" spans="2:51" s="11" customFormat="1" ht="13.5">
      <c r="B151" s="226"/>
      <c r="C151" s="227"/>
      <c r="D151" s="223" t="s">
        <v>140</v>
      </c>
      <c r="E151" s="228" t="s">
        <v>21</v>
      </c>
      <c r="F151" s="229" t="s">
        <v>240</v>
      </c>
      <c r="G151" s="227"/>
      <c r="H151" s="230">
        <v>45</v>
      </c>
      <c r="I151" s="231"/>
      <c r="J151" s="227"/>
      <c r="K151" s="227"/>
      <c r="L151" s="232"/>
      <c r="M151" s="233"/>
      <c r="N151" s="234"/>
      <c r="O151" s="234"/>
      <c r="P151" s="234"/>
      <c r="Q151" s="234"/>
      <c r="R151" s="234"/>
      <c r="S151" s="234"/>
      <c r="T151" s="235"/>
      <c r="AT151" s="236" t="s">
        <v>140</v>
      </c>
      <c r="AU151" s="236" t="s">
        <v>82</v>
      </c>
      <c r="AV151" s="11" t="s">
        <v>82</v>
      </c>
      <c r="AW151" s="11" t="s">
        <v>33</v>
      </c>
      <c r="AX151" s="11" t="s">
        <v>70</v>
      </c>
      <c r="AY151" s="236" t="s">
        <v>128</v>
      </c>
    </row>
    <row r="152" spans="2:63" s="10" customFormat="1" ht="29.85" customHeight="1">
      <c r="B152" s="195"/>
      <c r="C152" s="196"/>
      <c r="D152" s="197" t="s">
        <v>69</v>
      </c>
      <c r="E152" s="209" t="s">
        <v>241</v>
      </c>
      <c r="F152" s="209" t="s">
        <v>242</v>
      </c>
      <c r="G152" s="196"/>
      <c r="H152" s="196"/>
      <c r="I152" s="199"/>
      <c r="J152" s="210">
        <f>BK152</f>
        <v>0</v>
      </c>
      <c r="K152" s="196"/>
      <c r="L152" s="201"/>
      <c r="M152" s="202"/>
      <c r="N152" s="203"/>
      <c r="O152" s="203"/>
      <c r="P152" s="204">
        <f>SUM(P153:P175)</f>
        <v>0</v>
      </c>
      <c r="Q152" s="203"/>
      <c r="R152" s="204">
        <f>SUM(R153:R175)</f>
        <v>0</v>
      </c>
      <c r="S152" s="203"/>
      <c r="T152" s="205">
        <f>SUM(T153:T175)</f>
        <v>0</v>
      </c>
      <c r="AR152" s="206" t="s">
        <v>75</v>
      </c>
      <c r="AT152" s="207" t="s">
        <v>69</v>
      </c>
      <c r="AU152" s="207" t="s">
        <v>75</v>
      </c>
      <c r="AY152" s="206" t="s">
        <v>128</v>
      </c>
      <c r="BK152" s="208">
        <f>SUM(BK153:BK175)</f>
        <v>0</v>
      </c>
    </row>
    <row r="153" spans="2:65" s="1" customFormat="1" ht="25.5" customHeight="1">
      <c r="B153" s="43"/>
      <c r="C153" s="211" t="s">
        <v>243</v>
      </c>
      <c r="D153" s="211" t="s">
        <v>131</v>
      </c>
      <c r="E153" s="212" t="s">
        <v>244</v>
      </c>
      <c r="F153" s="213" t="s">
        <v>245</v>
      </c>
      <c r="G153" s="214" t="s">
        <v>246</v>
      </c>
      <c r="H153" s="215">
        <v>29.712</v>
      </c>
      <c r="I153" s="216"/>
      <c r="J153" s="217">
        <f>ROUND(I153*H153,2)</f>
        <v>0</v>
      </c>
      <c r="K153" s="213" t="s">
        <v>135</v>
      </c>
      <c r="L153" s="69"/>
      <c r="M153" s="218" t="s">
        <v>21</v>
      </c>
      <c r="N153" s="219" t="s">
        <v>41</v>
      </c>
      <c r="O153" s="44"/>
      <c r="P153" s="220">
        <f>O153*H153</f>
        <v>0</v>
      </c>
      <c r="Q153" s="220">
        <v>0</v>
      </c>
      <c r="R153" s="220">
        <f>Q153*H153</f>
        <v>0</v>
      </c>
      <c r="S153" s="220">
        <v>0</v>
      </c>
      <c r="T153" s="221">
        <f>S153*H153</f>
        <v>0</v>
      </c>
      <c r="AR153" s="21" t="s">
        <v>136</v>
      </c>
      <c r="AT153" s="21" t="s">
        <v>131</v>
      </c>
      <c r="AU153" s="21" t="s">
        <v>82</v>
      </c>
      <c r="AY153" s="21" t="s">
        <v>128</v>
      </c>
      <c r="BE153" s="222">
        <f>IF(N153="základní",J153,0)</f>
        <v>0</v>
      </c>
      <c r="BF153" s="222">
        <f>IF(N153="snížená",J153,0)</f>
        <v>0</v>
      </c>
      <c r="BG153" s="222">
        <f>IF(N153="zákl. přenesená",J153,0)</f>
        <v>0</v>
      </c>
      <c r="BH153" s="222">
        <f>IF(N153="sníž. přenesená",J153,0)</f>
        <v>0</v>
      </c>
      <c r="BI153" s="222">
        <f>IF(N153="nulová",J153,0)</f>
        <v>0</v>
      </c>
      <c r="BJ153" s="21" t="s">
        <v>75</v>
      </c>
      <c r="BK153" s="222">
        <f>ROUND(I153*H153,2)</f>
        <v>0</v>
      </c>
      <c r="BL153" s="21" t="s">
        <v>136</v>
      </c>
      <c r="BM153" s="21" t="s">
        <v>247</v>
      </c>
    </row>
    <row r="154" spans="2:47" s="1" customFormat="1" ht="13.5">
      <c r="B154" s="43"/>
      <c r="C154" s="71"/>
      <c r="D154" s="223" t="s">
        <v>138</v>
      </c>
      <c r="E154" s="71"/>
      <c r="F154" s="224" t="s">
        <v>248</v>
      </c>
      <c r="G154" s="71"/>
      <c r="H154" s="71"/>
      <c r="I154" s="182"/>
      <c r="J154" s="71"/>
      <c r="K154" s="71"/>
      <c r="L154" s="69"/>
      <c r="M154" s="225"/>
      <c r="N154" s="44"/>
      <c r="O154" s="44"/>
      <c r="P154" s="44"/>
      <c r="Q154" s="44"/>
      <c r="R154" s="44"/>
      <c r="S154" s="44"/>
      <c r="T154" s="92"/>
      <c r="AT154" s="21" t="s">
        <v>138</v>
      </c>
      <c r="AU154" s="21" t="s">
        <v>82</v>
      </c>
    </row>
    <row r="155" spans="2:47" s="1" customFormat="1" ht="13.5">
      <c r="B155" s="43"/>
      <c r="C155" s="71"/>
      <c r="D155" s="223" t="s">
        <v>171</v>
      </c>
      <c r="E155" s="71"/>
      <c r="F155" s="237" t="s">
        <v>249</v>
      </c>
      <c r="G155" s="71"/>
      <c r="H155" s="71"/>
      <c r="I155" s="182"/>
      <c r="J155" s="71"/>
      <c r="K155" s="71"/>
      <c r="L155" s="69"/>
      <c r="M155" s="225"/>
      <c r="N155" s="44"/>
      <c r="O155" s="44"/>
      <c r="P155" s="44"/>
      <c r="Q155" s="44"/>
      <c r="R155" s="44"/>
      <c r="S155" s="44"/>
      <c r="T155" s="92"/>
      <c r="AT155" s="21" t="s">
        <v>171</v>
      </c>
      <c r="AU155" s="21" t="s">
        <v>82</v>
      </c>
    </row>
    <row r="156" spans="2:65" s="1" customFormat="1" ht="25.5" customHeight="1">
      <c r="B156" s="43"/>
      <c r="C156" s="211" t="s">
        <v>250</v>
      </c>
      <c r="D156" s="211" t="s">
        <v>131</v>
      </c>
      <c r="E156" s="212" t="s">
        <v>251</v>
      </c>
      <c r="F156" s="213" t="s">
        <v>252</v>
      </c>
      <c r="G156" s="214" t="s">
        <v>246</v>
      </c>
      <c r="H156" s="215">
        <v>29.712</v>
      </c>
      <c r="I156" s="216"/>
      <c r="J156" s="217">
        <f>ROUND(I156*H156,2)</f>
        <v>0</v>
      </c>
      <c r="K156" s="213" t="s">
        <v>135</v>
      </c>
      <c r="L156" s="69"/>
      <c r="M156" s="218" t="s">
        <v>21</v>
      </c>
      <c r="N156" s="219" t="s">
        <v>41</v>
      </c>
      <c r="O156" s="44"/>
      <c r="P156" s="220">
        <f>O156*H156</f>
        <v>0</v>
      </c>
      <c r="Q156" s="220">
        <v>0</v>
      </c>
      <c r="R156" s="220">
        <f>Q156*H156</f>
        <v>0</v>
      </c>
      <c r="S156" s="220">
        <v>0</v>
      </c>
      <c r="T156" s="221">
        <f>S156*H156</f>
        <v>0</v>
      </c>
      <c r="AR156" s="21" t="s">
        <v>136</v>
      </c>
      <c r="AT156" s="21" t="s">
        <v>131</v>
      </c>
      <c r="AU156" s="21" t="s">
        <v>82</v>
      </c>
      <c r="AY156" s="21" t="s">
        <v>128</v>
      </c>
      <c r="BE156" s="222">
        <f>IF(N156="základní",J156,0)</f>
        <v>0</v>
      </c>
      <c r="BF156" s="222">
        <f>IF(N156="snížená",J156,0)</f>
        <v>0</v>
      </c>
      <c r="BG156" s="222">
        <f>IF(N156="zákl. přenesená",J156,0)</f>
        <v>0</v>
      </c>
      <c r="BH156" s="222">
        <f>IF(N156="sníž. přenesená",J156,0)</f>
        <v>0</v>
      </c>
      <c r="BI156" s="222">
        <f>IF(N156="nulová",J156,0)</f>
        <v>0</v>
      </c>
      <c r="BJ156" s="21" t="s">
        <v>75</v>
      </c>
      <c r="BK156" s="222">
        <f>ROUND(I156*H156,2)</f>
        <v>0</v>
      </c>
      <c r="BL156" s="21" t="s">
        <v>136</v>
      </c>
      <c r="BM156" s="21" t="s">
        <v>253</v>
      </c>
    </row>
    <row r="157" spans="2:47" s="1" customFormat="1" ht="13.5">
      <c r="B157" s="43"/>
      <c r="C157" s="71"/>
      <c r="D157" s="223" t="s">
        <v>138</v>
      </c>
      <c r="E157" s="71"/>
      <c r="F157" s="224" t="s">
        <v>254</v>
      </c>
      <c r="G157" s="71"/>
      <c r="H157" s="71"/>
      <c r="I157" s="182"/>
      <c r="J157" s="71"/>
      <c r="K157" s="71"/>
      <c r="L157" s="69"/>
      <c r="M157" s="225"/>
      <c r="N157" s="44"/>
      <c r="O157" s="44"/>
      <c r="P157" s="44"/>
      <c r="Q157" s="44"/>
      <c r="R157" s="44"/>
      <c r="S157" s="44"/>
      <c r="T157" s="92"/>
      <c r="AT157" s="21" t="s">
        <v>138</v>
      </c>
      <c r="AU157" s="21" t="s">
        <v>82</v>
      </c>
    </row>
    <row r="158" spans="2:47" s="1" customFormat="1" ht="13.5">
      <c r="B158" s="43"/>
      <c r="C158" s="71"/>
      <c r="D158" s="223" t="s">
        <v>171</v>
      </c>
      <c r="E158" s="71"/>
      <c r="F158" s="237" t="s">
        <v>255</v>
      </c>
      <c r="G158" s="71"/>
      <c r="H158" s="71"/>
      <c r="I158" s="182"/>
      <c r="J158" s="71"/>
      <c r="K158" s="71"/>
      <c r="L158" s="69"/>
      <c r="M158" s="225"/>
      <c r="N158" s="44"/>
      <c r="O158" s="44"/>
      <c r="P158" s="44"/>
      <c r="Q158" s="44"/>
      <c r="R158" s="44"/>
      <c r="S158" s="44"/>
      <c r="T158" s="92"/>
      <c r="AT158" s="21" t="s">
        <v>171</v>
      </c>
      <c r="AU158" s="21" t="s">
        <v>82</v>
      </c>
    </row>
    <row r="159" spans="2:65" s="1" customFormat="1" ht="25.5" customHeight="1">
      <c r="B159" s="43"/>
      <c r="C159" s="211" t="s">
        <v>256</v>
      </c>
      <c r="D159" s="211" t="s">
        <v>131</v>
      </c>
      <c r="E159" s="212" t="s">
        <v>257</v>
      </c>
      <c r="F159" s="213" t="s">
        <v>258</v>
      </c>
      <c r="G159" s="214" t="s">
        <v>246</v>
      </c>
      <c r="H159" s="215">
        <v>415.968</v>
      </c>
      <c r="I159" s="216"/>
      <c r="J159" s="217">
        <f>ROUND(I159*H159,2)</f>
        <v>0</v>
      </c>
      <c r="K159" s="213" t="s">
        <v>135</v>
      </c>
      <c r="L159" s="69"/>
      <c r="M159" s="218" t="s">
        <v>21</v>
      </c>
      <c r="N159" s="219" t="s">
        <v>41</v>
      </c>
      <c r="O159" s="44"/>
      <c r="P159" s="220">
        <f>O159*H159</f>
        <v>0</v>
      </c>
      <c r="Q159" s="220">
        <v>0</v>
      </c>
      <c r="R159" s="220">
        <f>Q159*H159</f>
        <v>0</v>
      </c>
      <c r="S159" s="220">
        <v>0</v>
      </c>
      <c r="T159" s="221">
        <f>S159*H159</f>
        <v>0</v>
      </c>
      <c r="AR159" s="21" t="s">
        <v>136</v>
      </c>
      <c r="AT159" s="21" t="s">
        <v>131</v>
      </c>
      <c r="AU159" s="21" t="s">
        <v>82</v>
      </c>
      <c r="AY159" s="21" t="s">
        <v>128</v>
      </c>
      <c r="BE159" s="222">
        <f>IF(N159="základní",J159,0)</f>
        <v>0</v>
      </c>
      <c r="BF159" s="222">
        <f>IF(N159="snížená",J159,0)</f>
        <v>0</v>
      </c>
      <c r="BG159" s="222">
        <f>IF(N159="zákl. přenesená",J159,0)</f>
        <v>0</v>
      </c>
      <c r="BH159" s="222">
        <f>IF(N159="sníž. přenesená",J159,0)</f>
        <v>0</v>
      </c>
      <c r="BI159" s="222">
        <f>IF(N159="nulová",J159,0)</f>
        <v>0</v>
      </c>
      <c r="BJ159" s="21" t="s">
        <v>75</v>
      </c>
      <c r="BK159" s="222">
        <f>ROUND(I159*H159,2)</f>
        <v>0</v>
      </c>
      <c r="BL159" s="21" t="s">
        <v>136</v>
      </c>
      <c r="BM159" s="21" t="s">
        <v>259</v>
      </c>
    </row>
    <row r="160" spans="2:47" s="1" customFormat="1" ht="13.5">
      <c r="B160" s="43"/>
      <c r="C160" s="71"/>
      <c r="D160" s="223" t="s">
        <v>138</v>
      </c>
      <c r="E160" s="71"/>
      <c r="F160" s="224" t="s">
        <v>260</v>
      </c>
      <c r="G160" s="71"/>
      <c r="H160" s="71"/>
      <c r="I160" s="182"/>
      <c r="J160" s="71"/>
      <c r="K160" s="71"/>
      <c r="L160" s="69"/>
      <c r="M160" s="225"/>
      <c r="N160" s="44"/>
      <c r="O160" s="44"/>
      <c r="P160" s="44"/>
      <c r="Q160" s="44"/>
      <c r="R160" s="44"/>
      <c r="S160" s="44"/>
      <c r="T160" s="92"/>
      <c r="AT160" s="21" t="s">
        <v>138</v>
      </c>
      <c r="AU160" s="21" t="s">
        <v>82</v>
      </c>
    </row>
    <row r="161" spans="2:47" s="1" customFormat="1" ht="13.5">
      <c r="B161" s="43"/>
      <c r="C161" s="71"/>
      <c r="D161" s="223" t="s">
        <v>171</v>
      </c>
      <c r="E161" s="71"/>
      <c r="F161" s="237" t="s">
        <v>255</v>
      </c>
      <c r="G161" s="71"/>
      <c r="H161" s="71"/>
      <c r="I161" s="182"/>
      <c r="J161" s="71"/>
      <c r="K161" s="71"/>
      <c r="L161" s="69"/>
      <c r="M161" s="225"/>
      <c r="N161" s="44"/>
      <c r="O161" s="44"/>
      <c r="P161" s="44"/>
      <c r="Q161" s="44"/>
      <c r="R161" s="44"/>
      <c r="S161" s="44"/>
      <c r="T161" s="92"/>
      <c r="AT161" s="21" t="s">
        <v>171</v>
      </c>
      <c r="AU161" s="21" t="s">
        <v>82</v>
      </c>
    </row>
    <row r="162" spans="2:47" s="1" customFormat="1" ht="13.5">
      <c r="B162" s="43"/>
      <c r="C162" s="71"/>
      <c r="D162" s="223" t="s">
        <v>261</v>
      </c>
      <c r="E162" s="71"/>
      <c r="F162" s="237" t="s">
        <v>262</v>
      </c>
      <c r="G162" s="71"/>
      <c r="H162" s="71"/>
      <c r="I162" s="182"/>
      <c r="J162" s="71"/>
      <c r="K162" s="71"/>
      <c r="L162" s="69"/>
      <c r="M162" s="225"/>
      <c r="N162" s="44"/>
      <c r="O162" s="44"/>
      <c r="P162" s="44"/>
      <c r="Q162" s="44"/>
      <c r="R162" s="44"/>
      <c r="S162" s="44"/>
      <c r="T162" s="92"/>
      <c r="AT162" s="21" t="s">
        <v>261</v>
      </c>
      <c r="AU162" s="21" t="s">
        <v>82</v>
      </c>
    </row>
    <row r="163" spans="2:51" s="11" customFormat="1" ht="13.5">
      <c r="B163" s="226"/>
      <c r="C163" s="227"/>
      <c r="D163" s="223" t="s">
        <v>140</v>
      </c>
      <c r="E163" s="227"/>
      <c r="F163" s="229" t="s">
        <v>263</v>
      </c>
      <c r="G163" s="227"/>
      <c r="H163" s="230">
        <v>415.968</v>
      </c>
      <c r="I163" s="231"/>
      <c r="J163" s="227"/>
      <c r="K163" s="227"/>
      <c r="L163" s="232"/>
      <c r="M163" s="233"/>
      <c r="N163" s="234"/>
      <c r="O163" s="234"/>
      <c r="P163" s="234"/>
      <c r="Q163" s="234"/>
      <c r="R163" s="234"/>
      <c r="S163" s="234"/>
      <c r="T163" s="235"/>
      <c r="AT163" s="236" t="s">
        <v>140</v>
      </c>
      <c r="AU163" s="236" t="s">
        <v>82</v>
      </c>
      <c r="AV163" s="11" t="s">
        <v>82</v>
      </c>
      <c r="AW163" s="11" t="s">
        <v>6</v>
      </c>
      <c r="AX163" s="11" t="s">
        <v>75</v>
      </c>
      <c r="AY163" s="236" t="s">
        <v>128</v>
      </c>
    </row>
    <row r="164" spans="2:65" s="1" customFormat="1" ht="25.5" customHeight="1">
      <c r="B164" s="43"/>
      <c r="C164" s="211" t="s">
        <v>264</v>
      </c>
      <c r="D164" s="211" t="s">
        <v>131</v>
      </c>
      <c r="E164" s="212" t="s">
        <v>265</v>
      </c>
      <c r="F164" s="213" t="s">
        <v>266</v>
      </c>
      <c r="G164" s="214" t="s">
        <v>246</v>
      </c>
      <c r="H164" s="215">
        <v>0.64</v>
      </c>
      <c r="I164" s="216"/>
      <c r="J164" s="217">
        <f>ROUND(I164*H164,2)</f>
        <v>0</v>
      </c>
      <c r="K164" s="213" t="s">
        <v>135</v>
      </c>
      <c r="L164" s="69"/>
      <c r="M164" s="218" t="s">
        <v>21</v>
      </c>
      <c r="N164" s="219" t="s">
        <v>41</v>
      </c>
      <c r="O164" s="44"/>
      <c r="P164" s="220">
        <f>O164*H164</f>
        <v>0</v>
      </c>
      <c r="Q164" s="220">
        <v>0</v>
      </c>
      <c r="R164" s="220">
        <f>Q164*H164</f>
        <v>0</v>
      </c>
      <c r="S164" s="220">
        <v>0</v>
      </c>
      <c r="T164" s="221">
        <f>S164*H164</f>
        <v>0</v>
      </c>
      <c r="AR164" s="21" t="s">
        <v>136</v>
      </c>
      <c r="AT164" s="21" t="s">
        <v>131</v>
      </c>
      <c r="AU164" s="21" t="s">
        <v>82</v>
      </c>
      <c r="AY164" s="21" t="s">
        <v>128</v>
      </c>
      <c r="BE164" s="222">
        <f>IF(N164="základní",J164,0)</f>
        <v>0</v>
      </c>
      <c r="BF164" s="222">
        <f>IF(N164="snížená",J164,0)</f>
        <v>0</v>
      </c>
      <c r="BG164" s="222">
        <f>IF(N164="zákl. přenesená",J164,0)</f>
        <v>0</v>
      </c>
      <c r="BH164" s="222">
        <f>IF(N164="sníž. přenesená",J164,0)</f>
        <v>0</v>
      </c>
      <c r="BI164" s="222">
        <f>IF(N164="nulová",J164,0)</f>
        <v>0</v>
      </c>
      <c r="BJ164" s="21" t="s">
        <v>75</v>
      </c>
      <c r="BK164" s="222">
        <f>ROUND(I164*H164,2)</f>
        <v>0</v>
      </c>
      <c r="BL164" s="21" t="s">
        <v>136</v>
      </c>
      <c r="BM164" s="21" t="s">
        <v>267</v>
      </c>
    </row>
    <row r="165" spans="2:47" s="1" customFormat="1" ht="13.5">
      <c r="B165" s="43"/>
      <c r="C165" s="71"/>
      <c r="D165" s="223" t="s">
        <v>138</v>
      </c>
      <c r="E165" s="71"/>
      <c r="F165" s="224" t="s">
        <v>268</v>
      </c>
      <c r="G165" s="71"/>
      <c r="H165" s="71"/>
      <c r="I165" s="182"/>
      <c r="J165" s="71"/>
      <c r="K165" s="71"/>
      <c r="L165" s="69"/>
      <c r="M165" s="225"/>
      <c r="N165" s="44"/>
      <c r="O165" s="44"/>
      <c r="P165" s="44"/>
      <c r="Q165" s="44"/>
      <c r="R165" s="44"/>
      <c r="S165" s="44"/>
      <c r="T165" s="92"/>
      <c r="AT165" s="21" t="s">
        <v>138</v>
      </c>
      <c r="AU165" s="21" t="s">
        <v>82</v>
      </c>
    </row>
    <row r="166" spans="2:47" s="1" customFormat="1" ht="13.5">
      <c r="B166" s="43"/>
      <c r="C166" s="71"/>
      <c r="D166" s="223" t="s">
        <v>171</v>
      </c>
      <c r="E166" s="71"/>
      <c r="F166" s="237" t="s">
        <v>269</v>
      </c>
      <c r="G166" s="71"/>
      <c r="H166" s="71"/>
      <c r="I166" s="182"/>
      <c r="J166" s="71"/>
      <c r="K166" s="71"/>
      <c r="L166" s="69"/>
      <c r="M166" s="225"/>
      <c r="N166" s="44"/>
      <c r="O166" s="44"/>
      <c r="P166" s="44"/>
      <c r="Q166" s="44"/>
      <c r="R166" s="44"/>
      <c r="S166" s="44"/>
      <c r="T166" s="92"/>
      <c r="AT166" s="21" t="s">
        <v>171</v>
      </c>
      <c r="AU166" s="21" t="s">
        <v>82</v>
      </c>
    </row>
    <row r="167" spans="2:65" s="1" customFormat="1" ht="25.5" customHeight="1">
      <c r="B167" s="43"/>
      <c r="C167" s="211" t="s">
        <v>9</v>
      </c>
      <c r="D167" s="211" t="s">
        <v>131</v>
      </c>
      <c r="E167" s="212" t="s">
        <v>270</v>
      </c>
      <c r="F167" s="213" t="s">
        <v>271</v>
      </c>
      <c r="G167" s="214" t="s">
        <v>246</v>
      </c>
      <c r="H167" s="215">
        <v>22.104</v>
      </c>
      <c r="I167" s="216"/>
      <c r="J167" s="217">
        <f>ROUND(I167*H167,2)</f>
        <v>0</v>
      </c>
      <c r="K167" s="213" t="s">
        <v>135</v>
      </c>
      <c r="L167" s="69"/>
      <c r="M167" s="218" t="s">
        <v>21</v>
      </c>
      <c r="N167" s="219" t="s">
        <v>41</v>
      </c>
      <c r="O167" s="44"/>
      <c r="P167" s="220">
        <f>O167*H167</f>
        <v>0</v>
      </c>
      <c r="Q167" s="220">
        <v>0</v>
      </c>
      <c r="R167" s="220">
        <f>Q167*H167</f>
        <v>0</v>
      </c>
      <c r="S167" s="220">
        <v>0</v>
      </c>
      <c r="T167" s="221">
        <f>S167*H167</f>
        <v>0</v>
      </c>
      <c r="AR167" s="21" t="s">
        <v>136</v>
      </c>
      <c r="AT167" s="21" t="s">
        <v>131</v>
      </c>
      <c r="AU167" s="21" t="s">
        <v>82</v>
      </c>
      <c r="AY167" s="21" t="s">
        <v>128</v>
      </c>
      <c r="BE167" s="222">
        <f>IF(N167="základní",J167,0)</f>
        <v>0</v>
      </c>
      <c r="BF167" s="222">
        <f>IF(N167="snížená",J167,0)</f>
        <v>0</v>
      </c>
      <c r="BG167" s="222">
        <f>IF(N167="zákl. přenesená",J167,0)</f>
        <v>0</v>
      </c>
      <c r="BH167" s="222">
        <f>IF(N167="sníž. přenesená",J167,0)</f>
        <v>0</v>
      </c>
      <c r="BI167" s="222">
        <f>IF(N167="nulová",J167,0)</f>
        <v>0</v>
      </c>
      <c r="BJ167" s="21" t="s">
        <v>75</v>
      </c>
      <c r="BK167" s="222">
        <f>ROUND(I167*H167,2)</f>
        <v>0</v>
      </c>
      <c r="BL167" s="21" t="s">
        <v>136</v>
      </c>
      <c r="BM167" s="21" t="s">
        <v>272</v>
      </c>
    </row>
    <row r="168" spans="2:47" s="1" customFormat="1" ht="13.5">
      <c r="B168" s="43"/>
      <c r="C168" s="71"/>
      <c r="D168" s="223" t="s">
        <v>138</v>
      </c>
      <c r="E168" s="71"/>
      <c r="F168" s="224" t="s">
        <v>273</v>
      </c>
      <c r="G168" s="71"/>
      <c r="H168" s="71"/>
      <c r="I168" s="182"/>
      <c r="J168" s="71"/>
      <c r="K168" s="71"/>
      <c r="L168" s="69"/>
      <c r="M168" s="225"/>
      <c r="N168" s="44"/>
      <c r="O168" s="44"/>
      <c r="P168" s="44"/>
      <c r="Q168" s="44"/>
      <c r="R168" s="44"/>
      <c r="S168" s="44"/>
      <c r="T168" s="92"/>
      <c r="AT168" s="21" t="s">
        <v>138</v>
      </c>
      <c r="AU168" s="21" t="s">
        <v>82</v>
      </c>
    </row>
    <row r="169" spans="2:47" s="1" customFormat="1" ht="13.5">
      <c r="B169" s="43"/>
      <c r="C169" s="71"/>
      <c r="D169" s="223" t="s">
        <v>171</v>
      </c>
      <c r="E169" s="71"/>
      <c r="F169" s="237" t="s">
        <v>269</v>
      </c>
      <c r="G169" s="71"/>
      <c r="H169" s="71"/>
      <c r="I169" s="182"/>
      <c r="J169" s="71"/>
      <c r="K169" s="71"/>
      <c r="L169" s="69"/>
      <c r="M169" s="225"/>
      <c r="N169" s="44"/>
      <c r="O169" s="44"/>
      <c r="P169" s="44"/>
      <c r="Q169" s="44"/>
      <c r="R169" s="44"/>
      <c r="S169" s="44"/>
      <c r="T169" s="92"/>
      <c r="AT169" s="21" t="s">
        <v>171</v>
      </c>
      <c r="AU169" s="21" t="s">
        <v>82</v>
      </c>
    </row>
    <row r="170" spans="2:65" s="1" customFormat="1" ht="25.5" customHeight="1">
      <c r="B170" s="43"/>
      <c r="C170" s="211" t="s">
        <v>274</v>
      </c>
      <c r="D170" s="211" t="s">
        <v>131</v>
      </c>
      <c r="E170" s="212" t="s">
        <v>275</v>
      </c>
      <c r="F170" s="213" t="s">
        <v>276</v>
      </c>
      <c r="G170" s="214" t="s">
        <v>246</v>
      </c>
      <c r="H170" s="215">
        <v>2.312</v>
      </c>
      <c r="I170" s="216"/>
      <c r="J170" s="217">
        <f>ROUND(I170*H170,2)</f>
        <v>0</v>
      </c>
      <c r="K170" s="213" t="s">
        <v>135</v>
      </c>
      <c r="L170" s="69"/>
      <c r="M170" s="218" t="s">
        <v>21</v>
      </c>
      <c r="N170" s="219" t="s">
        <v>41</v>
      </c>
      <c r="O170" s="44"/>
      <c r="P170" s="220">
        <f>O170*H170</f>
        <v>0</v>
      </c>
      <c r="Q170" s="220">
        <v>0</v>
      </c>
      <c r="R170" s="220">
        <f>Q170*H170</f>
        <v>0</v>
      </c>
      <c r="S170" s="220">
        <v>0</v>
      </c>
      <c r="T170" s="221">
        <f>S170*H170</f>
        <v>0</v>
      </c>
      <c r="AR170" s="21" t="s">
        <v>136</v>
      </c>
      <c r="AT170" s="21" t="s">
        <v>131</v>
      </c>
      <c r="AU170" s="21" t="s">
        <v>82</v>
      </c>
      <c r="AY170" s="21" t="s">
        <v>128</v>
      </c>
      <c r="BE170" s="222">
        <f>IF(N170="základní",J170,0)</f>
        <v>0</v>
      </c>
      <c r="BF170" s="222">
        <f>IF(N170="snížená",J170,0)</f>
        <v>0</v>
      </c>
      <c r="BG170" s="222">
        <f>IF(N170="zákl. přenesená",J170,0)</f>
        <v>0</v>
      </c>
      <c r="BH170" s="222">
        <f>IF(N170="sníž. přenesená",J170,0)</f>
        <v>0</v>
      </c>
      <c r="BI170" s="222">
        <f>IF(N170="nulová",J170,0)</f>
        <v>0</v>
      </c>
      <c r="BJ170" s="21" t="s">
        <v>75</v>
      </c>
      <c r="BK170" s="222">
        <f>ROUND(I170*H170,2)</f>
        <v>0</v>
      </c>
      <c r="BL170" s="21" t="s">
        <v>136</v>
      </c>
      <c r="BM170" s="21" t="s">
        <v>277</v>
      </c>
    </row>
    <row r="171" spans="2:47" s="1" customFormat="1" ht="13.5">
      <c r="B171" s="43"/>
      <c r="C171" s="71"/>
      <c r="D171" s="223" t="s">
        <v>138</v>
      </c>
      <c r="E171" s="71"/>
      <c r="F171" s="224" t="s">
        <v>278</v>
      </c>
      <c r="G171" s="71"/>
      <c r="H171" s="71"/>
      <c r="I171" s="182"/>
      <c r="J171" s="71"/>
      <c r="K171" s="71"/>
      <c r="L171" s="69"/>
      <c r="M171" s="225"/>
      <c r="N171" s="44"/>
      <c r="O171" s="44"/>
      <c r="P171" s="44"/>
      <c r="Q171" s="44"/>
      <c r="R171" s="44"/>
      <c r="S171" s="44"/>
      <c r="T171" s="92"/>
      <c r="AT171" s="21" t="s">
        <v>138</v>
      </c>
      <c r="AU171" s="21" t="s">
        <v>82</v>
      </c>
    </row>
    <row r="172" spans="2:47" s="1" customFormat="1" ht="13.5">
      <c r="B172" s="43"/>
      <c r="C172" s="71"/>
      <c r="D172" s="223" t="s">
        <v>171</v>
      </c>
      <c r="E172" s="71"/>
      <c r="F172" s="237" t="s">
        <v>269</v>
      </c>
      <c r="G172" s="71"/>
      <c r="H172" s="71"/>
      <c r="I172" s="182"/>
      <c r="J172" s="71"/>
      <c r="K172" s="71"/>
      <c r="L172" s="69"/>
      <c r="M172" s="225"/>
      <c r="N172" s="44"/>
      <c r="O172" s="44"/>
      <c r="P172" s="44"/>
      <c r="Q172" s="44"/>
      <c r="R172" s="44"/>
      <c r="S172" s="44"/>
      <c r="T172" s="92"/>
      <c r="AT172" s="21" t="s">
        <v>171</v>
      </c>
      <c r="AU172" s="21" t="s">
        <v>82</v>
      </c>
    </row>
    <row r="173" spans="2:65" s="1" customFormat="1" ht="16.5" customHeight="1">
      <c r="B173" s="43"/>
      <c r="C173" s="211" t="s">
        <v>279</v>
      </c>
      <c r="D173" s="211" t="s">
        <v>131</v>
      </c>
      <c r="E173" s="212" t="s">
        <v>280</v>
      </c>
      <c r="F173" s="213" t="s">
        <v>281</v>
      </c>
      <c r="G173" s="214" t="s">
        <v>246</v>
      </c>
      <c r="H173" s="215">
        <v>4.657</v>
      </c>
      <c r="I173" s="216"/>
      <c r="J173" s="217">
        <f>ROUND(I173*H173,2)</f>
        <v>0</v>
      </c>
      <c r="K173" s="213" t="s">
        <v>21</v>
      </c>
      <c r="L173" s="69"/>
      <c r="M173" s="218" t="s">
        <v>21</v>
      </c>
      <c r="N173" s="219" t="s">
        <v>41</v>
      </c>
      <c r="O173" s="44"/>
      <c r="P173" s="220">
        <f>O173*H173</f>
        <v>0</v>
      </c>
      <c r="Q173" s="220">
        <v>0</v>
      </c>
      <c r="R173" s="220">
        <f>Q173*H173</f>
        <v>0</v>
      </c>
      <c r="S173" s="220">
        <v>0</v>
      </c>
      <c r="T173" s="221">
        <f>S173*H173</f>
        <v>0</v>
      </c>
      <c r="AR173" s="21" t="s">
        <v>136</v>
      </c>
      <c r="AT173" s="21" t="s">
        <v>131</v>
      </c>
      <c r="AU173" s="21" t="s">
        <v>82</v>
      </c>
      <c r="AY173" s="21" t="s">
        <v>128</v>
      </c>
      <c r="BE173" s="222">
        <f>IF(N173="základní",J173,0)</f>
        <v>0</v>
      </c>
      <c r="BF173" s="222">
        <f>IF(N173="snížená",J173,0)</f>
        <v>0</v>
      </c>
      <c r="BG173" s="222">
        <f>IF(N173="zákl. přenesená",J173,0)</f>
        <v>0</v>
      </c>
      <c r="BH173" s="222">
        <f>IF(N173="sníž. přenesená",J173,0)</f>
        <v>0</v>
      </c>
      <c r="BI173" s="222">
        <f>IF(N173="nulová",J173,0)</f>
        <v>0</v>
      </c>
      <c r="BJ173" s="21" t="s">
        <v>75</v>
      </c>
      <c r="BK173" s="222">
        <f>ROUND(I173*H173,2)</f>
        <v>0</v>
      </c>
      <c r="BL173" s="21" t="s">
        <v>136</v>
      </c>
      <c r="BM173" s="21" t="s">
        <v>282</v>
      </c>
    </row>
    <row r="174" spans="2:47" s="1" customFormat="1" ht="13.5">
      <c r="B174" s="43"/>
      <c r="C174" s="71"/>
      <c r="D174" s="223" t="s">
        <v>138</v>
      </c>
      <c r="E174" s="71"/>
      <c r="F174" s="224" t="s">
        <v>281</v>
      </c>
      <c r="G174" s="71"/>
      <c r="H174" s="71"/>
      <c r="I174" s="182"/>
      <c r="J174" s="71"/>
      <c r="K174" s="71"/>
      <c r="L174" s="69"/>
      <c r="M174" s="225"/>
      <c r="N174" s="44"/>
      <c r="O174" s="44"/>
      <c r="P174" s="44"/>
      <c r="Q174" s="44"/>
      <c r="R174" s="44"/>
      <c r="S174" s="44"/>
      <c r="T174" s="92"/>
      <c r="AT174" s="21" t="s">
        <v>138</v>
      </c>
      <c r="AU174" s="21" t="s">
        <v>82</v>
      </c>
    </row>
    <row r="175" spans="2:47" s="1" customFormat="1" ht="13.5">
      <c r="B175" s="43"/>
      <c r="C175" s="71"/>
      <c r="D175" s="223" t="s">
        <v>171</v>
      </c>
      <c r="E175" s="71"/>
      <c r="F175" s="237" t="s">
        <v>269</v>
      </c>
      <c r="G175" s="71"/>
      <c r="H175" s="71"/>
      <c r="I175" s="182"/>
      <c r="J175" s="71"/>
      <c r="K175" s="71"/>
      <c r="L175" s="69"/>
      <c r="M175" s="225"/>
      <c r="N175" s="44"/>
      <c r="O175" s="44"/>
      <c r="P175" s="44"/>
      <c r="Q175" s="44"/>
      <c r="R175" s="44"/>
      <c r="S175" s="44"/>
      <c r="T175" s="92"/>
      <c r="AT175" s="21" t="s">
        <v>171</v>
      </c>
      <c r="AU175" s="21" t="s">
        <v>82</v>
      </c>
    </row>
    <row r="176" spans="2:63" s="10" customFormat="1" ht="29.85" customHeight="1">
      <c r="B176" s="195"/>
      <c r="C176" s="196"/>
      <c r="D176" s="197" t="s">
        <v>69</v>
      </c>
      <c r="E176" s="209" t="s">
        <v>283</v>
      </c>
      <c r="F176" s="209" t="s">
        <v>284</v>
      </c>
      <c r="G176" s="196"/>
      <c r="H176" s="196"/>
      <c r="I176" s="199"/>
      <c r="J176" s="210">
        <f>BK176</f>
        <v>0</v>
      </c>
      <c r="K176" s="196"/>
      <c r="L176" s="201"/>
      <c r="M176" s="202"/>
      <c r="N176" s="203"/>
      <c r="O176" s="203"/>
      <c r="P176" s="204">
        <f>SUM(P177:P179)</f>
        <v>0</v>
      </c>
      <c r="Q176" s="203"/>
      <c r="R176" s="204">
        <f>SUM(R177:R179)</f>
        <v>0</v>
      </c>
      <c r="S176" s="203"/>
      <c r="T176" s="205">
        <f>SUM(T177:T179)</f>
        <v>0</v>
      </c>
      <c r="AR176" s="206" t="s">
        <v>75</v>
      </c>
      <c r="AT176" s="207" t="s">
        <v>69</v>
      </c>
      <c r="AU176" s="207" t="s">
        <v>75</v>
      </c>
      <c r="AY176" s="206" t="s">
        <v>128</v>
      </c>
      <c r="BK176" s="208">
        <f>SUM(BK177:BK179)</f>
        <v>0</v>
      </c>
    </row>
    <row r="177" spans="2:65" s="1" customFormat="1" ht="16.5" customHeight="1">
      <c r="B177" s="43"/>
      <c r="C177" s="211" t="s">
        <v>285</v>
      </c>
      <c r="D177" s="211" t="s">
        <v>131</v>
      </c>
      <c r="E177" s="212" t="s">
        <v>286</v>
      </c>
      <c r="F177" s="213" t="s">
        <v>287</v>
      </c>
      <c r="G177" s="214" t="s">
        <v>246</v>
      </c>
      <c r="H177" s="215">
        <v>2.219</v>
      </c>
      <c r="I177" s="216"/>
      <c r="J177" s="217">
        <f>ROUND(I177*H177,2)</f>
        <v>0</v>
      </c>
      <c r="K177" s="213" t="s">
        <v>135</v>
      </c>
      <c r="L177" s="69"/>
      <c r="M177" s="218" t="s">
        <v>21</v>
      </c>
      <c r="N177" s="219" t="s">
        <v>41</v>
      </c>
      <c r="O177" s="44"/>
      <c r="P177" s="220">
        <f>O177*H177</f>
        <v>0</v>
      </c>
      <c r="Q177" s="220">
        <v>0</v>
      </c>
      <c r="R177" s="220">
        <f>Q177*H177</f>
        <v>0</v>
      </c>
      <c r="S177" s="220">
        <v>0</v>
      </c>
      <c r="T177" s="221">
        <f>S177*H177</f>
        <v>0</v>
      </c>
      <c r="AR177" s="21" t="s">
        <v>136</v>
      </c>
      <c r="AT177" s="21" t="s">
        <v>131</v>
      </c>
      <c r="AU177" s="21" t="s">
        <v>82</v>
      </c>
      <c r="AY177" s="21" t="s">
        <v>128</v>
      </c>
      <c r="BE177" s="222">
        <f>IF(N177="základní",J177,0)</f>
        <v>0</v>
      </c>
      <c r="BF177" s="222">
        <f>IF(N177="snížená",J177,0)</f>
        <v>0</v>
      </c>
      <c r="BG177" s="222">
        <f>IF(N177="zákl. přenesená",J177,0)</f>
        <v>0</v>
      </c>
      <c r="BH177" s="222">
        <f>IF(N177="sníž. přenesená",J177,0)</f>
        <v>0</v>
      </c>
      <c r="BI177" s="222">
        <f>IF(N177="nulová",J177,0)</f>
        <v>0</v>
      </c>
      <c r="BJ177" s="21" t="s">
        <v>75</v>
      </c>
      <c r="BK177" s="222">
        <f>ROUND(I177*H177,2)</f>
        <v>0</v>
      </c>
      <c r="BL177" s="21" t="s">
        <v>136</v>
      </c>
      <c r="BM177" s="21" t="s">
        <v>288</v>
      </c>
    </row>
    <row r="178" spans="2:47" s="1" customFormat="1" ht="13.5">
      <c r="B178" s="43"/>
      <c r="C178" s="71"/>
      <c r="D178" s="223" t="s">
        <v>138</v>
      </c>
      <c r="E178" s="71"/>
      <c r="F178" s="224" t="s">
        <v>289</v>
      </c>
      <c r="G178" s="71"/>
      <c r="H178" s="71"/>
      <c r="I178" s="182"/>
      <c r="J178" s="71"/>
      <c r="K178" s="71"/>
      <c r="L178" s="69"/>
      <c r="M178" s="225"/>
      <c r="N178" s="44"/>
      <c r="O178" s="44"/>
      <c r="P178" s="44"/>
      <c r="Q178" s="44"/>
      <c r="R178" s="44"/>
      <c r="S178" s="44"/>
      <c r="T178" s="92"/>
      <c r="AT178" s="21" t="s">
        <v>138</v>
      </c>
      <c r="AU178" s="21" t="s">
        <v>82</v>
      </c>
    </row>
    <row r="179" spans="2:47" s="1" customFormat="1" ht="13.5">
      <c r="B179" s="43"/>
      <c r="C179" s="71"/>
      <c r="D179" s="223" t="s">
        <v>171</v>
      </c>
      <c r="E179" s="71"/>
      <c r="F179" s="237" t="s">
        <v>290</v>
      </c>
      <c r="G179" s="71"/>
      <c r="H179" s="71"/>
      <c r="I179" s="182"/>
      <c r="J179" s="71"/>
      <c r="K179" s="71"/>
      <c r="L179" s="69"/>
      <c r="M179" s="225"/>
      <c r="N179" s="44"/>
      <c r="O179" s="44"/>
      <c r="P179" s="44"/>
      <c r="Q179" s="44"/>
      <c r="R179" s="44"/>
      <c r="S179" s="44"/>
      <c r="T179" s="92"/>
      <c r="AT179" s="21" t="s">
        <v>171</v>
      </c>
      <c r="AU179" s="21" t="s">
        <v>82</v>
      </c>
    </row>
    <row r="180" spans="2:63" s="10" customFormat="1" ht="37.4" customHeight="1">
      <c r="B180" s="195"/>
      <c r="C180" s="196"/>
      <c r="D180" s="197" t="s">
        <v>69</v>
      </c>
      <c r="E180" s="198" t="s">
        <v>291</v>
      </c>
      <c r="F180" s="198" t="s">
        <v>292</v>
      </c>
      <c r="G180" s="196"/>
      <c r="H180" s="196"/>
      <c r="I180" s="199"/>
      <c r="J180" s="200">
        <f>BK180</f>
        <v>0</v>
      </c>
      <c r="K180" s="196"/>
      <c r="L180" s="201"/>
      <c r="M180" s="202"/>
      <c r="N180" s="203"/>
      <c r="O180" s="203"/>
      <c r="P180" s="204">
        <f>P181+P197+P237+P251+P258+P277+P472+P553+P580+P602</f>
        <v>0</v>
      </c>
      <c r="Q180" s="203"/>
      <c r="R180" s="204">
        <f>R181+R197+R237+R251+R258+R277+R472+R553+R580+R602</f>
        <v>7.405005139999999</v>
      </c>
      <c r="S180" s="203"/>
      <c r="T180" s="205">
        <f>T181+T197+T237+T251+T258+T277+T472+T553+T580+T602</f>
        <v>0</v>
      </c>
      <c r="AR180" s="206" t="s">
        <v>82</v>
      </c>
      <c r="AT180" s="207" t="s">
        <v>69</v>
      </c>
      <c r="AU180" s="207" t="s">
        <v>70</v>
      </c>
      <c r="AY180" s="206" t="s">
        <v>128</v>
      </c>
      <c r="BK180" s="208">
        <f>BK181+BK197+BK237+BK251+BK258+BK277+BK472+BK553+BK580+BK602</f>
        <v>0</v>
      </c>
    </row>
    <row r="181" spans="2:63" s="10" customFormat="1" ht="19.9" customHeight="1">
      <c r="B181" s="195"/>
      <c r="C181" s="196"/>
      <c r="D181" s="197" t="s">
        <v>69</v>
      </c>
      <c r="E181" s="209" t="s">
        <v>293</v>
      </c>
      <c r="F181" s="209" t="s">
        <v>294</v>
      </c>
      <c r="G181" s="196"/>
      <c r="H181" s="196"/>
      <c r="I181" s="199"/>
      <c r="J181" s="210">
        <f>BK181</f>
        <v>0</v>
      </c>
      <c r="K181" s="196"/>
      <c r="L181" s="201"/>
      <c r="M181" s="202"/>
      <c r="N181" s="203"/>
      <c r="O181" s="203"/>
      <c r="P181" s="204">
        <f>SUM(P182:P196)</f>
        <v>0</v>
      </c>
      <c r="Q181" s="203"/>
      <c r="R181" s="204">
        <f>SUM(R182:R196)</f>
        <v>0.04097014</v>
      </c>
      <c r="S181" s="203"/>
      <c r="T181" s="205">
        <f>SUM(T182:T196)</f>
        <v>0</v>
      </c>
      <c r="AR181" s="206" t="s">
        <v>82</v>
      </c>
      <c r="AT181" s="207" t="s">
        <v>69</v>
      </c>
      <c r="AU181" s="207" t="s">
        <v>75</v>
      </c>
      <c r="AY181" s="206" t="s">
        <v>128</v>
      </c>
      <c r="BK181" s="208">
        <f>SUM(BK182:BK196)</f>
        <v>0</v>
      </c>
    </row>
    <row r="182" spans="2:65" s="1" customFormat="1" ht="25.5" customHeight="1">
      <c r="B182" s="43"/>
      <c r="C182" s="211" t="s">
        <v>295</v>
      </c>
      <c r="D182" s="211" t="s">
        <v>131</v>
      </c>
      <c r="E182" s="212" t="s">
        <v>296</v>
      </c>
      <c r="F182" s="213" t="s">
        <v>297</v>
      </c>
      <c r="G182" s="214" t="s">
        <v>134</v>
      </c>
      <c r="H182" s="215">
        <v>8.654</v>
      </c>
      <c r="I182" s="216"/>
      <c r="J182" s="217">
        <f>ROUND(I182*H182,2)</f>
        <v>0</v>
      </c>
      <c r="K182" s="213" t="s">
        <v>135</v>
      </c>
      <c r="L182" s="69"/>
      <c r="M182" s="218" t="s">
        <v>21</v>
      </c>
      <c r="N182" s="219" t="s">
        <v>41</v>
      </c>
      <c r="O182" s="44"/>
      <c r="P182" s="220">
        <f>O182*H182</f>
        <v>0</v>
      </c>
      <c r="Q182" s="220">
        <v>0.00036</v>
      </c>
      <c r="R182" s="220">
        <f>Q182*H182</f>
        <v>0.00311544</v>
      </c>
      <c r="S182" s="220">
        <v>0</v>
      </c>
      <c r="T182" s="221">
        <f>S182*H182</f>
        <v>0</v>
      </c>
      <c r="AR182" s="21" t="s">
        <v>209</v>
      </c>
      <c r="AT182" s="21" t="s">
        <v>131</v>
      </c>
      <c r="AU182" s="21" t="s">
        <v>82</v>
      </c>
      <c r="AY182" s="21" t="s">
        <v>128</v>
      </c>
      <c r="BE182" s="222">
        <f>IF(N182="základní",J182,0)</f>
        <v>0</v>
      </c>
      <c r="BF182" s="222">
        <f>IF(N182="snížená",J182,0)</f>
        <v>0</v>
      </c>
      <c r="BG182" s="222">
        <f>IF(N182="zákl. přenesená",J182,0)</f>
        <v>0</v>
      </c>
      <c r="BH182" s="222">
        <f>IF(N182="sníž. přenesená",J182,0)</f>
        <v>0</v>
      </c>
      <c r="BI182" s="222">
        <f>IF(N182="nulová",J182,0)</f>
        <v>0</v>
      </c>
      <c r="BJ182" s="21" t="s">
        <v>75</v>
      </c>
      <c r="BK182" s="222">
        <f>ROUND(I182*H182,2)</f>
        <v>0</v>
      </c>
      <c r="BL182" s="21" t="s">
        <v>209</v>
      </c>
      <c r="BM182" s="21" t="s">
        <v>298</v>
      </c>
    </row>
    <row r="183" spans="2:47" s="1" customFormat="1" ht="13.5">
      <c r="B183" s="43"/>
      <c r="C183" s="71"/>
      <c r="D183" s="223" t="s">
        <v>138</v>
      </c>
      <c r="E183" s="71"/>
      <c r="F183" s="224" t="s">
        <v>299</v>
      </c>
      <c r="G183" s="71"/>
      <c r="H183" s="71"/>
      <c r="I183" s="182"/>
      <c r="J183" s="71"/>
      <c r="K183" s="71"/>
      <c r="L183" s="69"/>
      <c r="M183" s="225"/>
      <c r="N183" s="44"/>
      <c r="O183" s="44"/>
      <c r="P183" s="44"/>
      <c r="Q183" s="44"/>
      <c r="R183" s="44"/>
      <c r="S183" s="44"/>
      <c r="T183" s="92"/>
      <c r="AT183" s="21" t="s">
        <v>138</v>
      </c>
      <c r="AU183" s="21" t="s">
        <v>82</v>
      </c>
    </row>
    <row r="184" spans="2:51" s="11" customFormat="1" ht="13.5">
      <c r="B184" s="226"/>
      <c r="C184" s="227"/>
      <c r="D184" s="223" t="s">
        <v>140</v>
      </c>
      <c r="E184" s="228" t="s">
        <v>21</v>
      </c>
      <c r="F184" s="229" t="s">
        <v>300</v>
      </c>
      <c r="G184" s="227"/>
      <c r="H184" s="230">
        <v>0.641</v>
      </c>
      <c r="I184" s="231"/>
      <c r="J184" s="227"/>
      <c r="K184" s="227"/>
      <c r="L184" s="232"/>
      <c r="M184" s="233"/>
      <c r="N184" s="234"/>
      <c r="O184" s="234"/>
      <c r="P184" s="234"/>
      <c r="Q184" s="234"/>
      <c r="R184" s="234"/>
      <c r="S184" s="234"/>
      <c r="T184" s="235"/>
      <c r="AT184" s="236" t="s">
        <v>140</v>
      </c>
      <c r="AU184" s="236" t="s">
        <v>82</v>
      </c>
      <c r="AV184" s="11" t="s">
        <v>82</v>
      </c>
      <c r="AW184" s="11" t="s">
        <v>33</v>
      </c>
      <c r="AX184" s="11" t="s">
        <v>70</v>
      </c>
      <c r="AY184" s="236" t="s">
        <v>128</v>
      </c>
    </row>
    <row r="185" spans="2:51" s="11" customFormat="1" ht="13.5">
      <c r="B185" s="226"/>
      <c r="C185" s="227"/>
      <c r="D185" s="223" t="s">
        <v>140</v>
      </c>
      <c r="E185" s="228" t="s">
        <v>21</v>
      </c>
      <c r="F185" s="229" t="s">
        <v>301</v>
      </c>
      <c r="G185" s="227"/>
      <c r="H185" s="230">
        <v>8.013</v>
      </c>
      <c r="I185" s="231"/>
      <c r="J185" s="227"/>
      <c r="K185" s="227"/>
      <c r="L185" s="232"/>
      <c r="M185" s="233"/>
      <c r="N185" s="234"/>
      <c r="O185" s="234"/>
      <c r="P185" s="234"/>
      <c r="Q185" s="234"/>
      <c r="R185" s="234"/>
      <c r="S185" s="234"/>
      <c r="T185" s="235"/>
      <c r="AT185" s="236" t="s">
        <v>140</v>
      </c>
      <c r="AU185" s="236" t="s">
        <v>82</v>
      </c>
      <c r="AV185" s="11" t="s">
        <v>82</v>
      </c>
      <c r="AW185" s="11" t="s">
        <v>33</v>
      </c>
      <c r="AX185" s="11" t="s">
        <v>70</v>
      </c>
      <c r="AY185" s="236" t="s">
        <v>128</v>
      </c>
    </row>
    <row r="186" spans="2:65" s="1" customFormat="1" ht="16.5" customHeight="1">
      <c r="B186" s="43"/>
      <c r="C186" s="238" t="s">
        <v>302</v>
      </c>
      <c r="D186" s="238" t="s">
        <v>303</v>
      </c>
      <c r="E186" s="239" t="s">
        <v>304</v>
      </c>
      <c r="F186" s="240" t="s">
        <v>305</v>
      </c>
      <c r="G186" s="241" t="s">
        <v>134</v>
      </c>
      <c r="H186" s="242">
        <v>0.737</v>
      </c>
      <c r="I186" s="243"/>
      <c r="J186" s="244">
        <f>ROUND(I186*H186,2)</f>
        <v>0</v>
      </c>
      <c r="K186" s="240" t="s">
        <v>135</v>
      </c>
      <c r="L186" s="245"/>
      <c r="M186" s="246" t="s">
        <v>21</v>
      </c>
      <c r="N186" s="247" t="s">
        <v>41</v>
      </c>
      <c r="O186" s="44"/>
      <c r="P186" s="220">
        <f>O186*H186</f>
        <v>0</v>
      </c>
      <c r="Q186" s="220">
        <v>0.0026</v>
      </c>
      <c r="R186" s="220">
        <f>Q186*H186</f>
        <v>0.0019161999999999998</v>
      </c>
      <c r="S186" s="220">
        <v>0</v>
      </c>
      <c r="T186" s="221">
        <f>S186*H186</f>
        <v>0</v>
      </c>
      <c r="AR186" s="21" t="s">
        <v>306</v>
      </c>
      <c r="AT186" s="21" t="s">
        <v>303</v>
      </c>
      <c r="AU186" s="21" t="s">
        <v>82</v>
      </c>
      <c r="AY186" s="21" t="s">
        <v>128</v>
      </c>
      <c r="BE186" s="222">
        <f>IF(N186="základní",J186,0)</f>
        <v>0</v>
      </c>
      <c r="BF186" s="222">
        <f>IF(N186="snížená",J186,0)</f>
        <v>0</v>
      </c>
      <c r="BG186" s="222">
        <f>IF(N186="zákl. přenesená",J186,0)</f>
        <v>0</v>
      </c>
      <c r="BH186" s="222">
        <f>IF(N186="sníž. přenesená",J186,0)</f>
        <v>0</v>
      </c>
      <c r="BI186" s="222">
        <f>IF(N186="nulová",J186,0)</f>
        <v>0</v>
      </c>
      <c r="BJ186" s="21" t="s">
        <v>75</v>
      </c>
      <c r="BK186" s="222">
        <f>ROUND(I186*H186,2)</f>
        <v>0</v>
      </c>
      <c r="BL186" s="21" t="s">
        <v>209</v>
      </c>
      <c r="BM186" s="21" t="s">
        <v>307</v>
      </c>
    </row>
    <row r="187" spans="2:47" s="1" customFormat="1" ht="13.5">
      <c r="B187" s="43"/>
      <c r="C187" s="71"/>
      <c r="D187" s="223" t="s">
        <v>138</v>
      </c>
      <c r="E187" s="71"/>
      <c r="F187" s="224" t="s">
        <v>305</v>
      </c>
      <c r="G187" s="71"/>
      <c r="H187" s="71"/>
      <c r="I187" s="182"/>
      <c r="J187" s="71"/>
      <c r="K187" s="71"/>
      <c r="L187" s="69"/>
      <c r="M187" s="225"/>
      <c r="N187" s="44"/>
      <c r="O187" s="44"/>
      <c r="P187" s="44"/>
      <c r="Q187" s="44"/>
      <c r="R187" s="44"/>
      <c r="S187" s="44"/>
      <c r="T187" s="92"/>
      <c r="AT187" s="21" t="s">
        <v>138</v>
      </c>
      <c r="AU187" s="21" t="s">
        <v>82</v>
      </c>
    </row>
    <row r="188" spans="2:51" s="11" customFormat="1" ht="13.5">
      <c r="B188" s="226"/>
      <c r="C188" s="227"/>
      <c r="D188" s="223" t="s">
        <v>140</v>
      </c>
      <c r="E188" s="228" t="s">
        <v>21</v>
      </c>
      <c r="F188" s="229" t="s">
        <v>300</v>
      </c>
      <c r="G188" s="227"/>
      <c r="H188" s="230">
        <v>0.641</v>
      </c>
      <c r="I188" s="231"/>
      <c r="J188" s="227"/>
      <c r="K188" s="227"/>
      <c r="L188" s="232"/>
      <c r="M188" s="233"/>
      <c r="N188" s="234"/>
      <c r="O188" s="234"/>
      <c r="P188" s="234"/>
      <c r="Q188" s="234"/>
      <c r="R188" s="234"/>
      <c r="S188" s="234"/>
      <c r="T188" s="235"/>
      <c r="AT188" s="236" t="s">
        <v>140</v>
      </c>
      <c r="AU188" s="236" t="s">
        <v>82</v>
      </c>
      <c r="AV188" s="11" t="s">
        <v>82</v>
      </c>
      <c r="AW188" s="11" t="s">
        <v>33</v>
      </c>
      <c r="AX188" s="11" t="s">
        <v>70</v>
      </c>
      <c r="AY188" s="236" t="s">
        <v>128</v>
      </c>
    </row>
    <row r="189" spans="2:51" s="11" customFormat="1" ht="13.5">
      <c r="B189" s="226"/>
      <c r="C189" s="227"/>
      <c r="D189" s="223" t="s">
        <v>140</v>
      </c>
      <c r="E189" s="227"/>
      <c r="F189" s="229" t="s">
        <v>308</v>
      </c>
      <c r="G189" s="227"/>
      <c r="H189" s="230">
        <v>0.737</v>
      </c>
      <c r="I189" s="231"/>
      <c r="J189" s="227"/>
      <c r="K189" s="227"/>
      <c r="L189" s="232"/>
      <c r="M189" s="233"/>
      <c r="N189" s="234"/>
      <c r="O189" s="234"/>
      <c r="P189" s="234"/>
      <c r="Q189" s="234"/>
      <c r="R189" s="234"/>
      <c r="S189" s="234"/>
      <c r="T189" s="235"/>
      <c r="AT189" s="236" t="s">
        <v>140</v>
      </c>
      <c r="AU189" s="236" t="s">
        <v>82</v>
      </c>
      <c r="AV189" s="11" t="s">
        <v>82</v>
      </c>
      <c r="AW189" s="11" t="s">
        <v>6</v>
      </c>
      <c r="AX189" s="11" t="s">
        <v>75</v>
      </c>
      <c r="AY189" s="236" t="s">
        <v>128</v>
      </c>
    </row>
    <row r="190" spans="2:65" s="1" customFormat="1" ht="16.5" customHeight="1">
      <c r="B190" s="43"/>
      <c r="C190" s="238" t="s">
        <v>309</v>
      </c>
      <c r="D190" s="238" t="s">
        <v>303</v>
      </c>
      <c r="E190" s="239" t="s">
        <v>310</v>
      </c>
      <c r="F190" s="240" t="s">
        <v>311</v>
      </c>
      <c r="G190" s="241" t="s">
        <v>134</v>
      </c>
      <c r="H190" s="242">
        <v>9.215</v>
      </c>
      <c r="I190" s="243"/>
      <c r="J190" s="244">
        <f>ROUND(I190*H190,2)</f>
        <v>0</v>
      </c>
      <c r="K190" s="240" t="s">
        <v>135</v>
      </c>
      <c r="L190" s="245"/>
      <c r="M190" s="246" t="s">
        <v>21</v>
      </c>
      <c r="N190" s="247" t="s">
        <v>41</v>
      </c>
      <c r="O190" s="44"/>
      <c r="P190" s="220">
        <f>O190*H190</f>
        <v>0</v>
      </c>
      <c r="Q190" s="220">
        <v>0.0039</v>
      </c>
      <c r="R190" s="220">
        <f>Q190*H190</f>
        <v>0.0359385</v>
      </c>
      <c r="S190" s="220">
        <v>0</v>
      </c>
      <c r="T190" s="221">
        <f>S190*H190</f>
        <v>0</v>
      </c>
      <c r="AR190" s="21" t="s">
        <v>306</v>
      </c>
      <c r="AT190" s="21" t="s">
        <v>303</v>
      </c>
      <c r="AU190" s="21" t="s">
        <v>82</v>
      </c>
      <c r="AY190" s="21" t="s">
        <v>128</v>
      </c>
      <c r="BE190" s="222">
        <f>IF(N190="základní",J190,0)</f>
        <v>0</v>
      </c>
      <c r="BF190" s="222">
        <f>IF(N190="snížená",J190,0)</f>
        <v>0</v>
      </c>
      <c r="BG190" s="222">
        <f>IF(N190="zákl. přenesená",J190,0)</f>
        <v>0</v>
      </c>
      <c r="BH190" s="222">
        <f>IF(N190="sníž. přenesená",J190,0)</f>
        <v>0</v>
      </c>
      <c r="BI190" s="222">
        <f>IF(N190="nulová",J190,0)</f>
        <v>0</v>
      </c>
      <c r="BJ190" s="21" t="s">
        <v>75</v>
      </c>
      <c r="BK190" s="222">
        <f>ROUND(I190*H190,2)</f>
        <v>0</v>
      </c>
      <c r="BL190" s="21" t="s">
        <v>209</v>
      </c>
      <c r="BM190" s="21" t="s">
        <v>312</v>
      </c>
    </row>
    <row r="191" spans="2:47" s="1" customFormat="1" ht="13.5">
      <c r="B191" s="43"/>
      <c r="C191" s="71"/>
      <c r="D191" s="223" t="s">
        <v>138</v>
      </c>
      <c r="E191" s="71"/>
      <c r="F191" s="224" t="s">
        <v>311</v>
      </c>
      <c r="G191" s="71"/>
      <c r="H191" s="71"/>
      <c r="I191" s="182"/>
      <c r="J191" s="71"/>
      <c r="K191" s="71"/>
      <c r="L191" s="69"/>
      <c r="M191" s="225"/>
      <c r="N191" s="44"/>
      <c r="O191" s="44"/>
      <c r="P191" s="44"/>
      <c r="Q191" s="44"/>
      <c r="R191" s="44"/>
      <c r="S191" s="44"/>
      <c r="T191" s="92"/>
      <c r="AT191" s="21" t="s">
        <v>138</v>
      </c>
      <c r="AU191" s="21" t="s">
        <v>82</v>
      </c>
    </row>
    <row r="192" spans="2:51" s="11" customFormat="1" ht="13.5">
      <c r="B192" s="226"/>
      <c r="C192" s="227"/>
      <c r="D192" s="223" t="s">
        <v>140</v>
      </c>
      <c r="E192" s="228" t="s">
        <v>21</v>
      </c>
      <c r="F192" s="229" t="s">
        <v>301</v>
      </c>
      <c r="G192" s="227"/>
      <c r="H192" s="230">
        <v>8.013</v>
      </c>
      <c r="I192" s="231"/>
      <c r="J192" s="227"/>
      <c r="K192" s="227"/>
      <c r="L192" s="232"/>
      <c r="M192" s="233"/>
      <c r="N192" s="234"/>
      <c r="O192" s="234"/>
      <c r="P192" s="234"/>
      <c r="Q192" s="234"/>
      <c r="R192" s="234"/>
      <c r="S192" s="234"/>
      <c r="T192" s="235"/>
      <c r="AT192" s="236" t="s">
        <v>140</v>
      </c>
      <c r="AU192" s="236" t="s">
        <v>82</v>
      </c>
      <c r="AV192" s="11" t="s">
        <v>82</v>
      </c>
      <c r="AW192" s="11" t="s">
        <v>33</v>
      </c>
      <c r="AX192" s="11" t="s">
        <v>70</v>
      </c>
      <c r="AY192" s="236" t="s">
        <v>128</v>
      </c>
    </row>
    <row r="193" spans="2:51" s="11" customFormat="1" ht="13.5">
      <c r="B193" s="226"/>
      <c r="C193" s="227"/>
      <c r="D193" s="223" t="s">
        <v>140</v>
      </c>
      <c r="E193" s="227"/>
      <c r="F193" s="229" t="s">
        <v>313</v>
      </c>
      <c r="G193" s="227"/>
      <c r="H193" s="230">
        <v>9.215</v>
      </c>
      <c r="I193" s="231"/>
      <c r="J193" s="227"/>
      <c r="K193" s="227"/>
      <c r="L193" s="232"/>
      <c r="M193" s="233"/>
      <c r="N193" s="234"/>
      <c r="O193" s="234"/>
      <c r="P193" s="234"/>
      <c r="Q193" s="234"/>
      <c r="R193" s="234"/>
      <c r="S193" s="234"/>
      <c r="T193" s="235"/>
      <c r="AT193" s="236" t="s">
        <v>140</v>
      </c>
      <c r="AU193" s="236" t="s">
        <v>82</v>
      </c>
      <c r="AV193" s="11" t="s">
        <v>82</v>
      </c>
      <c r="AW193" s="11" t="s">
        <v>6</v>
      </c>
      <c r="AX193" s="11" t="s">
        <v>75</v>
      </c>
      <c r="AY193" s="236" t="s">
        <v>128</v>
      </c>
    </row>
    <row r="194" spans="2:65" s="1" customFormat="1" ht="16.5" customHeight="1">
      <c r="B194" s="43"/>
      <c r="C194" s="211" t="s">
        <v>314</v>
      </c>
      <c r="D194" s="211" t="s">
        <v>131</v>
      </c>
      <c r="E194" s="212" t="s">
        <v>315</v>
      </c>
      <c r="F194" s="213" t="s">
        <v>316</v>
      </c>
      <c r="G194" s="214" t="s">
        <v>317</v>
      </c>
      <c r="H194" s="248"/>
      <c r="I194" s="216"/>
      <c r="J194" s="217">
        <f>ROUND(I194*H194,2)</f>
        <v>0</v>
      </c>
      <c r="K194" s="213" t="s">
        <v>135</v>
      </c>
      <c r="L194" s="69"/>
      <c r="M194" s="218" t="s">
        <v>21</v>
      </c>
      <c r="N194" s="219" t="s">
        <v>41</v>
      </c>
      <c r="O194" s="44"/>
      <c r="P194" s="220">
        <f>O194*H194</f>
        <v>0</v>
      </c>
      <c r="Q194" s="220">
        <v>0</v>
      </c>
      <c r="R194" s="220">
        <f>Q194*H194</f>
        <v>0</v>
      </c>
      <c r="S194" s="220">
        <v>0</v>
      </c>
      <c r="T194" s="221">
        <f>S194*H194</f>
        <v>0</v>
      </c>
      <c r="AR194" s="21" t="s">
        <v>209</v>
      </c>
      <c r="AT194" s="21" t="s">
        <v>131</v>
      </c>
      <c r="AU194" s="21" t="s">
        <v>82</v>
      </c>
      <c r="AY194" s="21" t="s">
        <v>128</v>
      </c>
      <c r="BE194" s="222">
        <f>IF(N194="základní",J194,0)</f>
        <v>0</v>
      </c>
      <c r="BF194" s="222">
        <f>IF(N194="snížená",J194,0)</f>
        <v>0</v>
      </c>
      <c r="BG194" s="222">
        <f>IF(N194="zákl. přenesená",J194,0)</f>
        <v>0</v>
      </c>
      <c r="BH194" s="222">
        <f>IF(N194="sníž. přenesená",J194,0)</f>
        <v>0</v>
      </c>
      <c r="BI194" s="222">
        <f>IF(N194="nulová",J194,0)</f>
        <v>0</v>
      </c>
      <c r="BJ194" s="21" t="s">
        <v>75</v>
      </c>
      <c r="BK194" s="222">
        <f>ROUND(I194*H194,2)</f>
        <v>0</v>
      </c>
      <c r="BL194" s="21" t="s">
        <v>209</v>
      </c>
      <c r="BM194" s="21" t="s">
        <v>318</v>
      </c>
    </row>
    <row r="195" spans="2:47" s="1" customFormat="1" ht="13.5">
      <c r="B195" s="43"/>
      <c r="C195" s="71"/>
      <c r="D195" s="223" t="s">
        <v>138</v>
      </c>
      <c r="E195" s="71"/>
      <c r="F195" s="224" t="s">
        <v>319</v>
      </c>
      <c r="G195" s="71"/>
      <c r="H195" s="71"/>
      <c r="I195" s="182"/>
      <c r="J195" s="71"/>
      <c r="K195" s="71"/>
      <c r="L195" s="69"/>
      <c r="M195" s="225"/>
      <c r="N195" s="44"/>
      <c r="O195" s="44"/>
      <c r="P195" s="44"/>
      <c r="Q195" s="44"/>
      <c r="R195" s="44"/>
      <c r="S195" s="44"/>
      <c r="T195" s="92"/>
      <c r="AT195" s="21" t="s">
        <v>138</v>
      </c>
      <c r="AU195" s="21" t="s">
        <v>82</v>
      </c>
    </row>
    <row r="196" spans="2:47" s="1" customFormat="1" ht="13.5">
      <c r="B196" s="43"/>
      <c r="C196" s="71"/>
      <c r="D196" s="223" t="s">
        <v>171</v>
      </c>
      <c r="E196" s="71"/>
      <c r="F196" s="237" t="s">
        <v>320</v>
      </c>
      <c r="G196" s="71"/>
      <c r="H196" s="71"/>
      <c r="I196" s="182"/>
      <c r="J196" s="71"/>
      <c r="K196" s="71"/>
      <c r="L196" s="69"/>
      <c r="M196" s="225"/>
      <c r="N196" s="44"/>
      <c r="O196" s="44"/>
      <c r="P196" s="44"/>
      <c r="Q196" s="44"/>
      <c r="R196" s="44"/>
      <c r="S196" s="44"/>
      <c r="T196" s="92"/>
      <c r="AT196" s="21" t="s">
        <v>171</v>
      </c>
      <c r="AU196" s="21" t="s">
        <v>82</v>
      </c>
    </row>
    <row r="197" spans="2:63" s="10" customFormat="1" ht="29.85" customHeight="1">
      <c r="B197" s="195"/>
      <c r="C197" s="196"/>
      <c r="D197" s="197" t="s">
        <v>69</v>
      </c>
      <c r="E197" s="209" t="s">
        <v>321</v>
      </c>
      <c r="F197" s="209" t="s">
        <v>322</v>
      </c>
      <c r="G197" s="196"/>
      <c r="H197" s="196"/>
      <c r="I197" s="199"/>
      <c r="J197" s="210">
        <f>BK197</f>
        <v>0</v>
      </c>
      <c r="K197" s="196"/>
      <c r="L197" s="201"/>
      <c r="M197" s="202"/>
      <c r="N197" s="203"/>
      <c r="O197" s="203"/>
      <c r="P197" s="204">
        <f>SUM(P198:P236)</f>
        <v>0</v>
      </c>
      <c r="Q197" s="203"/>
      <c r="R197" s="204">
        <f>SUM(R198:R236)</f>
        <v>0.08792</v>
      </c>
      <c r="S197" s="203"/>
      <c r="T197" s="205">
        <f>SUM(T198:T236)</f>
        <v>0</v>
      </c>
      <c r="AR197" s="206" t="s">
        <v>82</v>
      </c>
      <c r="AT197" s="207" t="s">
        <v>69</v>
      </c>
      <c r="AU197" s="207" t="s">
        <v>75</v>
      </c>
      <c r="AY197" s="206" t="s">
        <v>128</v>
      </c>
      <c r="BK197" s="208">
        <f>SUM(BK198:BK236)</f>
        <v>0</v>
      </c>
    </row>
    <row r="198" spans="2:65" s="1" customFormat="1" ht="16.5" customHeight="1">
      <c r="B198" s="43"/>
      <c r="C198" s="211" t="s">
        <v>323</v>
      </c>
      <c r="D198" s="211" t="s">
        <v>131</v>
      </c>
      <c r="E198" s="212" t="s">
        <v>324</v>
      </c>
      <c r="F198" s="213" t="s">
        <v>325</v>
      </c>
      <c r="G198" s="214" t="s">
        <v>190</v>
      </c>
      <c r="H198" s="215">
        <v>56</v>
      </c>
      <c r="I198" s="216"/>
      <c r="J198" s="217">
        <f>ROUND(I198*H198,2)</f>
        <v>0</v>
      </c>
      <c r="K198" s="213" t="s">
        <v>135</v>
      </c>
      <c r="L198" s="69"/>
      <c r="M198" s="218" t="s">
        <v>21</v>
      </c>
      <c r="N198" s="219" t="s">
        <v>41</v>
      </c>
      <c r="O198" s="44"/>
      <c r="P198" s="220">
        <f>O198*H198</f>
        <v>0</v>
      </c>
      <c r="Q198" s="220">
        <v>0.00066</v>
      </c>
      <c r="R198" s="220">
        <f>Q198*H198</f>
        <v>0.03696</v>
      </c>
      <c r="S198" s="220">
        <v>0</v>
      </c>
      <c r="T198" s="221">
        <f>S198*H198</f>
        <v>0</v>
      </c>
      <c r="AR198" s="21" t="s">
        <v>209</v>
      </c>
      <c r="AT198" s="21" t="s">
        <v>131</v>
      </c>
      <c r="AU198" s="21" t="s">
        <v>82</v>
      </c>
      <c r="AY198" s="21" t="s">
        <v>128</v>
      </c>
      <c r="BE198" s="222">
        <f>IF(N198="základní",J198,0)</f>
        <v>0</v>
      </c>
      <c r="BF198" s="222">
        <f>IF(N198="snížená",J198,0)</f>
        <v>0</v>
      </c>
      <c r="BG198" s="222">
        <f>IF(N198="zákl. přenesená",J198,0)</f>
        <v>0</v>
      </c>
      <c r="BH198" s="222">
        <f>IF(N198="sníž. přenesená",J198,0)</f>
        <v>0</v>
      </c>
      <c r="BI198" s="222">
        <f>IF(N198="nulová",J198,0)</f>
        <v>0</v>
      </c>
      <c r="BJ198" s="21" t="s">
        <v>75</v>
      </c>
      <c r="BK198" s="222">
        <f>ROUND(I198*H198,2)</f>
        <v>0</v>
      </c>
      <c r="BL198" s="21" t="s">
        <v>209</v>
      </c>
      <c r="BM198" s="21" t="s">
        <v>326</v>
      </c>
    </row>
    <row r="199" spans="2:47" s="1" customFormat="1" ht="13.5">
      <c r="B199" s="43"/>
      <c r="C199" s="71"/>
      <c r="D199" s="223" t="s">
        <v>138</v>
      </c>
      <c r="E199" s="71"/>
      <c r="F199" s="224" t="s">
        <v>327</v>
      </c>
      <c r="G199" s="71"/>
      <c r="H199" s="71"/>
      <c r="I199" s="182"/>
      <c r="J199" s="71"/>
      <c r="K199" s="71"/>
      <c r="L199" s="69"/>
      <c r="M199" s="225"/>
      <c r="N199" s="44"/>
      <c r="O199" s="44"/>
      <c r="P199" s="44"/>
      <c r="Q199" s="44"/>
      <c r="R199" s="44"/>
      <c r="S199" s="44"/>
      <c r="T199" s="92"/>
      <c r="AT199" s="21" t="s">
        <v>138</v>
      </c>
      <c r="AU199" s="21" t="s">
        <v>82</v>
      </c>
    </row>
    <row r="200" spans="2:47" s="1" customFormat="1" ht="13.5">
      <c r="B200" s="43"/>
      <c r="C200" s="71"/>
      <c r="D200" s="223" t="s">
        <v>171</v>
      </c>
      <c r="E200" s="71"/>
      <c r="F200" s="237" t="s">
        <v>328</v>
      </c>
      <c r="G200" s="71"/>
      <c r="H200" s="71"/>
      <c r="I200" s="182"/>
      <c r="J200" s="71"/>
      <c r="K200" s="71"/>
      <c r="L200" s="69"/>
      <c r="M200" s="225"/>
      <c r="N200" s="44"/>
      <c r="O200" s="44"/>
      <c r="P200" s="44"/>
      <c r="Q200" s="44"/>
      <c r="R200" s="44"/>
      <c r="S200" s="44"/>
      <c r="T200" s="92"/>
      <c r="AT200" s="21" t="s">
        <v>171</v>
      </c>
      <c r="AU200" s="21" t="s">
        <v>82</v>
      </c>
    </row>
    <row r="201" spans="2:51" s="11" customFormat="1" ht="13.5">
      <c r="B201" s="226"/>
      <c r="C201" s="227"/>
      <c r="D201" s="223" t="s">
        <v>140</v>
      </c>
      <c r="E201" s="228" t="s">
        <v>21</v>
      </c>
      <c r="F201" s="229" t="s">
        <v>329</v>
      </c>
      <c r="G201" s="227"/>
      <c r="H201" s="230">
        <v>56</v>
      </c>
      <c r="I201" s="231"/>
      <c r="J201" s="227"/>
      <c r="K201" s="227"/>
      <c r="L201" s="232"/>
      <c r="M201" s="233"/>
      <c r="N201" s="234"/>
      <c r="O201" s="234"/>
      <c r="P201" s="234"/>
      <c r="Q201" s="234"/>
      <c r="R201" s="234"/>
      <c r="S201" s="234"/>
      <c r="T201" s="235"/>
      <c r="AT201" s="236" t="s">
        <v>140</v>
      </c>
      <c r="AU201" s="236" t="s">
        <v>82</v>
      </c>
      <c r="AV201" s="11" t="s">
        <v>82</v>
      </c>
      <c r="AW201" s="11" t="s">
        <v>33</v>
      </c>
      <c r="AX201" s="11" t="s">
        <v>70</v>
      </c>
      <c r="AY201" s="236" t="s">
        <v>128</v>
      </c>
    </row>
    <row r="202" spans="2:65" s="1" customFormat="1" ht="16.5" customHeight="1">
      <c r="B202" s="43"/>
      <c r="C202" s="238" t="s">
        <v>330</v>
      </c>
      <c r="D202" s="238" t="s">
        <v>303</v>
      </c>
      <c r="E202" s="239" t="s">
        <v>331</v>
      </c>
      <c r="F202" s="240" t="s">
        <v>332</v>
      </c>
      <c r="G202" s="241" t="s">
        <v>333</v>
      </c>
      <c r="H202" s="242">
        <v>56</v>
      </c>
      <c r="I202" s="243"/>
      <c r="J202" s="244">
        <f>ROUND(I202*H202,2)</f>
        <v>0</v>
      </c>
      <c r="K202" s="240" t="s">
        <v>21</v>
      </c>
      <c r="L202" s="245"/>
      <c r="M202" s="246" t="s">
        <v>21</v>
      </c>
      <c r="N202" s="247" t="s">
        <v>41</v>
      </c>
      <c r="O202" s="44"/>
      <c r="P202" s="220">
        <f>O202*H202</f>
        <v>0</v>
      </c>
      <c r="Q202" s="220">
        <v>2E-05</v>
      </c>
      <c r="R202" s="220">
        <f>Q202*H202</f>
        <v>0.0011200000000000001</v>
      </c>
      <c r="S202" s="220">
        <v>0</v>
      </c>
      <c r="T202" s="221">
        <f>S202*H202</f>
        <v>0</v>
      </c>
      <c r="AR202" s="21" t="s">
        <v>306</v>
      </c>
      <c r="AT202" s="21" t="s">
        <v>303</v>
      </c>
      <c r="AU202" s="21" t="s">
        <v>82</v>
      </c>
      <c r="AY202" s="21" t="s">
        <v>128</v>
      </c>
      <c r="BE202" s="222">
        <f>IF(N202="základní",J202,0)</f>
        <v>0</v>
      </c>
      <c r="BF202" s="222">
        <f>IF(N202="snížená",J202,0)</f>
        <v>0</v>
      </c>
      <c r="BG202" s="222">
        <f>IF(N202="zákl. přenesená",J202,0)</f>
        <v>0</v>
      </c>
      <c r="BH202" s="222">
        <f>IF(N202="sníž. přenesená",J202,0)</f>
        <v>0</v>
      </c>
      <c r="BI202" s="222">
        <f>IF(N202="nulová",J202,0)</f>
        <v>0</v>
      </c>
      <c r="BJ202" s="21" t="s">
        <v>75</v>
      </c>
      <c r="BK202" s="222">
        <f>ROUND(I202*H202,2)</f>
        <v>0</v>
      </c>
      <c r="BL202" s="21" t="s">
        <v>209</v>
      </c>
      <c r="BM202" s="21" t="s">
        <v>334</v>
      </c>
    </row>
    <row r="203" spans="2:47" s="1" customFormat="1" ht="13.5">
      <c r="B203" s="43"/>
      <c r="C203" s="71"/>
      <c r="D203" s="223" t="s">
        <v>138</v>
      </c>
      <c r="E203" s="71"/>
      <c r="F203" s="224" t="s">
        <v>332</v>
      </c>
      <c r="G203" s="71"/>
      <c r="H203" s="71"/>
      <c r="I203" s="182"/>
      <c r="J203" s="71"/>
      <c r="K203" s="71"/>
      <c r="L203" s="69"/>
      <c r="M203" s="225"/>
      <c r="N203" s="44"/>
      <c r="O203" s="44"/>
      <c r="P203" s="44"/>
      <c r="Q203" s="44"/>
      <c r="R203" s="44"/>
      <c r="S203" s="44"/>
      <c r="T203" s="92"/>
      <c r="AT203" s="21" t="s">
        <v>138</v>
      </c>
      <c r="AU203" s="21" t="s">
        <v>82</v>
      </c>
    </row>
    <row r="204" spans="2:51" s="11" customFormat="1" ht="13.5">
      <c r="B204" s="226"/>
      <c r="C204" s="227"/>
      <c r="D204" s="223" t="s">
        <v>140</v>
      </c>
      <c r="E204" s="228" t="s">
        <v>21</v>
      </c>
      <c r="F204" s="229" t="s">
        <v>335</v>
      </c>
      <c r="G204" s="227"/>
      <c r="H204" s="230">
        <v>56</v>
      </c>
      <c r="I204" s="231"/>
      <c r="J204" s="227"/>
      <c r="K204" s="227"/>
      <c r="L204" s="232"/>
      <c r="M204" s="233"/>
      <c r="N204" s="234"/>
      <c r="O204" s="234"/>
      <c r="P204" s="234"/>
      <c r="Q204" s="234"/>
      <c r="R204" s="234"/>
      <c r="S204" s="234"/>
      <c r="T204" s="235"/>
      <c r="AT204" s="236" t="s">
        <v>140</v>
      </c>
      <c r="AU204" s="236" t="s">
        <v>82</v>
      </c>
      <c r="AV204" s="11" t="s">
        <v>82</v>
      </c>
      <c r="AW204" s="11" t="s">
        <v>33</v>
      </c>
      <c r="AX204" s="11" t="s">
        <v>70</v>
      </c>
      <c r="AY204" s="236" t="s">
        <v>128</v>
      </c>
    </row>
    <row r="205" spans="2:65" s="1" customFormat="1" ht="16.5" customHeight="1">
      <c r="B205" s="43"/>
      <c r="C205" s="238" t="s">
        <v>336</v>
      </c>
      <c r="D205" s="238" t="s">
        <v>303</v>
      </c>
      <c r="E205" s="239" t="s">
        <v>337</v>
      </c>
      <c r="F205" s="240" t="s">
        <v>338</v>
      </c>
      <c r="G205" s="241" t="s">
        <v>333</v>
      </c>
      <c r="H205" s="242">
        <v>28</v>
      </c>
      <c r="I205" s="243"/>
      <c r="J205" s="244">
        <f>ROUND(I205*H205,2)</f>
        <v>0</v>
      </c>
      <c r="K205" s="240" t="s">
        <v>21</v>
      </c>
      <c r="L205" s="245"/>
      <c r="M205" s="246" t="s">
        <v>21</v>
      </c>
      <c r="N205" s="247" t="s">
        <v>41</v>
      </c>
      <c r="O205" s="44"/>
      <c r="P205" s="220">
        <f>O205*H205</f>
        <v>0</v>
      </c>
      <c r="Q205" s="220">
        <v>1E-05</v>
      </c>
      <c r="R205" s="220">
        <f>Q205*H205</f>
        <v>0.00028000000000000003</v>
      </c>
      <c r="S205" s="220">
        <v>0</v>
      </c>
      <c r="T205" s="221">
        <f>S205*H205</f>
        <v>0</v>
      </c>
      <c r="AR205" s="21" t="s">
        <v>306</v>
      </c>
      <c r="AT205" s="21" t="s">
        <v>303</v>
      </c>
      <c r="AU205" s="21" t="s">
        <v>82</v>
      </c>
      <c r="AY205" s="21" t="s">
        <v>128</v>
      </c>
      <c r="BE205" s="222">
        <f>IF(N205="základní",J205,0)</f>
        <v>0</v>
      </c>
      <c r="BF205" s="222">
        <f>IF(N205="snížená",J205,0)</f>
        <v>0</v>
      </c>
      <c r="BG205" s="222">
        <f>IF(N205="zákl. přenesená",J205,0)</f>
        <v>0</v>
      </c>
      <c r="BH205" s="222">
        <f>IF(N205="sníž. přenesená",J205,0)</f>
        <v>0</v>
      </c>
      <c r="BI205" s="222">
        <f>IF(N205="nulová",J205,0)</f>
        <v>0</v>
      </c>
      <c r="BJ205" s="21" t="s">
        <v>75</v>
      </c>
      <c r="BK205" s="222">
        <f>ROUND(I205*H205,2)</f>
        <v>0</v>
      </c>
      <c r="BL205" s="21" t="s">
        <v>209</v>
      </c>
      <c r="BM205" s="21" t="s">
        <v>339</v>
      </c>
    </row>
    <row r="206" spans="2:47" s="1" customFormat="1" ht="13.5">
      <c r="B206" s="43"/>
      <c r="C206" s="71"/>
      <c r="D206" s="223" t="s">
        <v>138</v>
      </c>
      <c r="E206" s="71"/>
      <c r="F206" s="224" t="s">
        <v>338</v>
      </c>
      <c r="G206" s="71"/>
      <c r="H206" s="71"/>
      <c r="I206" s="182"/>
      <c r="J206" s="71"/>
      <c r="K206" s="71"/>
      <c r="L206" s="69"/>
      <c r="M206" s="225"/>
      <c r="N206" s="44"/>
      <c r="O206" s="44"/>
      <c r="P206" s="44"/>
      <c r="Q206" s="44"/>
      <c r="R206" s="44"/>
      <c r="S206" s="44"/>
      <c r="T206" s="92"/>
      <c r="AT206" s="21" t="s">
        <v>138</v>
      </c>
      <c r="AU206" s="21" t="s">
        <v>82</v>
      </c>
    </row>
    <row r="207" spans="2:51" s="11" customFormat="1" ht="13.5">
      <c r="B207" s="226"/>
      <c r="C207" s="227"/>
      <c r="D207" s="223" t="s">
        <v>140</v>
      </c>
      <c r="E207" s="228" t="s">
        <v>21</v>
      </c>
      <c r="F207" s="229" t="s">
        <v>340</v>
      </c>
      <c r="G207" s="227"/>
      <c r="H207" s="230">
        <v>28</v>
      </c>
      <c r="I207" s="231"/>
      <c r="J207" s="227"/>
      <c r="K207" s="227"/>
      <c r="L207" s="232"/>
      <c r="M207" s="233"/>
      <c r="N207" s="234"/>
      <c r="O207" s="234"/>
      <c r="P207" s="234"/>
      <c r="Q207" s="234"/>
      <c r="R207" s="234"/>
      <c r="S207" s="234"/>
      <c r="T207" s="235"/>
      <c r="AT207" s="236" t="s">
        <v>140</v>
      </c>
      <c r="AU207" s="236" t="s">
        <v>82</v>
      </c>
      <c r="AV207" s="11" t="s">
        <v>82</v>
      </c>
      <c r="AW207" s="11" t="s">
        <v>33</v>
      </c>
      <c r="AX207" s="11" t="s">
        <v>70</v>
      </c>
      <c r="AY207" s="236" t="s">
        <v>128</v>
      </c>
    </row>
    <row r="208" spans="2:65" s="1" customFormat="1" ht="16.5" customHeight="1">
      <c r="B208" s="43"/>
      <c r="C208" s="238" t="s">
        <v>306</v>
      </c>
      <c r="D208" s="238" t="s">
        <v>303</v>
      </c>
      <c r="E208" s="239" t="s">
        <v>341</v>
      </c>
      <c r="F208" s="240" t="s">
        <v>342</v>
      </c>
      <c r="G208" s="241" t="s">
        <v>333</v>
      </c>
      <c r="H208" s="242">
        <v>28</v>
      </c>
      <c r="I208" s="243"/>
      <c r="J208" s="244">
        <f>ROUND(I208*H208,2)</f>
        <v>0</v>
      </c>
      <c r="K208" s="240" t="s">
        <v>21</v>
      </c>
      <c r="L208" s="245"/>
      <c r="M208" s="246" t="s">
        <v>21</v>
      </c>
      <c r="N208" s="247" t="s">
        <v>41</v>
      </c>
      <c r="O208" s="44"/>
      <c r="P208" s="220">
        <f>O208*H208</f>
        <v>0</v>
      </c>
      <c r="Q208" s="220">
        <v>2E-05</v>
      </c>
      <c r="R208" s="220">
        <f>Q208*H208</f>
        <v>0.0005600000000000001</v>
      </c>
      <c r="S208" s="220">
        <v>0</v>
      </c>
      <c r="T208" s="221">
        <f>S208*H208</f>
        <v>0</v>
      </c>
      <c r="AR208" s="21" t="s">
        <v>306</v>
      </c>
      <c r="AT208" s="21" t="s">
        <v>303</v>
      </c>
      <c r="AU208" s="21" t="s">
        <v>82</v>
      </c>
      <c r="AY208" s="21" t="s">
        <v>128</v>
      </c>
      <c r="BE208" s="222">
        <f>IF(N208="základní",J208,0)</f>
        <v>0</v>
      </c>
      <c r="BF208" s="222">
        <f>IF(N208="snížená",J208,0)</f>
        <v>0</v>
      </c>
      <c r="BG208" s="222">
        <f>IF(N208="zákl. přenesená",J208,0)</f>
        <v>0</v>
      </c>
      <c r="BH208" s="222">
        <f>IF(N208="sníž. přenesená",J208,0)</f>
        <v>0</v>
      </c>
      <c r="BI208" s="222">
        <f>IF(N208="nulová",J208,0)</f>
        <v>0</v>
      </c>
      <c r="BJ208" s="21" t="s">
        <v>75</v>
      </c>
      <c r="BK208" s="222">
        <f>ROUND(I208*H208,2)</f>
        <v>0</v>
      </c>
      <c r="BL208" s="21" t="s">
        <v>209</v>
      </c>
      <c r="BM208" s="21" t="s">
        <v>343</v>
      </c>
    </row>
    <row r="209" spans="2:47" s="1" customFormat="1" ht="13.5">
      <c r="B209" s="43"/>
      <c r="C209" s="71"/>
      <c r="D209" s="223" t="s">
        <v>138</v>
      </c>
      <c r="E209" s="71"/>
      <c r="F209" s="224" t="s">
        <v>342</v>
      </c>
      <c r="G209" s="71"/>
      <c r="H209" s="71"/>
      <c r="I209" s="182"/>
      <c r="J209" s="71"/>
      <c r="K209" s="71"/>
      <c r="L209" s="69"/>
      <c r="M209" s="225"/>
      <c r="N209" s="44"/>
      <c r="O209" s="44"/>
      <c r="P209" s="44"/>
      <c r="Q209" s="44"/>
      <c r="R209" s="44"/>
      <c r="S209" s="44"/>
      <c r="T209" s="92"/>
      <c r="AT209" s="21" t="s">
        <v>138</v>
      </c>
      <c r="AU209" s="21" t="s">
        <v>82</v>
      </c>
    </row>
    <row r="210" spans="2:51" s="11" customFormat="1" ht="13.5">
      <c r="B210" s="226"/>
      <c r="C210" s="227"/>
      <c r="D210" s="223" t="s">
        <v>140</v>
      </c>
      <c r="E210" s="228" t="s">
        <v>21</v>
      </c>
      <c r="F210" s="229" t="s">
        <v>340</v>
      </c>
      <c r="G210" s="227"/>
      <c r="H210" s="230">
        <v>28</v>
      </c>
      <c r="I210" s="231"/>
      <c r="J210" s="227"/>
      <c r="K210" s="227"/>
      <c r="L210" s="232"/>
      <c r="M210" s="233"/>
      <c r="N210" s="234"/>
      <c r="O210" s="234"/>
      <c r="P210" s="234"/>
      <c r="Q210" s="234"/>
      <c r="R210" s="234"/>
      <c r="S210" s="234"/>
      <c r="T210" s="235"/>
      <c r="AT210" s="236" t="s">
        <v>140</v>
      </c>
      <c r="AU210" s="236" t="s">
        <v>82</v>
      </c>
      <c r="AV210" s="11" t="s">
        <v>82</v>
      </c>
      <c r="AW210" s="11" t="s">
        <v>33</v>
      </c>
      <c r="AX210" s="11" t="s">
        <v>70</v>
      </c>
      <c r="AY210" s="236" t="s">
        <v>128</v>
      </c>
    </row>
    <row r="211" spans="2:65" s="1" customFormat="1" ht="16.5" customHeight="1">
      <c r="B211" s="43"/>
      <c r="C211" s="211" t="s">
        <v>344</v>
      </c>
      <c r="D211" s="211" t="s">
        <v>131</v>
      </c>
      <c r="E211" s="212" t="s">
        <v>345</v>
      </c>
      <c r="F211" s="213" t="s">
        <v>346</v>
      </c>
      <c r="G211" s="214" t="s">
        <v>190</v>
      </c>
      <c r="H211" s="215">
        <v>28</v>
      </c>
      <c r="I211" s="216"/>
      <c r="J211" s="217">
        <f>ROUND(I211*H211,2)</f>
        <v>0</v>
      </c>
      <c r="K211" s="213" t="s">
        <v>135</v>
      </c>
      <c r="L211" s="69"/>
      <c r="M211" s="218" t="s">
        <v>21</v>
      </c>
      <c r="N211" s="219" t="s">
        <v>41</v>
      </c>
      <c r="O211" s="44"/>
      <c r="P211" s="220">
        <f>O211*H211</f>
        <v>0</v>
      </c>
      <c r="Q211" s="220">
        <v>0.00091</v>
      </c>
      <c r="R211" s="220">
        <f>Q211*H211</f>
        <v>0.02548</v>
      </c>
      <c r="S211" s="220">
        <v>0</v>
      </c>
      <c r="T211" s="221">
        <f>S211*H211</f>
        <v>0</v>
      </c>
      <c r="AR211" s="21" t="s">
        <v>209</v>
      </c>
      <c r="AT211" s="21" t="s">
        <v>131</v>
      </c>
      <c r="AU211" s="21" t="s">
        <v>82</v>
      </c>
      <c r="AY211" s="21" t="s">
        <v>128</v>
      </c>
      <c r="BE211" s="222">
        <f>IF(N211="základní",J211,0)</f>
        <v>0</v>
      </c>
      <c r="BF211" s="222">
        <f>IF(N211="snížená",J211,0)</f>
        <v>0</v>
      </c>
      <c r="BG211" s="222">
        <f>IF(N211="zákl. přenesená",J211,0)</f>
        <v>0</v>
      </c>
      <c r="BH211" s="222">
        <f>IF(N211="sníž. přenesená",J211,0)</f>
        <v>0</v>
      </c>
      <c r="BI211" s="222">
        <f>IF(N211="nulová",J211,0)</f>
        <v>0</v>
      </c>
      <c r="BJ211" s="21" t="s">
        <v>75</v>
      </c>
      <c r="BK211" s="222">
        <f>ROUND(I211*H211,2)</f>
        <v>0</v>
      </c>
      <c r="BL211" s="21" t="s">
        <v>209</v>
      </c>
      <c r="BM211" s="21" t="s">
        <v>347</v>
      </c>
    </row>
    <row r="212" spans="2:47" s="1" customFormat="1" ht="13.5">
      <c r="B212" s="43"/>
      <c r="C212" s="71"/>
      <c r="D212" s="223" t="s">
        <v>138</v>
      </c>
      <c r="E212" s="71"/>
      <c r="F212" s="224" t="s">
        <v>348</v>
      </c>
      <c r="G212" s="71"/>
      <c r="H212" s="71"/>
      <c r="I212" s="182"/>
      <c r="J212" s="71"/>
      <c r="K212" s="71"/>
      <c r="L212" s="69"/>
      <c r="M212" s="225"/>
      <c r="N212" s="44"/>
      <c r="O212" s="44"/>
      <c r="P212" s="44"/>
      <c r="Q212" s="44"/>
      <c r="R212" s="44"/>
      <c r="S212" s="44"/>
      <c r="T212" s="92"/>
      <c r="AT212" s="21" t="s">
        <v>138</v>
      </c>
      <c r="AU212" s="21" t="s">
        <v>82</v>
      </c>
    </row>
    <row r="213" spans="2:47" s="1" customFormat="1" ht="13.5">
      <c r="B213" s="43"/>
      <c r="C213" s="71"/>
      <c r="D213" s="223" t="s">
        <v>171</v>
      </c>
      <c r="E213" s="71"/>
      <c r="F213" s="237" t="s">
        <v>328</v>
      </c>
      <c r="G213" s="71"/>
      <c r="H213" s="71"/>
      <c r="I213" s="182"/>
      <c r="J213" s="71"/>
      <c r="K213" s="71"/>
      <c r="L213" s="69"/>
      <c r="M213" s="225"/>
      <c r="N213" s="44"/>
      <c r="O213" s="44"/>
      <c r="P213" s="44"/>
      <c r="Q213" s="44"/>
      <c r="R213" s="44"/>
      <c r="S213" s="44"/>
      <c r="T213" s="92"/>
      <c r="AT213" s="21" t="s">
        <v>171</v>
      </c>
      <c r="AU213" s="21" t="s">
        <v>82</v>
      </c>
    </row>
    <row r="214" spans="2:51" s="11" customFormat="1" ht="13.5">
      <c r="B214" s="226"/>
      <c r="C214" s="227"/>
      <c r="D214" s="223" t="s">
        <v>140</v>
      </c>
      <c r="E214" s="228" t="s">
        <v>21</v>
      </c>
      <c r="F214" s="229" t="s">
        <v>349</v>
      </c>
      <c r="G214" s="227"/>
      <c r="H214" s="230">
        <v>28</v>
      </c>
      <c r="I214" s="231"/>
      <c r="J214" s="227"/>
      <c r="K214" s="227"/>
      <c r="L214" s="232"/>
      <c r="M214" s="233"/>
      <c r="N214" s="234"/>
      <c r="O214" s="234"/>
      <c r="P214" s="234"/>
      <c r="Q214" s="234"/>
      <c r="R214" s="234"/>
      <c r="S214" s="234"/>
      <c r="T214" s="235"/>
      <c r="AT214" s="236" t="s">
        <v>140</v>
      </c>
      <c r="AU214" s="236" t="s">
        <v>82</v>
      </c>
      <c r="AV214" s="11" t="s">
        <v>82</v>
      </c>
      <c r="AW214" s="11" t="s">
        <v>33</v>
      </c>
      <c r="AX214" s="11" t="s">
        <v>70</v>
      </c>
      <c r="AY214" s="236" t="s">
        <v>128</v>
      </c>
    </row>
    <row r="215" spans="2:65" s="1" customFormat="1" ht="16.5" customHeight="1">
      <c r="B215" s="43"/>
      <c r="C215" s="238" t="s">
        <v>350</v>
      </c>
      <c r="D215" s="238" t="s">
        <v>303</v>
      </c>
      <c r="E215" s="239" t="s">
        <v>351</v>
      </c>
      <c r="F215" s="240" t="s">
        <v>352</v>
      </c>
      <c r="G215" s="241" t="s">
        <v>333</v>
      </c>
      <c r="H215" s="242">
        <v>28</v>
      </c>
      <c r="I215" s="243"/>
      <c r="J215" s="244">
        <f>ROUND(I215*H215,2)</f>
        <v>0</v>
      </c>
      <c r="K215" s="240" t="s">
        <v>21</v>
      </c>
      <c r="L215" s="245"/>
      <c r="M215" s="246" t="s">
        <v>21</v>
      </c>
      <c r="N215" s="247" t="s">
        <v>41</v>
      </c>
      <c r="O215" s="44"/>
      <c r="P215" s="220">
        <f>O215*H215</f>
        <v>0</v>
      </c>
      <c r="Q215" s="220">
        <v>3E-05</v>
      </c>
      <c r="R215" s="220">
        <f>Q215*H215</f>
        <v>0.00084</v>
      </c>
      <c r="S215" s="220">
        <v>0</v>
      </c>
      <c r="T215" s="221">
        <f>S215*H215</f>
        <v>0</v>
      </c>
      <c r="AR215" s="21" t="s">
        <v>306</v>
      </c>
      <c r="AT215" s="21" t="s">
        <v>303</v>
      </c>
      <c r="AU215" s="21" t="s">
        <v>82</v>
      </c>
      <c r="AY215" s="21" t="s">
        <v>128</v>
      </c>
      <c r="BE215" s="222">
        <f>IF(N215="základní",J215,0)</f>
        <v>0</v>
      </c>
      <c r="BF215" s="222">
        <f>IF(N215="snížená",J215,0)</f>
        <v>0</v>
      </c>
      <c r="BG215" s="222">
        <f>IF(N215="zákl. přenesená",J215,0)</f>
        <v>0</v>
      </c>
      <c r="BH215" s="222">
        <f>IF(N215="sníž. přenesená",J215,0)</f>
        <v>0</v>
      </c>
      <c r="BI215" s="222">
        <f>IF(N215="nulová",J215,0)</f>
        <v>0</v>
      </c>
      <c r="BJ215" s="21" t="s">
        <v>75</v>
      </c>
      <c r="BK215" s="222">
        <f>ROUND(I215*H215,2)</f>
        <v>0</v>
      </c>
      <c r="BL215" s="21" t="s">
        <v>209</v>
      </c>
      <c r="BM215" s="21" t="s">
        <v>353</v>
      </c>
    </row>
    <row r="216" spans="2:47" s="1" customFormat="1" ht="13.5">
      <c r="B216" s="43"/>
      <c r="C216" s="71"/>
      <c r="D216" s="223" t="s">
        <v>138</v>
      </c>
      <c r="E216" s="71"/>
      <c r="F216" s="224" t="s">
        <v>352</v>
      </c>
      <c r="G216" s="71"/>
      <c r="H216" s="71"/>
      <c r="I216" s="182"/>
      <c r="J216" s="71"/>
      <c r="K216" s="71"/>
      <c r="L216" s="69"/>
      <c r="M216" s="225"/>
      <c r="N216" s="44"/>
      <c r="O216" s="44"/>
      <c r="P216" s="44"/>
      <c r="Q216" s="44"/>
      <c r="R216" s="44"/>
      <c r="S216" s="44"/>
      <c r="T216" s="92"/>
      <c r="AT216" s="21" t="s">
        <v>138</v>
      </c>
      <c r="AU216" s="21" t="s">
        <v>82</v>
      </c>
    </row>
    <row r="217" spans="2:51" s="11" customFormat="1" ht="13.5">
      <c r="B217" s="226"/>
      <c r="C217" s="227"/>
      <c r="D217" s="223" t="s">
        <v>140</v>
      </c>
      <c r="E217" s="228" t="s">
        <v>21</v>
      </c>
      <c r="F217" s="229" t="s">
        <v>340</v>
      </c>
      <c r="G217" s="227"/>
      <c r="H217" s="230">
        <v>28</v>
      </c>
      <c r="I217" s="231"/>
      <c r="J217" s="227"/>
      <c r="K217" s="227"/>
      <c r="L217" s="232"/>
      <c r="M217" s="233"/>
      <c r="N217" s="234"/>
      <c r="O217" s="234"/>
      <c r="P217" s="234"/>
      <c r="Q217" s="234"/>
      <c r="R217" s="234"/>
      <c r="S217" s="234"/>
      <c r="T217" s="235"/>
      <c r="AT217" s="236" t="s">
        <v>140</v>
      </c>
      <c r="AU217" s="236" t="s">
        <v>82</v>
      </c>
      <c r="AV217" s="11" t="s">
        <v>82</v>
      </c>
      <c r="AW217" s="11" t="s">
        <v>33</v>
      </c>
      <c r="AX217" s="11" t="s">
        <v>70</v>
      </c>
      <c r="AY217" s="236" t="s">
        <v>128</v>
      </c>
    </row>
    <row r="218" spans="2:65" s="1" customFormat="1" ht="16.5" customHeight="1">
      <c r="B218" s="43"/>
      <c r="C218" s="238" t="s">
        <v>354</v>
      </c>
      <c r="D218" s="238" t="s">
        <v>303</v>
      </c>
      <c r="E218" s="239" t="s">
        <v>355</v>
      </c>
      <c r="F218" s="240" t="s">
        <v>356</v>
      </c>
      <c r="G218" s="241" t="s">
        <v>333</v>
      </c>
      <c r="H218" s="242">
        <v>28</v>
      </c>
      <c r="I218" s="243"/>
      <c r="J218" s="244">
        <f>ROUND(I218*H218,2)</f>
        <v>0</v>
      </c>
      <c r="K218" s="240" t="s">
        <v>21</v>
      </c>
      <c r="L218" s="245"/>
      <c r="M218" s="246" t="s">
        <v>21</v>
      </c>
      <c r="N218" s="247" t="s">
        <v>41</v>
      </c>
      <c r="O218" s="44"/>
      <c r="P218" s="220">
        <f>O218*H218</f>
        <v>0</v>
      </c>
      <c r="Q218" s="220">
        <v>2E-05</v>
      </c>
      <c r="R218" s="220">
        <f>Q218*H218</f>
        <v>0.0005600000000000001</v>
      </c>
      <c r="S218" s="220">
        <v>0</v>
      </c>
      <c r="T218" s="221">
        <f>S218*H218</f>
        <v>0</v>
      </c>
      <c r="AR218" s="21" t="s">
        <v>306</v>
      </c>
      <c r="AT218" s="21" t="s">
        <v>303</v>
      </c>
      <c r="AU218" s="21" t="s">
        <v>82</v>
      </c>
      <c r="AY218" s="21" t="s">
        <v>128</v>
      </c>
      <c r="BE218" s="222">
        <f>IF(N218="základní",J218,0)</f>
        <v>0</v>
      </c>
      <c r="BF218" s="222">
        <f>IF(N218="snížená",J218,0)</f>
        <v>0</v>
      </c>
      <c r="BG218" s="222">
        <f>IF(N218="zákl. přenesená",J218,0)</f>
        <v>0</v>
      </c>
      <c r="BH218" s="222">
        <f>IF(N218="sníž. přenesená",J218,0)</f>
        <v>0</v>
      </c>
      <c r="BI218" s="222">
        <f>IF(N218="nulová",J218,0)</f>
        <v>0</v>
      </c>
      <c r="BJ218" s="21" t="s">
        <v>75</v>
      </c>
      <c r="BK218" s="222">
        <f>ROUND(I218*H218,2)</f>
        <v>0</v>
      </c>
      <c r="BL218" s="21" t="s">
        <v>209</v>
      </c>
      <c r="BM218" s="21" t="s">
        <v>357</v>
      </c>
    </row>
    <row r="219" spans="2:47" s="1" customFormat="1" ht="13.5">
      <c r="B219" s="43"/>
      <c r="C219" s="71"/>
      <c r="D219" s="223" t="s">
        <v>138</v>
      </c>
      <c r="E219" s="71"/>
      <c r="F219" s="224" t="s">
        <v>356</v>
      </c>
      <c r="G219" s="71"/>
      <c r="H219" s="71"/>
      <c r="I219" s="182"/>
      <c r="J219" s="71"/>
      <c r="K219" s="71"/>
      <c r="L219" s="69"/>
      <c r="M219" s="225"/>
      <c r="N219" s="44"/>
      <c r="O219" s="44"/>
      <c r="P219" s="44"/>
      <c r="Q219" s="44"/>
      <c r="R219" s="44"/>
      <c r="S219" s="44"/>
      <c r="T219" s="92"/>
      <c r="AT219" s="21" t="s">
        <v>138</v>
      </c>
      <c r="AU219" s="21" t="s">
        <v>82</v>
      </c>
    </row>
    <row r="220" spans="2:51" s="11" customFormat="1" ht="13.5">
      <c r="B220" s="226"/>
      <c r="C220" s="227"/>
      <c r="D220" s="223" t="s">
        <v>140</v>
      </c>
      <c r="E220" s="228" t="s">
        <v>21</v>
      </c>
      <c r="F220" s="229" t="s">
        <v>340</v>
      </c>
      <c r="G220" s="227"/>
      <c r="H220" s="230">
        <v>28</v>
      </c>
      <c r="I220" s="231"/>
      <c r="J220" s="227"/>
      <c r="K220" s="227"/>
      <c r="L220" s="232"/>
      <c r="M220" s="233"/>
      <c r="N220" s="234"/>
      <c r="O220" s="234"/>
      <c r="P220" s="234"/>
      <c r="Q220" s="234"/>
      <c r="R220" s="234"/>
      <c r="S220" s="234"/>
      <c r="T220" s="235"/>
      <c r="AT220" s="236" t="s">
        <v>140</v>
      </c>
      <c r="AU220" s="236" t="s">
        <v>82</v>
      </c>
      <c r="AV220" s="11" t="s">
        <v>82</v>
      </c>
      <c r="AW220" s="11" t="s">
        <v>33</v>
      </c>
      <c r="AX220" s="11" t="s">
        <v>70</v>
      </c>
      <c r="AY220" s="236" t="s">
        <v>128</v>
      </c>
    </row>
    <row r="221" spans="2:65" s="1" customFormat="1" ht="16.5" customHeight="1">
      <c r="B221" s="43"/>
      <c r="C221" s="238" t="s">
        <v>358</v>
      </c>
      <c r="D221" s="238" t="s">
        <v>303</v>
      </c>
      <c r="E221" s="239" t="s">
        <v>359</v>
      </c>
      <c r="F221" s="240" t="s">
        <v>360</v>
      </c>
      <c r="G221" s="241" t="s">
        <v>333</v>
      </c>
      <c r="H221" s="242">
        <v>28</v>
      </c>
      <c r="I221" s="243"/>
      <c r="J221" s="244">
        <f>ROUND(I221*H221,2)</f>
        <v>0</v>
      </c>
      <c r="K221" s="240" t="s">
        <v>21</v>
      </c>
      <c r="L221" s="245"/>
      <c r="M221" s="246" t="s">
        <v>21</v>
      </c>
      <c r="N221" s="247" t="s">
        <v>41</v>
      </c>
      <c r="O221" s="44"/>
      <c r="P221" s="220">
        <f>O221*H221</f>
        <v>0</v>
      </c>
      <c r="Q221" s="220">
        <v>3E-05</v>
      </c>
      <c r="R221" s="220">
        <f>Q221*H221</f>
        <v>0.00084</v>
      </c>
      <c r="S221" s="220">
        <v>0</v>
      </c>
      <c r="T221" s="221">
        <f>S221*H221</f>
        <v>0</v>
      </c>
      <c r="AR221" s="21" t="s">
        <v>306</v>
      </c>
      <c r="AT221" s="21" t="s">
        <v>303</v>
      </c>
      <c r="AU221" s="21" t="s">
        <v>82</v>
      </c>
      <c r="AY221" s="21" t="s">
        <v>128</v>
      </c>
      <c r="BE221" s="222">
        <f>IF(N221="základní",J221,0)</f>
        <v>0</v>
      </c>
      <c r="BF221" s="222">
        <f>IF(N221="snížená",J221,0)</f>
        <v>0</v>
      </c>
      <c r="BG221" s="222">
        <f>IF(N221="zákl. přenesená",J221,0)</f>
        <v>0</v>
      </c>
      <c r="BH221" s="222">
        <f>IF(N221="sníž. přenesená",J221,0)</f>
        <v>0</v>
      </c>
      <c r="BI221" s="222">
        <f>IF(N221="nulová",J221,0)</f>
        <v>0</v>
      </c>
      <c r="BJ221" s="21" t="s">
        <v>75</v>
      </c>
      <c r="BK221" s="222">
        <f>ROUND(I221*H221,2)</f>
        <v>0</v>
      </c>
      <c r="BL221" s="21" t="s">
        <v>209</v>
      </c>
      <c r="BM221" s="21" t="s">
        <v>361</v>
      </c>
    </row>
    <row r="222" spans="2:47" s="1" customFormat="1" ht="13.5">
      <c r="B222" s="43"/>
      <c r="C222" s="71"/>
      <c r="D222" s="223" t="s">
        <v>138</v>
      </c>
      <c r="E222" s="71"/>
      <c r="F222" s="224" t="s">
        <v>360</v>
      </c>
      <c r="G222" s="71"/>
      <c r="H222" s="71"/>
      <c r="I222" s="182"/>
      <c r="J222" s="71"/>
      <c r="K222" s="71"/>
      <c r="L222" s="69"/>
      <c r="M222" s="225"/>
      <c r="N222" s="44"/>
      <c r="O222" s="44"/>
      <c r="P222" s="44"/>
      <c r="Q222" s="44"/>
      <c r="R222" s="44"/>
      <c r="S222" s="44"/>
      <c r="T222" s="92"/>
      <c r="AT222" s="21" t="s">
        <v>138</v>
      </c>
      <c r="AU222" s="21" t="s">
        <v>82</v>
      </c>
    </row>
    <row r="223" spans="2:51" s="11" customFormat="1" ht="13.5">
      <c r="B223" s="226"/>
      <c r="C223" s="227"/>
      <c r="D223" s="223" t="s">
        <v>140</v>
      </c>
      <c r="E223" s="228" t="s">
        <v>21</v>
      </c>
      <c r="F223" s="229" t="s">
        <v>340</v>
      </c>
      <c r="G223" s="227"/>
      <c r="H223" s="230">
        <v>28</v>
      </c>
      <c r="I223" s="231"/>
      <c r="J223" s="227"/>
      <c r="K223" s="227"/>
      <c r="L223" s="232"/>
      <c r="M223" s="233"/>
      <c r="N223" s="234"/>
      <c r="O223" s="234"/>
      <c r="P223" s="234"/>
      <c r="Q223" s="234"/>
      <c r="R223" s="234"/>
      <c r="S223" s="234"/>
      <c r="T223" s="235"/>
      <c r="AT223" s="236" t="s">
        <v>140</v>
      </c>
      <c r="AU223" s="236" t="s">
        <v>82</v>
      </c>
      <c r="AV223" s="11" t="s">
        <v>82</v>
      </c>
      <c r="AW223" s="11" t="s">
        <v>33</v>
      </c>
      <c r="AX223" s="11" t="s">
        <v>70</v>
      </c>
      <c r="AY223" s="236" t="s">
        <v>128</v>
      </c>
    </row>
    <row r="224" spans="2:65" s="1" customFormat="1" ht="25.5" customHeight="1">
      <c r="B224" s="43"/>
      <c r="C224" s="211" t="s">
        <v>362</v>
      </c>
      <c r="D224" s="211" t="s">
        <v>131</v>
      </c>
      <c r="E224" s="212" t="s">
        <v>363</v>
      </c>
      <c r="F224" s="213" t="s">
        <v>364</v>
      </c>
      <c r="G224" s="214" t="s">
        <v>190</v>
      </c>
      <c r="H224" s="215">
        <v>56</v>
      </c>
      <c r="I224" s="216"/>
      <c r="J224" s="217">
        <f>ROUND(I224*H224,2)</f>
        <v>0</v>
      </c>
      <c r="K224" s="213" t="s">
        <v>135</v>
      </c>
      <c r="L224" s="69"/>
      <c r="M224" s="218" t="s">
        <v>21</v>
      </c>
      <c r="N224" s="219" t="s">
        <v>41</v>
      </c>
      <c r="O224" s="44"/>
      <c r="P224" s="220">
        <f>O224*H224</f>
        <v>0</v>
      </c>
      <c r="Q224" s="220">
        <v>0.0002</v>
      </c>
      <c r="R224" s="220">
        <f>Q224*H224</f>
        <v>0.0112</v>
      </c>
      <c r="S224" s="220">
        <v>0</v>
      </c>
      <c r="T224" s="221">
        <f>S224*H224</f>
        <v>0</v>
      </c>
      <c r="AR224" s="21" t="s">
        <v>209</v>
      </c>
      <c r="AT224" s="21" t="s">
        <v>131</v>
      </c>
      <c r="AU224" s="21" t="s">
        <v>82</v>
      </c>
      <c r="AY224" s="21" t="s">
        <v>128</v>
      </c>
      <c r="BE224" s="222">
        <f>IF(N224="základní",J224,0)</f>
        <v>0</v>
      </c>
      <c r="BF224" s="222">
        <f>IF(N224="snížená",J224,0)</f>
        <v>0</v>
      </c>
      <c r="BG224" s="222">
        <f>IF(N224="zákl. přenesená",J224,0)</f>
        <v>0</v>
      </c>
      <c r="BH224" s="222">
        <f>IF(N224="sníž. přenesená",J224,0)</f>
        <v>0</v>
      </c>
      <c r="BI224" s="222">
        <f>IF(N224="nulová",J224,0)</f>
        <v>0</v>
      </c>
      <c r="BJ224" s="21" t="s">
        <v>75</v>
      </c>
      <c r="BK224" s="222">
        <f>ROUND(I224*H224,2)</f>
        <v>0</v>
      </c>
      <c r="BL224" s="21" t="s">
        <v>209</v>
      </c>
      <c r="BM224" s="21" t="s">
        <v>365</v>
      </c>
    </row>
    <row r="225" spans="2:47" s="1" customFormat="1" ht="13.5">
      <c r="B225" s="43"/>
      <c r="C225" s="71"/>
      <c r="D225" s="223" t="s">
        <v>138</v>
      </c>
      <c r="E225" s="71"/>
      <c r="F225" s="224" t="s">
        <v>366</v>
      </c>
      <c r="G225" s="71"/>
      <c r="H225" s="71"/>
      <c r="I225" s="182"/>
      <c r="J225" s="71"/>
      <c r="K225" s="71"/>
      <c r="L225" s="69"/>
      <c r="M225" s="225"/>
      <c r="N225" s="44"/>
      <c r="O225" s="44"/>
      <c r="P225" s="44"/>
      <c r="Q225" s="44"/>
      <c r="R225" s="44"/>
      <c r="S225" s="44"/>
      <c r="T225" s="92"/>
      <c r="AT225" s="21" t="s">
        <v>138</v>
      </c>
      <c r="AU225" s="21" t="s">
        <v>82</v>
      </c>
    </row>
    <row r="226" spans="2:47" s="1" customFormat="1" ht="13.5">
      <c r="B226" s="43"/>
      <c r="C226" s="71"/>
      <c r="D226" s="223" t="s">
        <v>171</v>
      </c>
      <c r="E226" s="71"/>
      <c r="F226" s="237" t="s">
        <v>367</v>
      </c>
      <c r="G226" s="71"/>
      <c r="H226" s="71"/>
      <c r="I226" s="182"/>
      <c r="J226" s="71"/>
      <c r="K226" s="71"/>
      <c r="L226" s="69"/>
      <c r="M226" s="225"/>
      <c r="N226" s="44"/>
      <c r="O226" s="44"/>
      <c r="P226" s="44"/>
      <c r="Q226" s="44"/>
      <c r="R226" s="44"/>
      <c r="S226" s="44"/>
      <c r="T226" s="92"/>
      <c r="AT226" s="21" t="s">
        <v>171</v>
      </c>
      <c r="AU226" s="21" t="s">
        <v>82</v>
      </c>
    </row>
    <row r="227" spans="2:65" s="1" customFormat="1" ht="25.5" customHeight="1">
      <c r="B227" s="43"/>
      <c r="C227" s="211" t="s">
        <v>368</v>
      </c>
      <c r="D227" s="211" t="s">
        <v>131</v>
      </c>
      <c r="E227" s="212" t="s">
        <v>369</v>
      </c>
      <c r="F227" s="213" t="s">
        <v>370</v>
      </c>
      <c r="G227" s="214" t="s">
        <v>190</v>
      </c>
      <c r="H227" s="215">
        <v>28</v>
      </c>
      <c r="I227" s="216"/>
      <c r="J227" s="217">
        <f>ROUND(I227*H227,2)</f>
        <v>0</v>
      </c>
      <c r="K227" s="213" t="s">
        <v>135</v>
      </c>
      <c r="L227" s="69"/>
      <c r="M227" s="218" t="s">
        <v>21</v>
      </c>
      <c r="N227" s="219" t="s">
        <v>41</v>
      </c>
      <c r="O227" s="44"/>
      <c r="P227" s="220">
        <f>O227*H227</f>
        <v>0</v>
      </c>
      <c r="Q227" s="220">
        <v>0.00024</v>
      </c>
      <c r="R227" s="220">
        <f>Q227*H227</f>
        <v>0.00672</v>
      </c>
      <c r="S227" s="220">
        <v>0</v>
      </c>
      <c r="T227" s="221">
        <f>S227*H227</f>
        <v>0</v>
      </c>
      <c r="AR227" s="21" t="s">
        <v>209</v>
      </c>
      <c r="AT227" s="21" t="s">
        <v>131</v>
      </c>
      <c r="AU227" s="21" t="s">
        <v>82</v>
      </c>
      <c r="AY227" s="21" t="s">
        <v>128</v>
      </c>
      <c r="BE227" s="222">
        <f>IF(N227="základní",J227,0)</f>
        <v>0</v>
      </c>
      <c r="BF227" s="222">
        <f>IF(N227="snížená",J227,0)</f>
        <v>0</v>
      </c>
      <c r="BG227" s="222">
        <f>IF(N227="zákl. přenesená",J227,0)</f>
        <v>0</v>
      </c>
      <c r="BH227" s="222">
        <f>IF(N227="sníž. přenesená",J227,0)</f>
        <v>0</v>
      </c>
      <c r="BI227" s="222">
        <f>IF(N227="nulová",J227,0)</f>
        <v>0</v>
      </c>
      <c r="BJ227" s="21" t="s">
        <v>75</v>
      </c>
      <c r="BK227" s="222">
        <f>ROUND(I227*H227,2)</f>
        <v>0</v>
      </c>
      <c r="BL227" s="21" t="s">
        <v>209</v>
      </c>
      <c r="BM227" s="21" t="s">
        <v>371</v>
      </c>
    </row>
    <row r="228" spans="2:47" s="1" customFormat="1" ht="13.5">
      <c r="B228" s="43"/>
      <c r="C228" s="71"/>
      <c r="D228" s="223" t="s">
        <v>138</v>
      </c>
      <c r="E228" s="71"/>
      <c r="F228" s="224" t="s">
        <v>372</v>
      </c>
      <c r="G228" s="71"/>
      <c r="H228" s="71"/>
      <c r="I228" s="182"/>
      <c r="J228" s="71"/>
      <c r="K228" s="71"/>
      <c r="L228" s="69"/>
      <c r="M228" s="225"/>
      <c r="N228" s="44"/>
      <c r="O228" s="44"/>
      <c r="P228" s="44"/>
      <c r="Q228" s="44"/>
      <c r="R228" s="44"/>
      <c r="S228" s="44"/>
      <c r="T228" s="92"/>
      <c r="AT228" s="21" t="s">
        <v>138</v>
      </c>
      <c r="AU228" s="21" t="s">
        <v>82</v>
      </c>
    </row>
    <row r="229" spans="2:47" s="1" customFormat="1" ht="13.5">
      <c r="B229" s="43"/>
      <c r="C229" s="71"/>
      <c r="D229" s="223" t="s">
        <v>171</v>
      </c>
      <c r="E229" s="71"/>
      <c r="F229" s="237" t="s">
        <v>367</v>
      </c>
      <c r="G229" s="71"/>
      <c r="H229" s="71"/>
      <c r="I229" s="182"/>
      <c r="J229" s="71"/>
      <c r="K229" s="71"/>
      <c r="L229" s="69"/>
      <c r="M229" s="225"/>
      <c r="N229" s="44"/>
      <c r="O229" s="44"/>
      <c r="P229" s="44"/>
      <c r="Q229" s="44"/>
      <c r="R229" s="44"/>
      <c r="S229" s="44"/>
      <c r="T229" s="92"/>
      <c r="AT229" s="21" t="s">
        <v>171</v>
      </c>
      <c r="AU229" s="21" t="s">
        <v>82</v>
      </c>
    </row>
    <row r="230" spans="2:65" s="1" customFormat="1" ht="25.5" customHeight="1">
      <c r="B230" s="43"/>
      <c r="C230" s="211" t="s">
        <v>373</v>
      </c>
      <c r="D230" s="211" t="s">
        <v>131</v>
      </c>
      <c r="E230" s="212" t="s">
        <v>374</v>
      </c>
      <c r="F230" s="213" t="s">
        <v>375</v>
      </c>
      <c r="G230" s="214" t="s">
        <v>154</v>
      </c>
      <c r="H230" s="215">
        <v>56</v>
      </c>
      <c r="I230" s="216"/>
      <c r="J230" s="217">
        <f>ROUND(I230*H230,2)</f>
        <v>0</v>
      </c>
      <c r="K230" s="213" t="s">
        <v>135</v>
      </c>
      <c r="L230" s="69"/>
      <c r="M230" s="218" t="s">
        <v>21</v>
      </c>
      <c r="N230" s="219" t="s">
        <v>41</v>
      </c>
      <c r="O230" s="44"/>
      <c r="P230" s="220">
        <f>O230*H230</f>
        <v>0</v>
      </c>
      <c r="Q230" s="220">
        <v>6E-05</v>
      </c>
      <c r="R230" s="220">
        <f>Q230*H230</f>
        <v>0.00336</v>
      </c>
      <c r="S230" s="220">
        <v>0</v>
      </c>
      <c r="T230" s="221">
        <f>S230*H230</f>
        <v>0</v>
      </c>
      <c r="AR230" s="21" t="s">
        <v>209</v>
      </c>
      <c r="AT230" s="21" t="s">
        <v>131</v>
      </c>
      <c r="AU230" s="21" t="s">
        <v>82</v>
      </c>
      <c r="AY230" s="21" t="s">
        <v>128</v>
      </c>
      <c r="BE230" s="222">
        <f>IF(N230="základní",J230,0)</f>
        <v>0</v>
      </c>
      <c r="BF230" s="222">
        <f>IF(N230="snížená",J230,0)</f>
        <v>0</v>
      </c>
      <c r="BG230" s="222">
        <f>IF(N230="zákl. přenesená",J230,0)</f>
        <v>0</v>
      </c>
      <c r="BH230" s="222">
        <f>IF(N230="sníž. přenesená",J230,0)</f>
        <v>0</v>
      </c>
      <c r="BI230" s="222">
        <f>IF(N230="nulová",J230,0)</f>
        <v>0</v>
      </c>
      <c r="BJ230" s="21" t="s">
        <v>75</v>
      </c>
      <c r="BK230" s="222">
        <f>ROUND(I230*H230,2)</f>
        <v>0</v>
      </c>
      <c r="BL230" s="21" t="s">
        <v>209</v>
      </c>
      <c r="BM230" s="21" t="s">
        <v>376</v>
      </c>
    </row>
    <row r="231" spans="2:47" s="1" customFormat="1" ht="13.5">
      <c r="B231" s="43"/>
      <c r="C231" s="71"/>
      <c r="D231" s="223" t="s">
        <v>138</v>
      </c>
      <c r="E231" s="71"/>
      <c r="F231" s="224" t="s">
        <v>377</v>
      </c>
      <c r="G231" s="71"/>
      <c r="H231" s="71"/>
      <c r="I231" s="182"/>
      <c r="J231" s="71"/>
      <c r="K231" s="71"/>
      <c r="L231" s="69"/>
      <c r="M231" s="225"/>
      <c r="N231" s="44"/>
      <c r="O231" s="44"/>
      <c r="P231" s="44"/>
      <c r="Q231" s="44"/>
      <c r="R231" s="44"/>
      <c r="S231" s="44"/>
      <c r="T231" s="92"/>
      <c r="AT231" s="21" t="s">
        <v>138</v>
      </c>
      <c r="AU231" s="21" t="s">
        <v>82</v>
      </c>
    </row>
    <row r="232" spans="2:47" s="1" customFormat="1" ht="13.5">
      <c r="B232" s="43"/>
      <c r="C232" s="71"/>
      <c r="D232" s="223" t="s">
        <v>171</v>
      </c>
      <c r="E232" s="71"/>
      <c r="F232" s="237" t="s">
        <v>378</v>
      </c>
      <c r="G232" s="71"/>
      <c r="H232" s="71"/>
      <c r="I232" s="182"/>
      <c r="J232" s="71"/>
      <c r="K232" s="71"/>
      <c r="L232" s="69"/>
      <c r="M232" s="225"/>
      <c r="N232" s="44"/>
      <c r="O232" s="44"/>
      <c r="P232" s="44"/>
      <c r="Q232" s="44"/>
      <c r="R232" s="44"/>
      <c r="S232" s="44"/>
      <c r="T232" s="92"/>
      <c r="AT232" s="21" t="s">
        <v>171</v>
      </c>
      <c r="AU232" s="21" t="s">
        <v>82</v>
      </c>
    </row>
    <row r="233" spans="2:51" s="11" customFormat="1" ht="13.5">
      <c r="B233" s="226"/>
      <c r="C233" s="227"/>
      <c r="D233" s="223" t="s">
        <v>140</v>
      </c>
      <c r="E233" s="228" t="s">
        <v>21</v>
      </c>
      <c r="F233" s="229" t="s">
        <v>379</v>
      </c>
      <c r="G233" s="227"/>
      <c r="H233" s="230">
        <v>56</v>
      </c>
      <c r="I233" s="231"/>
      <c r="J233" s="227"/>
      <c r="K233" s="227"/>
      <c r="L233" s="232"/>
      <c r="M233" s="233"/>
      <c r="N233" s="234"/>
      <c r="O233" s="234"/>
      <c r="P233" s="234"/>
      <c r="Q233" s="234"/>
      <c r="R233" s="234"/>
      <c r="S233" s="234"/>
      <c r="T233" s="235"/>
      <c r="AT233" s="236" t="s">
        <v>140</v>
      </c>
      <c r="AU233" s="236" t="s">
        <v>82</v>
      </c>
      <c r="AV233" s="11" t="s">
        <v>82</v>
      </c>
      <c r="AW233" s="11" t="s">
        <v>33</v>
      </c>
      <c r="AX233" s="11" t="s">
        <v>70</v>
      </c>
      <c r="AY233" s="236" t="s">
        <v>128</v>
      </c>
    </row>
    <row r="234" spans="2:65" s="1" customFormat="1" ht="16.5" customHeight="1">
      <c r="B234" s="43"/>
      <c r="C234" s="211" t="s">
        <v>380</v>
      </c>
      <c r="D234" s="211" t="s">
        <v>131</v>
      </c>
      <c r="E234" s="212" t="s">
        <v>381</v>
      </c>
      <c r="F234" s="213" t="s">
        <v>382</v>
      </c>
      <c r="G234" s="214" t="s">
        <v>317</v>
      </c>
      <c r="H234" s="248"/>
      <c r="I234" s="216"/>
      <c r="J234" s="217">
        <f>ROUND(I234*H234,2)</f>
        <v>0</v>
      </c>
      <c r="K234" s="213" t="s">
        <v>135</v>
      </c>
      <c r="L234" s="69"/>
      <c r="M234" s="218" t="s">
        <v>21</v>
      </c>
      <c r="N234" s="219" t="s">
        <v>41</v>
      </c>
      <c r="O234" s="44"/>
      <c r="P234" s="220">
        <f>O234*H234</f>
        <v>0</v>
      </c>
      <c r="Q234" s="220">
        <v>0</v>
      </c>
      <c r="R234" s="220">
        <f>Q234*H234</f>
        <v>0</v>
      </c>
      <c r="S234" s="220">
        <v>0</v>
      </c>
      <c r="T234" s="221">
        <f>S234*H234</f>
        <v>0</v>
      </c>
      <c r="AR234" s="21" t="s">
        <v>209</v>
      </c>
      <c r="AT234" s="21" t="s">
        <v>131</v>
      </c>
      <c r="AU234" s="21" t="s">
        <v>82</v>
      </c>
      <c r="AY234" s="21" t="s">
        <v>128</v>
      </c>
      <c r="BE234" s="222">
        <f>IF(N234="základní",J234,0)</f>
        <v>0</v>
      </c>
      <c r="BF234" s="222">
        <f>IF(N234="snížená",J234,0)</f>
        <v>0</v>
      </c>
      <c r="BG234" s="222">
        <f>IF(N234="zákl. přenesená",J234,0)</f>
        <v>0</v>
      </c>
      <c r="BH234" s="222">
        <f>IF(N234="sníž. přenesená",J234,0)</f>
        <v>0</v>
      </c>
      <c r="BI234" s="222">
        <f>IF(N234="nulová",J234,0)</f>
        <v>0</v>
      </c>
      <c r="BJ234" s="21" t="s">
        <v>75</v>
      </c>
      <c r="BK234" s="222">
        <f>ROUND(I234*H234,2)</f>
        <v>0</v>
      </c>
      <c r="BL234" s="21" t="s">
        <v>209</v>
      </c>
      <c r="BM234" s="21" t="s">
        <v>383</v>
      </c>
    </row>
    <row r="235" spans="2:47" s="1" customFormat="1" ht="13.5">
      <c r="B235" s="43"/>
      <c r="C235" s="71"/>
      <c r="D235" s="223" t="s">
        <v>138</v>
      </c>
      <c r="E235" s="71"/>
      <c r="F235" s="224" t="s">
        <v>384</v>
      </c>
      <c r="G235" s="71"/>
      <c r="H235" s="71"/>
      <c r="I235" s="182"/>
      <c r="J235" s="71"/>
      <c r="K235" s="71"/>
      <c r="L235" s="69"/>
      <c r="M235" s="225"/>
      <c r="N235" s="44"/>
      <c r="O235" s="44"/>
      <c r="P235" s="44"/>
      <c r="Q235" s="44"/>
      <c r="R235" s="44"/>
      <c r="S235" s="44"/>
      <c r="T235" s="92"/>
      <c r="AT235" s="21" t="s">
        <v>138</v>
      </c>
      <c r="AU235" s="21" t="s">
        <v>82</v>
      </c>
    </row>
    <row r="236" spans="2:47" s="1" customFormat="1" ht="13.5">
      <c r="B236" s="43"/>
      <c r="C236" s="71"/>
      <c r="D236" s="223" t="s">
        <v>171</v>
      </c>
      <c r="E236" s="71"/>
      <c r="F236" s="237" t="s">
        <v>385</v>
      </c>
      <c r="G236" s="71"/>
      <c r="H236" s="71"/>
      <c r="I236" s="182"/>
      <c r="J236" s="71"/>
      <c r="K236" s="71"/>
      <c r="L236" s="69"/>
      <c r="M236" s="225"/>
      <c r="N236" s="44"/>
      <c r="O236" s="44"/>
      <c r="P236" s="44"/>
      <c r="Q236" s="44"/>
      <c r="R236" s="44"/>
      <c r="S236" s="44"/>
      <c r="T236" s="92"/>
      <c r="AT236" s="21" t="s">
        <v>171</v>
      </c>
      <c r="AU236" s="21" t="s">
        <v>82</v>
      </c>
    </row>
    <row r="237" spans="2:63" s="10" customFormat="1" ht="29.85" customHeight="1">
      <c r="B237" s="195"/>
      <c r="C237" s="196"/>
      <c r="D237" s="197" t="s">
        <v>69</v>
      </c>
      <c r="E237" s="209" t="s">
        <v>386</v>
      </c>
      <c r="F237" s="209" t="s">
        <v>387</v>
      </c>
      <c r="G237" s="196"/>
      <c r="H237" s="196"/>
      <c r="I237" s="199"/>
      <c r="J237" s="210">
        <f>BK237</f>
        <v>0</v>
      </c>
      <c r="K237" s="196"/>
      <c r="L237" s="201"/>
      <c r="M237" s="202"/>
      <c r="N237" s="203"/>
      <c r="O237" s="203"/>
      <c r="P237" s="204">
        <f>SUM(P238:P250)</f>
        <v>0</v>
      </c>
      <c r="Q237" s="203"/>
      <c r="R237" s="204">
        <f>SUM(R238:R250)</f>
        <v>0</v>
      </c>
      <c r="S237" s="203"/>
      <c r="T237" s="205">
        <f>SUM(T238:T250)</f>
        <v>0</v>
      </c>
      <c r="AR237" s="206" t="s">
        <v>82</v>
      </c>
      <c r="AT237" s="207" t="s">
        <v>69</v>
      </c>
      <c r="AU237" s="207" t="s">
        <v>75</v>
      </c>
      <c r="AY237" s="206" t="s">
        <v>128</v>
      </c>
      <c r="BK237" s="208">
        <f>SUM(BK238:BK250)</f>
        <v>0</v>
      </c>
    </row>
    <row r="238" spans="2:65" s="1" customFormat="1" ht="16.5" customHeight="1">
      <c r="B238" s="43"/>
      <c r="C238" s="211" t="s">
        <v>388</v>
      </c>
      <c r="D238" s="211" t="s">
        <v>131</v>
      </c>
      <c r="E238" s="212" t="s">
        <v>389</v>
      </c>
      <c r="F238" s="213" t="s">
        <v>390</v>
      </c>
      <c r="G238" s="214" t="s">
        <v>391</v>
      </c>
      <c r="H238" s="215">
        <v>14</v>
      </c>
      <c r="I238" s="216"/>
      <c r="J238" s="217">
        <f>ROUND(I238*H238,2)</f>
        <v>0</v>
      </c>
      <c r="K238" s="213" t="s">
        <v>21</v>
      </c>
      <c r="L238" s="69"/>
      <c r="M238" s="218" t="s">
        <v>21</v>
      </c>
      <c r="N238" s="219" t="s">
        <v>41</v>
      </c>
      <c r="O238" s="44"/>
      <c r="P238" s="220">
        <f>O238*H238</f>
        <v>0</v>
      </c>
      <c r="Q238" s="220">
        <v>0</v>
      </c>
      <c r="R238" s="220">
        <f>Q238*H238</f>
        <v>0</v>
      </c>
      <c r="S238" s="220">
        <v>0</v>
      </c>
      <c r="T238" s="221">
        <f>S238*H238</f>
        <v>0</v>
      </c>
      <c r="AR238" s="21" t="s">
        <v>209</v>
      </c>
      <c r="AT238" s="21" t="s">
        <v>131</v>
      </c>
      <c r="AU238" s="21" t="s">
        <v>82</v>
      </c>
      <c r="AY238" s="21" t="s">
        <v>128</v>
      </c>
      <c r="BE238" s="222">
        <f>IF(N238="základní",J238,0)</f>
        <v>0</v>
      </c>
      <c r="BF238" s="222">
        <f>IF(N238="snížená",J238,0)</f>
        <v>0</v>
      </c>
      <c r="BG238" s="222">
        <f>IF(N238="zákl. přenesená",J238,0)</f>
        <v>0</v>
      </c>
      <c r="BH238" s="222">
        <f>IF(N238="sníž. přenesená",J238,0)</f>
        <v>0</v>
      </c>
      <c r="BI238" s="222">
        <f>IF(N238="nulová",J238,0)</f>
        <v>0</v>
      </c>
      <c r="BJ238" s="21" t="s">
        <v>75</v>
      </c>
      <c r="BK238" s="222">
        <f>ROUND(I238*H238,2)</f>
        <v>0</v>
      </c>
      <c r="BL238" s="21" t="s">
        <v>209</v>
      </c>
      <c r="BM238" s="21" t="s">
        <v>392</v>
      </c>
    </row>
    <row r="239" spans="2:47" s="1" customFormat="1" ht="13.5">
      <c r="B239" s="43"/>
      <c r="C239" s="71"/>
      <c r="D239" s="223" t="s">
        <v>138</v>
      </c>
      <c r="E239" s="71"/>
      <c r="F239" s="224" t="s">
        <v>390</v>
      </c>
      <c r="G239" s="71"/>
      <c r="H239" s="71"/>
      <c r="I239" s="182"/>
      <c r="J239" s="71"/>
      <c r="K239" s="71"/>
      <c r="L239" s="69"/>
      <c r="M239" s="225"/>
      <c r="N239" s="44"/>
      <c r="O239" s="44"/>
      <c r="P239" s="44"/>
      <c r="Q239" s="44"/>
      <c r="R239" s="44"/>
      <c r="S239" s="44"/>
      <c r="T239" s="92"/>
      <c r="AT239" s="21" t="s">
        <v>138</v>
      </c>
      <c r="AU239" s="21" t="s">
        <v>82</v>
      </c>
    </row>
    <row r="240" spans="2:47" s="1" customFormat="1" ht="13.5">
      <c r="B240" s="43"/>
      <c r="C240" s="71"/>
      <c r="D240" s="223" t="s">
        <v>261</v>
      </c>
      <c r="E240" s="71"/>
      <c r="F240" s="237" t="s">
        <v>393</v>
      </c>
      <c r="G240" s="71"/>
      <c r="H240" s="71"/>
      <c r="I240" s="182"/>
      <c r="J240" s="71"/>
      <c r="K240" s="71"/>
      <c r="L240" s="69"/>
      <c r="M240" s="225"/>
      <c r="N240" s="44"/>
      <c r="O240" s="44"/>
      <c r="P240" s="44"/>
      <c r="Q240" s="44"/>
      <c r="R240" s="44"/>
      <c r="S240" s="44"/>
      <c r="T240" s="92"/>
      <c r="AT240" s="21" t="s">
        <v>261</v>
      </c>
      <c r="AU240" s="21" t="s">
        <v>82</v>
      </c>
    </row>
    <row r="241" spans="2:51" s="11" customFormat="1" ht="13.5">
      <c r="B241" s="226"/>
      <c r="C241" s="227"/>
      <c r="D241" s="223" t="s">
        <v>140</v>
      </c>
      <c r="E241" s="228" t="s">
        <v>21</v>
      </c>
      <c r="F241" s="229" t="s">
        <v>394</v>
      </c>
      <c r="G241" s="227"/>
      <c r="H241" s="230">
        <v>14</v>
      </c>
      <c r="I241" s="231"/>
      <c r="J241" s="227"/>
      <c r="K241" s="227"/>
      <c r="L241" s="232"/>
      <c r="M241" s="233"/>
      <c r="N241" s="234"/>
      <c r="O241" s="234"/>
      <c r="P241" s="234"/>
      <c r="Q241" s="234"/>
      <c r="R241" s="234"/>
      <c r="S241" s="234"/>
      <c r="T241" s="235"/>
      <c r="AT241" s="236" t="s">
        <v>140</v>
      </c>
      <c r="AU241" s="236" t="s">
        <v>82</v>
      </c>
      <c r="AV241" s="11" t="s">
        <v>82</v>
      </c>
      <c r="AW241" s="11" t="s">
        <v>33</v>
      </c>
      <c r="AX241" s="11" t="s">
        <v>70</v>
      </c>
      <c r="AY241" s="236" t="s">
        <v>128</v>
      </c>
    </row>
    <row r="242" spans="2:65" s="1" customFormat="1" ht="25.5" customHeight="1">
      <c r="B242" s="43"/>
      <c r="C242" s="211" t="s">
        <v>395</v>
      </c>
      <c r="D242" s="211" t="s">
        <v>131</v>
      </c>
      <c r="E242" s="212" t="s">
        <v>396</v>
      </c>
      <c r="F242" s="213" t="s">
        <v>397</v>
      </c>
      <c r="G242" s="214" t="s">
        <v>391</v>
      </c>
      <c r="H242" s="215">
        <v>14</v>
      </c>
      <c r="I242" s="216"/>
      <c r="J242" s="217">
        <f>ROUND(I242*H242,2)</f>
        <v>0</v>
      </c>
      <c r="K242" s="213" t="s">
        <v>21</v>
      </c>
      <c r="L242" s="69"/>
      <c r="M242" s="218" t="s">
        <v>21</v>
      </c>
      <c r="N242" s="219" t="s">
        <v>41</v>
      </c>
      <c r="O242" s="44"/>
      <c r="P242" s="220">
        <f>O242*H242</f>
        <v>0</v>
      </c>
      <c r="Q242" s="220">
        <v>0</v>
      </c>
      <c r="R242" s="220">
        <f>Q242*H242</f>
        <v>0</v>
      </c>
      <c r="S242" s="220">
        <v>0</v>
      </c>
      <c r="T242" s="221">
        <f>S242*H242</f>
        <v>0</v>
      </c>
      <c r="AR242" s="21" t="s">
        <v>209</v>
      </c>
      <c r="AT242" s="21" t="s">
        <v>131</v>
      </c>
      <c r="AU242" s="21" t="s">
        <v>82</v>
      </c>
      <c r="AY242" s="21" t="s">
        <v>128</v>
      </c>
      <c r="BE242" s="222">
        <f>IF(N242="základní",J242,0)</f>
        <v>0</v>
      </c>
      <c r="BF242" s="222">
        <f>IF(N242="snížená",J242,0)</f>
        <v>0</v>
      </c>
      <c r="BG242" s="222">
        <f>IF(N242="zákl. přenesená",J242,0)</f>
        <v>0</v>
      </c>
      <c r="BH242" s="222">
        <f>IF(N242="sníž. přenesená",J242,0)</f>
        <v>0</v>
      </c>
      <c r="BI242" s="222">
        <f>IF(N242="nulová",J242,0)</f>
        <v>0</v>
      </c>
      <c r="BJ242" s="21" t="s">
        <v>75</v>
      </c>
      <c r="BK242" s="222">
        <f>ROUND(I242*H242,2)</f>
        <v>0</v>
      </c>
      <c r="BL242" s="21" t="s">
        <v>209</v>
      </c>
      <c r="BM242" s="21" t="s">
        <v>398</v>
      </c>
    </row>
    <row r="243" spans="2:47" s="1" customFormat="1" ht="13.5">
      <c r="B243" s="43"/>
      <c r="C243" s="71"/>
      <c r="D243" s="223" t="s">
        <v>138</v>
      </c>
      <c r="E243" s="71"/>
      <c r="F243" s="224" t="s">
        <v>397</v>
      </c>
      <c r="G243" s="71"/>
      <c r="H243" s="71"/>
      <c r="I243" s="182"/>
      <c r="J243" s="71"/>
      <c r="K243" s="71"/>
      <c r="L243" s="69"/>
      <c r="M243" s="225"/>
      <c r="N243" s="44"/>
      <c r="O243" s="44"/>
      <c r="P243" s="44"/>
      <c r="Q243" s="44"/>
      <c r="R243" s="44"/>
      <c r="S243" s="44"/>
      <c r="T243" s="92"/>
      <c r="AT243" s="21" t="s">
        <v>138</v>
      </c>
      <c r="AU243" s="21" t="s">
        <v>82</v>
      </c>
    </row>
    <row r="244" spans="2:51" s="11" customFormat="1" ht="13.5">
      <c r="B244" s="226"/>
      <c r="C244" s="227"/>
      <c r="D244" s="223" t="s">
        <v>140</v>
      </c>
      <c r="E244" s="228" t="s">
        <v>21</v>
      </c>
      <c r="F244" s="229" t="s">
        <v>394</v>
      </c>
      <c r="G244" s="227"/>
      <c r="H244" s="230">
        <v>14</v>
      </c>
      <c r="I244" s="231"/>
      <c r="J244" s="227"/>
      <c r="K244" s="227"/>
      <c r="L244" s="232"/>
      <c r="M244" s="233"/>
      <c r="N244" s="234"/>
      <c r="O244" s="234"/>
      <c r="P244" s="234"/>
      <c r="Q244" s="234"/>
      <c r="R244" s="234"/>
      <c r="S244" s="234"/>
      <c r="T244" s="235"/>
      <c r="AT244" s="236" t="s">
        <v>140</v>
      </c>
      <c r="AU244" s="236" t="s">
        <v>82</v>
      </c>
      <c r="AV244" s="11" t="s">
        <v>82</v>
      </c>
      <c r="AW244" s="11" t="s">
        <v>33</v>
      </c>
      <c r="AX244" s="11" t="s">
        <v>70</v>
      </c>
      <c r="AY244" s="236" t="s">
        <v>128</v>
      </c>
    </row>
    <row r="245" spans="2:65" s="1" customFormat="1" ht="16.5" customHeight="1">
      <c r="B245" s="43"/>
      <c r="C245" s="211" t="s">
        <v>399</v>
      </c>
      <c r="D245" s="211" t="s">
        <v>131</v>
      </c>
      <c r="E245" s="212" t="s">
        <v>400</v>
      </c>
      <c r="F245" s="213" t="s">
        <v>401</v>
      </c>
      <c r="G245" s="214" t="s">
        <v>391</v>
      </c>
      <c r="H245" s="215">
        <v>7</v>
      </c>
      <c r="I245" s="216"/>
      <c r="J245" s="217">
        <f>ROUND(I245*H245,2)</f>
        <v>0</v>
      </c>
      <c r="K245" s="213" t="s">
        <v>21</v>
      </c>
      <c r="L245" s="69"/>
      <c r="M245" s="218" t="s">
        <v>21</v>
      </c>
      <c r="N245" s="219" t="s">
        <v>41</v>
      </c>
      <c r="O245" s="44"/>
      <c r="P245" s="220">
        <f>O245*H245</f>
        <v>0</v>
      </c>
      <c r="Q245" s="220">
        <v>0</v>
      </c>
      <c r="R245" s="220">
        <f>Q245*H245</f>
        <v>0</v>
      </c>
      <c r="S245" s="220">
        <v>0</v>
      </c>
      <c r="T245" s="221">
        <f>S245*H245</f>
        <v>0</v>
      </c>
      <c r="AR245" s="21" t="s">
        <v>209</v>
      </c>
      <c r="AT245" s="21" t="s">
        <v>131</v>
      </c>
      <c r="AU245" s="21" t="s">
        <v>82</v>
      </c>
      <c r="AY245" s="21" t="s">
        <v>128</v>
      </c>
      <c r="BE245" s="222">
        <f>IF(N245="základní",J245,0)</f>
        <v>0</v>
      </c>
      <c r="BF245" s="222">
        <f>IF(N245="snížená",J245,0)</f>
        <v>0</v>
      </c>
      <c r="BG245" s="222">
        <f>IF(N245="zákl. přenesená",J245,0)</f>
        <v>0</v>
      </c>
      <c r="BH245" s="222">
        <f>IF(N245="sníž. přenesená",J245,0)</f>
        <v>0</v>
      </c>
      <c r="BI245" s="222">
        <f>IF(N245="nulová",J245,0)</f>
        <v>0</v>
      </c>
      <c r="BJ245" s="21" t="s">
        <v>75</v>
      </c>
      <c r="BK245" s="222">
        <f>ROUND(I245*H245,2)</f>
        <v>0</v>
      </c>
      <c r="BL245" s="21" t="s">
        <v>209</v>
      </c>
      <c r="BM245" s="21" t="s">
        <v>402</v>
      </c>
    </row>
    <row r="246" spans="2:47" s="1" customFormat="1" ht="13.5">
      <c r="B246" s="43"/>
      <c r="C246" s="71"/>
      <c r="D246" s="223" t="s">
        <v>138</v>
      </c>
      <c r="E246" s="71"/>
      <c r="F246" s="224" t="s">
        <v>401</v>
      </c>
      <c r="G246" s="71"/>
      <c r="H246" s="71"/>
      <c r="I246" s="182"/>
      <c r="J246" s="71"/>
      <c r="K246" s="71"/>
      <c r="L246" s="69"/>
      <c r="M246" s="225"/>
      <c r="N246" s="44"/>
      <c r="O246" s="44"/>
      <c r="P246" s="44"/>
      <c r="Q246" s="44"/>
      <c r="R246" s="44"/>
      <c r="S246" s="44"/>
      <c r="T246" s="92"/>
      <c r="AT246" s="21" t="s">
        <v>138</v>
      </c>
      <c r="AU246" s="21" t="s">
        <v>82</v>
      </c>
    </row>
    <row r="247" spans="2:51" s="11" customFormat="1" ht="13.5">
      <c r="B247" s="226"/>
      <c r="C247" s="227"/>
      <c r="D247" s="223" t="s">
        <v>140</v>
      </c>
      <c r="E247" s="228" t="s">
        <v>21</v>
      </c>
      <c r="F247" s="229" t="s">
        <v>403</v>
      </c>
      <c r="G247" s="227"/>
      <c r="H247" s="230">
        <v>7</v>
      </c>
      <c r="I247" s="231"/>
      <c r="J247" s="227"/>
      <c r="K247" s="227"/>
      <c r="L247" s="232"/>
      <c r="M247" s="233"/>
      <c r="N247" s="234"/>
      <c r="O247" s="234"/>
      <c r="P247" s="234"/>
      <c r="Q247" s="234"/>
      <c r="R247" s="234"/>
      <c r="S247" s="234"/>
      <c r="T247" s="235"/>
      <c r="AT247" s="236" t="s">
        <v>140</v>
      </c>
      <c r="AU247" s="236" t="s">
        <v>82</v>
      </c>
      <c r="AV247" s="11" t="s">
        <v>82</v>
      </c>
      <c r="AW247" s="11" t="s">
        <v>33</v>
      </c>
      <c r="AX247" s="11" t="s">
        <v>70</v>
      </c>
      <c r="AY247" s="236" t="s">
        <v>128</v>
      </c>
    </row>
    <row r="248" spans="2:65" s="1" customFormat="1" ht="16.5" customHeight="1">
      <c r="B248" s="43"/>
      <c r="C248" s="211" t="s">
        <v>404</v>
      </c>
      <c r="D248" s="211" t="s">
        <v>131</v>
      </c>
      <c r="E248" s="212" t="s">
        <v>405</v>
      </c>
      <c r="F248" s="213" t="s">
        <v>406</v>
      </c>
      <c r="G248" s="214" t="s">
        <v>317</v>
      </c>
      <c r="H248" s="248"/>
      <c r="I248" s="216"/>
      <c r="J248" s="217">
        <f>ROUND(I248*H248,2)</f>
        <v>0</v>
      </c>
      <c r="K248" s="213" t="s">
        <v>135</v>
      </c>
      <c r="L248" s="69"/>
      <c r="M248" s="218" t="s">
        <v>21</v>
      </c>
      <c r="N248" s="219" t="s">
        <v>41</v>
      </c>
      <c r="O248" s="44"/>
      <c r="P248" s="220">
        <f>O248*H248</f>
        <v>0</v>
      </c>
      <c r="Q248" s="220">
        <v>0</v>
      </c>
      <c r="R248" s="220">
        <f>Q248*H248</f>
        <v>0</v>
      </c>
      <c r="S248" s="220">
        <v>0</v>
      </c>
      <c r="T248" s="221">
        <f>S248*H248</f>
        <v>0</v>
      </c>
      <c r="AR248" s="21" t="s">
        <v>209</v>
      </c>
      <c r="AT248" s="21" t="s">
        <v>131</v>
      </c>
      <c r="AU248" s="21" t="s">
        <v>82</v>
      </c>
      <c r="AY248" s="21" t="s">
        <v>128</v>
      </c>
      <c r="BE248" s="222">
        <f>IF(N248="základní",J248,0)</f>
        <v>0</v>
      </c>
      <c r="BF248" s="222">
        <f>IF(N248="snížená",J248,0)</f>
        <v>0</v>
      </c>
      <c r="BG248" s="222">
        <f>IF(N248="zákl. přenesená",J248,0)</f>
        <v>0</v>
      </c>
      <c r="BH248" s="222">
        <f>IF(N248="sníž. přenesená",J248,0)</f>
        <v>0</v>
      </c>
      <c r="BI248" s="222">
        <f>IF(N248="nulová",J248,0)</f>
        <v>0</v>
      </c>
      <c r="BJ248" s="21" t="s">
        <v>75</v>
      </c>
      <c r="BK248" s="222">
        <f>ROUND(I248*H248,2)</f>
        <v>0</v>
      </c>
      <c r="BL248" s="21" t="s">
        <v>209</v>
      </c>
      <c r="BM248" s="21" t="s">
        <v>407</v>
      </c>
    </row>
    <row r="249" spans="2:47" s="1" customFormat="1" ht="13.5">
      <c r="B249" s="43"/>
      <c r="C249" s="71"/>
      <c r="D249" s="223" t="s">
        <v>138</v>
      </c>
      <c r="E249" s="71"/>
      <c r="F249" s="224" t="s">
        <v>408</v>
      </c>
      <c r="G249" s="71"/>
      <c r="H249" s="71"/>
      <c r="I249" s="182"/>
      <c r="J249" s="71"/>
      <c r="K249" s="71"/>
      <c r="L249" s="69"/>
      <c r="M249" s="225"/>
      <c r="N249" s="44"/>
      <c r="O249" s="44"/>
      <c r="P249" s="44"/>
      <c r="Q249" s="44"/>
      <c r="R249" s="44"/>
      <c r="S249" s="44"/>
      <c r="T249" s="92"/>
      <c r="AT249" s="21" t="s">
        <v>138</v>
      </c>
      <c r="AU249" s="21" t="s">
        <v>82</v>
      </c>
    </row>
    <row r="250" spans="2:47" s="1" customFormat="1" ht="13.5">
      <c r="B250" s="43"/>
      <c r="C250" s="71"/>
      <c r="D250" s="223" t="s">
        <v>171</v>
      </c>
      <c r="E250" s="71"/>
      <c r="F250" s="237" t="s">
        <v>409</v>
      </c>
      <c r="G250" s="71"/>
      <c r="H250" s="71"/>
      <c r="I250" s="182"/>
      <c r="J250" s="71"/>
      <c r="K250" s="71"/>
      <c r="L250" s="69"/>
      <c r="M250" s="225"/>
      <c r="N250" s="44"/>
      <c r="O250" s="44"/>
      <c r="P250" s="44"/>
      <c r="Q250" s="44"/>
      <c r="R250" s="44"/>
      <c r="S250" s="44"/>
      <c r="T250" s="92"/>
      <c r="AT250" s="21" t="s">
        <v>171</v>
      </c>
      <c r="AU250" s="21" t="s">
        <v>82</v>
      </c>
    </row>
    <row r="251" spans="2:63" s="10" customFormat="1" ht="29.85" customHeight="1">
      <c r="B251" s="195"/>
      <c r="C251" s="196"/>
      <c r="D251" s="197" t="s">
        <v>69</v>
      </c>
      <c r="E251" s="209" t="s">
        <v>410</v>
      </c>
      <c r="F251" s="209" t="s">
        <v>411</v>
      </c>
      <c r="G251" s="196"/>
      <c r="H251" s="196"/>
      <c r="I251" s="199"/>
      <c r="J251" s="210">
        <f>BK251</f>
        <v>0</v>
      </c>
      <c r="K251" s="196"/>
      <c r="L251" s="201"/>
      <c r="M251" s="202"/>
      <c r="N251" s="203"/>
      <c r="O251" s="203"/>
      <c r="P251" s="204">
        <f>SUM(P252:P257)</f>
        <v>0</v>
      </c>
      <c r="Q251" s="203"/>
      <c r="R251" s="204">
        <f>SUM(R252:R257)</f>
        <v>0</v>
      </c>
      <c r="S251" s="203"/>
      <c r="T251" s="205">
        <f>SUM(T252:T257)</f>
        <v>0</v>
      </c>
      <c r="AR251" s="206" t="s">
        <v>82</v>
      </c>
      <c r="AT251" s="207" t="s">
        <v>69</v>
      </c>
      <c r="AU251" s="207" t="s">
        <v>75</v>
      </c>
      <c r="AY251" s="206" t="s">
        <v>128</v>
      </c>
      <c r="BK251" s="208">
        <f>SUM(BK252:BK257)</f>
        <v>0</v>
      </c>
    </row>
    <row r="252" spans="2:65" s="1" customFormat="1" ht="16.5" customHeight="1">
      <c r="B252" s="43"/>
      <c r="C252" s="211" t="s">
        <v>412</v>
      </c>
      <c r="D252" s="211" t="s">
        <v>131</v>
      </c>
      <c r="E252" s="212" t="s">
        <v>413</v>
      </c>
      <c r="F252" s="213" t="s">
        <v>414</v>
      </c>
      <c r="G252" s="214" t="s">
        <v>391</v>
      </c>
      <c r="H252" s="215">
        <v>1</v>
      </c>
      <c r="I252" s="216"/>
      <c r="J252" s="217">
        <f>ROUND(I252*H252,2)</f>
        <v>0</v>
      </c>
      <c r="K252" s="213" t="s">
        <v>21</v>
      </c>
      <c r="L252" s="69"/>
      <c r="M252" s="218" t="s">
        <v>21</v>
      </c>
      <c r="N252" s="219" t="s">
        <v>41</v>
      </c>
      <c r="O252" s="44"/>
      <c r="P252" s="220">
        <f>O252*H252</f>
        <v>0</v>
      </c>
      <c r="Q252" s="220">
        <v>0</v>
      </c>
      <c r="R252" s="220">
        <f>Q252*H252</f>
        <v>0</v>
      </c>
      <c r="S252" s="220">
        <v>0</v>
      </c>
      <c r="T252" s="221">
        <f>S252*H252</f>
        <v>0</v>
      </c>
      <c r="AR252" s="21" t="s">
        <v>75</v>
      </c>
      <c r="AT252" s="21" t="s">
        <v>131</v>
      </c>
      <c r="AU252" s="21" t="s">
        <v>82</v>
      </c>
      <c r="AY252" s="21" t="s">
        <v>128</v>
      </c>
      <c r="BE252" s="222">
        <f>IF(N252="základní",J252,0)</f>
        <v>0</v>
      </c>
      <c r="BF252" s="222">
        <f>IF(N252="snížená",J252,0)</f>
        <v>0</v>
      </c>
      <c r="BG252" s="222">
        <f>IF(N252="zákl. přenesená",J252,0)</f>
        <v>0</v>
      </c>
      <c r="BH252" s="222">
        <f>IF(N252="sníž. přenesená",J252,0)</f>
        <v>0</v>
      </c>
      <c r="BI252" s="222">
        <f>IF(N252="nulová",J252,0)</f>
        <v>0</v>
      </c>
      <c r="BJ252" s="21" t="s">
        <v>75</v>
      </c>
      <c r="BK252" s="222">
        <f>ROUND(I252*H252,2)</f>
        <v>0</v>
      </c>
      <c r="BL252" s="21" t="s">
        <v>75</v>
      </c>
      <c r="BM252" s="21" t="s">
        <v>415</v>
      </c>
    </row>
    <row r="253" spans="2:47" s="1" customFormat="1" ht="13.5">
      <c r="B253" s="43"/>
      <c r="C253" s="71"/>
      <c r="D253" s="223" t="s">
        <v>138</v>
      </c>
      <c r="E253" s="71"/>
      <c r="F253" s="224" t="s">
        <v>416</v>
      </c>
      <c r="G253" s="71"/>
      <c r="H253" s="71"/>
      <c r="I253" s="182"/>
      <c r="J253" s="71"/>
      <c r="K253" s="71"/>
      <c r="L253" s="69"/>
      <c r="M253" s="225"/>
      <c r="N253" s="44"/>
      <c r="O253" s="44"/>
      <c r="P253" s="44"/>
      <c r="Q253" s="44"/>
      <c r="R253" s="44"/>
      <c r="S253" s="44"/>
      <c r="T253" s="92"/>
      <c r="AT253" s="21" t="s">
        <v>138</v>
      </c>
      <c r="AU253" s="21" t="s">
        <v>82</v>
      </c>
    </row>
    <row r="254" spans="2:47" s="1" customFormat="1" ht="13.5">
      <c r="B254" s="43"/>
      <c r="C254" s="71"/>
      <c r="D254" s="223" t="s">
        <v>261</v>
      </c>
      <c r="E254" s="71"/>
      <c r="F254" s="237" t="s">
        <v>417</v>
      </c>
      <c r="G254" s="71"/>
      <c r="H254" s="71"/>
      <c r="I254" s="182"/>
      <c r="J254" s="71"/>
      <c r="K254" s="71"/>
      <c r="L254" s="69"/>
      <c r="M254" s="225"/>
      <c r="N254" s="44"/>
      <c r="O254" s="44"/>
      <c r="P254" s="44"/>
      <c r="Q254" s="44"/>
      <c r="R254" s="44"/>
      <c r="S254" s="44"/>
      <c r="T254" s="92"/>
      <c r="AT254" s="21" t="s">
        <v>261</v>
      </c>
      <c r="AU254" s="21" t="s">
        <v>82</v>
      </c>
    </row>
    <row r="255" spans="2:65" s="1" customFormat="1" ht="16.5" customHeight="1">
      <c r="B255" s="43"/>
      <c r="C255" s="211" t="s">
        <v>418</v>
      </c>
      <c r="D255" s="211" t="s">
        <v>131</v>
      </c>
      <c r="E255" s="212" t="s">
        <v>419</v>
      </c>
      <c r="F255" s="213" t="s">
        <v>420</v>
      </c>
      <c r="G255" s="214" t="s">
        <v>317</v>
      </c>
      <c r="H255" s="248"/>
      <c r="I255" s="216"/>
      <c r="J255" s="217">
        <f>ROUND(I255*H255,2)</f>
        <v>0</v>
      </c>
      <c r="K255" s="213" t="s">
        <v>135</v>
      </c>
      <c r="L255" s="69"/>
      <c r="M255" s="218" t="s">
        <v>21</v>
      </c>
      <c r="N255" s="219" t="s">
        <v>41</v>
      </c>
      <c r="O255" s="44"/>
      <c r="P255" s="220">
        <f>O255*H255</f>
        <v>0</v>
      </c>
      <c r="Q255" s="220">
        <v>0</v>
      </c>
      <c r="R255" s="220">
        <f>Q255*H255</f>
        <v>0</v>
      </c>
      <c r="S255" s="220">
        <v>0</v>
      </c>
      <c r="T255" s="221">
        <f>S255*H255</f>
        <v>0</v>
      </c>
      <c r="AR255" s="21" t="s">
        <v>209</v>
      </c>
      <c r="AT255" s="21" t="s">
        <v>131</v>
      </c>
      <c r="AU255" s="21" t="s">
        <v>82</v>
      </c>
      <c r="AY255" s="21" t="s">
        <v>128</v>
      </c>
      <c r="BE255" s="222">
        <f>IF(N255="základní",J255,0)</f>
        <v>0</v>
      </c>
      <c r="BF255" s="222">
        <f>IF(N255="snížená",J255,0)</f>
        <v>0</v>
      </c>
      <c r="BG255" s="222">
        <f>IF(N255="zákl. přenesená",J255,0)</f>
        <v>0</v>
      </c>
      <c r="BH255" s="222">
        <f>IF(N255="sníž. přenesená",J255,0)</f>
        <v>0</v>
      </c>
      <c r="BI255" s="222">
        <f>IF(N255="nulová",J255,0)</f>
        <v>0</v>
      </c>
      <c r="BJ255" s="21" t="s">
        <v>75</v>
      </c>
      <c r="BK255" s="222">
        <f>ROUND(I255*H255,2)</f>
        <v>0</v>
      </c>
      <c r="BL255" s="21" t="s">
        <v>209</v>
      </c>
      <c r="BM255" s="21" t="s">
        <v>421</v>
      </c>
    </row>
    <row r="256" spans="2:47" s="1" customFormat="1" ht="13.5">
      <c r="B256" s="43"/>
      <c r="C256" s="71"/>
      <c r="D256" s="223" t="s">
        <v>138</v>
      </c>
      <c r="E256" s="71"/>
      <c r="F256" s="224" t="s">
        <v>422</v>
      </c>
      <c r="G256" s="71"/>
      <c r="H256" s="71"/>
      <c r="I256" s="182"/>
      <c r="J256" s="71"/>
      <c r="K256" s="71"/>
      <c r="L256" s="69"/>
      <c r="M256" s="225"/>
      <c r="N256" s="44"/>
      <c r="O256" s="44"/>
      <c r="P256" s="44"/>
      <c r="Q256" s="44"/>
      <c r="R256" s="44"/>
      <c r="S256" s="44"/>
      <c r="T256" s="92"/>
      <c r="AT256" s="21" t="s">
        <v>138</v>
      </c>
      <c r="AU256" s="21" t="s">
        <v>82</v>
      </c>
    </row>
    <row r="257" spans="2:47" s="1" customFormat="1" ht="13.5">
      <c r="B257" s="43"/>
      <c r="C257" s="71"/>
      <c r="D257" s="223" t="s">
        <v>171</v>
      </c>
      <c r="E257" s="71"/>
      <c r="F257" s="237" t="s">
        <v>423</v>
      </c>
      <c r="G257" s="71"/>
      <c r="H257" s="71"/>
      <c r="I257" s="182"/>
      <c r="J257" s="71"/>
      <c r="K257" s="71"/>
      <c r="L257" s="69"/>
      <c r="M257" s="225"/>
      <c r="N257" s="44"/>
      <c r="O257" s="44"/>
      <c r="P257" s="44"/>
      <c r="Q257" s="44"/>
      <c r="R257" s="44"/>
      <c r="S257" s="44"/>
      <c r="T257" s="92"/>
      <c r="AT257" s="21" t="s">
        <v>171</v>
      </c>
      <c r="AU257" s="21" t="s">
        <v>82</v>
      </c>
    </row>
    <row r="258" spans="2:63" s="10" customFormat="1" ht="29.85" customHeight="1">
      <c r="B258" s="195"/>
      <c r="C258" s="196"/>
      <c r="D258" s="197" t="s">
        <v>69</v>
      </c>
      <c r="E258" s="209" t="s">
        <v>424</v>
      </c>
      <c r="F258" s="209" t="s">
        <v>425</v>
      </c>
      <c r="G258" s="196"/>
      <c r="H258" s="196"/>
      <c r="I258" s="199"/>
      <c r="J258" s="210">
        <f>BK258</f>
        <v>0</v>
      </c>
      <c r="K258" s="196"/>
      <c r="L258" s="201"/>
      <c r="M258" s="202"/>
      <c r="N258" s="203"/>
      <c r="O258" s="203"/>
      <c r="P258" s="204">
        <f>SUM(P259:P276)</f>
        <v>0</v>
      </c>
      <c r="Q258" s="203"/>
      <c r="R258" s="204">
        <f>SUM(R259:R276)</f>
        <v>0.068</v>
      </c>
      <c r="S258" s="203"/>
      <c r="T258" s="205">
        <f>SUM(T259:T276)</f>
        <v>0</v>
      </c>
      <c r="AR258" s="206" t="s">
        <v>82</v>
      </c>
      <c r="AT258" s="207" t="s">
        <v>69</v>
      </c>
      <c r="AU258" s="207" t="s">
        <v>75</v>
      </c>
      <c r="AY258" s="206" t="s">
        <v>128</v>
      </c>
      <c r="BK258" s="208">
        <f>SUM(BK259:BK276)</f>
        <v>0</v>
      </c>
    </row>
    <row r="259" spans="2:65" s="1" customFormat="1" ht="38.25" customHeight="1">
      <c r="B259" s="43"/>
      <c r="C259" s="211" t="s">
        <v>426</v>
      </c>
      <c r="D259" s="211" t="s">
        <v>131</v>
      </c>
      <c r="E259" s="212" t="s">
        <v>427</v>
      </c>
      <c r="F259" s="213" t="s">
        <v>428</v>
      </c>
      <c r="G259" s="214" t="s">
        <v>154</v>
      </c>
      <c r="H259" s="215">
        <v>1</v>
      </c>
      <c r="I259" s="216"/>
      <c r="J259" s="217">
        <f>ROUND(I259*H259,2)</f>
        <v>0</v>
      </c>
      <c r="K259" s="213" t="s">
        <v>21</v>
      </c>
      <c r="L259" s="69"/>
      <c r="M259" s="218" t="s">
        <v>21</v>
      </c>
      <c r="N259" s="219" t="s">
        <v>41</v>
      </c>
      <c r="O259" s="44"/>
      <c r="P259" s="220">
        <f>O259*H259</f>
        <v>0</v>
      </c>
      <c r="Q259" s="220">
        <v>0.06562</v>
      </c>
      <c r="R259" s="220">
        <f>Q259*H259</f>
        <v>0.06562</v>
      </c>
      <c r="S259" s="220">
        <v>0</v>
      </c>
      <c r="T259" s="221">
        <f>S259*H259</f>
        <v>0</v>
      </c>
      <c r="AR259" s="21" t="s">
        <v>209</v>
      </c>
      <c r="AT259" s="21" t="s">
        <v>131</v>
      </c>
      <c r="AU259" s="21" t="s">
        <v>82</v>
      </c>
      <c r="AY259" s="21" t="s">
        <v>128</v>
      </c>
      <c r="BE259" s="222">
        <f>IF(N259="základní",J259,0)</f>
        <v>0</v>
      </c>
      <c r="BF259" s="222">
        <f>IF(N259="snížená",J259,0)</f>
        <v>0</v>
      </c>
      <c r="BG259" s="222">
        <f>IF(N259="zákl. přenesená",J259,0)</f>
        <v>0</v>
      </c>
      <c r="BH259" s="222">
        <f>IF(N259="sníž. přenesená",J259,0)</f>
        <v>0</v>
      </c>
      <c r="BI259" s="222">
        <f>IF(N259="nulová",J259,0)</f>
        <v>0</v>
      </c>
      <c r="BJ259" s="21" t="s">
        <v>75</v>
      </c>
      <c r="BK259" s="222">
        <f>ROUND(I259*H259,2)</f>
        <v>0</v>
      </c>
      <c r="BL259" s="21" t="s">
        <v>209</v>
      </c>
      <c r="BM259" s="21" t="s">
        <v>429</v>
      </c>
    </row>
    <row r="260" spans="2:47" s="1" customFormat="1" ht="13.5">
      <c r="B260" s="43"/>
      <c r="C260" s="71"/>
      <c r="D260" s="223" t="s">
        <v>138</v>
      </c>
      <c r="E260" s="71"/>
      <c r="F260" s="224" t="s">
        <v>430</v>
      </c>
      <c r="G260" s="71"/>
      <c r="H260" s="71"/>
      <c r="I260" s="182"/>
      <c r="J260" s="71"/>
      <c r="K260" s="71"/>
      <c r="L260" s="69"/>
      <c r="M260" s="225"/>
      <c r="N260" s="44"/>
      <c r="O260" s="44"/>
      <c r="P260" s="44"/>
      <c r="Q260" s="44"/>
      <c r="R260" s="44"/>
      <c r="S260" s="44"/>
      <c r="T260" s="92"/>
      <c r="AT260" s="21" t="s">
        <v>138</v>
      </c>
      <c r="AU260" s="21" t="s">
        <v>82</v>
      </c>
    </row>
    <row r="261" spans="2:47" s="1" customFormat="1" ht="13.5">
      <c r="B261" s="43"/>
      <c r="C261" s="71"/>
      <c r="D261" s="223" t="s">
        <v>171</v>
      </c>
      <c r="E261" s="71"/>
      <c r="F261" s="237" t="s">
        <v>431</v>
      </c>
      <c r="G261" s="71"/>
      <c r="H261" s="71"/>
      <c r="I261" s="182"/>
      <c r="J261" s="71"/>
      <c r="K261" s="71"/>
      <c r="L261" s="69"/>
      <c r="M261" s="225"/>
      <c r="N261" s="44"/>
      <c r="O261" s="44"/>
      <c r="P261" s="44"/>
      <c r="Q261" s="44"/>
      <c r="R261" s="44"/>
      <c r="S261" s="44"/>
      <c r="T261" s="92"/>
      <c r="AT261" s="21" t="s">
        <v>171</v>
      </c>
      <c r="AU261" s="21" t="s">
        <v>82</v>
      </c>
    </row>
    <row r="262" spans="2:51" s="11" customFormat="1" ht="13.5">
      <c r="B262" s="226"/>
      <c r="C262" s="227"/>
      <c r="D262" s="223" t="s">
        <v>140</v>
      </c>
      <c r="E262" s="228" t="s">
        <v>21</v>
      </c>
      <c r="F262" s="229" t="s">
        <v>432</v>
      </c>
      <c r="G262" s="227"/>
      <c r="H262" s="230">
        <v>1</v>
      </c>
      <c r="I262" s="231"/>
      <c r="J262" s="227"/>
      <c r="K262" s="227"/>
      <c r="L262" s="232"/>
      <c r="M262" s="233"/>
      <c r="N262" s="234"/>
      <c r="O262" s="234"/>
      <c r="P262" s="234"/>
      <c r="Q262" s="234"/>
      <c r="R262" s="234"/>
      <c r="S262" s="234"/>
      <c r="T262" s="235"/>
      <c r="AT262" s="236" t="s">
        <v>140</v>
      </c>
      <c r="AU262" s="236" t="s">
        <v>82</v>
      </c>
      <c r="AV262" s="11" t="s">
        <v>82</v>
      </c>
      <c r="AW262" s="11" t="s">
        <v>33</v>
      </c>
      <c r="AX262" s="11" t="s">
        <v>70</v>
      </c>
      <c r="AY262" s="236" t="s">
        <v>128</v>
      </c>
    </row>
    <row r="263" spans="2:65" s="1" customFormat="1" ht="16.5" customHeight="1">
      <c r="B263" s="43"/>
      <c r="C263" s="211" t="s">
        <v>433</v>
      </c>
      <c r="D263" s="211" t="s">
        <v>131</v>
      </c>
      <c r="E263" s="212" t="s">
        <v>434</v>
      </c>
      <c r="F263" s="213" t="s">
        <v>435</v>
      </c>
      <c r="G263" s="214" t="s">
        <v>154</v>
      </c>
      <c r="H263" s="215">
        <v>2</v>
      </c>
      <c r="I263" s="216"/>
      <c r="J263" s="217">
        <f>ROUND(I263*H263,2)</f>
        <v>0</v>
      </c>
      <c r="K263" s="213" t="s">
        <v>135</v>
      </c>
      <c r="L263" s="69"/>
      <c r="M263" s="218" t="s">
        <v>21</v>
      </c>
      <c r="N263" s="219" t="s">
        <v>41</v>
      </c>
      <c r="O263" s="44"/>
      <c r="P263" s="220">
        <f>O263*H263</f>
        <v>0</v>
      </c>
      <c r="Q263" s="220">
        <v>0.00119</v>
      </c>
      <c r="R263" s="220">
        <f>Q263*H263</f>
        <v>0.00238</v>
      </c>
      <c r="S263" s="220">
        <v>0</v>
      </c>
      <c r="T263" s="221">
        <f>S263*H263</f>
        <v>0</v>
      </c>
      <c r="AR263" s="21" t="s">
        <v>209</v>
      </c>
      <c r="AT263" s="21" t="s">
        <v>131</v>
      </c>
      <c r="AU263" s="21" t="s">
        <v>82</v>
      </c>
      <c r="AY263" s="21" t="s">
        <v>128</v>
      </c>
      <c r="BE263" s="222">
        <f>IF(N263="základní",J263,0)</f>
        <v>0</v>
      </c>
      <c r="BF263" s="222">
        <f>IF(N263="snížená",J263,0)</f>
        <v>0</v>
      </c>
      <c r="BG263" s="222">
        <f>IF(N263="zákl. přenesená",J263,0)</f>
        <v>0</v>
      </c>
      <c r="BH263" s="222">
        <f>IF(N263="sníž. přenesená",J263,0)</f>
        <v>0</v>
      </c>
      <c r="BI263" s="222">
        <f>IF(N263="nulová",J263,0)</f>
        <v>0</v>
      </c>
      <c r="BJ263" s="21" t="s">
        <v>75</v>
      </c>
      <c r="BK263" s="222">
        <f>ROUND(I263*H263,2)</f>
        <v>0</v>
      </c>
      <c r="BL263" s="21" t="s">
        <v>209</v>
      </c>
      <c r="BM263" s="21" t="s">
        <v>436</v>
      </c>
    </row>
    <row r="264" spans="2:47" s="1" customFormat="1" ht="13.5">
      <c r="B264" s="43"/>
      <c r="C264" s="71"/>
      <c r="D264" s="223" t="s">
        <v>138</v>
      </c>
      <c r="E264" s="71"/>
      <c r="F264" s="224" t="s">
        <v>437</v>
      </c>
      <c r="G264" s="71"/>
      <c r="H264" s="71"/>
      <c r="I264" s="182"/>
      <c r="J264" s="71"/>
      <c r="K264" s="71"/>
      <c r="L264" s="69"/>
      <c r="M264" s="225"/>
      <c r="N264" s="44"/>
      <c r="O264" s="44"/>
      <c r="P264" s="44"/>
      <c r="Q264" s="44"/>
      <c r="R264" s="44"/>
      <c r="S264" s="44"/>
      <c r="T264" s="92"/>
      <c r="AT264" s="21" t="s">
        <v>138</v>
      </c>
      <c r="AU264" s="21" t="s">
        <v>82</v>
      </c>
    </row>
    <row r="265" spans="2:65" s="1" customFormat="1" ht="38.25" customHeight="1">
      <c r="B265" s="43"/>
      <c r="C265" s="238" t="s">
        <v>438</v>
      </c>
      <c r="D265" s="238" t="s">
        <v>303</v>
      </c>
      <c r="E265" s="239" t="s">
        <v>439</v>
      </c>
      <c r="F265" s="240" t="s">
        <v>440</v>
      </c>
      <c r="G265" s="241" t="s">
        <v>154</v>
      </c>
      <c r="H265" s="242">
        <v>1</v>
      </c>
      <c r="I265" s="243"/>
      <c r="J265" s="244">
        <f>ROUND(I265*H265,2)</f>
        <v>0</v>
      </c>
      <c r="K265" s="240" t="s">
        <v>21</v>
      </c>
      <c r="L265" s="245"/>
      <c r="M265" s="246" t="s">
        <v>21</v>
      </c>
      <c r="N265" s="247" t="s">
        <v>41</v>
      </c>
      <c r="O265" s="44"/>
      <c r="P265" s="220">
        <f>O265*H265</f>
        <v>0</v>
      </c>
      <c r="Q265" s="220">
        <v>0</v>
      </c>
      <c r="R265" s="220">
        <f>Q265*H265</f>
        <v>0</v>
      </c>
      <c r="S265" s="220">
        <v>0</v>
      </c>
      <c r="T265" s="221">
        <f>S265*H265</f>
        <v>0</v>
      </c>
      <c r="AR265" s="21" t="s">
        <v>82</v>
      </c>
      <c r="AT265" s="21" t="s">
        <v>303</v>
      </c>
      <c r="AU265" s="21" t="s">
        <v>82</v>
      </c>
      <c r="AY265" s="21" t="s">
        <v>128</v>
      </c>
      <c r="BE265" s="222">
        <f>IF(N265="základní",J265,0)</f>
        <v>0</v>
      </c>
      <c r="BF265" s="222">
        <f>IF(N265="snížená",J265,0)</f>
        <v>0</v>
      </c>
      <c r="BG265" s="222">
        <f>IF(N265="zákl. přenesená",J265,0)</f>
        <v>0</v>
      </c>
      <c r="BH265" s="222">
        <f>IF(N265="sníž. přenesená",J265,0)</f>
        <v>0</v>
      </c>
      <c r="BI265" s="222">
        <f>IF(N265="nulová",J265,0)</f>
        <v>0</v>
      </c>
      <c r="BJ265" s="21" t="s">
        <v>75</v>
      </c>
      <c r="BK265" s="222">
        <f>ROUND(I265*H265,2)</f>
        <v>0</v>
      </c>
      <c r="BL265" s="21" t="s">
        <v>75</v>
      </c>
      <c r="BM265" s="21" t="s">
        <v>441</v>
      </c>
    </row>
    <row r="266" spans="2:47" s="1" customFormat="1" ht="13.5">
      <c r="B266" s="43"/>
      <c r="C266" s="71"/>
      <c r="D266" s="223" t="s">
        <v>138</v>
      </c>
      <c r="E266" s="71"/>
      <c r="F266" s="224" t="s">
        <v>442</v>
      </c>
      <c r="G266" s="71"/>
      <c r="H266" s="71"/>
      <c r="I266" s="182"/>
      <c r="J266" s="71"/>
      <c r="K266" s="71"/>
      <c r="L266" s="69"/>
      <c r="M266" s="225"/>
      <c r="N266" s="44"/>
      <c r="O266" s="44"/>
      <c r="P266" s="44"/>
      <c r="Q266" s="44"/>
      <c r="R266" s="44"/>
      <c r="S266" s="44"/>
      <c r="T266" s="92"/>
      <c r="AT266" s="21" t="s">
        <v>138</v>
      </c>
      <c r="AU266" s="21" t="s">
        <v>82</v>
      </c>
    </row>
    <row r="267" spans="2:51" s="11" customFormat="1" ht="13.5">
      <c r="B267" s="226"/>
      <c r="C267" s="227"/>
      <c r="D267" s="223" t="s">
        <v>140</v>
      </c>
      <c r="E267" s="228" t="s">
        <v>21</v>
      </c>
      <c r="F267" s="229" t="s">
        <v>432</v>
      </c>
      <c r="G267" s="227"/>
      <c r="H267" s="230">
        <v>1</v>
      </c>
      <c r="I267" s="231"/>
      <c r="J267" s="227"/>
      <c r="K267" s="227"/>
      <c r="L267" s="232"/>
      <c r="M267" s="233"/>
      <c r="N267" s="234"/>
      <c r="O267" s="234"/>
      <c r="P267" s="234"/>
      <c r="Q267" s="234"/>
      <c r="R267" s="234"/>
      <c r="S267" s="234"/>
      <c r="T267" s="235"/>
      <c r="AT267" s="236" t="s">
        <v>140</v>
      </c>
      <c r="AU267" s="236" t="s">
        <v>82</v>
      </c>
      <c r="AV267" s="11" t="s">
        <v>82</v>
      </c>
      <c r="AW267" s="11" t="s">
        <v>33</v>
      </c>
      <c r="AX267" s="11" t="s">
        <v>70</v>
      </c>
      <c r="AY267" s="236" t="s">
        <v>128</v>
      </c>
    </row>
    <row r="268" spans="2:65" s="1" customFormat="1" ht="38.25" customHeight="1">
      <c r="B268" s="43"/>
      <c r="C268" s="238" t="s">
        <v>443</v>
      </c>
      <c r="D268" s="238" t="s">
        <v>303</v>
      </c>
      <c r="E268" s="239" t="s">
        <v>444</v>
      </c>
      <c r="F268" s="240" t="s">
        <v>445</v>
      </c>
      <c r="G268" s="241" t="s">
        <v>154</v>
      </c>
      <c r="H268" s="242">
        <v>1</v>
      </c>
      <c r="I268" s="243"/>
      <c r="J268" s="244">
        <f>ROUND(I268*H268,2)</f>
        <v>0</v>
      </c>
      <c r="K268" s="240" t="s">
        <v>21</v>
      </c>
      <c r="L268" s="245"/>
      <c r="M268" s="246" t="s">
        <v>21</v>
      </c>
      <c r="N268" s="247" t="s">
        <v>41</v>
      </c>
      <c r="O268" s="44"/>
      <c r="P268" s="220">
        <f>O268*H268</f>
        <v>0</v>
      </c>
      <c r="Q268" s="220">
        <v>0</v>
      </c>
      <c r="R268" s="220">
        <f>Q268*H268</f>
        <v>0</v>
      </c>
      <c r="S268" s="220">
        <v>0</v>
      </c>
      <c r="T268" s="221">
        <f>S268*H268</f>
        <v>0</v>
      </c>
      <c r="AR268" s="21" t="s">
        <v>82</v>
      </c>
      <c r="AT268" s="21" t="s">
        <v>303</v>
      </c>
      <c r="AU268" s="21" t="s">
        <v>82</v>
      </c>
      <c r="AY268" s="21" t="s">
        <v>128</v>
      </c>
      <c r="BE268" s="222">
        <f>IF(N268="základní",J268,0)</f>
        <v>0</v>
      </c>
      <c r="BF268" s="222">
        <f>IF(N268="snížená",J268,0)</f>
        <v>0</v>
      </c>
      <c r="BG268" s="222">
        <f>IF(N268="zákl. přenesená",J268,0)</f>
        <v>0</v>
      </c>
      <c r="BH268" s="222">
        <f>IF(N268="sníž. přenesená",J268,0)</f>
        <v>0</v>
      </c>
      <c r="BI268" s="222">
        <f>IF(N268="nulová",J268,0)</f>
        <v>0</v>
      </c>
      <c r="BJ268" s="21" t="s">
        <v>75</v>
      </c>
      <c r="BK268" s="222">
        <f>ROUND(I268*H268,2)</f>
        <v>0</v>
      </c>
      <c r="BL268" s="21" t="s">
        <v>75</v>
      </c>
      <c r="BM268" s="21" t="s">
        <v>446</v>
      </c>
    </row>
    <row r="269" spans="2:47" s="1" customFormat="1" ht="13.5">
      <c r="B269" s="43"/>
      <c r="C269" s="71"/>
      <c r="D269" s="223" t="s">
        <v>138</v>
      </c>
      <c r="E269" s="71"/>
      <c r="F269" s="224" t="s">
        <v>447</v>
      </c>
      <c r="G269" s="71"/>
      <c r="H269" s="71"/>
      <c r="I269" s="182"/>
      <c r="J269" s="71"/>
      <c r="K269" s="71"/>
      <c r="L269" s="69"/>
      <c r="M269" s="225"/>
      <c r="N269" s="44"/>
      <c r="O269" s="44"/>
      <c r="P269" s="44"/>
      <c r="Q269" s="44"/>
      <c r="R269" s="44"/>
      <c r="S269" s="44"/>
      <c r="T269" s="92"/>
      <c r="AT269" s="21" t="s">
        <v>138</v>
      </c>
      <c r="AU269" s="21" t="s">
        <v>82</v>
      </c>
    </row>
    <row r="270" spans="2:51" s="11" customFormat="1" ht="13.5">
      <c r="B270" s="226"/>
      <c r="C270" s="227"/>
      <c r="D270" s="223" t="s">
        <v>140</v>
      </c>
      <c r="E270" s="228" t="s">
        <v>21</v>
      </c>
      <c r="F270" s="229" t="s">
        <v>432</v>
      </c>
      <c r="G270" s="227"/>
      <c r="H270" s="230">
        <v>1</v>
      </c>
      <c r="I270" s="231"/>
      <c r="J270" s="227"/>
      <c r="K270" s="227"/>
      <c r="L270" s="232"/>
      <c r="M270" s="233"/>
      <c r="N270" s="234"/>
      <c r="O270" s="234"/>
      <c r="P270" s="234"/>
      <c r="Q270" s="234"/>
      <c r="R270" s="234"/>
      <c r="S270" s="234"/>
      <c r="T270" s="235"/>
      <c r="AT270" s="236" t="s">
        <v>140</v>
      </c>
      <c r="AU270" s="236" t="s">
        <v>82</v>
      </c>
      <c r="AV270" s="11" t="s">
        <v>82</v>
      </c>
      <c r="AW270" s="11" t="s">
        <v>33</v>
      </c>
      <c r="AX270" s="11" t="s">
        <v>70</v>
      </c>
      <c r="AY270" s="236" t="s">
        <v>128</v>
      </c>
    </row>
    <row r="271" spans="2:65" s="1" customFormat="1" ht="25.5" customHeight="1">
      <c r="B271" s="43"/>
      <c r="C271" s="238" t="s">
        <v>448</v>
      </c>
      <c r="D271" s="238" t="s">
        <v>303</v>
      </c>
      <c r="E271" s="239" t="s">
        <v>449</v>
      </c>
      <c r="F271" s="240" t="s">
        <v>450</v>
      </c>
      <c r="G271" s="241" t="s">
        <v>154</v>
      </c>
      <c r="H271" s="242">
        <v>1</v>
      </c>
      <c r="I271" s="243"/>
      <c r="J271" s="244">
        <f>ROUND(I271*H271,2)</f>
        <v>0</v>
      </c>
      <c r="K271" s="240" t="s">
        <v>21</v>
      </c>
      <c r="L271" s="245"/>
      <c r="M271" s="246" t="s">
        <v>21</v>
      </c>
      <c r="N271" s="247" t="s">
        <v>41</v>
      </c>
      <c r="O271" s="44"/>
      <c r="P271" s="220">
        <f>O271*H271</f>
        <v>0</v>
      </c>
      <c r="Q271" s="220">
        <v>0</v>
      </c>
      <c r="R271" s="220">
        <f>Q271*H271</f>
        <v>0</v>
      </c>
      <c r="S271" s="220">
        <v>0</v>
      </c>
      <c r="T271" s="221">
        <f>S271*H271</f>
        <v>0</v>
      </c>
      <c r="AR271" s="21" t="s">
        <v>82</v>
      </c>
      <c r="AT271" s="21" t="s">
        <v>303</v>
      </c>
      <c r="AU271" s="21" t="s">
        <v>82</v>
      </c>
      <c r="AY271" s="21" t="s">
        <v>128</v>
      </c>
      <c r="BE271" s="222">
        <f>IF(N271="základní",J271,0)</f>
        <v>0</v>
      </c>
      <c r="BF271" s="222">
        <f>IF(N271="snížená",J271,0)</f>
        <v>0</v>
      </c>
      <c r="BG271" s="222">
        <f>IF(N271="zákl. přenesená",J271,0)</f>
        <v>0</v>
      </c>
      <c r="BH271" s="222">
        <f>IF(N271="sníž. přenesená",J271,0)</f>
        <v>0</v>
      </c>
      <c r="BI271" s="222">
        <f>IF(N271="nulová",J271,0)</f>
        <v>0</v>
      </c>
      <c r="BJ271" s="21" t="s">
        <v>75</v>
      </c>
      <c r="BK271" s="222">
        <f>ROUND(I271*H271,2)</f>
        <v>0</v>
      </c>
      <c r="BL271" s="21" t="s">
        <v>75</v>
      </c>
      <c r="BM271" s="21" t="s">
        <v>451</v>
      </c>
    </row>
    <row r="272" spans="2:47" s="1" customFormat="1" ht="13.5">
      <c r="B272" s="43"/>
      <c r="C272" s="71"/>
      <c r="D272" s="223" t="s">
        <v>138</v>
      </c>
      <c r="E272" s="71"/>
      <c r="F272" s="224" t="s">
        <v>450</v>
      </c>
      <c r="G272" s="71"/>
      <c r="H272" s="71"/>
      <c r="I272" s="182"/>
      <c r="J272" s="71"/>
      <c r="K272" s="71"/>
      <c r="L272" s="69"/>
      <c r="M272" s="225"/>
      <c r="N272" s="44"/>
      <c r="O272" s="44"/>
      <c r="P272" s="44"/>
      <c r="Q272" s="44"/>
      <c r="R272" s="44"/>
      <c r="S272" s="44"/>
      <c r="T272" s="92"/>
      <c r="AT272" s="21" t="s">
        <v>138</v>
      </c>
      <c r="AU272" s="21" t="s">
        <v>82</v>
      </c>
    </row>
    <row r="273" spans="2:51" s="11" customFormat="1" ht="13.5">
      <c r="B273" s="226"/>
      <c r="C273" s="227"/>
      <c r="D273" s="223" t="s">
        <v>140</v>
      </c>
      <c r="E273" s="228" t="s">
        <v>21</v>
      </c>
      <c r="F273" s="229" t="s">
        <v>452</v>
      </c>
      <c r="G273" s="227"/>
      <c r="H273" s="230">
        <v>1</v>
      </c>
      <c r="I273" s="231"/>
      <c r="J273" s="227"/>
      <c r="K273" s="227"/>
      <c r="L273" s="232"/>
      <c r="M273" s="233"/>
      <c r="N273" s="234"/>
      <c r="O273" s="234"/>
      <c r="P273" s="234"/>
      <c r="Q273" s="234"/>
      <c r="R273" s="234"/>
      <c r="S273" s="234"/>
      <c r="T273" s="235"/>
      <c r="AT273" s="236" t="s">
        <v>140</v>
      </c>
      <c r="AU273" s="236" t="s">
        <v>82</v>
      </c>
      <c r="AV273" s="11" t="s">
        <v>82</v>
      </c>
      <c r="AW273" s="11" t="s">
        <v>33</v>
      </c>
      <c r="AX273" s="11" t="s">
        <v>70</v>
      </c>
      <c r="AY273" s="236" t="s">
        <v>128</v>
      </c>
    </row>
    <row r="274" spans="2:65" s="1" customFormat="1" ht="16.5" customHeight="1">
      <c r="B274" s="43"/>
      <c r="C274" s="211" t="s">
        <v>453</v>
      </c>
      <c r="D274" s="211" t="s">
        <v>131</v>
      </c>
      <c r="E274" s="212" t="s">
        <v>454</v>
      </c>
      <c r="F274" s="213" t="s">
        <v>455</v>
      </c>
      <c r="G274" s="214" t="s">
        <v>317</v>
      </c>
      <c r="H274" s="248"/>
      <c r="I274" s="216"/>
      <c r="J274" s="217">
        <f>ROUND(I274*H274,2)</f>
        <v>0</v>
      </c>
      <c r="K274" s="213" t="s">
        <v>135</v>
      </c>
      <c r="L274" s="69"/>
      <c r="M274" s="218" t="s">
        <v>21</v>
      </c>
      <c r="N274" s="219" t="s">
        <v>41</v>
      </c>
      <c r="O274" s="44"/>
      <c r="P274" s="220">
        <f>O274*H274</f>
        <v>0</v>
      </c>
      <c r="Q274" s="220">
        <v>0</v>
      </c>
      <c r="R274" s="220">
        <f>Q274*H274</f>
        <v>0</v>
      </c>
      <c r="S274" s="220">
        <v>0</v>
      </c>
      <c r="T274" s="221">
        <f>S274*H274</f>
        <v>0</v>
      </c>
      <c r="AR274" s="21" t="s">
        <v>209</v>
      </c>
      <c r="AT274" s="21" t="s">
        <v>131</v>
      </c>
      <c r="AU274" s="21" t="s">
        <v>82</v>
      </c>
      <c r="AY274" s="21" t="s">
        <v>128</v>
      </c>
      <c r="BE274" s="222">
        <f>IF(N274="základní",J274,0)</f>
        <v>0</v>
      </c>
      <c r="BF274" s="222">
        <f>IF(N274="snížená",J274,0)</f>
        <v>0</v>
      </c>
      <c r="BG274" s="222">
        <f>IF(N274="zákl. přenesená",J274,0)</f>
        <v>0</v>
      </c>
      <c r="BH274" s="222">
        <f>IF(N274="sníž. přenesená",J274,0)</f>
        <v>0</v>
      </c>
      <c r="BI274" s="222">
        <f>IF(N274="nulová",J274,0)</f>
        <v>0</v>
      </c>
      <c r="BJ274" s="21" t="s">
        <v>75</v>
      </c>
      <c r="BK274" s="222">
        <f>ROUND(I274*H274,2)</f>
        <v>0</v>
      </c>
      <c r="BL274" s="21" t="s">
        <v>209</v>
      </c>
      <c r="BM274" s="21" t="s">
        <v>456</v>
      </c>
    </row>
    <row r="275" spans="2:47" s="1" customFormat="1" ht="13.5">
      <c r="B275" s="43"/>
      <c r="C275" s="71"/>
      <c r="D275" s="223" t="s">
        <v>138</v>
      </c>
      <c r="E275" s="71"/>
      <c r="F275" s="224" t="s">
        <v>457</v>
      </c>
      <c r="G275" s="71"/>
      <c r="H275" s="71"/>
      <c r="I275" s="182"/>
      <c r="J275" s="71"/>
      <c r="K275" s="71"/>
      <c r="L275" s="69"/>
      <c r="M275" s="225"/>
      <c r="N275" s="44"/>
      <c r="O275" s="44"/>
      <c r="P275" s="44"/>
      <c r="Q275" s="44"/>
      <c r="R275" s="44"/>
      <c r="S275" s="44"/>
      <c r="T275" s="92"/>
      <c r="AT275" s="21" t="s">
        <v>138</v>
      </c>
      <c r="AU275" s="21" t="s">
        <v>82</v>
      </c>
    </row>
    <row r="276" spans="2:47" s="1" customFormat="1" ht="13.5">
      <c r="B276" s="43"/>
      <c r="C276" s="71"/>
      <c r="D276" s="223" t="s">
        <v>171</v>
      </c>
      <c r="E276" s="71"/>
      <c r="F276" s="237" t="s">
        <v>385</v>
      </c>
      <c r="G276" s="71"/>
      <c r="H276" s="71"/>
      <c r="I276" s="182"/>
      <c r="J276" s="71"/>
      <c r="K276" s="71"/>
      <c r="L276" s="69"/>
      <c r="M276" s="225"/>
      <c r="N276" s="44"/>
      <c r="O276" s="44"/>
      <c r="P276" s="44"/>
      <c r="Q276" s="44"/>
      <c r="R276" s="44"/>
      <c r="S276" s="44"/>
      <c r="T276" s="92"/>
      <c r="AT276" s="21" t="s">
        <v>171</v>
      </c>
      <c r="AU276" s="21" t="s">
        <v>82</v>
      </c>
    </row>
    <row r="277" spans="2:63" s="10" customFormat="1" ht="29.85" customHeight="1">
      <c r="B277" s="195"/>
      <c r="C277" s="196"/>
      <c r="D277" s="197" t="s">
        <v>69</v>
      </c>
      <c r="E277" s="209" t="s">
        <v>458</v>
      </c>
      <c r="F277" s="209" t="s">
        <v>459</v>
      </c>
      <c r="G277" s="196"/>
      <c r="H277" s="196"/>
      <c r="I277" s="199"/>
      <c r="J277" s="210">
        <f>BK277</f>
        <v>0</v>
      </c>
      <c r="K277" s="196"/>
      <c r="L277" s="201"/>
      <c r="M277" s="202"/>
      <c r="N277" s="203"/>
      <c r="O277" s="203"/>
      <c r="P277" s="204">
        <f>SUM(P278:P471)</f>
        <v>0</v>
      </c>
      <c r="Q277" s="203"/>
      <c r="R277" s="204">
        <f>SUM(R278:R471)</f>
        <v>2.754999999999999</v>
      </c>
      <c r="S277" s="203"/>
      <c r="T277" s="205">
        <f>SUM(T278:T471)</f>
        <v>0</v>
      </c>
      <c r="AR277" s="206" t="s">
        <v>82</v>
      </c>
      <c r="AT277" s="207" t="s">
        <v>69</v>
      </c>
      <c r="AU277" s="207" t="s">
        <v>75</v>
      </c>
      <c r="AY277" s="206" t="s">
        <v>128</v>
      </c>
      <c r="BK277" s="208">
        <f>SUM(BK278:BK471)</f>
        <v>0</v>
      </c>
    </row>
    <row r="278" spans="2:65" s="1" customFormat="1" ht="38.25" customHeight="1">
      <c r="B278" s="43"/>
      <c r="C278" s="211" t="s">
        <v>460</v>
      </c>
      <c r="D278" s="211" t="s">
        <v>131</v>
      </c>
      <c r="E278" s="212" t="s">
        <v>461</v>
      </c>
      <c r="F278" s="213" t="s">
        <v>462</v>
      </c>
      <c r="G278" s="214" t="s">
        <v>190</v>
      </c>
      <c r="H278" s="215">
        <v>1350</v>
      </c>
      <c r="I278" s="216"/>
      <c r="J278" s="217">
        <f>ROUND(I278*H278,2)</f>
        <v>0</v>
      </c>
      <c r="K278" s="213" t="s">
        <v>21</v>
      </c>
      <c r="L278" s="69"/>
      <c r="M278" s="218" t="s">
        <v>21</v>
      </c>
      <c r="N278" s="219" t="s">
        <v>41</v>
      </c>
      <c r="O278" s="44"/>
      <c r="P278" s="220">
        <f>O278*H278</f>
        <v>0</v>
      </c>
      <c r="Q278" s="220">
        <v>0.00118</v>
      </c>
      <c r="R278" s="220">
        <f>Q278*H278</f>
        <v>1.593</v>
      </c>
      <c r="S278" s="220">
        <v>0</v>
      </c>
      <c r="T278" s="221">
        <f>S278*H278</f>
        <v>0</v>
      </c>
      <c r="AR278" s="21" t="s">
        <v>75</v>
      </c>
      <c r="AT278" s="21" t="s">
        <v>131</v>
      </c>
      <c r="AU278" s="21" t="s">
        <v>82</v>
      </c>
      <c r="AY278" s="21" t="s">
        <v>128</v>
      </c>
      <c r="BE278" s="222">
        <f>IF(N278="základní",J278,0)</f>
        <v>0</v>
      </c>
      <c r="BF278" s="222">
        <f>IF(N278="snížená",J278,0)</f>
        <v>0</v>
      </c>
      <c r="BG278" s="222">
        <f>IF(N278="zákl. přenesená",J278,0)</f>
        <v>0</v>
      </c>
      <c r="BH278" s="222">
        <f>IF(N278="sníž. přenesená",J278,0)</f>
        <v>0</v>
      </c>
      <c r="BI278" s="222">
        <f>IF(N278="nulová",J278,0)</f>
        <v>0</v>
      </c>
      <c r="BJ278" s="21" t="s">
        <v>75</v>
      </c>
      <c r="BK278" s="222">
        <f>ROUND(I278*H278,2)</f>
        <v>0</v>
      </c>
      <c r="BL278" s="21" t="s">
        <v>75</v>
      </c>
      <c r="BM278" s="21" t="s">
        <v>463</v>
      </c>
    </row>
    <row r="279" spans="2:47" s="1" customFormat="1" ht="13.5">
      <c r="B279" s="43"/>
      <c r="C279" s="71"/>
      <c r="D279" s="223" t="s">
        <v>138</v>
      </c>
      <c r="E279" s="71"/>
      <c r="F279" s="224" t="s">
        <v>462</v>
      </c>
      <c r="G279" s="71"/>
      <c r="H279" s="71"/>
      <c r="I279" s="182"/>
      <c r="J279" s="71"/>
      <c r="K279" s="71"/>
      <c r="L279" s="69"/>
      <c r="M279" s="225"/>
      <c r="N279" s="44"/>
      <c r="O279" s="44"/>
      <c r="P279" s="44"/>
      <c r="Q279" s="44"/>
      <c r="R279" s="44"/>
      <c r="S279" s="44"/>
      <c r="T279" s="92"/>
      <c r="AT279" s="21" t="s">
        <v>138</v>
      </c>
      <c r="AU279" s="21" t="s">
        <v>82</v>
      </c>
    </row>
    <row r="280" spans="2:47" s="1" customFormat="1" ht="13.5">
      <c r="B280" s="43"/>
      <c r="C280" s="71"/>
      <c r="D280" s="223" t="s">
        <v>171</v>
      </c>
      <c r="E280" s="71"/>
      <c r="F280" s="237" t="s">
        <v>464</v>
      </c>
      <c r="G280" s="71"/>
      <c r="H280" s="71"/>
      <c r="I280" s="182"/>
      <c r="J280" s="71"/>
      <c r="K280" s="71"/>
      <c r="L280" s="69"/>
      <c r="M280" s="225"/>
      <c r="N280" s="44"/>
      <c r="O280" s="44"/>
      <c r="P280" s="44"/>
      <c r="Q280" s="44"/>
      <c r="R280" s="44"/>
      <c r="S280" s="44"/>
      <c r="T280" s="92"/>
      <c r="AT280" s="21" t="s">
        <v>171</v>
      </c>
      <c r="AU280" s="21" t="s">
        <v>82</v>
      </c>
    </row>
    <row r="281" spans="2:47" s="1" customFormat="1" ht="13.5">
      <c r="B281" s="43"/>
      <c r="C281" s="71"/>
      <c r="D281" s="223" t="s">
        <v>261</v>
      </c>
      <c r="E281" s="71"/>
      <c r="F281" s="237" t="s">
        <v>465</v>
      </c>
      <c r="G281" s="71"/>
      <c r="H281" s="71"/>
      <c r="I281" s="182"/>
      <c r="J281" s="71"/>
      <c r="K281" s="71"/>
      <c r="L281" s="69"/>
      <c r="M281" s="225"/>
      <c r="N281" s="44"/>
      <c r="O281" s="44"/>
      <c r="P281" s="44"/>
      <c r="Q281" s="44"/>
      <c r="R281" s="44"/>
      <c r="S281" s="44"/>
      <c r="T281" s="92"/>
      <c r="AT281" s="21" t="s">
        <v>261</v>
      </c>
      <c r="AU281" s="21" t="s">
        <v>82</v>
      </c>
    </row>
    <row r="282" spans="2:51" s="11" customFormat="1" ht="13.5">
      <c r="B282" s="226"/>
      <c r="C282" s="227"/>
      <c r="D282" s="223" t="s">
        <v>140</v>
      </c>
      <c r="E282" s="228" t="s">
        <v>21</v>
      </c>
      <c r="F282" s="229" t="s">
        <v>212</v>
      </c>
      <c r="G282" s="227"/>
      <c r="H282" s="230">
        <v>1350</v>
      </c>
      <c r="I282" s="231"/>
      <c r="J282" s="227"/>
      <c r="K282" s="227"/>
      <c r="L282" s="232"/>
      <c r="M282" s="233"/>
      <c r="N282" s="234"/>
      <c r="O282" s="234"/>
      <c r="P282" s="234"/>
      <c r="Q282" s="234"/>
      <c r="R282" s="234"/>
      <c r="S282" s="234"/>
      <c r="T282" s="235"/>
      <c r="AT282" s="236" t="s">
        <v>140</v>
      </c>
      <c r="AU282" s="236" t="s">
        <v>82</v>
      </c>
      <c r="AV282" s="11" t="s">
        <v>82</v>
      </c>
      <c r="AW282" s="11" t="s">
        <v>33</v>
      </c>
      <c r="AX282" s="11" t="s">
        <v>70</v>
      </c>
      <c r="AY282" s="236" t="s">
        <v>128</v>
      </c>
    </row>
    <row r="283" spans="2:65" s="1" customFormat="1" ht="16.5" customHeight="1">
      <c r="B283" s="43"/>
      <c r="C283" s="238" t="s">
        <v>466</v>
      </c>
      <c r="D283" s="238" t="s">
        <v>303</v>
      </c>
      <c r="E283" s="239" t="s">
        <v>467</v>
      </c>
      <c r="F283" s="240" t="s">
        <v>468</v>
      </c>
      <c r="G283" s="241" t="s">
        <v>333</v>
      </c>
      <c r="H283" s="242">
        <v>1422</v>
      </c>
      <c r="I283" s="243"/>
      <c r="J283" s="244">
        <f>ROUND(I283*H283,2)</f>
        <v>0</v>
      </c>
      <c r="K283" s="240" t="s">
        <v>21</v>
      </c>
      <c r="L283" s="245"/>
      <c r="M283" s="246" t="s">
        <v>21</v>
      </c>
      <c r="N283" s="247" t="s">
        <v>41</v>
      </c>
      <c r="O283" s="44"/>
      <c r="P283" s="220">
        <f>O283*H283</f>
        <v>0</v>
      </c>
      <c r="Q283" s="220">
        <v>5E-05</v>
      </c>
      <c r="R283" s="220">
        <f>Q283*H283</f>
        <v>0.0711</v>
      </c>
      <c r="S283" s="220">
        <v>0</v>
      </c>
      <c r="T283" s="221">
        <f>S283*H283</f>
        <v>0</v>
      </c>
      <c r="AR283" s="21" t="s">
        <v>306</v>
      </c>
      <c r="AT283" s="21" t="s">
        <v>303</v>
      </c>
      <c r="AU283" s="21" t="s">
        <v>82</v>
      </c>
      <c r="AY283" s="21" t="s">
        <v>128</v>
      </c>
      <c r="BE283" s="222">
        <f>IF(N283="základní",J283,0)</f>
        <v>0</v>
      </c>
      <c r="BF283" s="222">
        <f>IF(N283="snížená",J283,0)</f>
        <v>0</v>
      </c>
      <c r="BG283" s="222">
        <f>IF(N283="zákl. přenesená",J283,0)</f>
        <v>0</v>
      </c>
      <c r="BH283" s="222">
        <f>IF(N283="sníž. přenesená",J283,0)</f>
        <v>0</v>
      </c>
      <c r="BI283" s="222">
        <f>IF(N283="nulová",J283,0)</f>
        <v>0</v>
      </c>
      <c r="BJ283" s="21" t="s">
        <v>75</v>
      </c>
      <c r="BK283" s="222">
        <f>ROUND(I283*H283,2)</f>
        <v>0</v>
      </c>
      <c r="BL283" s="21" t="s">
        <v>209</v>
      </c>
      <c r="BM283" s="21" t="s">
        <v>469</v>
      </c>
    </row>
    <row r="284" spans="2:47" s="1" customFormat="1" ht="13.5">
      <c r="B284" s="43"/>
      <c r="C284" s="71"/>
      <c r="D284" s="223" t="s">
        <v>138</v>
      </c>
      <c r="E284" s="71"/>
      <c r="F284" s="224" t="s">
        <v>468</v>
      </c>
      <c r="G284" s="71"/>
      <c r="H284" s="71"/>
      <c r="I284" s="182"/>
      <c r="J284" s="71"/>
      <c r="K284" s="71"/>
      <c r="L284" s="69"/>
      <c r="M284" s="225"/>
      <c r="N284" s="44"/>
      <c r="O284" s="44"/>
      <c r="P284" s="44"/>
      <c r="Q284" s="44"/>
      <c r="R284" s="44"/>
      <c r="S284" s="44"/>
      <c r="T284" s="92"/>
      <c r="AT284" s="21" t="s">
        <v>138</v>
      </c>
      <c r="AU284" s="21" t="s">
        <v>82</v>
      </c>
    </row>
    <row r="285" spans="2:51" s="11" customFormat="1" ht="13.5">
      <c r="B285" s="226"/>
      <c r="C285" s="227"/>
      <c r="D285" s="223" t="s">
        <v>140</v>
      </c>
      <c r="E285" s="228" t="s">
        <v>21</v>
      </c>
      <c r="F285" s="229" t="s">
        <v>470</v>
      </c>
      <c r="G285" s="227"/>
      <c r="H285" s="230">
        <v>1422</v>
      </c>
      <c r="I285" s="231"/>
      <c r="J285" s="227"/>
      <c r="K285" s="227"/>
      <c r="L285" s="232"/>
      <c r="M285" s="233"/>
      <c r="N285" s="234"/>
      <c r="O285" s="234"/>
      <c r="P285" s="234"/>
      <c r="Q285" s="234"/>
      <c r="R285" s="234"/>
      <c r="S285" s="234"/>
      <c r="T285" s="235"/>
      <c r="AT285" s="236" t="s">
        <v>140</v>
      </c>
      <c r="AU285" s="236" t="s">
        <v>82</v>
      </c>
      <c r="AV285" s="11" t="s">
        <v>82</v>
      </c>
      <c r="AW285" s="11" t="s">
        <v>33</v>
      </c>
      <c r="AX285" s="11" t="s">
        <v>70</v>
      </c>
      <c r="AY285" s="236" t="s">
        <v>128</v>
      </c>
    </row>
    <row r="286" spans="2:65" s="1" customFormat="1" ht="16.5" customHeight="1">
      <c r="B286" s="43"/>
      <c r="C286" s="238" t="s">
        <v>471</v>
      </c>
      <c r="D286" s="238" t="s">
        <v>303</v>
      </c>
      <c r="E286" s="239" t="s">
        <v>472</v>
      </c>
      <c r="F286" s="240" t="s">
        <v>473</v>
      </c>
      <c r="G286" s="241" t="s">
        <v>333</v>
      </c>
      <c r="H286" s="242">
        <v>172</v>
      </c>
      <c r="I286" s="243"/>
      <c r="J286" s="244">
        <f>ROUND(I286*H286,2)</f>
        <v>0</v>
      </c>
      <c r="K286" s="240" t="s">
        <v>21</v>
      </c>
      <c r="L286" s="245"/>
      <c r="M286" s="246" t="s">
        <v>21</v>
      </c>
      <c r="N286" s="247" t="s">
        <v>41</v>
      </c>
      <c r="O286" s="44"/>
      <c r="P286" s="220">
        <f>O286*H286</f>
        <v>0</v>
      </c>
      <c r="Q286" s="220">
        <v>7E-05</v>
      </c>
      <c r="R286" s="220">
        <f>Q286*H286</f>
        <v>0.012039999999999999</v>
      </c>
      <c r="S286" s="220">
        <v>0</v>
      </c>
      <c r="T286" s="221">
        <f>S286*H286</f>
        <v>0</v>
      </c>
      <c r="AR286" s="21" t="s">
        <v>306</v>
      </c>
      <c r="AT286" s="21" t="s">
        <v>303</v>
      </c>
      <c r="AU286" s="21" t="s">
        <v>82</v>
      </c>
      <c r="AY286" s="21" t="s">
        <v>128</v>
      </c>
      <c r="BE286" s="222">
        <f>IF(N286="základní",J286,0)</f>
        <v>0</v>
      </c>
      <c r="BF286" s="222">
        <f>IF(N286="snížená",J286,0)</f>
        <v>0</v>
      </c>
      <c r="BG286" s="222">
        <f>IF(N286="zákl. přenesená",J286,0)</f>
        <v>0</v>
      </c>
      <c r="BH286" s="222">
        <f>IF(N286="sníž. přenesená",J286,0)</f>
        <v>0</v>
      </c>
      <c r="BI286" s="222">
        <f>IF(N286="nulová",J286,0)</f>
        <v>0</v>
      </c>
      <c r="BJ286" s="21" t="s">
        <v>75</v>
      </c>
      <c r="BK286" s="222">
        <f>ROUND(I286*H286,2)</f>
        <v>0</v>
      </c>
      <c r="BL286" s="21" t="s">
        <v>209</v>
      </c>
      <c r="BM286" s="21" t="s">
        <v>474</v>
      </c>
    </row>
    <row r="287" spans="2:47" s="1" customFormat="1" ht="13.5">
      <c r="B287" s="43"/>
      <c r="C287" s="71"/>
      <c r="D287" s="223" t="s">
        <v>138</v>
      </c>
      <c r="E287" s="71"/>
      <c r="F287" s="224" t="s">
        <v>473</v>
      </c>
      <c r="G287" s="71"/>
      <c r="H287" s="71"/>
      <c r="I287" s="182"/>
      <c r="J287" s="71"/>
      <c r="K287" s="71"/>
      <c r="L287" s="69"/>
      <c r="M287" s="225"/>
      <c r="N287" s="44"/>
      <c r="O287" s="44"/>
      <c r="P287" s="44"/>
      <c r="Q287" s="44"/>
      <c r="R287" s="44"/>
      <c r="S287" s="44"/>
      <c r="T287" s="92"/>
      <c r="AT287" s="21" t="s">
        <v>138</v>
      </c>
      <c r="AU287" s="21" t="s">
        <v>82</v>
      </c>
    </row>
    <row r="288" spans="2:51" s="11" customFormat="1" ht="13.5">
      <c r="B288" s="226"/>
      <c r="C288" s="227"/>
      <c r="D288" s="223" t="s">
        <v>140</v>
      </c>
      <c r="E288" s="228" t="s">
        <v>21</v>
      </c>
      <c r="F288" s="229" t="s">
        <v>475</v>
      </c>
      <c r="G288" s="227"/>
      <c r="H288" s="230">
        <v>172</v>
      </c>
      <c r="I288" s="231"/>
      <c r="J288" s="227"/>
      <c r="K288" s="227"/>
      <c r="L288" s="232"/>
      <c r="M288" s="233"/>
      <c r="N288" s="234"/>
      <c r="O288" s="234"/>
      <c r="P288" s="234"/>
      <c r="Q288" s="234"/>
      <c r="R288" s="234"/>
      <c r="S288" s="234"/>
      <c r="T288" s="235"/>
      <c r="AT288" s="236" t="s">
        <v>140</v>
      </c>
      <c r="AU288" s="236" t="s">
        <v>82</v>
      </c>
      <c r="AV288" s="11" t="s">
        <v>82</v>
      </c>
      <c r="AW288" s="11" t="s">
        <v>33</v>
      </c>
      <c r="AX288" s="11" t="s">
        <v>70</v>
      </c>
      <c r="AY288" s="236" t="s">
        <v>128</v>
      </c>
    </row>
    <row r="289" spans="2:65" s="1" customFormat="1" ht="16.5" customHeight="1">
      <c r="B289" s="43"/>
      <c r="C289" s="238" t="s">
        <v>476</v>
      </c>
      <c r="D289" s="238" t="s">
        <v>303</v>
      </c>
      <c r="E289" s="239" t="s">
        <v>477</v>
      </c>
      <c r="F289" s="240" t="s">
        <v>478</v>
      </c>
      <c r="G289" s="241" t="s">
        <v>333</v>
      </c>
      <c r="H289" s="242">
        <v>248</v>
      </c>
      <c r="I289" s="243"/>
      <c r="J289" s="244">
        <f>ROUND(I289*H289,2)</f>
        <v>0</v>
      </c>
      <c r="K289" s="240" t="s">
        <v>21</v>
      </c>
      <c r="L289" s="245"/>
      <c r="M289" s="246" t="s">
        <v>21</v>
      </c>
      <c r="N289" s="247" t="s">
        <v>41</v>
      </c>
      <c r="O289" s="44"/>
      <c r="P289" s="220">
        <f>O289*H289</f>
        <v>0</v>
      </c>
      <c r="Q289" s="220">
        <v>5E-05</v>
      </c>
      <c r="R289" s="220">
        <f>Q289*H289</f>
        <v>0.012400000000000001</v>
      </c>
      <c r="S289" s="220">
        <v>0</v>
      </c>
      <c r="T289" s="221">
        <f>S289*H289</f>
        <v>0</v>
      </c>
      <c r="AR289" s="21" t="s">
        <v>306</v>
      </c>
      <c r="AT289" s="21" t="s">
        <v>303</v>
      </c>
      <c r="AU289" s="21" t="s">
        <v>82</v>
      </c>
      <c r="AY289" s="21" t="s">
        <v>128</v>
      </c>
      <c r="BE289" s="222">
        <f>IF(N289="základní",J289,0)</f>
        <v>0</v>
      </c>
      <c r="BF289" s="222">
        <f>IF(N289="snížená",J289,0)</f>
        <v>0</v>
      </c>
      <c r="BG289" s="222">
        <f>IF(N289="zákl. přenesená",J289,0)</f>
        <v>0</v>
      </c>
      <c r="BH289" s="222">
        <f>IF(N289="sníž. přenesená",J289,0)</f>
        <v>0</v>
      </c>
      <c r="BI289" s="222">
        <f>IF(N289="nulová",J289,0)</f>
        <v>0</v>
      </c>
      <c r="BJ289" s="21" t="s">
        <v>75</v>
      </c>
      <c r="BK289" s="222">
        <f>ROUND(I289*H289,2)</f>
        <v>0</v>
      </c>
      <c r="BL289" s="21" t="s">
        <v>209</v>
      </c>
      <c r="BM289" s="21" t="s">
        <v>479</v>
      </c>
    </row>
    <row r="290" spans="2:47" s="1" customFormat="1" ht="13.5">
      <c r="B290" s="43"/>
      <c r="C290" s="71"/>
      <c r="D290" s="223" t="s">
        <v>138</v>
      </c>
      <c r="E290" s="71"/>
      <c r="F290" s="224" t="s">
        <v>478</v>
      </c>
      <c r="G290" s="71"/>
      <c r="H290" s="71"/>
      <c r="I290" s="182"/>
      <c r="J290" s="71"/>
      <c r="K290" s="71"/>
      <c r="L290" s="69"/>
      <c r="M290" s="225"/>
      <c r="N290" s="44"/>
      <c r="O290" s="44"/>
      <c r="P290" s="44"/>
      <c r="Q290" s="44"/>
      <c r="R290" s="44"/>
      <c r="S290" s="44"/>
      <c r="T290" s="92"/>
      <c r="AT290" s="21" t="s">
        <v>138</v>
      </c>
      <c r="AU290" s="21" t="s">
        <v>82</v>
      </c>
    </row>
    <row r="291" spans="2:51" s="11" customFormat="1" ht="13.5">
      <c r="B291" s="226"/>
      <c r="C291" s="227"/>
      <c r="D291" s="223" t="s">
        <v>140</v>
      </c>
      <c r="E291" s="228" t="s">
        <v>21</v>
      </c>
      <c r="F291" s="229" t="s">
        <v>480</v>
      </c>
      <c r="G291" s="227"/>
      <c r="H291" s="230">
        <v>248</v>
      </c>
      <c r="I291" s="231"/>
      <c r="J291" s="227"/>
      <c r="K291" s="227"/>
      <c r="L291" s="232"/>
      <c r="M291" s="233"/>
      <c r="N291" s="234"/>
      <c r="O291" s="234"/>
      <c r="P291" s="234"/>
      <c r="Q291" s="234"/>
      <c r="R291" s="234"/>
      <c r="S291" s="234"/>
      <c r="T291" s="235"/>
      <c r="AT291" s="236" t="s">
        <v>140</v>
      </c>
      <c r="AU291" s="236" t="s">
        <v>82</v>
      </c>
      <c r="AV291" s="11" t="s">
        <v>82</v>
      </c>
      <c r="AW291" s="11" t="s">
        <v>33</v>
      </c>
      <c r="AX291" s="11" t="s">
        <v>70</v>
      </c>
      <c r="AY291" s="236" t="s">
        <v>128</v>
      </c>
    </row>
    <row r="292" spans="2:65" s="1" customFormat="1" ht="38.25" customHeight="1">
      <c r="B292" s="43"/>
      <c r="C292" s="211" t="s">
        <v>481</v>
      </c>
      <c r="D292" s="211" t="s">
        <v>131</v>
      </c>
      <c r="E292" s="212" t="s">
        <v>482</v>
      </c>
      <c r="F292" s="213" t="s">
        <v>483</v>
      </c>
      <c r="G292" s="214" t="s">
        <v>190</v>
      </c>
      <c r="H292" s="215">
        <v>26</v>
      </c>
      <c r="I292" s="216"/>
      <c r="J292" s="217">
        <f>ROUND(I292*H292,2)</f>
        <v>0</v>
      </c>
      <c r="K292" s="213" t="s">
        <v>21</v>
      </c>
      <c r="L292" s="69"/>
      <c r="M292" s="218" t="s">
        <v>21</v>
      </c>
      <c r="N292" s="219" t="s">
        <v>41</v>
      </c>
      <c r="O292" s="44"/>
      <c r="P292" s="220">
        <f>O292*H292</f>
        <v>0</v>
      </c>
      <c r="Q292" s="220">
        <v>0.00118</v>
      </c>
      <c r="R292" s="220">
        <f>Q292*H292</f>
        <v>0.030680000000000002</v>
      </c>
      <c r="S292" s="220">
        <v>0</v>
      </c>
      <c r="T292" s="221">
        <f>S292*H292</f>
        <v>0</v>
      </c>
      <c r="AR292" s="21" t="s">
        <v>75</v>
      </c>
      <c r="AT292" s="21" t="s">
        <v>131</v>
      </c>
      <c r="AU292" s="21" t="s">
        <v>82</v>
      </c>
      <c r="AY292" s="21" t="s">
        <v>128</v>
      </c>
      <c r="BE292" s="222">
        <f>IF(N292="základní",J292,0)</f>
        <v>0</v>
      </c>
      <c r="BF292" s="222">
        <f>IF(N292="snížená",J292,0)</f>
        <v>0</v>
      </c>
      <c r="BG292" s="222">
        <f>IF(N292="zákl. přenesená",J292,0)</f>
        <v>0</v>
      </c>
      <c r="BH292" s="222">
        <f>IF(N292="sníž. přenesená",J292,0)</f>
        <v>0</v>
      </c>
      <c r="BI292" s="222">
        <f>IF(N292="nulová",J292,0)</f>
        <v>0</v>
      </c>
      <c r="BJ292" s="21" t="s">
        <v>75</v>
      </c>
      <c r="BK292" s="222">
        <f>ROUND(I292*H292,2)</f>
        <v>0</v>
      </c>
      <c r="BL292" s="21" t="s">
        <v>75</v>
      </c>
      <c r="BM292" s="21" t="s">
        <v>484</v>
      </c>
    </row>
    <row r="293" spans="2:47" s="1" customFormat="1" ht="13.5">
      <c r="B293" s="43"/>
      <c r="C293" s="71"/>
      <c r="D293" s="223" t="s">
        <v>138</v>
      </c>
      <c r="E293" s="71"/>
      <c r="F293" s="224" t="s">
        <v>483</v>
      </c>
      <c r="G293" s="71"/>
      <c r="H293" s="71"/>
      <c r="I293" s="182"/>
      <c r="J293" s="71"/>
      <c r="K293" s="71"/>
      <c r="L293" s="69"/>
      <c r="M293" s="225"/>
      <c r="N293" s="44"/>
      <c r="O293" s="44"/>
      <c r="P293" s="44"/>
      <c r="Q293" s="44"/>
      <c r="R293" s="44"/>
      <c r="S293" s="44"/>
      <c r="T293" s="92"/>
      <c r="AT293" s="21" t="s">
        <v>138</v>
      </c>
      <c r="AU293" s="21" t="s">
        <v>82</v>
      </c>
    </row>
    <row r="294" spans="2:47" s="1" customFormat="1" ht="13.5">
      <c r="B294" s="43"/>
      <c r="C294" s="71"/>
      <c r="D294" s="223" t="s">
        <v>171</v>
      </c>
      <c r="E294" s="71"/>
      <c r="F294" s="237" t="s">
        <v>464</v>
      </c>
      <c r="G294" s="71"/>
      <c r="H294" s="71"/>
      <c r="I294" s="182"/>
      <c r="J294" s="71"/>
      <c r="K294" s="71"/>
      <c r="L294" s="69"/>
      <c r="M294" s="225"/>
      <c r="N294" s="44"/>
      <c r="O294" s="44"/>
      <c r="P294" s="44"/>
      <c r="Q294" s="44"/>
      <c r="R294" s="44"/>
      <c r="S294" s="44"/>
      <c r="T294" s="92"/>
      <c r="AT294" s="21" t="s">
        <v>171</v>
      </c>
      <c r="AU294" s="21" t="s">
        <v>82</v>
      </c>
    </row>
    <row r="295" spans="2:47" s="1" customFormat="1" ht="13.5">
      <c r="B295" s="43"/>
      <c r="C295" s="71"/>
      <c r="D295" s="223" t="s">
        <v>261</v>
      </c>
      <c r="E295" s="71"/>
      <c r="F295" s="237" t="s">
        <v>465</v>
      </c>
      <c r="G295" s="71"/>
      <c r="H295" s="71"/>
      <c r="I295" s="182"/>
      <c r="J295" s="71"/>
      <c r="K295" s="71"/>
      <c r="L295" s="69"/>
      <c r="M295" s="225"/>
      <c r="N295" s="44"/>
      <c r="O295" s="44"/>
      <c r="P295" s="44"/>
      <c r="Q295" s="44"/>
      <c r="R295" s="44"/>
      <c r="S295" s="44"/>
      <c r="T295" s="92"/>
      <c r="AT295" s="21" t="s">
        <v>261</v>
      </c>
      <c r="AU295" s="21" t="s">
        <v>82</v>
      </c>
    </row>
    <row r="296" spans="2:51" s="11" customFormat="1" ht="13.5">
      <c r="B296" s="226"/>
      <c r="C296" s="227"/>
      <c r="D296" s="223" t="s">
        <v>140</v>
      </c>
      <c r="E296" s="228" t="s">
        <v>21</v>
      </c>
      <c r="F296" s="229" t="s">
        <v>485</v>
      </c>
      <c r="G296" s="227"/>
      <c r="H296" s="230">
        <v>26</v>
      </c>
      <c r="I296" s="231"/>
      <c r="J296" s="227"/>
      <c r="K296" s="227"/>
      <c r="L296" s="232"/>
      <c r="M296" s="233"/>
      <c r="N296" s="234"/>
      <c r="O296" s="234"/>
      <c r="P296" s="234"/>
      <c r="Q296" s="234"/>
      <c r="R296" s="234"/>
      <c r="S296" s="234"/>
      <c r="T296" s="235"/>
      <c r="AT296" s="236" t="s">
        <v>140</v>
      </c>
      <c r="AU296" s="236" t="s">
        <v>82</v>
      </c>
      <c r="AV296" s="11" t="s">
        <v>82</v>
      </c>
      <c r="AW296" s="11" t="s">
        <v>33</v>
      </c>
      <c r="AX296" s="11" t="s">
        <v>70</v>
      </c>
      <c r="AY296" s="236" t="s">
        <v>128</v>
      </c>
    </row>
    <row r="297" spans="2:65" s="1" customFormat="1" ht="16.5" customHeight="1">
      <c r="B297" s="43"/>
      <c r="C297" s="238" t="s">
        <v>486</v>
      </c>
      <c r="D297" s="238" t="s">
        <v>303</v>
      </c>
      <c r="E297" s="239" t="s">
        <v>487</v>
      </c>
      <c r="F297" s="240" t="s">
        <v>488</v>
      </c>
      <c r="G297" s="241" t="s">
        <v>333</v>
      </c>
      <c r="H297" s="242">
        <v>13</v>
      </c>
      <c r="I297" s="243"/>
      <c r="J297" s="244">
        <f>ROUND(I297*H297,2)</f>
        <v>0</v>
      </c>
      <c r="K297" s="240" t="s">
        <v>21</v>
      </c>
      <c r="L297" s="245"/>
      <c r="M297" s="246" t="s">
        <v>21</v>
      </c>
      <c r="N297" s="247" t="s">
        <v>41</v>
      </c>
      <c r="O297" s="44"/>
      <c r="P297" s="220">
        <f>O297*H297</f>
        <v>0</v>
      </c>
      <c r="Q297" s="220">
        <v>6E-05</v>
      </c>
      <c r="R297" s="220">
        <f>Q297*H297</f>
        <v>0.00078</v>
      </c>
      <c r="S297" s="220">
        <v>0</v>
      </c>
      <c r="T297" s="221">
        <f>S297*H297</f>
        <v>0</v>
      </c>
      <c r="AR297" s="21" t="s">
        <v>306</v>
      </c>
      <c r="AT297" s="21" t="s">
        <v>303</v>
      </c>
      <c r="AU297" s="21" t="s">
        <v>82</v>
      </c>
      <c r="AY297" s="21" t="s">
        <v>128</v>
      </c>
      <c r="BE297" s="222">
        <f>IF(N297="základní",J297,0)</f>
        <v>0</v>
      </c>
      <c r="BF297" s="222">
        <f>IF(N297="snížená",J297,0)</f>
        <v>0</v>
      </c>
      <c r="BG297" s="222">
        <f>IF(N297="zákl. přenesená",J297,0)</f>
        <v>0</v>
      </c>
      <c r="BH297" s="222">
        <f>IF(N297="sníž. přenesená",J297,0)</f>
        <v>0</v>
      </c>
      <c r="BI297" s="222">
        <f>IF(N297="nulová",J297,0)</f>
        <v>0</v>
      </c>
      <c r="BJ297" s="21" t="s">
        <v>75</v>
      </c>
      <c r="BK297" s="222">
        <f>ROUND(I297*H297,2)</f>
        <v>0</v>
      </c>
      <c r="BL297" s="21" t="s">
        <v>209</v>
      </c>
      <c r="BM297" s="21" t="s">
        <v>489</v>
      </c>
    </row>
    <row r="298" spans="2:47" s="1" customFormat="1" ht="13.5">
      <c r="B298" s="43"/>
      <c r="C298" s="71"/>
      <c r="D298" s="223" t="s">
        <v>138</v>
      </c>
      <c r="E298" s="71"/>
      <c r="F298" s="224" t="s">
        <v>488</v>
      </c>
      <c r="G298" s="71"/>
      <c r="H298" s="71"/>
      <c r="I298" s="182"/>
      <c r="J298" s="71"/>
      <c r="K298" s="71"/>
      <c r="L298" s="69"/>
      <c r="M298" s="225"/>
      <c r="N298" s="44"/>
      <c r="O298" s="44"/>
      <c r="P298" s="44"/>
      <c r="Q298" s="44"/>
      <c r="R298" s="44"/>
      <c r="S298" s="44"/>
      <c r="T298" s="92"/>
      <c r="AT298" s="21" t="s">
        <v>138</v>
      </c>
      <c r="AU298" s="21" t="s">
        <v>82</v>
      </c>
    </row>
    <row r="299" spans="2:51" s="11" customFormat="1" ht="13.5">
      <c r="B299" s="226"/>
      <c r="C299" s="227"/>
      <c r="D299" s="223" t="s">
        <v>140</v>
      </c>
      <c r="E299" s="228" t="s">
        <v>21</v>
      </c>
      <c r="F299" s="229" t="s">
        <v>490</v>
      </c>
      <c r="G299" s="227"/>
      <c r="H299" s="230">
        <v>13</v>
      </c>
      <c r="I299" s="231"/>
      <c r="J299" s="227"/>
      <c r="K299" s="227"/>
      <c r="L299" s="232"/>
      <c r="M299" s="233"/>
      <c r="N299" s="234"/>
      <c r="O299" s="234"/>
      <c r="P299" s="234"/>
      <c r="Q299" s="234"/>
      <c r="R299" s="234"/>
      <c r="S299" s="234"/>
      <c r="T299" s="235"/>
      <c r="AT299" s="236" t="s">
        <v>140</v>
      </c>
      <c r="AU299" s="236" t="s">
        <v>82</v>
      </c>
      <c r="AV299" s="11" t="s">
        <v>82</v>
      </c>
      <c r="AW299" s="11" t="s">
        <v>33</v>
      </c>
      <c r="AX299" s="11" t="s">
        <v>70</v>
      </c>
      <c r="AY299" s="236" t="s">
        <v>128</v>
      </c>
    </row>
    <row r="300" spans="2:65" s="1" customFormat="1" ht="16.5" customHeight="1">
      <c r="B300" s="43"/>
      <c r="C300" s="238" t="s">
        <v>491</v>
      </c>
      <c r="D300" s="238" t="s">
        <v>303</v>
      </c>
      <c r="E300" s="239" t="s">
        <v>492</v>
      </c>
      <c r="F300" s="240" t="s">
        <v>493</v>
      </c>
      <c r="G300" s="241" t="s">
        <v>333</v>
      </c>
      <c r="H300" s="242">
        <v>6</v>
      </c>
      <c r="I300" s="243"/>
      <c r="J300" s="244">
        <f>ROUND(I300*H300,2)</f>
        <v>0</v>
      </c>
      <c r="K300" s="240" t="s">
        <v>21</v>
      </c>
      <c r="L300" s="245"/>
      <c r="M300" s="246" t="s">
        <v>21</v>
      </c>
      <c r="N300" s="247" t="s">
        <v>41</v>
      </c>
      <c r="O300" s="44"/>
      <c r="P300" s="220">
        <f>O300*H300</f>
        <v>0</v>
      </c>
      <c r="Q300" s="220">
        <v>8E-05</v>
      </c>
      <c r="R300" s="220">
        <f>Q300*H300</f>
        <v>0.00048000000000000007</v>
      </c>
      <c r="S300" s="220">
        <v>0</v>
      </c>
      <c r="T300" s="221">
        <f>S300*H300</f>
        <v>0</v>
      </c>
      <c r="AR300" s="21" t="s">
        <v>306</v>
      </c>
      <c r="AT300" s="21" t="s">
        <v>303</v>
      </c>
      <c r="AU300" s="21" t="s">
        <v>82</v>
      </c>
      <c r="AY300" s="21" t="s">
        <v>128</v>
      </c>
      <c r="BE300" s="222">
        <f>IF(N300="základní",J300,0)</f>
        <v>0</v>
      </c>
      <c r="BF300" s="222">
        <f>IF(N300="snížená",J300,0)</f>
        <v>0</v>
      </c>
      <c r="BG300" s="222">
        <f>IF(N300="zákl. přenesená",J300,0)</f>
        <v>0</v>
      </c>
      <c r="BH300" s="222">
        <f>IF(N300="sníž. přenesená",J300,0)</f>
        <v>0</v>
      </c>
      <c r="BI300" s="222">
        <f>IF(N300="nulová",J300,0)</f>
        <v>0</v>
      </c>
      <c r="BJ300" s="21" t="s">
        <v>75</v>
      </c>
      <c r="BK300" s="222">
        <f>ROUND(I300*H300,2)</f>
        <v>0</v>
      </c>
      <c r="BL300" s="21" t="s">
        <v>209</v>
      </c>
      <c r="BM300" s="21" t="s">
        <v>494</v>
      </c>
    </row>
    <row r="301" spans="2:47" s="1" customFormat="1" ht="13.5">
      <c r="B301" s="43"/>
      <c r="C301" s="71"/>
      <c r="D301" s="223" t="s">
        <v>138</v>
      </c>
      <c r="E301" s="71"/>
      <c r="F301" s="224" t="s">
        <v>493</v>
      </c>
      <c r="G301" s="71"/>
      <c r="H301" s="71"/>
      <c r="I301" s="182"/>
      <c r="J301" s="71"/>
      <c r="K301" s="71"/>
      <c r="L301" s="69"/>
      <c r="M301" s="225"/>
      <c r="N301" s="44"/>
      <c r="O301" s="44"/>
      <c r="P301" s="44"/>
      <c r="Q301" s="44"/>
      <c r="R301" s="44"/>
      <c r="S301" s="44"/>
      <c r="T301" s="92"/>
      <c r="AT301" s="21" t="s">
        <v>138</v>
      </c>
      <c r="AU301" s="21" t="s">
        <v>82</v>
      </c>
    </row>
    <row r="302" spans="2:51" s="11" customFormat="1" ht="13.5">
      <c r="B302" s="226"/>
      <c r="C302" s="227"/>
      <c r="D302" s="223" t="s">
        <v>140</v>
      </c>
      <c r="E302" s="228" t="s">
        <v>21</v>
      </c>
      <c r="F302" s="229" t="s">
        <v>495</v>
      </c>
      <c r="G302" s="227"/>
      <c r="H302" s="230">
        <v>6</v>
      </c>
      <c r="I302" s="231"/>
      <c r="J302" s="227"/>
      <c r="K302" s="227"/>
      <c r="L302" s="232"/>
      <c r="M302" s="233"/>
      <c r="N302" s="234"/>
      <c r="O302" s="234"/>
      <c r="P302" s="234"/>
      <c r="Q302" s="234"/>
      <c r="R302" s="234"/>
      <c r="S302" s="234"/>
      <c r="T302" s="235"/>
      <c r="AT302" s="236" t="s">
        <v>140</v>
      </c>
      <c r="AU302" s="236" t="s">
        <v>82</v>
      </c>
      <c r="AV302" s="11" t="s">
        <v>82</v>
      </c>
      <c r="AW302" s="11" t="s">
        <v>33</v>
      </c>
      <c r="AX302" s="11" t="s">
        <v>70</v>
      </c>
      <c r="AY302" s="236" t="s">
        <v>128</v>
      </c>
    </row>
    <row r="303" spans="2:65" s="1" customFormat="1" ht="16.5" customHeight="1">
      <c r="B303" s="43"/>
      <c r="C303" s="238" t="s">
        <v>496</v>
      </c>
      <c r="D303" s="238" t="s">
        <v>303</v>
      </c>
      <c r="E303" s="239" t="s">
        <v>497</v>
      </c>
      <c r="F303" s="240" t="s">
        <v>498</v>
      </c>
      <c r="G303" s="241" t="s">
        <v>333</v>
      </c>
      <c r="H303" s="242">
        <v>10</v>
      </c>
      <c r="I303" s="243"/>
      <c r="J303" s="244">
        <f>ROUND(I303*H303,2)</f>
        <v>0</v>
      </c>
      <c r="K303" s="240" t="s">
        <v>21</v>
      </c>
      <c r="L303" s="245"/>
      <c r="M303" s="246" t="s">
        <v>21</v>
      </c>
      <c r="N303" s="247" t="s">
        <v>41</v>
      </c>
      <c r="O303" s="44"/>
      <c r="P303" s="220">
        <f>O303*H303</f>
        <v>0</v>
      </c>
      <c r="Q303" s="220">
        <v>7E-05</v>
      </c>
      <c r="R303" s="220">
        <f>Q303*H303</f>
        <v>0.0006999999999999999</v>
      </c>
      <c r="S303" s="220">
        <v>0</v>
      </c>
      <c r="T303" s="221">
        <f>S303*H303</f>
        <v>0</v>
      </c>
      <c r="AR303" s="21" t="s">
        <v>306</v>
      </c>
      <c r="AT303" s="21" t="s">
        <v>303</v>
      </c>
      <c r="AU303" s="21" t="s">
        <v>82</v>
      </c>
      <c r="AY303" s="21" t="s">
        <v>128</v>
      </c>
      <c r="BE303" s="222">
        <f>IF(N303="základní",J303,0)</f>
        <v>0</v>
      </c>
      <c r="BF303" s="222">
        <f>IF(N303="snížená",J303,0)</f>
        <v>0</v>
      </c>
      <c r="BG303" s="222">
        <f>IF(N303="zákl. přenesená",J303,0)</f>
        <v>0</v>
      </c>
      <c r="BH303" s="222">
        <f>IF(N303="sníž. přenesená",J303,0)</f>
        <v>0</v>
      </c>
      <c r="BI303" s="222">
        <f>IF(N303="nulová",J303,0)</f>
        <v>0</v>
      </c>
      <c r="BJ303" s="21" t="s">
        <v>75</v>
      </c>
      <c r="BK303" s="222">
        <f>ROUND(I303*H303,2)</f>
        <v>0</v>
      </c>
      <c r="BL303" s="21" t="s">
        <v>209</v>
      </c>
      <c r="BM303" s="21" t="s">
        <v>499</v>
      </c>
    </row>
    <row r="304" spans="2:47" s="1" customFormat="1" ht="13.5">
      <c r="B304" s="43"/>
      <c r="C304" s="71"/>
      <c r="D304" s="223" t="s">
        <v>138</v>
      </c>
      <c r="E304" s="71"/>
      <c r="F304" s="224" t="s">
        <v>498</v>
      </c>
      <c r="G304" s="71"/>
      <c r="H304" s="71"/>
      <c r="I304" s="182"/>
      <c r="J304" s="71"/>
      <c r="K304" s="71"/>
      <c r="L304" s="69"/>
      <c r="M304" s="225"/>
      <c r="N304" s="44"/>
      <c r="O304" s="44"/>
      <c r="P304" s="44"/>
      <c r="Q304" s="44"/>
      <c r="R304" s="44"/>
      <c r="S304" s="44"/>
      <c r="T304" s="92"/>
      <c r="AT304" s="21" t="s">
        <v>138</v>
      </c>
      <c r="AU304" s="21" t="s">
        <v>82</v>
      </c>
    </row>
    <row r="305" spans="2:51" s="11" customFormat="1" ht="13.5">
      <c r="B305" s="226"/>
      <c r="C305" s="227"/>
      <c r="D305" s="223" t="s">
        <v>140</v>
      </c>
      <c r="E305" s="228" t="s">
        <v>21</v>
      </c>
      <c r="F305" s="229" t="s">
        <v>500</v>
      </c>
      <c r="G305" s="227"/>
      <c r="H305" s="230">
        <v>10</v>
      </c>
      <c r="I305" s="231"/>
      <c r="J305" s="227"/>
      <c r="K305" s="227"/>
      <c r="L305" s="232"/>
      <c r="M305" s="233"/>
      <c r="N305" s="234"/>
      <c r="O305" s="234"/>
      <c r="P305" s="234"/>
      <c r="Q305" s="234"/>
      <c r="R305" s="234"/>
      <c r="S305" s="234"/>
      <c r="T305" s="235"/>
      <c r="AT305" s="236" t="s">
        <v>140</v>
      </c>
      <c r="AU305" s="236" t="s">
        <v>82</v>
      </c>
      <c r="AV305" s="11" t="s">
        <v>82</v>
      </c>
      <c r="AW305" s="11" t="s">
        <v>33</v>
      </c>
      <c r="AX305" s="11" t="s">
        <v>70</v>
      </c>
      <c r="AY305" s="236" t="s">
        <v>128</v>
      </c>
    </row>
    <row r="306" spans="2:65" s="1" customFormat="1" ht="16.5" customHeight="1">
      <c r="B306" s="43"/>
      <c r="C306" s="238" t="s">
        <v>501</v>
      </c>
      <c r="D306" s="238" t="s">
        <v>303</v>
      </c>
      <c r="E306" s="239" t="s">
        <v>502</v>
      </c>
      <c r="F306" s="240" t="s">
        <v>503</v>
      </c>
      <c r="G306" s="241" t="s">
        <v>333</v>
      </c>
      <c r="H306" s="242">
        <v>6</v>
      </c>
      <c r="I306" s="243"/>
      <c r="J306" s="244">
        <f>ROUND(I306*H306,2)</f>
        <v>0</v>
      </c>
      <c r="K306" s="240" t="s">
        <v>21</v>
      </c>
      <c r="L306" s="245"/>
      <c r="M306" s="246" t="s">
        <v>21</v>
      </c>
      <c r="N306" s="247" t="s">
        <v>41</v>
      </c>
      <c r="O306" s="44"/>
      <c r="P306" s="220">
        <f>O306*H306</f>
        <v>0</v>
      </c>
      <c r="Q306" s="220">
        <v>4E-05</v>
      </c>
      <c r="R306" s="220">
        <f>Q306*H306</f>
        <v>0.00024000000000000003</v>
      </c>
      <c r="S306" s="220">
        <v>0</v>
      </c>
      <c r="T306" s="221">
        <f>S306*H306</f>
        <v>0</v>
      </c>
      <c r="AR306" s="21" t="s">
        <v>306</v>
      </c>
      <c r="AT306" s="21" t="s">
        <v>303</v>
      </c>
      <c r="AU306" s="21" t="s">
        <v>82</v>
      </c>
      <c r="AY306" s="21" t="s">
        <v>128</v>
      </c>
      <c r="BE306" s="222">
        <f>IF(N306="základní",J306,0)</f>
        <v>0</v>
      </c>
      <c r="BF306" s="222">
        <f>IF(N306="snížená",J306,0)</f>
        <v>0</v>
      </c>
      <c r="BG306" s="222">
        <f>IF(N306="zákl. přenesená",J306,0)</f>
        <v>0</v>
      </c>
      <c r="BH306" s="222">
        <f>IF(N306="sníž. přenesená",J306,0)</f>
        <v>0</v>
      </c>
      <c r="BI306" s="222">
        <f>IF(N306="nulová",J306,0)</f>
        <v>0</v>
      </c>
      <c r="BJ306" s="21" t="s">
        <v>75</v>
      </c>
      <c r="BK306" s="222">
        <f>ROUND(I306*H306,2)</f>
        <v>0</v>
      </c>
      <c r="BL306" s="21" t="s">
        <v>209</v>
      </c>
      <c r="BM306" s="21" t="s">
        <v>504</v>
      </c>
    </row>
    <row r="307" spans="2:47" s="1" customFormat="1" ht="13.5">
      <c r="B307" s="43"/>
      <c r="C307" s="71"/>
      <c r="D307" s="223" t="s">
        <v>138</v>
      </c>
      <c r="E307" s="71"/>
      <c r="F307" s="224" t="s">
        <v>503</v>
      </c>
      <c r="G307" s="71"/>
      <c r="H307" s="71"/>
      <c r="I307" s="182"/>
      <c r="J307" s="71"/>
      <c r="K307" s="71"/>
      <c r="L307" s="69"/>
      <c r="M307" s="225"/>
      <c r="N307" s="44"/>
      <c r="O307" s="44"/>
      <c r="P307" s="44"/>
      <c r="Q307" s="44"/>
      <c r="R307" s="44"/>
      <c r="S307" s="44"/>
      <c r="T307" s="92"/>
      <c r="AT307" s="21" t="s">
        <v>138</v>
      </c>
      <c r="AU307" s="21" t="s">
        <v>82</v>
      </c>
    </row>
    <row r="308" spans="2:51" s="11" customFormat="1" ht="13.5">
      <c r="B308" s="226"/>
      <c r="C308" s="227"/>
      <c r="D308" s="223" t="s">
        <v>140</v>
      </c>
      <c r="E308" s="228" t="s">
        <v>21</v>
      </c>
      <c r="F308" s="229" t="s">
        <v>495</v>
      </c>
      <c r="G308" s="227"/>
      <c r="H308" s="230">
        <v>6</v>
      </c>
      <c r="I308" s="231"/>
      <c r="J308" s="227"/>
      <c r="K308" s="227"/>
      <c r="L308" s="232"/>
      <c r="M308" s="233"/>
      <c r="N308" s="234"/>
      <c r="O308" s="234"/>
      <c r="P308" s="234"/>
      <c r="Q308" s="234"/>
      <c r="R308" s="234"/>
      <c r="S308" s="234"/>
      <c r="T308" s="235"/>
      <c r="AT308" s="236" t="s">
        <v>140</v>
      </c>
      <c r="AU308" s="236" t="s">
        <v>82</v>
      </c>
      <c r="AV308" s="11" t="s">
        <v>82</v>
      </c>
      <c r="AW308" s="11" t="s">
        <v>33</v>
      </c>
      <c r="AX308" s="11" t="s">
        <v>70</v>
      </c>
      <c r="AY308" s="236" t="s">
        <v>128</v>
      </c>
    </row>
    <row r="309" spans="2:65" s="1" customFormat="1" ht="16.5" customHeight="1">
      <c r="B309" s="43"/>
      <c r="C309" s="238" t="s">
        <v>505</v>
      </c>
      <c r="D309" s="238" t="s">
        <v>303</v>
      </c>
      <c r="E309" s="239" t="s">
        <v>506</v>
      </c>
      <c r="F309" s="240" t="s">
        <v>507</v>
      </c>
      <c r="G309" s="241" t="s">
        <v>333</v>
      </c>
      <c r="H309" s="242">
        <v>16</v>
      </c>
      <c r="I309" s="243"/>
      <c r="J309" s="244">
        <f>ROUND(I309*H309,2)</f>
        <v>0</v>
      </c>
      <c r="K309" s="240" t="s">
        <v>21</v>
      </c>
      <c r="L309" s="245"/>
      <c r="M309" s="246" t="s">
        <v>21</v>
      </c>
      <c r="N309" s="247" t="s">
        <v>41</v>
      </c>
      <c r="O309" s="44"/>
      <c r="P309" s="220">
        <f>O309*H309</f>
        <v>0</v>
      </c>
      <c r="Q309" s="220">
        <v>7E-05</v>
      </c>
      <c r="R309" s="220">
        <f>Q309*H309</f>
        <v>0.00112</v>
      </c>
      <c r="S309" s="220">
        <v>0</v>
      </c>
      <c r="T309" s="221">
        <f>S309*H309</f>
        <v>0</v>
      </c>
      <c r="AR309" s="21" t="s">
        <v>306</v>
      </c>
      <c r="AT309" s="21" t="s">
        <v>303</v>
      </c>
      <c r="AU309" s="21" t="s">
        <v>82</v>
      </c>
      <c r="AY309" s="21" t="s">
        <v>128</v>
      </c>
      <c r="BE309" s="222">
        <f>IF(N309="základní",J309,0)</f>
        <v>0</v>
      </c>
      <c r="BF309" s="222">
        <f>IF(N309="snížená",J309,0)</f>
        <v>0</v>
      </c>
      <c r="BG309" s="222">
        <f>IF(N309="zákl. přenesená",J309,0)</f>
        <v>0</v>
      </c>
      <c r="BH309" s="222">
        <f>IF(N309="sníž. přenesená",J309,0)</f>
        <v>0</v>
      </c>
      <c r="BI309" s="222">
        <f>IF(N309="nulová",J309,0)</f>
        <v>0</v>
      </c>
      <c r="BJ309" s="21" t="s">
        <v>75</v>
      </c>
      <c r="BK309" s="222">
        <f>ROUND(I309*H309,2)</f>
        <v>0</v>
      </c>
      <c r="BL309" s="21" t="s">
        <v>209</v>
      </c>
      <c r="BM309" s="21" t="s">
        <v>508</v>
      </c>
    </row>
    <row r="310" spans="2:47" s="1" customFormat="1" ht="13.5">
      <c r="B310" s="43"/>
      <c r="C310" s="71"/>
      <c r="D310" s="223" t="s">
        <v>138</v>
      </c>
      <c r="E310" s="71"/>
      <c r="F310" s="224" t="s">
        <v>507</v>
      </c>
      <c r="G310" s="71"/>
      <c r="H310" s="71"/>
      <c r="I310" s="182"/>
      <c r="J310" s="71"/>
      <c r="K310" s="71"/>
      <c r="L310" s="69"/>
      <c r="M310" s="225"/>
      <c r="N310" s="44"/>
      <c r="O310" s="44"/>
      <c r="P310" s="44"/>
      <c r="Q310" s="44"/>
      <c r="R310" s="44"/>
      <c r="S310" s="44"/>
      <c r="T310" s="92"/>
      <c r="AT310" s="21" t="s">
        <v>138</v>
      </c>
      <c r="AU310" s="21" t="s">
        <v>82</v>
      </c>
    </row>
    <row r="311" spans="2:51" s="11" customFormat="1" ht="13.5">
      <c r="B311" s="226"/>
      <c r="C311" s="227"/>
      <c r="D311" s="223" t="s">
        <v>140</v>
      </c>
      <c r="E311" s="228" t="s">
        <v>21</v>
      </c>
      <c r="F311" s="229" t="s">
        <v>509</v>
      </c>
      <c r="G311" s="227"/>
      <c r="H311" s="230">
        <v>16</v>
      </c>
      <c r="I311" s="231"/>
      <c r="J311" s="227"/>
      <c r="K311" s="227"/>
      <c r="L311" s="232"/>
      <c r="M311" s="233"/>
      <c r="N311" s="234"/>
      <c r="O311" s="234"/>
      <c r="P311" s="234"/>
      <c r="Q311" s="234"/>
      <c r="R311" s="234"/>
      <c r="S311" s="234"/>
      <c r="T311" s="235"/>
      <c r="AT311" s="236" t="s">
        <v>140</v>
      </c>
      <c r="AU311" s="236" t="s">
        <v>82</v>
      </c>
      <c r="AV311" s="11" t="s">
        <v>82</v>
      </c>
      <c r="AW311" s="11" t="s">
        <v>33</v>
      </c>
      <c r="AX311" s="11" t="s">
        <v>70</v>
      </c>
      <c r="AY311" s="236" t="s">
        <v>128</v>
      </c>
    </row>
    <row r="312" spans="2:65" s="1" customFormat="1" ht="16.5" customHeight="1">
      <c r="B312" s="43"/>
      <c r="C312" s="238" t="s">
        <v>510</v>
      </c>
      <c r="D312" s="238" t="s">
        <v>303</v>
      </c>
      <c r="E312" s="239" t="s">
        <v>511</v>
      </c>
      <c r="F312" s="240" t="s">
        <v>512</v>
      </c>
      <c r="G312" s="241" t="s">
        <v>333</v>
      </c>
      <c r="H312" s="242">
        <v>2</v>
      </c>
      <c r="I312" s="243"/>
      <c r="J312" s="244">
        <f>ROUND(I312*H312,2)</f>
        <v>0</v>
      </c>
      <c r="K312" s="240" t="s">
        <v>21</v>
      </c>
      <c r="L312" s="245"/>
      <c r="M312" s="246" t="s">
        <v>21</v>
      </c>
      <c r="N312" s="247" t="s">
        <v>41</v>
      </c>
      <c r="O312" s="44"/>
      <c r="P312" s="220">
        <f>O312*H312</f>
        <v>0</v>
      </c>
      <c r="Q312" s="220">
        <v>0.00018</v>
      </c>
      <c r="R312" s="220">
        <f>Q312*H312</f>
        <v>0.00036</v>
      </c>
      <c r="S312" s="220">
        <v>0</v>
      </c>
      <c r="T312" s="221">
        <f>S312*H312</f>
        <v>0</v>
      </c>
      <c r="AR312" s="21" t="s">
        <v>306</v>
      </c>
      <c r="AT312" s="21" t="s">
        <v>303</v>
      </c>
      <c r="AU312" s="21" t="s">
        <v>82</v>
      </c>
      <c r="AY312" s="21" t="s">
        <v>128</v>
      </c>
      <c r="BE312" s="222">
        <f>IF(N312="základní",J312,0)</f>
        <v>0</v>
      </c>
      <c r="BF312" s="222">
        <f>IF(N312="snížená",J312,0)</f>
        <v>0</v>
      </c>
      <c r="BG312" s="222">
        <f>IF(N312="zákl. přenesená",J312,0)</f>
        <v>0</v>
      </c>
      <c r="BH312" s="222">
        <f>IF(N312="sníž. přenesená",J312,0)</f>
        <v>0</v>
      </c>
      <c r="BI312" s="222">
        <f>IF(N312="nulová",J312,0)</f>
        <v>0</v>
      </c>
      <c r="BJ312" s="21" t="s">
        <v>75</v>
      </c>
      <c r="BK312" s="222">
        <f>ROUND(I312*H312,2)</f>
        <v>0</v>
      </c>
      <c r="BL312" s="21" t="s">
        <v>209</v>
      </c>
      <c r="BM312" s="21" t="s">
        <v>513</v>
      </c>
    </row>
    <row r="313" spans="2:47" s="1" customFormat="1" ht="13.5">
      <c r="B313" s="43"/>
      <c r="C313" s="71"/>
      <c r="D313" s="223" t="s">
        <v>138</v>
      </c>
      <c r="E313" s="71"/>
      <c r="F313" s="224" t="s">
        <v>512</v>
      </c>
      <c r="G313" s="71"/>
      <c r="H313" s="71"/>
      <c r="I313" s="182"/>
      <c r="J313" s="71"/>
      <c r="K313" s="71"/>
      <c r="L313" s="69"/>
      <c r="M313" s="225"/>
      <c r="N313" s="44"/>
      <c r="O313" s="44"/>
      <c r="P313" s="44"/>
      <c r="Q313" s="44"/>
      <c r="R313" s="44"/>
      <c r="S313" s="44"/>
      <c r="T313" s="92"/>
      <c r="AT313" s="21" t="s">
        <v>138</v>
      </c>
      <c r="AU313" s="21" t="s">
        <v>82</v>
      </c>
    </row>
    <row r="314" spans="2:51" s="11" customFormat="1" ht="13.5">
      <c r="B314" s="226"/>
      <c r="C314" s="227"/>
      <c r="D314" s="223" t="s">
        <v>140</v>
      </c>
      <c r="E314" s="228" t="s">
        <v>21</v>
      </c>
      <c r="F314" s="229" t="s">
        <v>514</v>
      </c>
      <c r="G314" s="227"/>
      <c r="H314" s="230">
        <v>2</v>
      </c>
      <c r="I314" s="231"/>
      <c r="J314" s="227"/>
      <c r="K314" s="227"/>
      <c r="L314" s="232"/>
      <c r="M314" s="233"/>
      <c r="N314" s="234"/>
      <c r="O314" s="234"/>
      <c r="P314" s="234"/>
      <c r="Q314" s="234"/>
      <c r="R314" s="234"/>
      <c r="S314" s="234"/>
      <c r="T314" s="235"/>
      <c r="AT314" s="236" t="s">
        <v>140</v>
      </c>
      <c r="AU314" s="236" t="s">
        <v>82</v>
      </c>
      <c r="AV314" s="11" t="s">
        <v>82</v>
      </c>
      <c r="AW314" s="11" t="s">
        <v>33</v>
      </c>
      <c r="AX314" s="11" t="s">
        <v>70</v>
      </c>
      <c r="AY314" s="236" t="s">
        <v>128</v>
      </c>
    </row>
    <row r="315" spans="2:65" s="1" customFormat="1" ht="38.25" customHeight="1">
      <c r="B315" s="43"/>
      <c r="C315" s="211" t="s">
        <v>515</v>
      </c>
      <c r="D315" s="211" t="s">
        <v>131</v>
      </c>
      <c r="E315" s="212" t="s">
        <v>516</v>
      </c>
      <c r="F315" s="213" t="s">
        <v>517</v>
      </c>
      <c r="G315" s="214" t="s">
        <v>190</v>
      </c>
      <c r="H315" s="215">
        <v>75</v>
      </c>
      <c r="I315" s="216"/>
      <c r="J315" s="217">
        <f>ROUND(I315*H315,2)</f>
        <v>0</v>
      </c>
      <c r="K315" s="213" t="s">
        <v>21</v>
      </c>
      <c r="L315" s="69"/>
      <c r="M315" s="218" t="s">
        <v>21</v>
      </c>
      <c r="N315" s="219" t="s">
        <v>41</v>
      </c>
      <c r="O315" s="44"/>
      <c r="P315" s="220">
        <f>O315*H315</f>
        <v>0</v>
      </c>
      <c r="Q315" s="220">
        <v>0.00118</v>
      </c>
      <c r="R315" s="220">
        <f>Q315*H315</f>
        <v>0.08850000000000001</v>
      </c>
      <c r="S315" s="220">
        <v>0</v>
      </c>
      <c r="T315" s="221">
        <f>S315*H315</f>
        <v>0</v>
      </c>
      <c r="AR315" s="21" t="s">
        <v>75</v>
      </c>
      <c r="AT315" s="21" t="s">
        <v>131</v>
      </c>
      <c r="AU315" s="21" t="s">
        <v>82</v>
      </c>
      <c r="AY315" s="21" t="s">
        <v>128</v>
      </c>
      <c r="BE315" s="222">
        <f>IF(N315="základní",J315,0)</f>
        <v>0</v>
      </c>
      <c r="BF315" s="222">
        <f>IF(N315="snížená",J315,0)</f>
        <v>0</v>
      </c>
      <c r="BG315" s="222">
        <f>IF(N315="zákl. přenesená",J315,0)</f>
        <v>0</v>
      </c>
      <c r="BH315" s="222">
        <f>IF(N315="sníž. přenesená",J315,0)</f>
        <v>0</v>
      </c>
      <c r="BI315" s="222">
        <f>IF(N315="nulová",J315,0)</f>
        <v>0</v>
      </c>
      <c r="BJ315" s="21" t="s">
        <v>75</v>
      </c>
      <c r="BK315" s="222">
        <f>ROUND(I315*H315,2)</f>
        <v>0</v>
      </c>
      <c r="BL315" s="21" t="s">
        <v>75</v>
      </c>
      <c r="BM315" s="21" t="s">
        <v>518</v>
      </c>
    </row>
    <row r="316" spans="2:47" s="1" customFormat="1" ht="13.5">
      <c r="B316" s="43"/>
      <c r="C316" s="71"/>
      <c r="D316" s="223" t="s">
        <v>138</v>
      </c>
      <c r="E316" s="71"/>
      <c r="F316" s="224" t="s">
        <v>517</v>
      </c>
      <c r="G316" s="71"/>
      <c r="H316" s="71"/>
      <c r="I316" s="182"/>
      <c r="J316" s="71"/>
      <c r="K316" s="71"/>
      <c r="L316" s="69"/>
      <c r="M316" s="225"/>
      <c r="N316" s="44"/>
      <c r="O316" s="44"/>
      <c r="P316" s="44"/>
      <c r="Q316" s="44"/>
      <c r="R316" s="44"/>
      <c r="S316" s="44"/>
      <c r="T316" s="92"/>
      <c r="AT316" s="21" t="s">
        <v>138</v>
      </c>
      <c r="AU316" s="21" t="s">
        <v>82</v>
      </c>
    </row>
    <row r="317" spans="2:47" s="1" customFormat="1" ht="13.5">
      <c r="B317" s="43"/>
      <c r="C317" s="71"/>
      <c r="D317" s="223" t="s">
        <v>171</v>
      </c>
      <c r="E317" s="71"/>
      <c r="F317" s="237" t="s">
        <v>464</v>
      </c>
      <c r="G317" s="71"/>
      <c r="H317" s="71"/>
      <c r="I317" s="182"/>
      <c r="J317" s="71"/>
      <c r="K317" s="71"/>
      <c r="L317" s="69"/>
      <c r="M317" s="225"/>
      <c r="N317" s="44"/>
      <c r="O317" s="44"/>
      <c r="P317" s="44"/>
      <c r="Q317" s="44"/>
      <c r="R317" s="44"/>
      <c r="S317" s="44"/>
      <c r="T317" s="92"/>
      <c r="AT317" s="21" t="s">
        <v>171</v>
      </c>
      <c r="AU317" s="21" t="s">
        <v>82</v>
      </c>
    </row>
    <row r="318" spans="2:47" s="1" customFormat="1" ht="13.5">
      <c r="B318" s="43"/>
      <c r="C318" s="71"/>
      <c r="D318" s="223" t="s">
        <v>261</v>
      </c>
      <c r="E318" s="71"/>
      <c r="F318" s="237" t="s">
        <v>465</v>
      </c>
      <c r="G318" s="71"/>
      <c r="H318" s="71"/>
      <c r="I318" s="182"/>
      <c r="J318" s="71"/>
      <c r="K318" s="71"/>
      <c r="L318" s="69"/>
      <c r="M318" s="225"/>
      <c r="N318" s="44"/>
      <c r="O318" s="44"/>
      <c r="P318" s="44"/>
      <c r="Q318" s="44"/>
      <c r="R318" s="44"/>
      <c r="S318" s="44"/>
      <c r="T318" s="92"/>
      <c r="AT318" s="21" t="s">
        <v>261</v>
      </c>
      <c r="AU318" s="21" t="s">
        <v>82</v>
      </c>
    </row>
    <row r="319" spans="2:51" s="11" customFormat="1" ht="13.5">
      <c r="B319" s="226"/>
      <c r="C319" s="227"/>
      <c r="D319" s="223" t="s">
        <v>140</v>
      </c>
      <c r="E319" s="228" t="s">
        <v>21</v>
      </c>
      <c r="F319" s="229" t="s">
        <v>519</v>
      </c>
      <c r="G319" s="227"/>
      <c r="H319" s="230">
        <v>75</v>
      </c>
      <c r="I319" s="231"/>
      <c r="J319" s="227"/>
      <c r="K319" s="227"/>
      <c r="L319" s="232"/>
      <c r="M319" s="233"/>
      <c r="N319" s="234"/>
      <c r="O319" s="234"/>
      <c r="P319" s="234"/>
      <c r="Q319" s="234"/>
      <c r="R319" s="234"/>
      <c r="S319" s="234"/>
      <c r="T319" s="235"/>
      <c r="AT319" s="236" t="s">
        <v>140</v>
      </c>
      <c r="AU319" s="236" t="s">
        <v>82</v>
      </c>
      <c r="AV319" s="11" t="s">
        <v>82</v>
      </c>
      <c r="AW319" s="11" t="s">
        <v>33</v>
      </c>
      <c r="AX319" s="11" t="s">
        <v>70</v>
      </c>
      <c r="AY319" s="236" t="s">
        <v>128</v>
      </c>
    </row>
    <row r="320" spans="2:65" s="1" customFormat="1" ht="16.5" customHeight="1">
      <c r="B320" s="43"/>
      <c r="C320" s="238" t="s">
        <v>520</v>
      </c>
      <c r="D320" s="238" t="s">
        <v>303</v>
      </c>
      <c r="E320" s="239" t="s">
        <v>521</v>
      </c>
      <c r="F320" s="240" t="s">
        <v>522</v>
      </c>
      <c r="G320" s="241" t="s">
        <v>333</v>
      </c>
      <c r="H320" s="242">
        <v>30</v>
      </c>
      <c r="I320" s="243"/>
      <c r="J320" s="244">
        <f>ROUND(I320*H320,2)</f>
        <v>0</v>
      </c>
      <c r="K320" s="240" t="s">
        <v>21</v>
      </c>
      <c r="L320" s="245"/>
      <c r="M320" s="246" t="s">
        <v>21</v>
      </c>
      <c r="N320" s="247" t="s">
        <v>41</v>
      </c>
      <c r="O320" s="44"/>
      <c r="P320" s="220">
        <f>O320*H320</f>
        <v>0</v>
      </c>
      <c r="Q320" s="220">
        <v>8E-05</v>
      </c>
      <c r="R320" s="220">
        <f>Q320*H320</f>
        <v>0.0024000000000000002</v>
      </c>
      <c r="S320" s="220">
        <v>0</v>
      </c>
      <c r="T320" s="221">
        <f>S320*H320</f>
        <v>0</v>
      </c>
      <c r="AR320" s="21" t="s">
        <v>306</v>
      </c>
      <c r="AT320" s="21" t="s">
        <v>303</v>
      </c>
      <c r="AU320" s="21" t="s">
        <v>82</v>
      </c>
      <c r="AY320" s="21" t="s">
        <v>128</v>
      </c>
      <c r="BE320" s="222">
        <f>IF(N320="základní",J320,0)</f>
        <v>0</v>
      </c>
      <c r="BF320" s="222">
        <f>IF(N320="snížená",J320,0)</f>
        <v>0</v>
      </c>
      <c r="BG320" s="222">
        <f>IF(N320="zákl. přenesená",J320,0)</f>
        <v>0</v>
      </c>
      <c r="BH320" s="222">
        <f>IF(N320="sníž. přenesená",J320,0)</f>
        <v>0</v>
      </c>
      <c r="BI320" s="222">
        <f>IF(N320="nulová",J320,0)</f>
        <v>0</v>
      </c>
      <c r="BJ320" s="21" t="s">
        <v>75</v>
      </c>
      <c r="BK320" s="222">
        <f>ROUND(I320*H320,2)</f>
        <v>0</v>
      </c>
      <c r="BL320" s="21" t="s">
        <v>209</v>
      </c>
      <c r="BM320" s="21" t="s">
        <v>523</v>
      </c>
    </row>
    <row r="321" spans="2:47" s="1" customFormat="1" ht="13.5">
      <c r="B321" s="43"/>
      <c r="C321" s="71"/>
      <c r="D321" s="223" t="s">
        <v>138</v>
      </c>
      <c r="E321" s="71"/>
      <c r="F321" s="224" t="s">
        <v>522</v>
      </c>
      <c r="G321" s="71"/>
      <c r="H321" s="71"/>
      <c r="I321" s="182"/>
      <c r="J321" s="71"/>
      <c r="K321" s="71"/>
      <c r="L321" s="69"/>
      <c r="M321" s="225"/>
      <c r="N321" s="44"/>
      <c r="O321" s="44"/>
      <c r="P321" s="44"/>
      <c r="Q321" s="44"/>
      <c r="R321" s="44"/>
      <c r="S321" s="44"/>
      <c r="T321" s="92"/>
      <c r="AT321" s="21" t="s">
        <v>138</v>
      </c>
      <c r="AU321" s="21" t="s">
        <v>82</v>
      </c>
    </row>
    <row r="322" spans="2:51" s="11" customFormat="1" ht="13.5">
      <c r="B322" s="226"/>
      <c r="C322" s="227"/>
      <c r="D322" s="223" t="s">
        <v>140</v>
      </c>
      <c r="E322" s="228" t="s">
        <v>21</v>
      </c>
      <c r="F322" s="229" t="s">
        <v>524</v>
      </c>
      <c r="G322" s="227"/>
      <c r="H322" s="230">
        <v>30</v>
      </c>
      <c r="I322" s="231"/>
      <c r="J322" s="227"/>
      <c r="K322" s="227"/>
      <c r="L322" s="232"/>
      <c r="M322" s="233"/>
      <c r="N322" s="234"/>
      <c r="O322" s="234"/>
      <c r="P322" s="234"/>
      <c r="Q322" s="234"/>
      <c r="R322" s="234"/>
      <c r="S322" s="234"/>
      <c r="T322" s="235"/>
      <c r="AT322" s="236" t="s">
        <v>140</v>
      </c>
      <c r="AU322" s="236" t="s">
        <v>82</v>
      </c>
      <c r="AV322" s="11" t="s">
        <v>82</v>
      </c>
      <c r="AW322" s="11" t="s">
        <v>33</v>
      </c>
      <c r="AX322" s="11" t="s">
        <v>70</v>
      </c>
      <c r="AY322" s="236" t="s">
        <v>128</v>
      </c>
    </row>
    <row r="323" spans="2:65" s="1" customFormat="1" ht="16.5" customHeight="1">
      <c r="B323" s="43"/>
      <c r="C323" s="238" t="s">
        <v>525</v>
      </c>
      <c r="D323" s="238" t="s">
        <v>303</v>
      </c>
      <c r="E323" s="239" t="s">
        <v>526</v>
      </c>
      <c r="F323" s="240" t="s">
        <v>527</v>
      </c>
      <c r="G323" s="241" t="s">
        <v>333</v>
      </c>
      <c r="H323" s="242">
        <v>16</v>
      </c>
      <c r="I323" s="243"/>
      <c r="J323" s="244">
        <f>ROUND(I323*H323,2)</f>
        <v>0</v>
      </c>
      <c r="K323" s="240" t="s">
        <v>21</v>
      </c>
      <c r="L323" s="245"/>
      <c r="M323" s="246" t="s">
        <v>21</v>
      </c>
      <c r="N323" s="247" t="s">
        <v>41</v>
      </c>
      <c r="O323" s="44"/>
      <c r="P323" s="220">
        <f>O323*H323</f>
        <v>0</v>
      </c>
      <c r="Q323" s="220">
        <v>0.0001</v>
      </c>
      <c r="R323" s="220">
        <f>Q323*H323</f>
        <v>0.0016</v>
      </c>
      <c r="S323" s="220">
        <v>0</v>
      </c>
      <c r="T323" s="221">
        <f>S323*H323</f>
        <v>0</v>
      </c>
      <c r="AR323" s="21" t="s">
        <v>306</v>
      </c>
      <c r="AT323" s="21" t="s">
        <v>303</v>
      </c>
      <c r="AU323" s="21" t="s">
        <v>82</v>
      </c>
      <c r="AY323" s="21" t="s">
        <v>128</v>
      </c>
      <c r="BE323" s="222">
        <f>IF(N323="základní",J323,0)</f>
        <v>0</v>
      </c>
      <c r="BF323" s="222">
        <f>IF(N323="snížená",J323,0)</f>
        <v>0</v>
      </c>
      <c r="BG323" s="222">
        <f>IF(N323="zákl. přenesená",J323,0)</f>
        <v>0</v>
      </c>
      <c r="BH323" s="222">
        <f>IF(N323="sníž. přenesená",J323,0)</f>
        <v>0</v>
      </c>
      <c r="BI323" s="222">
        <f>IF(N323="nulová",J323,0)</f>
        <v>0</v>
      </c>
      <c r="BJ323" s="21" t="s">
        <v>75</v>
      </c>
      <c r="BK323" s="222">
        <f>ROUND(I323*H323,2)</f>
        <v>0</v>
      </c>
      <c r="BL323" s="21" t="s">
        <v>209</v>
      </c>
      <c r="BM323" s="21" t="s">
        <v>528</v>
      </c>
    </row>
    <row r="324" spans="2:47" s="1" customFormat="1" ht="13.5">
      <c r="B324" s="43"/>
      <c r="C324" s="71"/>
      <c r="D324" s="223" t="s">
        <v>138</v>
      </c>
      <c r="E324" s="71"/>
      <c r="F324" s="224" t="s">
        <v>527</v>
      </c>
      <c r="G324" s="71"/>
      <c r="H324" s="71"/>
      <c r="I324" s="182"/>
      <c r="J324" s="71"/>
      <c r="K324" s="71"/>
      <c r="L324" s="69"/>
      <c r="M324" s="225"/>
      <c r="N324" s="44"/>
      <c r="O324" s="44"/>
      <c r="P324" s="44"/>
      <c r="Q324" s="44"/>
      <c r="R324" s="44"/>
      <c r="S324" s="44"/>
      <c r="T324" s="92"/>
      <c r="AT324" s="21" t="s">
        <v>138</v>
      </c>
      <c r="AU324" s="21" t="s">
        <v>82</v>
      </c>
    </row>
    <row r="325" spans="2:51" s="11" customFormat="1" ht="13.5">
      <c r="B325" s="226"/>
      <c r="C325" s="227"/>
      <c r="D325" s="223" t="s">
        <v>140</v>
      </c>
      <c r="E325" s="228" t="s">
        <v>21</v>
      </c>
      <c r="F325" s="229" t="s">
        <v>509</v>
      </c>
      <c r="G325" s="227"/>
      <c r="H325" s="230">
        <v>16</v>
      </c>
      <c r="I325" s="231"/>
      <c r="J325" s="227"/>
      <c r="K325" s="227"/>
      <c r="L325" s="232"/>
      <c r="M325" s="233"/>
      <c r="N325" s="234"/>
      <c r="O325" s="234"/>
      <c r="P325" s="234"/>
      <c r="Q325" s="234"/>
      <c r="R325" s="234"/>
      <c r="S325" s="234"/>
      <c r="T325" s="235"/>
      <c r="AT325" s="236" t="s">
        <v>140</v>
      </c>
      <c r="AU325" s="236" t="s">
        <v>82</v>
      </c>
      <c r="AV325" s="11" t="s">
        <v>82</v>
      </c>
      <c r="AW325" s="11" t="s">
        <v>33</v>
      </c>
      <c r="AX325" s="11" t="s">
        <v>70</v>
      </c>
      <c r="AY325" s="236" t="s">
        <v>128</v>
      </c>
    </row>
    <row r="326" spans="2:65" s="1" customFormat="1" ht="16.5" customHeight="1">
      <c r="B326" s="43"/>
      <c r="C326" s="238" t="s">
        <v>529</v>
      </c>
      <c r="D326" s="238" t="s">
        <v>303</v>
      </c>
      <c r="E326" s="239" t="s">
        <v>530</v>
      </c>
      <c r="F326" s="240" t="s">
        <v>531</v>
      </c>
      <c r="G326" s="241" t="s">
        <v>333</v>
      </c>
      <c r="H326" s="242">
        <v>2</v>
      </c>
      <c r="I326" s="243"/>
      <c r="J326" s="244">
        <f>ROUND(I326*H326,2)</f>
        <v>0</v>
      </c>
      <c r="K326" s="240" t="s">
        <v>21</v>
      </c>
      <c r="L326" s="245"/>
      <c r="M326" s="246" t="s">
        <v>21</v>
      </c>
      <c r="N326" s="247" t="s">
        <v>41</v>
      </c>
      <c r="O326" s="44"/>
      <c r="P326" s="220">
        <f>O326*H326</f>
        <v>0</v>
      </c>
      <c r="Q326" s="220">
        <v>9E-05</v>
      </c>
      <c r="R326" s="220">
        <f>Q326*H326</f>
        <v>0.00018</v>
      </c>
      <c r="S326" s="220">
        <v>0</v>
      </c>
      <c r="T326" s="221">
        <f>S326*H326</f>
        <v>0</v>
      </c>
      <c r="AR326" s="21" t="s">
        <v>306</v>
      </c>
      <c r="AT326" s="21" t="s">
        <v>303</v>
      </c>
      <c r="AU326" s="21" t="s">
        <v>82</v>
      </c>
      <c r="AY326" s="21" t="s">
        <v>128</v>
      </c>
      <c r="BE326" s="222">
        <f>IF(N326="základní",J326,0)</f>
        <v>0</v>
      </c>
      <c r="BF326" s="222">
        <f>IF(N326="snížená",J326,0)</f>
        <v>0</v>
      </c>
      <c r="BG326" s="222">
        <f>IF(N326="zákl. přenesená",J326,0)</f>
        <v>0</v>
      </c>
      <c r="BH326" s="222">
        <f>IF(N326="sníž. přenesená",J326,0)</f>
        <v>0</v>
      </c>
      <c r="BI326" s="222">
        <f>IF(N326="nulová",J326,0)</f>
        <v>0</v>
      </c>
      <c r="BJ326" s="21" t="s">
        <v>75</v>
      </c>
      <c r="BK326" s="222">
        <f>ROUND(I326*H326,2)</f>
        <v>0</v>
      </c>
      <c r="BL326" s="21" t="s">
        <v>209</v>
      </c>
      <c r="BM326" s="21" t="s">
        <v>532</v>
      </c>
    </row>
    <row r="327" spans="2:47" s="1" customFormat="1" ht="13.5">
      <c r="B327" s="43"/>
      <c r="C327" s="71"/>
      <c r="D327" s="223" t="s">
        <v>138</v>
      </c>
      <c r="E327" s="71"/>
      <c r="F327" s="224" t="s">
        <v>531</v>
      </c>
      <c r="G327" s="71"/>
      <c r="H327" s="71"/>
      <c r="I327" s="182"/>
      <c r="J327" s="71"/>
      <c r="K327" s="71"/>
      <c r="L327" s="69"/>
      <c r="M327" s="225"/>
      <c r="N327" s="44"/>
      <c r="O327" s="44"/>
      <c r="P327" s="44"/>
      <c r="Q327" s="44"/>
      <c r="R327" s="44"/>
      <c r="S327" s="44"/>
      <c r="T327" s="92"/>
      <c r="AT327" s="21" t="s">
        <v>138</v>
      </c>
      <c r="AU327" s="21" t="s">
        <v>82</v>
      </c>
    </row>
    <row r="328" spans="2:51" s="11" customFormat="1" ht="13.5">
      <c r="B328" s="226"/>
      <c r="C328" s="227"/>
      <c r="D328" s="223" t="s">
        <v>140</v>
      </c>
      <c r="E328" s="228" t="s">
        <v>21</v>
      </c>
      <c r="F328" s="229" t="s">
        <v>514</v>
      </c>
      <c r="G328" s="227"/>
      <c r="H328" s="230">
        <v>2</v>
      </c>
      <c r="I328" s="231"/>
      <c r="J328" s="227"/>
      <c r="K328" s="227"/>
      <c r="L328" s="232"/>
      <c r="M328" s="233"/>
      <c r="N328" s="234"/>
      <c r="O328" s="234"/>
      <c r="P328" s="234"/>
      <c r="Q328" s="234"/>
      <c r="R328" s="234"/>
      <c r="S328" s="234"/>
      <c r="T328" s="235"/>
      <c r="AT328" s="236" t="s">
        <v>140</v>
      </c>
      <c r="AU328" s="236" t="s">
        <v>82</v>
      </c>
      <c r="AV328" s="11" t="s">
        <v>82</v>
      </c>
      <c r="AW328" s="11" t="s">
        <v>33</v>
      </c>
      <c r="AX328" s="11" t="s">
        <v>70</v>
      </c>
      <c r="AY328" s="236" t="s">
        <v>128</v>
      </c>
    </row>
    <row r="329" spans="2:65" s="1" customFormat="1" ht="16.5" customHeight="1">
      <c r="B329" s="43"/>
      <c r="C329" s="238" t="s">
        <v>533</v>
      </c>
      <c r="D329" s="238" t="s">
        <v>303</v>
      </c>
      <c r="E329" s="239" t="s">
        <v>534</v>
      </c>
      <c r="F329" s="240" t="s">
        <v>535</v>
      </c>
      <c r="G329" s="241" t="s">
        <v>333</v>
      </c>
      <c r="H329" s="242">
        <v>2</v>
      </c>
      <c r="I329" s="243"/>
      <c r="J329" s="244">
        <f>ROUND(I329*H329,2)</f>
        <v>0</v>
      </c>
      <c r="K329" s="240" t="s">
        <v>21</v>
      </c>
      <c r="L329" s="245"/>
      <c r="M329" s="246" t="s">
        <v>21</v>
      </c>
      <c r="N329" s="247" t="s">
        <v>41</v>
      </c>
      <c r="O329" s="44"/>
      <c r="P329" s="220">
        <f>O329*H329</f>
        <v>0</v>
      </c>
      <c r="Q329" s="220">
        <v>4E-05</v>
      </c>
      <c r="R329" s="220">
        <f>Q329*H329</f>
        <v>8E-05</v>
      </c>
      <c r="S329" s="220">
        <v>0</v>
      </c>
      <c r="T329" s="221">
        <f>S329*H329</f>
        <v>0</v>
      </c>
      <c r="AR329" s="21" t="s">
        <v>306</v>
      </c>
      <c r="AT329" s="21" t="s">
        <v>303</v>
      </c>
      <c r="AU329" s="21" t="s">
        <v>82</v>
      </c>
      <c r="AY329" s="21" t="s">
        <v>128</v>
      </c>
      <c r="BE329" s="222">
        <f>IF(N329="základní",J329,0)</f>
        <v>0</v>
      </c>
      <c r="BF329" s="222">
        <f>IF(N329="snížená",J329,0)</f>
        <v>0</v>
      </c>
      <c r="BG329" s="222">
        <f>IF(N329="zákl. přenesená",J329,0)</f>
        <v>0</v>
      </c>
      <c r="BH329" s="222">
        <f>IF(N329="sníž. přenesená",J329,0)</f>
        <v>0</v>
      </c>
      <c r="BI329" s="222">
        <f>IF(N329="nulová",J329,0)</f>
        <v>0</v>
      </c>
      <c r="BJ329" s="21" t="s">
        <v>75</v>
      </c>
      <c r="BK329" s="222">
        <f>ROUND(I329*H329,2)</f>
        <v>0</v>
      </c>
      <c r="BL329" s="21" t="s">
        <v>209</v>
      </c>
      <c r="BM329" s="21" t="s">
        <v>536</v>
      </c>
    </row>
    <row r="330" spans="2:47" s="1" customFormat="1" ht="13.5">
      <c r="B330" s="43"/>
      <c r="C330" s="71"/>
      <c r="D330" s="223" t="s">
        <v>138</v>
      </c>
      <c r="E330" s="71"/>
      <c r="F330" s="224" t="s">
        <v>535</v>
      </c>
      <c r="G330" s="71"/>
      <c r="H330" s="71"/>
      <c r="I330" s="182"/>
      <c r="J330" s="71"/>
      <c r="K330" s="71"/>
      <c r="L330" s="69"/>
      <c r="M330" s="225"/>
      <c r="N330" s="44"/>
      <c r="O330" s="44"/>
      <c r="P330" s="44"/>
      <c r="Q330" s="44"/>
      <c r="R330" s="44"/>
      <c r="S330" s="44"/>
      <c r="T330" s="92"/>
      <c r="AT330" s="21" t="s">
        <v>138</v>
      </c>
      <c r="AU330" s="21" t="s">
        <v>82</v>
      </c>
    </row>
    <row r="331" spans="2:51" s="11" customFormat="1" ht="13.5">
      <c r="B331" s="226"/>
      <c r="C331" s="227"/>
      <c r="D331" s="223" t="s">
        <v>140</v>
      </c>
      <c r="E331" s="228" t="s">
        <v>21</v>
      </c>
      <c r="F331" s="229" t="s">
        <v>514</v>
      </c>
      <c r="G331" s="227"/>
      <c r="H331" s="230">
        <v>2</v>
      </c>
      <c r="I331" s="231"/>
      <c r="J331" s="227"/>
      <c r="K331" s="227"/>
      <c r="L331" s="232"/>
      <c r="M331" s="233"/>
      <c r="N331" s="234"/>
      <c r="O331" s="234"/>
      <c r="P331" s="234"/>
      <c r="Q331" s="234"/>
      <c r="R331" s="234"/>
      <c r="S331" s="234"/>
      <c r="T331" s="235"/>
      <c r="AT331" s="236" t="s">
        <v>140</v>
      </c>
      <c r="AU331" s="236" t="s">
        <v>82</v>
      </c>
      <c r="AV331" s="11" t="s">
        <v>82</v>
      </c>
      <c r="AW331" s="11" t="s">
        <v>33</v>
      </c>
      <c r="AX331" s="11" t="s">
        <v>70</v>
      </c>
      <c r="AY331" s="236" t="s">
        <v>128</v>
      </c>
    </row>
    <row r="332" spans="2:65" s="1" customFormat="1" ht="16.5" customHeight="1">
      <c r="B332" s="43"/>
      <c r="C332" s="238" t="s">
        <v>537</v>
      </c>
      <c r="D332" s="238" t="s">
        <v>303</v>
      </c>
      <c r="E332" s="239" t="s">
        <v>538</v>
      </c>
      <c r="F332" s="240" t="s">
        <v>539</v>
      </c>
      <c r="G332" s="241" t="s">
        <v>333</v>
      </c>
      <c r="H332" s="242">
        <v>124</v>
      </c>
      <c r="I332" s="243"/>
      <c r="J332" s="244">
        <f>ROUND(I332*H332,2)</f>
        <v>0</v>
      </c>
      <c r="K332" s="240" t="s">
        <v>21</v>
      </c>
      <c r="L332" s="245"/>
      <c r="M332" s="246" t="s">
        <v>21</v>
      </c>
      <c r="N332" s="247" t="s">
        <v>41</v>
      </c>
      <c r="O332" s="44"/>
      <c r="P332" s="220">
        <f>O332*H332</f>
        <v>0</v>
      </c>
      <c r="Q332" s="220">
        <v>8E-05</v>
      </c>
      <c r="R332" s="220">
        <f>Q332*H332</f>
        <v>0.00992</v>
      </c>
      <c r="S332" s="220">
        <v>0</v>
      </c>
      <c r="T332" s="221">
        <f>S332*H332</f>
        <v>0</v>
      </c>
      <c r="AR332" s="21" t="s">
        <v>306</v>
      </c>
      <c r="AT332" s="21" t="s">
        <v>303</v>
      </c>
      <c r="AU332" s="21" t="s">
        <v>82</v>
      </c>
      <c r="AY332" s="21" t="s">
        <v>128</v>
      </c>
      <c r="BE332" s="222">
        <f>IF(N332="základní",J332,0)</f>
        <v>0</v>
      </c>
      <c r="BF332" s="222">
        <f>IF(N332="snížená",J332,0)</f>
        <v>0</v>
      </c>
      <c r="BG332" s="222">
        <f>IF(N332="zákl. přenesená",J332,0)</f>
        <v>0</v>
      </c>
      <c r="BH332" s="222">
        <f>IF(N332="sníž. přenesená",J332,0)</f>
        <v>0</v>
      </c>
      <c r="BI332" s="222">
        <f>IF(N332="nulová",J332,0)</f>
        <v>0</v>
      </c>
      <c r="BJ332" s="21" t="s">
        <v>75</v>
      </c>
      <c r="BK332" s="222">
        <f>ROUND(I332*H332,2)</f>
        <v>0</v>
      </c>
      <c r="BL332" s="21" t="s">
        <v>209</v>
      </c>
      <c r="BM332" s="21" t="s">
        <v>540</v>
      </c>
    </row>
    <row r="333" spans="2:47" s="1" customFormat="1" ht="13.5">
      <c r="B333" s="43"/>
      <c r="C333" s="71"/>
      <c r="D333" s="223" t="s">
        <v>138</v>
      </c>
      <c r="E333" s="71"/>
      <c r="F333" s="224" t="s">
        <v>539</v>
      </c>
      <c r="G333" s="71"/>
      <c r="H333" s="71"/>
      <c r="I333" s="182"/>
      <c r="J333" s="71"/>
      <c r="K333" s="71"/>
      <c r="L333" s="69"/>
      <c r="M333" s="225"/>
      <c r="N333" s="44"/>
      <c r="O333" s="44"/>
      <c r="P333" s="44"/>
      <c r="Q333" s="44"/>
      <c r="R333" s="44"/>
      <c r="S333" s="44"/>
      <c r="T333" s="92"/>
      <c r="AT333" s="21" t="s">
        <v>138</v>
      </c>
      <c r="AU333" s="21" t="s">
        <v>82</v>
      </c>
    </row>
    <row r="334" spans="2:51" s="11" customFormat="1" ht="13.5">
      <c r="B334" s="226"/>
      <c r="C334" s="227"/>
      <c r="D334" s="223" t="s">
        <v>140</v>
      </c>
      <c r="E334" s="228" t="s">
        <v>21</v>
      </c>
      <c r="F334" s="229" t="s">
        <v>541</v>
      </c>
      <c r="G334" s="227"/>
      <c r="H334" s="230">
        <v>124</v>
      </c>
      <c r="I334" s="231"/>
      <c r="J334" s="227"/>
      <c r="K334" s="227"/>
      <c r="L334" s="232"/>
      <c r="M334" s="233"/>
      <c r="N334" s="234"/>
      <c r="O334" s="234"/>
      <c r="P334" s="234"/>
      <c r="Q334" s="234"/>
      <c r="R334" s="234"/>
      <c r="S334" s="234"/>
      <c r="T334" s="235"/>
      <c r="AT334" s="236" t="s">
        <v>140</v>
      </c>
      <c r="AU334" s="236" t="s">
        <v>82</v>
      </c>
      <c r="AV334" s="11" t="s">
        <v>82</v>
      </c>
      <c r="AW334" s="11" t="s">
        <v>33</v>
      </c>
      <c r="AX334" s="11" t="s">
        <v>70</v>
      </c>
      <c r="AY334" s="236" t="s">
        <v>128</v>
      </c>
    </row>
    <row r="335" spans="2:65" s="1" customFormat="1" ht="38.25" customHeight="1">
      <c r="B335" s="43"/>
      <c r="C335" s="211" t="s">
        <v>542</v>
      </c>
      <c r="D335" s="211" t="s">
        <v>131</v>
      </c>
      <c r="E335" s="212" t="s">
        <v>543</v>
      </c>
      <c r="F335" s="213" t="s">
        <v>544</v>
      </c>
      <c r="G335" s="214" t="s">
        <v>190</v>
      </c>
      <c r="H335" s="215">
        <v>94</v>
      </c>
      <c r="I335" s="216"/>
      <c r="J335" s="217">
        <f>ROUND(I335*H335,2)</f>
        <v>0</v>
      </c>
      <c r="K335" s="213" t="s">
        <v>21</v>
      </c>
      <c r="L335" s="69"/>
      <c r="M335" s="218" t="s">
        <v>21</v>
      </c>
      <c r="N335" s="219" t="s">
        <v>41</v>
      </c>
      <c r="O335" s="44"/>
      <c r="P335" s="220">
        <f>O335*H335</f>
        <v>0</v>
      </c>
      <c r="Q335" s="220">
        <v>0.00118</v>
      </c>
      <c r="R335" s="220">
        <f>Q335*H335</f>
        <v>0.11092</v>
      </c>
      <c r="S335" s="220">
        <v>0</v>
      </c>
      <c r="T335" s="221">
        <f>S335*H335</f>
        <v>0</v>
      </c>
      <c r="AR335" s="21" t="s">
        <v>75</v>
      </c>
      <c r="AT335" s="21" t="s">
        <v>131</v>
      </c>
      <c r="AU335" s="21" t="s">
        <v>82</v>
      </c>
      <c r="AY335" s="21" t="s">
        <v>128</v>
      </c>
      <c r="BE335" s="222">
        <f>IF(N335="základní",J335,0)</f>
        <v>0</v>
      </c>
      <c r="BF335" s="222">
        <f>IF(N335="snížená",J335,0)</f>
        <v>0</v>
      </c>
      <c r="BG335" s="222">
        <f>IF(N335="zákl. přenesená",J335,0)</f>
        <v>0</v>
      </c>
      <c r="BH335" s="222">
        <f>IF(N335="sníž. přenesená",J335,0)</f>
        <v>0</v>
      </c>
      <c r="BI335" s="222">
        <f>IF(N335="nulová",J335,0)</f>
        <v>0</v>
      </c>
      <c r="BJ335" s="21" t="s">
        <v>75</v>
      </c>
      <c r="BK335" s="222">
        <f>ROUND(I335*H335,2)</f>
        <v>0</v>
      </c>
      <c r="BL335" s="21" t="s">
        <v>75</v>
      </c>
      <c r="BM335" s="21" t="s">
        <v>545</v>
      </c>
    </row>
    <row r="336" spans="2:47" s="1" customFormat="1" ht="13.5">
      <c r="B336" s="43"/>
      <c r="C336" s="71"/>
      <c r="D336" s="223" t="s">
        <v>138</v>
      </c>
      <c r="E336" s="71"/>
      <c r="F336" s="224" t="s">
        <v>544</v>
      </c>
      <c r="G336" s="71"/>
      <c r="H336" s="71"/>
      <c r="I336" s="182"/>
      <c r="J336" s="71"/>
      <c r="K336" s="71"/>
      <c r="L336" s="69"/>
      <c r="M336" s="225"/>
      <c r="N336" s="44"/>
      <c r="O336" s="44"/>
      <c r="P336" s="44"/>
      <c r="Q336" s="44"/>
      <c r="R336" s="44"/>
      <c r="S336" s="44"/>
      <c r="T336" s="92"/>
      <c r="AT336" s="21" t="s">
        <v>138</v>
      </c>
      <c r="AU336" s="21" t="s">
        <v>82</v>
      </c>
    </row>
    <row r="337" spans="2:47" s="1" customFormat="1" ht="13.5">
      <c r="B337" s="43"/>
      <c r="C337" s="71"/>
      <c r="D337" s="223" t="s">
        <v>171</v>
      </c>
      <c r="E337" s="71"/>
      <c r="F337" s="237" t="s">
        <v>464</v>
      </c>
      <c r="G337" s="71"/>
      <c r="H337" s="71"/>
      <c r="I337" s="182"/>
      <c r="J337" s="71"/>
      <c r="K337" s="71"/>
      <c r="L337" s="69"/>
      <c r="M337" s="225"/>
      <c r="N337" s="44"/>
      <c r="O337" s="44"/>
      <c r="P337" s="44"/>
      <c r="Q337" s="44"/>
      <c r="R337" s="44"/>
      <c r="S337" s="44"/>
      <c r="T337" s="92"/>
      <c r="AT337" s="21" t="s">
        <v>171</v>
      </c>
      <c r="AU337" s="21" t="s">
        <v>82</v>
      </c>
    </row>
    <row r="338" spans="2:47" s="1" customFormat="1" ht="13.5">
      <c r="B338" s="43"/>
      <c r="C338" s="71"/>
      <c r="D338" s="223" t="s">
        <v>261</v>
      </c>
      <c r="E338" s="71"/>
      <c r="F338" s="237" t="s">
        <v>465</v>
      </c>
      <c r="G338" s="71"/>
      <c r="H338" s="71"/>
      <c r="I338" s="182"/>
      <c r="J338" s="71"/>
      <c r="K338" s="71"/>
      <c r="L338" s="69"/>
      <c r="M338" s="225"/>
      <c r="N338" s="44"/>
      <c r="O338" s="44"/>
      <c r="P338" s="44"/>
      <c r="Q338" s="44"/>
      <c r="R338" s="44"/>
      <c r="S338" s="44"/>
      <c r="T338" s="92"/>
      <c r="AT338" s="21" t="s">
        <v>261</v>
      </c>
      <c r="AU338" s="21" t="s">
        <v>82</v>
      </c>
    </row>
    <row r="339" spans="2:51" s="11" customFormat="1" ht="13.5">
      <c r="B339" s="226"/>
      <c r="C339" s="227"/>
      <c r="D339" s="223" t="s">
        <v>140</v>
      </c>
      <c r="E339" s="228" t="s">
        <v>21</v>
      </c>
      <c r="F339" s="229" t="s">
        <v>546</v>
      </c>
      <c r="G339" s="227"/>
      <c r="H339" s="230">
        <v>94</v>
      </c>
      <c r="I339" s="231"/>
      <c r="J339" s="227"/>
      <c r="K339" s="227"/>
      <c r="L339" s="232"/>
      <c r="M339" s="233"/>
      <c r="N339" s="234"/>
      <c r="O339" s="234"/>
      <c r="P339" s="234"/>
      <c r="Q339" s="234"/>
      <c r="R339" s="234"/>
      <c r="S339" s="234"/>
      <c r="T339" s="235"/>
      <c r="AT339" s="236" t="s">
        <v>140</v>
      </c>
      <c r="AU339" s="236" t="s">
        <v>82</v>
      </c>
      <c r="AV339" s="11" t="s">
        <v>82</v>
      </c>
      <c r="AW339" s="11" t="s">
        <v>33</v>
      </c>
      <c r="AX339" s="11" t="s">
        <v>70</v>
      </c>
      <c r="AY339" s="236" t="s">
        <v>128</v>
      </c>
    </row>
    <row r="340" spans="2:65" s="1" customFormat="1" ht="16.5" customHeight="1">
      <c r="B340" s="43"/>
      <c r="C340" s="238" t="s">
        <v>547</v>
      </c>
      <c r="D340" s="238" t="s">
        <v>303</v>
      </c>
      <c r="E340" s="239" t="s">
        <v>548</v>
      </c>
      <c r="F340" s="240" t="s">
        <v>549</v>
      </c>
      <c r="G340" s="241" t="s">
        <v>333</v>
      </c>
      <c r="H340" s="242">
        <v>54</v>
      </c>
      <c r="I340" s="243"/>
      <c r="J340" s="244">
        <f>ROUND(I340*H340,2)</f>
        <v>0</v>
      </c>
      <c r="K340" s="240" t="s">
        <v>21</v>
      </c>
      <c r="L340" s="245"/>
      <c r="M340" s="246" t="s">
        <v>21</v>
      </c>
      <c r="N340" s="247" t="s">
        <v>41</v>
      </c>
      <c r="O340" s="44"/>
      <c r="P340" s="220">
        <f>O340*H340</f>
        <v>0</v>
      </c>
      <c r="Q340" s="220">
        <v>0.00011</v>
      </c>
      <c r="R340" s="220">
        <f>Q340*H340</f>
        <v>0.00594</v>
      </c>
      <c r="S340" s="220">
        <v>0</v>
      </c>
      <c r="T340" s="221">
        <f>S340*H340</f>
        <v>0</v>
      </c>
      <c r="AR340" s="21" t="s">
        <v>306</v>
      </c>
      <c r="AT340" s="21" t="s">
        <v>303</v>
      </c>
      <c r="AU340" s="21" t="s">
        <v>82</v>
      </c>
      <c r="AY340" s="21" t="s">
        <v>128</v>
      </c>
      <c r="BE340" s="222">
        <f>IF(N340="základní",J340,0)</f>
        <v>0</v>
      </c>
      <c r="BF340" s="222">
        <f>IF(N340="snížená",J340,0)</f>
        <v>0</v>
      </c>
      <c r="BG340" s="222">
        <f>IF(N340="zákl. přenesená",J340,0)</f>
        <v>0</v>
      </c>
      <c r="BH340" s="222">
        <f>IF(N340="sníž. přenesená",J340,0)</f>
        <v>0</v>
      </c>
      <c r="BI340" s="222">
        <f>IF(N340="nulová",J340,0)</f>
        <v>0</v>
      </c>
      <c r="BJ340" s="21" t="s">
        <v>75</v>
      </c>
      <c r="BK340" s="222">
        <f>ROUND(I340*H340,2)</f>
        <v>0</v>
      </c>
      <c r="BL340" s="21" t="s">
        <v>209</v>
      </c>
      <c r="BM340" s="21" t="s">
        <v>550</v>
      </c>
    </row>
    <row r="341" spans="2:47" s="1" customFormat="1" ht="13.5">
      <c r="B341" s="43"/>
      <c r="C341" s="71"/>
      <c r="D341" s="223" t="s">
        <v>138</v>
      </c>
      <c r="E341" s="71"/>
      <c r="F341" s="224" t="s">
        <v>549</v>
      </c>
      <c r="G341" s="71"/>
      <c r="H341" s="71"/>
      <c r="I341" s="182"/>
      <c r="J341" s="71"/>
      <c r="K341" s="71"/>
      <c r="L341" s="69"/>
      <c r="M341" s="225"/>
      <c r="N341" s="44"/>
      <c r="O341" s="44"/>
      <c r="P341" s="44"/>
      <c r="Q341" s="44"/>
      <c r="R341" s="44"/>
      <c r="S341" s="44"/>
      <c r="T341" s="92"/>
      <c r="AT341" s="21" t="s">
        <v>138</v>
      </c>
      <c r="AU341" s="21" t="s">
        <v>82</v>
      </c>
    </row>
    <row r="342" spans="2:51" s="11" customFormat="1" ht="13.5">
      <c r="B342" s="226"/>
      <c r="C342" s="227"/>
      <c r="D342" s="223" t="s">
        <v>140</v>
      </c>
      <c r="E342" s="228" t="s">
        <v>21</v>
      </c>
      <c r="F342" s="229" t="s">
        <v>551</v>
      </c>
      <c r="G342" s="227"/>
      <c r="H342" s="230">
        <v>54</v>
      </c>
      <c r="I342" s="231"/>
      <c r="J342" s="227"/>
      <c r="K342" s="227"/>
      <c r="L342" s="232"/>
      <c r="M342" s="233"/>
      <c r="N342" s="234"/>
      <c r="O342" s="234"/>
      <c r="P342" s="234"/>
      <c r="Q342" s="234"/>
      <c r="R342" s="234"/>
      <c r="S342" s="234"/>
      <c r="T342" s="235"/>
      <c r="AT342" s="236" t="s">
        <v>140</v>
      </c>
      <c r="AU342" s="236" t="s">
        <v>82</v>
      </c>
      <c r="AV342" s="11" t="s">
        <v>82</v>
      </c>
      <c r="AW342" s="11" t="s">
        <v>33</v>
      </c>
      <c r="AX342" s="11" t="s">
        <v>70</v>
      </c>
      <c r="AY342" s="236" t="s">
        <v>128</v>
      </c>
    </row>
    <row r="343" spans="2:65" s="1" customFormat="1" ht="16.5" customHeight="1">
      <c r="B343" s="43"/>
      <c r="C343" s="238" t="s">
        <v>552</v>
      </c>
      <c r="D343" s="238" t="s">
        <v>303</v>
      </c>
      <c r="E343" s="239" t="s">
        <v>553</v>
      </c>
      <c r="F343" s="240" t="s">
        <v>554</v>
      </c>
      <c r="G343" s="241" t="s">
        <v>333</v>
      </c>
      <c r="H343" s="242">
        <v>22</v>
      </c>
      <c r="I343" s="243"/>
      <c r="J343" s="244">
        <f>ROUND(I343*H343,2)</f>
        <v>0</v>
      </c>
      <c r="K343" s="240" t="s">
        <v>21</v>
      </c>
      <c r="L343" s="245"/>
      <c r="M343" s="246" t="s">
        <v>21</v>
      </c>
      <c r="N343" s="247" t="s">
        <v>41</v>
      </c>
      <c r="O343" s="44"/>
      <c r="P343" s="220">
        <f>O343*H343</f>
        <v>0</v>
      </c>
      <c r="Q343" s="220">
        <v>0.00013</v>
      </c>
      <c r="R343" s="220">
        <f>Q343*H343</f>
        <v>0.0028599999999999997</v>
      </c>
      <c r="S343" s="220">
        <v>0</v>
      </c>
      <c r="T343" s="221">
        <f>S343*H343</f>
        <v>0</v>
      </c>
      <c r="AR343" s="21" t="s">
        <v>306</v>
      </c>
      <c r="AT343" s="21" t="s">
        <v>303</v>
      </c>
      <c r="AU343" s="21" t="s">
        <v>82</v>
      </c>
      <c r="AY343" s="21" t="s">
        <v>128</v>
      </c>
      <c r="BE343" s="222">
        <f>IF(N343="základní",J343,0)</f>
        <v>0</v>
      </c>
      <c r="BF343" s="222">
        <f>IF(N343="snížená",J343,0)</f>
        <v>0</v>
      </c>
      <c r="BG343" s="222">
        <f>IF(N343="zákl. přenesená",J343,0)</f>
        <v>0</v>
      </c>
      <c r="BH343" s="222">
        <f>IF(N343="sníž. přenesená",J343,0)</f>
        <v>0</v>
      </c>
      <c r="BI343" s="222">
        <f>IF(N343="nulová",J343,0)</f>
        <v>0</v>
      </c>
      <c r="BJ343" s="21" t="s">
        <v>75</v>
      </c>
      <c r="BK343" s="222">
        <f>ROUND(I343*H343,2)</f>
        <v>0</v>
      </c>
      <c r="BL343" s="21" t="s">
        <v>209</v>
      </c>
      <c r="BM343" s="21" t="s">
        <v>555</v>
      </c>
    </row>
    <row r="344" spans="2:47" s="1" customFormat="1" ht="13.5">
      <c r="B344" s="43"/>
      <c r="C344" s="71"/>
      <c r="D344" s="223" t="s">
        <v>138</v>
      </c>
      <c r="E344" s="71"/>
      <c r="F344" s="224" t="s">
        <v>554</v>
      </c>
      <c r="G344" s="71"/>
      <c r="H344" s="71"/>
      <c r="I344" s="182"/>
      <c r="J344" s="71"/>
      <c r="K344" s="71"/>
      <c r="L344" s="69"/>
      <c r="M344" s="225"/>
      <c r="N344" s="44"/>
      <c r="O344" s="44"/>
      <c r="P344" s="44"/>
      <c r="Q344" s="44"/>
      <c r="R344" s="44"/>
      <c r="S344" s="44"/>
      <c r="T344" s="92"/>
      <c r="AT344" s="21" t="s">
        <v>138</v>
      </c>
      <c r="AU344" s="21" t="s">
        <v>82</v>
      </c>
    </row>
    <row r="345" spans="2:51" s="11" customFormat="1" ht="13.5">
      <c r="B345" s="226"/>
      <c r="C345" s="227"/>
      <c r="D345" s="223" t="s">
        <v>140</v>
      </c>
      <c r="E345" s="228" t="s">
        <v>21</v>
      </c>
      <c r="F345" s="229" t="s">
        <v>556</v>
      </c>
      <c r="G345" s="227"/>
      <c r="H345" s="230">
        <v>22</v>
      </c>
      <c r="I345" s="231"/>
      <c r="J345" s="227"/>
      <c r="K345" s="227"/>
      <c r="L345" s="232"/>
      <c r="M345" s="233"/>
      <c r="N345" s="234"/>
      <c r="O345" s="234"/>
      <c r="P345" s="234"/>
      <c r="Q345" s="234"/>
      <c r="R345" s="234"/>
      <c r="S345" s="234"/>
      <c r="T345" s="235"/>
      <c r="AT345" s="236" t="s">
        <v>140</v>
      </c>
      <c r="AU345" s="236" t="s">
        <v>82</v>
      </c>
      <c r="AV345" s="11" t="s">
        <v>82</v>
      </c>
      <c r="AW345" s="11" t="s">
        <v>33</v>
      </c>
      <c r="AX345" s="11" t="s">
        <v>70</v>
      </c>
      <c r="AY345" s="236" t="s">
        <v>128</v>
      </c>
    </row>
    <row r="346" spans="2:65" s="1" customFormat="1" ht="16.5" customHeight="1">
      <c r="B346" s="43"/>
      <c r="C346" s="238" t="s">
        <v>557</v>
      </c>
      <c r="D346" s="238" t="s">
        <v>303</v>
      </c>
      <c r="E346" s="239" t="s">
        <v>558</v>
      </c>
      <c r="F346" s="240" t="s">
        <v>559</v>
      </c>
      <c r="G346" s="241" t="s">
        <v>333</v>
      </c>
      <c r="H346" s="242">
        <v>2</v>
      </c>
      <c r="I346" s="243"/>
      <c r="J346" s="244">
        <f>ROUND(I346*H346,2)</f>
        <v>0</v>
      </c>
      <c r="K346" s="240" t="s">
        <v>21</v>
      </c>
      <c r="L346" s="245"/>
      <c r="M346" s="246" t="s">
        <v>21</v>
      </c>
      <c r="N346" s="247" t="s">
        <v>41</v>
      </c>
      <c r="O346" s="44"/>
      <c r="P346" s="220">
        <f>O346*H346</f>
        <v>0</v>
      </c>
      <c r="Q346" s="220">
        <v>0.00013</v>
      </c>
      <c r="R346" s="220">
        <f>Q346*H346</f>
        <v>0.00026</v>
      </c>
      <c r="S346" s="220">
        <v>0</v>
      </c>
      <c r="T346" s="221">
        <f>S346*H346</f>
        <v>0</v>
      </c>
      <c r="AR346" s="21" t="s">
        <v>306</v>
      </c>
      <c r="AT346" s="21" t="s">
        <v>303</v>
      </c>
      <c r="AU346" s="21" t="s">
        <v>82</v>
      </c>
      <c r="AY346" s="21" t="s">
        <v>128</v>
      </c>
      <c r="BE346" s="222">
        <f>IF(N346="základní",J346,0)</f>
        <v>0</v>
      </c>
      <c r="BF346" s="222">
        <f>IF(N346="snížená",J346,0)</f>
        <v>0</v>
      </c>
      <c r="BG346" s="222">
        <f>IF(N346="zákl. přenesená",J346,0)</f>
        <v>0</v>
      </c>
      <c r="BH346" s="222">
        <f>IF(N346="sníž. přenesená",J346,0)</f>
        <v>0</v>
      </c>
      <c r="BI346" s="222">
        <f>IF(N346="nulová",J346,0)</f>
        <v>0</v>
      </c>
      <c r="BJ346" s="21" t="s">
        <v>75</v>
      </c>
      <c r="BK346" s="222">
        <f>ROUND(I346*H346,2)</f>
        <v>0</v>
      </c>
      <c r="BL346" s="21" t="s">
        <v>209</v>
      </c>
      <c r="BM346" s="21" t="s">
        <v>560</v>
      </c>
    </row>
    <row r="347" spans="2:47" s="1" customFormat="1" ht="13.5">
      <c r="B347" s="43"/>
      <c r="C347" s="71"/>
      <c r="D347" s="223" t="s">
        <v>138</v>
      </c>
      <c r="E347" s="71"/>
      <c r="F347" s="224" t="s">
        <v>559</v>
      </c>
      <c r="G347" s="71"/>
      <c r="H347" s="71"/>
      <c r="I347" s="182"/>
      <c r="J347" s="71"/>
      <c r="K347" s="71"/>
      <c r="L347" s="69"/>
      <c r="M347" s="225"/>
      <c r="N347" s="44"/>
      <c r="O347" s="44"/>
      <c r="P347" s="44"/>
      <c r="Q347" s="44"/>
      <c r="R347" s="44"/>
      <c r="S347" s="44"/>
      <c r="T347" s="92"/>
      <c r="AT347" s="21" t="s">
        <v>138</v>
      </c>
      <c r="AU347" s="21" t="s">
        <v>82</v>
      </c>
    </row>
    <row r="348" spans="2:51" s="11" customFormat="1" ht="13.5">
      <c r="B348" s="226"/>
      <c r="C348" s="227"/>
      <c r="D348" s="223" t="s">
        <v>140</v>
      </c>
      <c r="E348" s="228" t="s">
        <v>21</v>
      </c>
      <c r="F348" s="229" t="s">
        <v>514</v>
      </c>
      <c r="G348" s="227"/>
      <c r="H348" s="230">
        <v>2</v>
      </c>
      <c r="I348" s="231"/>
      <c r="J348" s="227"/>
      <c r="K348" s="227"/>
      <c r="L348" s="232"/>
      <c r="M348" s="233"/>
      <c r="N348" s="234"/>
      <c r="O348" s="234"/>
      <c r="P348" s="234"/>
      <c r="Q348" s="234"/>
      <c r="R348" s="234"/>
      <c r="S348" s="234"/>
      <c r="T348" s="235"/>
      <c r="AT348" s="236" t="s">
        <v>140</v>
      </c>
      <c r="AU348" s="236" t="s">
        <v>82</v>
      </c>
      <c r="AV348" s="11" t="s">
        <v>82</v>
      </c>
      <c r="AW348" s="11" t="s">
        <v>33</v>
      </c>
      <c r="AX348" s="11" t="s">
        <v>70</v>
      </c>
      <c r="AY348" s="236" t="s">
        <v>128</v>
      </c>
    </row>
    <row r="349" spans="2:65" s="1" customFormat="1" ht="16.5" customHeight="1">
      <c r="B349" s="43"/>
      <c r="C349" s="238" t="s">
        <v>561</v>
      </c>
      <c r="D349" s="238" t="s">
        <v>303</v>
      </c>
      <c r="E349" s="239" t="s">
        <v>562</v>
      </c>
      <c r="F349" s="240" t="s">
        <v>563</v>
      </c>
      <c r="G349" s="241" t="s">
        <v>333</v>
      </c>
      <c r="H349" s="242">
        <v>8</v>
      </c>
      <c r="I349" s="243"/>
      <c r="J349" s="244">
        <f>ROUND(I349*H349,2)</f>
        <v>0</v>
      </c>
      <c r="K349" s="240" t="s">
        <v>21</v>
      </c>
      <c r="L349" s="245"/>
      <c r="M349" s="246" t="s">
        <v>21</v>
      </c>
      <c r="N349" s="247" t="s">
        <v>41</v>
      </c>
      <c r="O349" s="44"/>
      <c r="P349" s="220">
        <f>O349*H349</f>
        <v>0</v>
      </c>
      <c r="Q349" s="220">
        <v>7E-05</v>
      </c>
      <c r="R349" s="220">
        <f>Q349*H349</f>
        <v>0.00056</v>
      </c>
      <c r="S349" s="220">
        <v>0</v>
      </c>
      <c r="T349" s="221">
        <f>S349*H349</f>
        <v>0</v>
      </c>
      <c r="AR349" s="21" t="s">
        <v>306</v>
      </c>
      <c r="AT349" s="21" t="s">
        <v>303</v>
      </c>
      <c r="AU349" s="21" t="s">
        <v>82</v>
      </c>
      <c r="AY349" s="21" t="s">
        <v>128</v>
      </c>
      <c r="BE349" s="222">
        <f>IF(N349="základní",J349,0)</f>
        <v>0</v>
      </c>
      <c r="BF349" s="222">
        <f>IF(N349="snížená",J349,0)</f>
        <v>0</v>
      </c>
      <c r="BG349" s="222">
        <f>IF(N349="zákl. přenesená",J349,0)</f>
        <v>0</v>
      </c>
      <c r="BH349" s="222">
        <f>IF(N349="sníž. přenesená",J349,0)</f>
        <v>0</v>
      </c>
      <c r="BI349" s="222">
        <f>IF(N349="nulová",J349,0)</f>
        <v>0</v>
      </c>
      <c r="BJ349" s="21" t="s">
        <v>75</v>
      </c>
      <c r="BK349" s="222">
        <f>ROUND(I349*H349,2)</f>
        <v>0</v>
      </c>
      <c r="BL349" s="21" t="s">
        <v>209</v>
      </c>
      <c r="BM349" s="21" t="s">
        <v>564</v>
      </c>
    </row>
    <row r="350" spans="2:47" s="1" customFormat="1" ht="13.5">
      <c r="B350" s="43"/>
      <c r="C350" s="71"/>
      <c r="D350" s="223" t="s">
        <v>138</v>
      </c>
      <c r="E350" s="71"/>
      <c r="F350" s="224" t="s">
        <v>563</v>
      </c>
      <c r="G350" s="71"/>
      <c r="H350" s="71"/>
      <c r="I350" s="182"/>
      <c r="J350" s="71"/>
      <c r="K350" s="71"/>
      <c r="L350" s="69"/>
      <c r="M350" s="225"/>
      <c r="N350" s="44"/>
      <c r="O350" s="44"/>
      <c r="P350" s="44"/>
      <c r="Q350" s="44"/>
      <c r="R350" s="44"/>
      <c r="S350" s="44"/>
      <c r="T350" s="92"/>
      <c r="AT350" s="21" t="s">
        <v>138</v>
      </c>
      <c r="AU350" s="21" t="s">
        <v>82</v>
      </c>
    </row>
    <row r="351" spans="2:51" s="11" customFormat="1" ht="13.5">
      <c r="B351" s="226"/>
      <c r="C351" s="227"/>
      <c r="D351" s="223" t="s">
        <v>140</v>
      </c>
      <c r="E351" s="228" t="s">
        <v>21</v>
      </c>
      <c r="F351" s="229" t="s">
        <v>565</v>
      </c>
      <c r="G351" s="227"/>
      <c r="H351" s="230">
        <v>8</v>
      </c>
      <c r="I351" s="231"/>
      <c r="J351" s="227"/>
      <c r="K351" s="227"/>
      <c r="L351" s="232"/>
      <c r="M351" s="233"/>
      <c r="N351" s="234"/>
      <c r="O351" s="234"/>
      <c r="P351" s="234"/>
      <c r="Q351" s="234"/>
      <c r="R351" s="234"/>
      <c r="S351" s="234"/>
      <c r="T351" s="235"/>
      <c r="AT351" s="236" t="s">
        <v>140</v>
      </c>
      <c r="AU351" s="236" t="s">
        <v>82</v>
      </c>
      <c r="AV351" s="11" t="s">
        <v>82</v>
      </c>
      <c r="AW351" s="11" t="s">
        <v>33</v>
      </c>
      <c r="AX351" s="11" t="s">
        <v>70</v>
      </c>
      <c r="AY351" s="236" t="s">
        <v>128</v>
      </c>
    </row>
    <row r="352" spans="2:65" s="1" customFormat="1" ht="38.25" customHeight="1">
      <c r="B352" s="43"/>
      <c r="C352" s="211" t="s">
        <v>566</v>
      </c>
      <c r="D352" s="211" t="s">
        <v>131</v>
      </c>
      <c r="E352" s="212" t="s">
        <v>567</v>
      </c>
      <c r="F352" s="213" t="s">
        <v>568</v>
      </c>
      <c r="G352" s="214" t="s">
        <v>190</v>
      </c>
      <c r="H352" s="215">
        <v>134</v>
      </c>
      <c r="I352" s="216"/>
      <c r="J352" s="217">
        <f>ROUND(I352*H352,2)</f>
        <v>0</v>
      </c>
      <c r="K352" s="213" t="s">
        <v>21</v>
      </c>
      <c r="L352" s="69"/>
      <c r="M352" s="218" t="s">
        <v>21</v>
      </c>
      <c r="N352" s="219" t="s">
        <v>41</v>
      </c>
      <c r="O352" s="44"/>
      <c r="P352" s="220">
        <f>O352*H352</f>
        <v>0</v>
      </c>
      <c r="Q352" s="220">
        <v>0.0015</v>
      </c>
      <c r="R352" s="220">
        <f>Q352*H352</f>
        <v>0.201</v>
      </c>
      <c r="S352" s="220">
        <v>0</v>
      </c>
      <c r="T352" s="221">
        <f>S352*H352</f>
        <v>0</v>
      </c>
      <c r="AR352" s="21" t="s">
        <v>75</v>
      </c>
      <c r="AT352" s="21" t="s">
        <v>131</v>
      </c>
      <c r="AU352" s="21" t="s">
        <v>82</v>
      </c>
      <c r="AY352" s="21" t="s">
        <v>128</v>
      </c>
      <c r="BE352" s="222">
        <f>IF(N352="základní",J352,0)</f>
        <v>0</v>
      </c>
      <c r="BF352" s="222">
        <f>IF(N352="snížená",J352,0)</f>
        <v>0</v>
      </c>
      <c r="BG352" s="222">
        <f>IF(N352="zákl. přenesená",J352,0)</f>
        <v>0</v>
      </c>
      <c r="BH352" s="222">
        <f>IF(N352="sníž. přenesená",J352,0)</f>
        <v>0</v>
      </c>
      <c r="BI352" s="222">
        <f>IF(N352="nulová",J352,0)</f>
        <v>0</v>
      </c>
      <c r="BJ352" s="21" t="s">
        <v>75</v>
      </c>
      <c r="BK352" s="222">
        <f>ROUND(I352*H352,2)</f>
        <v>0</v>
      </c>
      <c r="BL352" s="21" t="s">
        <v>75</v>
      </c>
      <c r="BM352" s="21" t="s">
        <v>569</v>
      </c>
    </row>
    <row r="353" spans="2:47" s="1" customFormat="1" ht="13.5">
      <c r="B353" s="43"/>
      <c r="C353" s="71"/>
      <c r="D353" s="223" t="s">
        <v>138</v>
      </c>
      <c r="E353" s="71"/>
      <c r="F353" s="224" t="s">
        <v>568</v>
      </c>
      <c r="G353" s="71"/>
      <c r="H353" s="71"/>
      <c r="I353" s="182"/>
      <c r="J353" s="71"/>
      <c r="K353" s="71"/>
      <c r="L353" s="69"/>
      <c r="M353" s="225"/>
      <c r="N353" s="44"/>
      <c r="O353" s="44"/>
      <c r="P353" s="44"/>
      <c r="Q353" s="44"/>
      <c r="R353" s="44"/>
      <c r="S353" s="44"/>
      <c r="T353" s="92"/>
      <c r="AT353" s="21" t="s">
        <v>138</v>
      </c>
      <c r="AU353" s="21" t="s">
        <v>82</v>
      </c>
    </row>
    <row r="354" spans="2:47" s="1" customFormat="1" ht="13.5">
      <c r="B354" s="43"/>
      <c r="C354" s="71"/>
      <c r="D354" s="223" t="s">
        <v>171</v>
      </c>
      <c r="E354" s="71"/>
      <c r="F354" s="237" t="s">
        <v>464</v>
      </c>
      <c r="G354" s="71"/>
      <c r="H354" s="71"/>
      <c r="I354" s="182"/>
      <c r="J354" s="71"/>
      <c r="K354" s="71"/>
      <c r="L354" s="69"/>
      <c r="M354" s="225"/>
      <c r="N354" s="44"/>
      <c r="O354" s="44"/>
      <c r="P354" s="44"/>
      <c r="Q354" s="44"/>
      <c r="R354" s="44"/>
      <c r="S354" s="44"/>
      <c r="T354" s="92"/>
      <c r="AT354" s="21" t="s">
        <v>171</v>
      </c>
      <c r="AU354" s="21" t="s">
        <v>82</v>
      </c>
    </row>
    <row r="355" spans="2:47" s="1" customFormat="1" ht="13.5">
      <c r="B355" s="43"/>
      <c r="C355" s="71"/>
      <c r="D355" s="223" t="s">
        <v>261</v>
      </c>
      <c r="E355" s="71"/>
      <c r="F355" s="237" t="s">
        <v>465</v>
      </c>
      <c r="G355" s="71"/>
      <c r="H355" s="71"/>
      <c r="I355" s="182"/>
      <c r="J355" s="71"/>
      <c r="K355" s="71"/>
      <c r="L355" s="69"/>
      <c r="M355" s="225"/>
      <c r="N355" s="44"/>
      <c r="O355" s="44"/>
      <c r="P355" s="44"/>
      <c r="Q355" s="44"/>
      <c r="R355" s="44"/>
      <c r="S355" s="44"/>
      <c r="T355" s="92"/>
      <c r="AT355" s="21" t="s">
        <v>261</v>
      </c>
      <c r="AU355" s="21" t="s">
        <v>82</v>
      </c>
    </row>
    <row r="356" spans="2:51" s="11" customFormat="1" ht="13.5">
      <c r="B356" s="226"/>
      <c r="C356" s="227"/>
      <c r="D356" s="223" t="s">
        <v>140</v>
      </c>
      <c r="E356" s="228" t="s">
        <v>21</v>
      </c>
      <c r="F356" s="229" t="s">
        <v>570</v>
      </c>
      <c r="G356" s="227"/>
      <c r="H356" s="230">
        <v>134</v>
      </c>
      <c r="I356" s="231"/>
      <c r="J356" s="227"/>
      <c r="K356" s="227"/>
      <c r="L356" s="232"/>
      <c r="M356" s="233"/>
      <c r="N356" s="234"/>
      <c r="O356" s="234"/>
      <c r="P356" s="234"/>
      <c r="Q356" s="234"/>
      <c r="R356" s="234"/>
      <c r="S356" s="234"/>
      <c r="T356" s="235"/>
      <c r="AT356" s="236" t="s">
        <v>140</v>
      </c>
      <c r="AU356" s="236" t="s">
        <v>82</v>
      </c>
      <c r="AV356" s="11" t="s">
        <v>82</v>
      </c>
      <c r="AW356" s="11" t="s">
        <v>33</v>
      </c>
      <c r="AX356" s="11" t="s">
        <v>70</v>
      </c>
      <c r="AY356" s="236" t="s">
        <v>128</v>
      </c>
    </row>
    <row r="357" spans="2:65" s="1" customFormat="1" ht="16.5" customHeight="1">
      <c r="B357" s="43"/>
      <c r="C357" s="238" t="s">
        <v>571</v>
      </c>
      <c r="D357" s="238" t="s">
        <v>303</v>
      </c>
      <c r="E357" s="239" t="s">
        <v>572</v>
      </c>
      <c r="F357" s="240" t="s">
        <v>573</v>
      </c>
      <c r="G357" s="241" t="s">
        <v>333</v>
      </c>
      <c r="H357" s="242">
        <v>24</v>
      </c>
      <c r="I357" s="243"/>
      <c r="J357" s="244">
        <f>ROUND(I357*H357,2)</f>
        <v>0</v>
      </c>
      <c r="K357" s="240" t="s">
        <v>21</v>
      </c>
      <c r="L357" s="245"/>
      <c r="M357" s="246" t="s">
        <v>21</v>
      </c>
      <c r="N357" s="247" t="s">
        <v>41</v>
      </c>
      <c r="O357" s="44"/>
      <c r="P357" s="220">
        <f>O357*H357</f>
        <v>0</v>
      </c>
      <c r="Q357" s="220">
        <v>0.00016</v>
      </c>
      <c r="R357" s="220">
        <f>Q357*H357</f>
        <v>0.0038400000000000005</v>
      </c>
      <c r="S357" s="220">
        <v>0</v>
      </c>
      <c r="T357" s="221">
        <f>S357*H357</f>
        <v>0</v>
      </c>
      <c r="AR357" s="21" t="s">
        <v>306</v>
      </c>
      <c r="AT357" s="21" t="s">
        <v>303</v>
      </c>
      <c r="AU357" s="21" t="s">
        <v>82</v>
      </c>
      <c r="AY357" s="21" t="s">
        <v>128</v>
      </c>
      <c r="BE357" s="222">
        <f>IF(N357="základní",J357,0)</f>
        <v>0</v>
      </c>
      <c r="BF357" s="222">
        <f>IF(N357="snížená",J357,0)</f>
        <v>0</v>
      </c>
      <c r="BG357" s="222">
        <f>IF(N357="zákl. přenesená",J357,0)</f>
        <v>0</v>
      </c>
      <c r="BH357" s="222">
        <f>IF(N357="sníž. přenesená",J357,0)</f>
        <v>0</v>
      </c>
      <c r="BI357" s="222">
        <f>IF(N357="nulová",J357,0)</f>
        <v>0</v>
      </c>
      <c r="BJ357" s="21" t="s">
        <v>75</v>
      </c>
      <c r="BK357" s="222">
        <f>ROUND(I357*H357,2)</f>
        <v>0</v>
      </c>
      <c r="BL357" s="21" t="s">
        <v>209</v>
      </c>
      <c r="BM357" s="21" t="s">
        <v>574</v>
      </c>
    </row>
    <row r="358" spans="2:47" s="1" customFormat="1" ht="13.5">
      <c r="B358" s="43"/>
      <c r="C358" s="71"/>
      <c r="D358" s="223" t="s">
        <v>138</v>
      </c>
      <c r="E358" s="71"/>
      <c r="F358" s="224" t="s">
        <v>573</v>
      </c>
      <c r="G358" s="71"/>
      <c r="H358" s="71"/>
      <c r="I358" s="182"/>
      <c r="J358" s="71"/>
      <c r="K358" s="71"/>
      <c r="L358" s="69"/>
      <c r="M358" s="225"/>
      <c r="N358" s="44"/>
      <c r="O358" s="44"/>
      <c r="P358" s="44"/>
      <c r="Q358" s="44"/>
      <c r="R358" s="44"/>
      <c r="S358" s="44"/>
      <c r="T358" s="92"/>
      <c r="AT358" s="21" t="s">
        <v>138</v>
      </c>
      <c r="AU358" s="21" t="s">
        <v>82</v>
      </c>
    </row>
    <row r="359" spans="2:51" s="11" customFormat="1" ht="13.5">
      <c r="B359" s="226"/>
      <c r="C359" s="227"/>
      <c r="D359" s="223" t="s">
        <v>140</v>
      </c>
      <c r="E359" s="228" t="s">
        <v>21</v>
      </c>
      <c r="F359" s="229" t="s">
        <v>575</v>
      </c>
      <c r="G359" s="227"/>
      <c r="H359" s="230">
        <v>24</v>
      </c>
      <c r="I359" s="231"/>
      <c r="J359" s="227"/>
      <c r="K359" s="227"/>
      <c r="L359" s="232"/>
      <c r="M359" s="233"/>
      <c r="N359" s="234"/>
      <c r="O359" s="234"/>
      <c r="P359" s="234"/>
      <c r="Q359" s="234"/>
      <c r="R359" s="234"/>
      <c r="S359" s="234"/>
      <c r="T359" s="235"/>
      <c r="AT359" s="236" t="s">
        <v>140</v>
      </c>
      <c r="AU359" s="236" t="s">
        <v>82</v>
      </c>
      <c r="AV359" s="11" t="s">
        <v>82</v>
      </c>
      <c r="AW359" s="11" t="s">
        <v>33</v>
      </c>
      <c r="AX359" s="11" t="s">
        <v>70</v>
      </c>
      <c r="AY359" s="236" t="s">
        <v>128</v>
      </c>
    </row>
    <row r="360" spans="2:65" s="1" customFormat="1" ht="16.5" customHeight="1">
      <c r="B360" s="43"/>
      <c r="C360" s="238" t="s">
        <v>576</v>
      </c>
      <c r="D360" s="238" t="s">
        <v>303</v>
      </c>
      <c r="E360" s="239" t="s">
        <v>577</v>
      </c>
      <c r="F360" s="240" t="s">
        <v>578</v>
      </c>
      <c r="G360" s="241" t="s">
        <v>333</v>
      </c>
      <c r="H360" s="242">
        <v>32</v>
      </c>
      <c r="I360" s="243"/>
      <c r="J360" s="244">
        <f>ROUND(I360*H360,2)</f>
        <v>0</v>
      </c>
      <c r="K360" s="240" t="s">
        <v>21</v>
      </c>
      <c r="L360" s="245"/>
      <c r="M360" s="246" t="s">
        <v>21</v>
      </c>
      <c r="N360" s="247" t="s">
        <v>41</v>
      </c>
      <c r="O360" s="44"/>
      <c r="P360" s="220">
        <f>O360*H360</f>
        <v>0</v>
      </c>
      <c r="Q360" s="220">
        <v>0.00016</v>
      </c>
      <c r="R360" s="220">
        <f>Q360*H360</f>
        <v>0.00512</v>
      </c>
      <c r="S360" s="220">
        <v>0</v>
      </c>
      <c r="T360" s="221">
        <f>S360*H360</f>
        <v>0</v>
      </c>
      <c r="AR360" s="21" t="s">
        <v>306</v>
      </c>
      <c r="AT360" s="21" t="s">
        <v>303</v>
      </c>
      <c r="AU360" s="21" t="s">
        <v>82</v>
      </c>
      <c r="AY360" s="21" t="s">
        <v>128</v>
      </c>
      <c r="BE360" s="222">
        <f>IF(N360="základní",J360,0)</f>
        <v>0</v>
      </c>
      <c r="BF360" s="222">
        <f>IF(N360="snížená",J360,0)</f>
        <v>0</v>
      </c>
      <c r="BG360" s="222">
        <f>IF(N360="zákl. přenesená",J360,0)</f>
        <v>0</v>
      </c>
      <c r="BH360" s="222">
        <f>IF(N360="sníž. přenesená",J360,0)</f>
        <v>0</v>
      </c>
      <c r="BI360" s="222">
        <f>IF(N360="nulová",J360,0)</f>
        <v>0</v>
      </c>
      <c r="BJ360" s="21" t="s">
        <v>75</v>
      </c>
      <c r="BK360" s="222">
        <f>ROUND(I360*H360,2)</f>
        <v>0</v>
      </c>
      <c r="BL360" s="21" t="s">
        <v>209</v>
      </c>
      <c r="BM360" s="21" t="s">
        <v>579</v>
      </c>
    </row>
    <row r="361" spans="2:47" s="1" customFormat="1" ht="13.5">
      <c r="B361" s="43"/>
      <c r="C361" s="71"/>
      <c r="D361" s="223" t="s">
        <v>138</v>
      </c>
      <c r="E361" s="71"/>
      <c r="F361" s="224" t="s">
        <v>578</v>
      </c>
      <c r="G361" s="71"/>
      <c r="H361" s="71"/>
      <c r="I361" s="182"/>
      <c r="J361" s="71"/>
      <c r="K361" s="71"/>
      <c r="L361" s="69"/>
      <c r="M361" s="225"/>
      <c r="N361" s="44"/>
      <c r="O361" s="44"/>
      <c r="P361" s="44"/>
      <c r="Q361" s="44"/>
      <c r="R361" s="44"/>
      <c r="S361" s="44"/>
      <c r="T361" s="92"/>
      <c r="AT361" s="21" t="s">
        <v>138</v>
      </c>
      <c r="AU361" s="21" t="s">
        <v>82</v>
      </c>
    </row>
    <row r="362" spans="2:51" s="11" customFormat="1" ht="13.5">
      <c r="B362" s="226"/>
      <c r="C362" s="227"/>
      <c r="D362" s="223" t="s">
        <v>140</v>
      </c>
      <c r="E362" s="228" t="s">
        <v>21</v>
      </c>
      <c r="F362" s="229" t="s">
        <v>580</v>
      </c>
      <c r="G362" s="227"/>
      <c r="H362" s="230">
        <v>32</v>
      </c>
      <c r="I362" s="231"/>
      <c r="J362" s="227"/>
      <c r="K362" s="227"/>
      <c r="L362" s="232"/>
      <c r="M362" s="233"/>
      <c r="N362" s="234"/>
      <c r="O362" s="234"/>
      <c r="P362" s="234"/>
      <c r="Q362" s="234"/>
      <c r="R362" s="234"/>
      <c r="S362" s="234"/>
      <c r="T362" s="235"/>
      <c r="AT362" s="236" t="s">
        <v>140</v>
      </c>
      <c r="AU362" s="236" t="s">
        <v>82</v>
      </c>
      <c r="AV362" s="11" t="s">
        <v>82</v>
      </c>
      <c r="AW362" s="11" t="s">
        <v>33</v>
      </c>
      <c r="AX362" s="11" t="s">
        <v>70</v>
      </c>
      <c r="AY362" s="236" t="s">
        <v>128</v>
      </c>
    </row>
    <row r="363" spans="2:65" s="1" customFormat="1" ht="16.5" customHeight="1">
      <c r="B363" s="43"/>
      <c r="C363" s="238" t="s">
        <v>581</v>
      </c>
      <c r="D363" s="238" t="s">
        <v>303</v>
      </c>
      <c r="E363" s="239" t="s">
        <v>582</v>
      </c>
      <c r="F363" s="240" t="s">
        <v>583</v>
      </c>
      <c r="G363" s="241" t="s">
        <v>333</v>
      </c>
      <c r="H363" s="242">
        <v>2</v>
      </c>
      <c r="I363" s="243"/>
      <c r="J363" s="244">
        <f>ROUND(I363*H363,2)</f>
        <v>0</v>
      </c>
      <c r="K363" s="240" t="s">
        <v>21</v>
      </c>
      <c r="L363" s="245"/>
      <c r="M363" s="246" t="s">
        <v>21</v>
      </c>
      <c r="N363" s="247" t="s">
        <v>41</v>
      </c>
      <c r="O363" s="44"/>
      <c r="P363" s="220">
        <f>O363*H363</f>
        <v>0</v>
      </c>
      <c r="Q363" s="220">
        <v>0.00016</v>
      </c>
      <c r="R363" s="220">
        <f>Q363*H363</f>
        <v>0.00032</v>
      </c>
      <c r="S363" s="220">
        <v>0</v>
      </c>
      <c r="T363" s="221">
        <f>S363*H363</f>
        <v>0</v>
      </c>
      <c r="AR363" s="21" t="s">
        <v>306</v>
      </c>
      <c r="AT363" s="21" t="s">
        <v>303</v>
      </c>
      <c r="AU363" s="21" t="s">
        <v>82</v>
      </c>
      <c r="AY363" s="21" t="s">
        <v>128</v>
      </c>
      <c r="BE363" s="222">
        <f>IF(N363="základní",J363,0)</f>
        <v>0</v>
      </c>
      <c r="BF363" s="222">
        <f>IF(N363="snížená",J363,0)</f>
        <v>0</v>
      </c>
      <c r="BG363" s="222">
        <f>IF(N363="zákl. přenesená",J363,0)</f>
        <v>0</v>
      </c>
      <c r="BH363" s="222">
        <f>IF(N363="sníž. přenesená",J363,0)</f>
        <v>0</v>
      </c>
      <c r="BI363" s="222">
        <f>IF(N363="nulová",J363,0)</f>
        <v>0</v>
      </c>
      <c r="BJ363" s="21" t="s">
        <v>75</v>
      </c>
      <c r="BK363" s="222">
        <f>ROUND(I363*H363,2)</f>
        <v>0</v>
      </c>
      <c r="BL363" s="21" t="s">
        <v>209</v>
      </c>
      <c r="BM363" s="21" t="s">
        <v>584</v>
      </c>
    </row>
    <row r="364" spans="2:47" s="1" customFormat="1" ht="13.5">
      <c r="B364" s="43"/>
      <c r="C364" s="71"/>
      <c r="D364" s="223" t="s">
        <v>138</v>
      </c>
      <c r="E364" s="71"/>
      <c r="F364" s="224" t="s">
        <v>583</v>
      </c>
      <c r="G364" s="71"/>
      <c r="H364" s="71"/>
      <c r="I364" s="182"/>
      <c r="J364" s="71"/>
      <c r="K364" s="71"/>
      <c r="L364" s="69"/>
      <c r="M364" s="225"/>
      <c r="N364" s="44"/>
      <c r="O364" s="44"/>
      <c r="P364" s="44"/>
      <c r="Q364" s="44"/>
      <c r="R364" s="44"/>
      <c r="S364" s="44"/>
      <c r="T364" s="92"/>
      <c r="AT364" s="21" t="s">
        <v>138</v>
      </c>
      <c r="AU364" s="21" t="s">
        <v>82</v>
      </c>
    </row>
    <row r="365" spans="2:51" s="11" customFormat="1" ht="13.5">
      <c r="B365" s="226"/>
      <c r="C365" s="227"/>
      <c r="D365" s="223" t="s">
        <v>140</v>
      </c>
      <c r="E365" s="228" t="s">
        <v>21</v>
      </c>
      <c r="F365" s="229" t="s">
        <v>514</v>
      </c>
      <c r="G365" s="227"/>
      <c r="H365" s="230">
        <v>2</v>
      </c>
      <c r="I365" s="231"/>
      <c r="J365" s="227"/>
      <c r="K365" s="227"/>
      <c r="L365" s="232"/>
      <c r="M365" s="233"/>
      <c r="N365" s="234"/>
      <c r="O365" s="234"/>
      <c r="P365" s="234"/>
      <c r="Q365" s="234"/>
      <c r="R365" s="234"/>
      <c r="S365" s="234"/>
      <c r="T365" s="235"/>
      <c r="AT365" s="236" t="s">
        <v>140</v>
      </c>
      <c r="AU365" s="236" t="s">
        <v>82</v>
      </c>
      <c r="AV365" s="11" t="s">
        <v>82</v>
      </c>
      <c r="AW365" s="11" t="s">
        <v>33</v>
      </c>
      <c r="AX365" s="11" t="s">
        <v>70</v>
      </c>
      <c r="AY365" s="236" t="s">
        <v>128</v>
      </c>
    </row>
    <row r="366" spans="2:65" s="1" customFormat="1" ht="16.5" customHeight="1">
      <c r="B366" s="43"/>
      <c r="C366" s="238" t="s">
        <v>585</v>
      </c>
      <c r="D366" s="238" t="s">
        <v>303</v>
      </c>
      <c r="E366" s="239" t="s">
        <v>586</v>
      </c>
      <c r="F366" s="240" t="s">
        <v>587</v>
      </c>
      <c r="G366" s="241" t="s">
        <v>333</v>
      </c>
      <c r="H366" s="242">
        <v>6</v>
      </c>
      <c r="I366" s="243"/>
      <c r="J366" s="244">
        <f>ROUND(I366*H366,2)</f>
        <v>0</v>
      </c>
      <c r="K366" s="240" t="s">
        <v>21</v>
      </c>
      <c r="L366" s="245"/>
      <c r="M366" s="246" t="s">
        <v>21</v>
      </c>
      <c r="N366" s="247" t="s">
        <v>41</v>
      </c>
      <c r="O366" s="44"/>
      <c r="P366" s="220">
        <f>O366*H366</f>
        <v>0</v>
      </c>
      <c r="Q366" s="220">
        <v>9E-05</v>
      </c>
      <c r="R366" s="220">
        <f>Q366*H366</f>
        <v>0.00054</v>
      </c>
      <c r="S366" s="220">
        <v>0</v>
      </c>
      <c r="T366" s="221">
        <f>S366*H366</f>
        <v>0</v>
      </c>
      <c r="AR366" s="21" t="s">
        <v>306</v>
      </c>
      <c r="AT366" s="21" t="s">
        <v>303</v>
      </c>
      <c r="AU366" s="21" t="s">
        <v>82</v>
      </c>
      <c r="AY366" s="21" t="s">
        <v>128</v>
      </c>
      <c r="BE366" s="222">
        <f>IF(N366="základní",J366,0)</f>
        <v>0</v>
      </c>
      <c r="BF366" s="222">
        <f>IF(N366="snížená",J366,0)</f>
        <v>0</v>
      </c>
      <c r="BG366" s="222">
        <f>IF(N366="zákl. přenesená",J366,0)</f>
        <v>0</v>
      </c>
      <c r="BH366" s="222">
        <f>IF(N366="sníž. přenesená",J366,0)</f>
        <v>0</v>
      </c>
      <c r="BI366" s="222">
        <f>IF(N366="nulová",J366,0)</f>
        <v>0</v>
      </c>
      <c r="BJ366" s="21" t="s">
        <v>75</v>
      </c>
      <c r="BK366" s="222">
        <f>ROUND(I366*H366,2)</f>
        <v>0</v>
      </c>
      <c r="BL366" s="21" t="s">
        <v>209</v>
      </c>
      <c r="BM366" s="21" t="s">
        <v>588</v>
      </c>
    </row>
    <row r="367" spans="2:47" s="1" customFormat="1" ht="13.5">
      <c r="B367" s="43"/>
      <c r="C367" s="71"/>
      <c r="D367" s="223" t="s">
        <v>138</v>
      </c>
      <c r="E367" s="71"/>
      <c r="F367" s="224" t="s">
        <v>587</v>
      </c>
      <c r="G367" s="71"/>
      <c r="H367" s="71"/>
      <c r="I367" s="182"/>
      <c r="J367" s="71"/>
      <c r="K367" s="71"/>
      <c r="L367" s="69"/>
      <c r="M367" s="225"/>
      <c r="N367" s="44"/>
      <c r="O367" s="44"/>
      <c r="P367" s="44"/>
      <c r="Q367" s="44"/>
      <c r="R367" s="44"/>
      <c r="S367" s="44"/>
      <c r="T367" s="92"/>
      <c r="AT367" s="21" t="s">
        <v>138</v>
      </c>
      <c r="AU367" s="21" t="s">
        <v>82</v>
      </c>
    </row>
    <row r="368" spans="2:51" s="11" customFormat="1" ht="13.5">
      <c r="B368" s="226"/>
      <c r="C368" s="227"/>
      <c r="D368" s="223" t="s">
        <v>140</v>
      </c>
      <c r="E368" s="228" t="s">
        <v>21</v>
      </c>
      <c r="F368" s="229" t="s">
        <v>495</v>
      </c>
      <c r="G368" s="227"/>
      <c r="H368" s="230">
        <v>6</v>
      </c>
      <c r="I368" s="231"/>
      <c r="J368" s="227"/>
      <c r="K368" s="227"/>
      <c r="L368" s="232"/>
      <c r="M368" s="233"/>
      <c r="N368" s="234"/>
      <c r="O368" s="234"/>
      <c r="P368" s="234"/>
      <c r="Q368" s="234"/>
      <c r="R368" s="234"/>
      <c r="S368" s="234"/>
      <c r="T368" s="235"/>
      <c r="AT368" s="236" t="s">
        <v>140</v>
      </c>
      <c r="AU368" s="236" t="s">
        <v>82</v>
      </c>
      <c r="AV368" s="11" t="s">
        <v>82</v>
      </c>
      <c r="AW368" s="11" t="s">
        <v>33</v>
      </c>
      <c r="AX368" s="11" t="s">
        <v>70</v>
      </c>
      <c r="AY368" s="236" t="s">
        <v>128</v>
      </c>
    </row>
    <row r="369" spans="2:65" s="1" customFormat="1" ht="38.25" customHeight="1">
      <c r="B369" s="43"/>
      <c r="C369" s="211" t="s">
        <v>589</v>
      </c>
      <c r="D369" s="211" t="s">
        <v>131</v>
      </c>
      <c r="E369" s="212" t="s">
        <v>590</v>
      </c>
      <c r="F369" s="213" t="s">
        <v>591</v>
      </c>
      <c r="G369" s="214" t="s">
        <v>190</v>
      </c>
      <c r="H369" s="215">
        <v>96</v>
      </c>
      <c r="I369" s="216"/>
      <c r="J369" s="217">
        <f>ROUND(I369*H369,2)</f>
        <v>0</v>
      </c>
      <c r="K369" s="213" t="s">
        <v>21</v>
      </c>
      <c r="L369" s="69"/>
      <c r="M369" s="218" t="s">
        <v>21</v>
      </c>
      <c r="N369" s="219" t="s">
        <v>41</v>
      </c>
      <c r="O369" s="44"/>
      <c r="P369" s="220">
        <f>O369*H369</f>
        <v>0</v>
      </c>
      <c r="Q369" s="220">
        <v>0.00194</v>
      </c>
      <c r="R369" s="220">
        <f>Q369*H369</f>
        <v>0.18624000000000002</v>
      </c>
      <c r="S369" s="220">
        <v>0</v>
      </c>
      <c r="T369" s="221">
        <f>S369*H369</f>
        <v>0</v>
      </c>
      <c r="AR369" s="21" t="s">
        <v>75</v>
      </c>
      <c r="AT369" s="21" t="s">
        <v>131</v>
      </c>
      <c r="AU369" s="21" t="s">
        <v>82</v>
      </c>
      <c r="AY369" s="21" t="s">
        <v>128</v>
      </c>
      <c r="BE369" s="222">
        <f>IF(N369="základní",J369,0)</f>
        <v>0</v>
      </c>
      <c r="BF369" s="222">
        <f>IF(N369="snížená",J369,0)</f>
        <v>0</v>
      </c>
      <c r="BG369" s="222">
        <f>IF(N369="zákl. přenesená",J369,0)</f>
        <v>0</v>
      </c>
      <c r="BH369" s="222">
        <f>IF(N369="sníž. přenesená",J369,0)</f>
        <v>0</v>
      </c>
      <c r="BI369" s="222">
        <f>IF(N369="nulová",J369,0)</f>
        <v>0</v>
      </c>
      <c r="BJ369" s="21" t="s">
        <v>75</v>
      </c>
      <c r="BK369" s="222">
        <f>ROUND(I369*H369,2)</f>
        <v>0</v>
      </c>
      <c r="BL369" s="21" t="s">
        <v>75</v>
      </c>
      <c r="BM369" s="21" t="s">
        <v>592</v>
      </c>
    </row>
    <row r="370" spans="2:47" s="1" customFormat="1" ht="13.5">
      <c r="B370" s="43"/>
      <c r="C370" s="71"/>
      <c r="D370" s="223" t="s">
        <v>138</v>
      </c>
      <c r="E370" s="71"/>
      <c r="F370" s="224" t="s">
        <v>591</v>
      </c>
      <c r="G370" s="71"/>
      <c r="H370" s="71"/>
      <c r="I370" s="182"/>
      <c r="J370" s="71"/>
      <c r="K370" s="71"/>
      <c r="L370" s="69"/>
      <c r="M370" s="225"/>
      <c r="N370" s="44"/>
      <c r="O370" s="44"/>
      <c r="P370" s="44"/>
      <c r="Q370" s="44"/>
      <c r="R370" s="44"/>
      <c r="S370" s="44"/>
      <c r="T370" s="92"/>
      <c r="AT370" s="21" t="s">
        <v>138</v>
      </c>
      <c r="AU370" s="21" t="s">
        <v>82</v>
      </c>
    </row>
    <row r="371" spans="2:47" s="1" customFormat="1" ht="13.5">
      <c r="B371" s="43"/>
      <c r="C371" s="71"/>
      <c r="D371" s="223" t="s">
        <v>171</v>
      </c>
      <c r="E371" s="71"/>
      <c r="F371" s="237" t="s">
        <v>464</v>
      </c>
      <c r="G371" s="71"/>
      <c r="H371" s="71"/>
      <c r="I371" s="182"/>
      <c r="J371" s="71"/>
      <c r="K371" s="71"/>
      <c r="L371" s="69"/>
      <c r="M371" s="225"/>
      <c r="N371" s="44"/>
      <c r="O371" s="44"/>
      <c r="P371" s="44"/>
      <c r="Q371" s="44"/>
      <c r="R371" s="44"/>
      <c r="S371" s="44"/>
      <c r="T371" s="92"/>
      <c r="AT371" s="21" t="s">
        <v>171</v>
      </c>
      <c r="AU371" s="21" t="s">
        <v>82</v>
      </c>
    </row>
    <row r="372" spans="2:47" s="1" customFormat="1" ht="13.5">
      <c r="B372" s="43"/>
      <c r="C372" s="71"/>
      <c r="D372" s="223" t="s">
        <v>261</v>
      </c>
      <c r="E372" s="71"/>
      <c r="F372" s="237" t="s">
        <v>593</v>
      </c>
      <c r="G372" s="71"/>
      <c r="H372" s="71"/>
      <c r="I372" s="182"/>
      <c r="J372" s="71"/>
      <c r="K372" s="71"/>
      <c r="L372" s="69"/>
      <c r="M372" s="225"/>
      <c r="N372" s="44"/>
      <c r="O372" s="44"/>
      <c r="P372" s="44"/>
      <c r="Q372" s="44"/>
      <c r="R372" s="44"/>
      <c r="S372" s="44"/>
      <c r="T372" s="92"/>
      <c r="AT372" s="21" t="s">
        <v>261</v>
      </c>
      <c r="AU372" s="21" t="s">
        <v>82</v>
      </c>
    </row>
    <row r="373" spans="2:51" s="11" customFormat="1" ht="13.5">
      <c r="B373" s="226"/>
      <c r="C373" s="227"/>
      <c r="D373" s="223" t="s">
        <v>140</v>
      </c>
      <c r="E373" s="228" t="s">
        <v>21</v>
      </c>
      <c r="F373" s="229" t="s">
        <v>594</v>
      </c>
      <c r="G373" s="227"/>
      <c r="H373" s="230">
        <v>96</v>
      </c>
      <c r="I373" s="231"/>
      <c r="J373" s="227"/>
      <c r="K373" s="227"/>
      <c r="L373" s="232"/>
      <c r="M373" s="233"/>
      <c r="N373" s="234"/>
      <c r="O373" s="234"/>
      <c r="P373" s="234"/>
      <c r="Q373" s="234"/>
      <c r="R373" s="234"/>
      <c r="S373" s="234"/>
      <c r="T373" s="235"/>
      <c r="AT373" s="236" t="s">
        <v>140</v>
      </c>
      <c r="AU373" s="236" t="s">
        <v>82</v>
      </c>
      <c r="AV373" s="11" t="s">
        <v>82</v>
      </c>
      <c r="AW373" s="11" t="s">
        <v>33</v>
      </c>
      <c r="AX373" s="11" t="s">
        <v>70</v>
      </c>
      <c r="AY373" s="236" t="s">
        <v>128</v>
      </c>
    </row>
    <row r="374" spans="2:65" s="1" customFormat="1" ht="16.5" customHeight="1">
      <c r="B374" s="43"/>
      <c r="C374" s="238" t="s">
        <v>595</v>
      </c>
      <c r="D374" s="238" t="s">
        <v>303</v>
      </c>
      <c r="E374" s="239" t="s">
        <v>596</v>
      </c>
      <c r="F374" s="240" t="s">
        <v>597</v>
      </c>
      <c r="G374" s="241" t="s">
        <v>333</v>
      </c>
      <c r="H374" s="242">
        <v>10</v>
      </c>
      <c r="I374" s="243"/>
      <c r="J374" s="244">
        <f>ROUND(I374*H374,2)</f>
        <v>0</v>
      </c>
      <c r="K374" s="240" t="s">
        <v>21</v>
      </c>
      <c r="L374" s="245"/>
      <c r="M374" s="246" t="s">
        <v>21</v>
      </c>
      <c r="N374" s="247" t="s">
        <v>41</v>
      </c>
      <c r="O374" s="44"/>
      <c r="P374" s="220">
        <f>O374*H374</f>
        <v>0</v>
      </c>
      <c r="Q374" s="220">
        <v>0.00025</v>
      </c>
      <c r="R374" s="220">
        <f>Q374*H374</f>
        <v>0.0025</v>
      </c>
      <c r="S374" s="220">
        <v>0</v>
      </c>
      <c r="T374" s="221">
        <f>S374*H374</f>
        <v>0</v>
      </c>
      <c r="AR374" s="21" t="s">
        <v>306</v>
      </c>
      <c r="AT374" s="21" t="s">
        <v>303</v>
      </c>
      <c r="AU374" s="21" t="s">
        <v>82</v>
      </c>
      <c r="AY374" s="21" t="s">
        <v>128</v>
      </c>
      <c r="BE374" s="222">
        <f>IF(N374="základní",J374,0)</f>
        <v>0</v>
      </c>
      <c r="BF374" s="222">
        <f>IF(N374="snížená",J374,0)</f>
        <v>0</v>
      </c>
      <c r="BG374" s="222">
        <f>IF(N374="zákl. přenesená",J374,0)</f>
        <v>0</v>
      </c>
      <c r="BH374" s="222">
        <f>IF(N374="sníž. přenesená",J374,0)</f>
        <v>0</v>
      </c>
      <c r="BI374" s="222">
        <f>IF(N374="nulová",J374,0)</f>
        <v>0</v>
      </c>
      <c r="BJ374" s="21" t="s">
        <v>75</v>
      </c>
      <c r="BK374" s="222">
        <f>ROUND(I374*H374,2)</f>
        <v>0</v>
      </c>
      <c r="BL374" s="21" t="s">
        <v>209</v>
      </c>
      <c r="BM374" s="21" t="s">
        <v>598</v>
      </c>
    </row>
    <row r="375" spans="2:47" s="1" customFormat="1" ht="13.5">
      <c r="B375" s="43"/>
      <c r="C375" s="71"/>
      <c r="D375" s="223" t="s">
        <v>138</v>
      </c>
      <c r="E375" s="71"/>
      <c r="F375" s="224" t="s">
        <v>597</v>
      </c>
      <c r="G375" s="71"/>
      <c r="H375" s="71"/>
      <c r="I375" s="182"/>
      <c r="J375" s="71"/>
      <c r="K375" s="71"/>
      <c r="L375" s="69"/>
      <c r="M375" s="225"/>
      <c r="N375" s="44"/>
      <c r="O375" s="44"/>
      <c r="P375" s="44"/>
      <c r="Q375" s="44"/>
      <c r="R375" s="44"/>
      <c r="S375" s="44"/>
      <c r="T375" s="92"/>
      <c r="AT375" s="21" t="s">
        <v>138</v>
      </c>
      <c r="AU375" s="21" t="s">
        <v>82</v>
      </c>
    </row>
    <row r="376" spans="2:51" s="11" customFormat="1" ht="13.5">
      <c r="B376" s="226"/>
      <c r="C376" s="227"/>
      <c r="D376" s="223" t="s">
        <v>140</v>
      </c>
      <c r="E376" s="228" t="s">
        <v>21</v>
      </c>
      <c r="F376" s="229" t="s">
        <v>500</v>
      </c>
      <c r="G376" s="227"/>
      <c r="H376" s="230">
        <v>10</v>
      </c>
      <c r="I376" s="231"/>
      <c r="J376" s="227"/>
      <c r="K376" s="227"/>
      <c r="L376" s="232"/>
      <c r="M376" s="233"/>
      <c r="N376" s="234"/>
      <c r="O376" s="234"/>
      <c r="P376" s="234"/>
      <c r="Q376" s="234"/>
      <c r="R376" s="234"/>
      <c r="S376" s="234"/>
      <c r="T376" s="235"/>
      <c r="AT376" s="236" t="s">
        <v>140</v>
      </c>
      <c r="AU376" s="236" t="s">
        <v>82</v>
      </c>
      <c r="AV376" s="11" t="s">
        <v>82</v>
      </c>
      <c r="AW376" s="11" t="s">
        <v>33</v>
      </c>
      <c r="AX376" s="11" t="s">
        <v>70</v>
      </c>
      <c r="AY376" s="236" t="s">
        <v>128</v>
      </c>
    </row>
    <row r="377" spans="2:65" s="1" customFormat="1" ht="16.5" customHeight="1">
      <c r="B377" s="43"/>
      <c r="C377" s="238" t="s">
        <v>599</v>
      </c>
      <c r="D377" s="238" t="s">
        <v>303</v>
      </c>
      <c r="E377" s="239" t="s">
        <v>600</v>
      </c>
      <c r="F377" s="240" t="s">
        <v>601</v>
      </c>
      <c r="G377" s="241" t="s">
        <v>333</v>
      </c>
      <c r="H377" s="242">
        <v>2</v>
      </c>
      <c r="I377" s="243"/>
      <c r="J377" s="244">
        <f>ROUND(I377*H377,2)</f>
        <v>0</v>
      </c>
      <c r="K377" s="240" t="s">
        <v>21</v>
      </c>
      <c r="L377" s="245"/>
      <c r="M377" s="246" t="s">
        <v>21</v>
      </c>
      <c r="N377" s="247" t="s">
        <v>41</v>
      </c>
      <c r="O377" s="44"/>
      <c r="P377" s="220">
        <f>O377*H377</f>
        <v>0</v>
      </c>
      <c r="Q377" s="220">
        <v>0.00023</v>
      </c>
      <c r="R377" s="220">
        <f>Q377*H377</f>
        <v>0.00046</v>
      </c>
      <c r="S377" s="220">
        <v>0</v>
      </c>
      <c r="T377" s="221">
        <f>S377*H377</f>
        <v>0</v>
      </c>
      <c r="AR377" s="21" t="s">
        <v>306</v>
      </c>
      <c r="AT377" s="21" t="s">
        <v>303</v>
      </c>
      <c r="AU377" s="21" t="s">
        <v>82</v>
      </c>
      <c r="AY377" s="21" t="s">
        <v>128</v>
      </c>
      <c r="BE377" s="222">
        <f>IF(N377="základní",J377,0)</f>
        <v>0</v>
      </c>
      <c r="BF377" s="222">
        <f>IF(N377="snížená",J377,0)</f>
        <v>0</v>
      </c>
      <c r="BG377" s="222">
        <f>IF(N377="zákl. přenesená",J377,0)</f>
        <v>0</v>
      </c>
      <c r="BH377" s="222">
        <f>IF(N377="sníž. přenesená",J377,0)</f>
        <v>0</v>
      </c>
      <c r="BI377" s="222">
        <f>IF(N377="nulová",J377,0)</f>
        <v>0</v>
      </c>
      <c r="BJ377" s="21" t="s">
        <v>75</v>
      </c>
      <c r="BK377" s="222">
        <f>ROUND(I377*H377,2)</f>
        <v>0</v>
      </c>
      <c r="BL377" s="21" t="s">
        <v>209</v>
      </c>
      <c r="BM377" s="21" t="s">
        <v>602</v>
      </c>
    </row>
    <row r="378" spans="2:47" s="1" customFormat="1" ht="13.5">
      <c r="B378" s="43"/>
      <c r="C378" s="71"/>
      <c r="D378" s="223" t="s">
        <v>138</v>
      </c>
      <c r="E378" s="71"/>
      <c r="F378" s="224" t="s">
        <v>601</v>
      </c>
      <c r="G378" s="71"/>
      <c r="H378" s="71"/>
      <c r="I378" s="182"/>
      <c r="J378" s="71"/>
      <c r="K378" s="71"/>
      <c r="L378" s="69"/>
      <c r="M378" s="225"/>
      <c r="N378" s="44"/>
      <c r="O378" s="44"/>
      <c r="P378" s="44"/>
      <c r="Q378" s="44"/>
      <c r="R378" s="44"/>
      <c r="S378" s="44"/>
      <c r="T378" s="92"/>
      <c r="AT378" s="21" t="s">
        <v>138</v>
      </c>
      <c r="AU378" s="21" t="s">
        <v>82</v>
      </c>
    </row>
    <row r="379" spans="2:51" s="11" customFormat="1" ht="13.5">
      <c r="B379" s="226"/>
      <c r="C379" s="227"/>
      <c r="D379" s="223" t="s">
        <v>140</v>
      </c>
      <c r="E379" s="228" t="s">
        <v>21</v>
      </c>
      <c r="F379" s="229" t="s">
        <v>514</v>
      </c>
      <c r="G379" s="227"/>
      <c r="H379" s="230">
        <v>2</v>
      </c>
      <c r="I379" s="231"/>
      <c r="J379" s="227"/>
      <c r="K379" s="227"/>
      <c r="L379" s="232"/>
      <c r="M379" s="233"/>
      <c r="N379" s="234"/>
      <c r="O379" s="234"/>
      <c r="P379" s="234"/>
      <c r="Q379" s="234"/>
      <c r="R379" s="234"/>
      <c r="S379" s="234"/>
      <c r="T379" s="235"/>
      <c r="AT379" s="236" t="s">
        <v>140</v>
      </c>
      <c r="AU379" s="236" t="s">
        <v>82</v>
      </c>
      <c r="AV379" s="11" t="s">
        <v>82</v>
      </c>
      <c r="AW379" s="11" t="s">
        <v>33</v>
      </c>
      <c r="AX379" s="11" t="s">
        <v>70</v>
      </c>
      <c r="AY379" s="236" t="s">
        <v>128</v>
      </c>
    </row>
    <row r="380" spans="2:65" s="1" customFormat="1" ht="16.5" customHeight="1">
      <c r="B380" s="43"/>
      <c r="C380" s="238" t="s">
        <v>603</v>
      </c>
      <c r="D380" s="238" t="s">
        <v>303</v>
      </c>
      <c r="E380" s="239" t="s">
        <v>604</v>
      </c>
      <c r="F380" s="240" t="s">
        <v>605</v>
      </c>
      <c r="G380" s="241" t="s">
        <v>333</v>
      </c>
      <c r="H380" s="242">
        <v>2</v>
      </c>
      <c r="I380" s="243"/>
      <c r="J380" s="244">
        <f>ROUND(I380*H380,2)</f>
        <v>0</v>
      </c>
      <c r="K380" s="240" t="s">
        <v>21</v>
      </c>
      <c r="L380" s="245"/>
      <c r="M380" s="246" t="s">
        <v>21</v>
      </c>
      <c r="N380" s="247" t="s">
        <v>41</v>
      </c>
      <c r="O380" s="44"/>
      <c r="P380" s="220">
        <f>O380*H380</f>
        <v>0</v>
      </c>
      <c r="Q380" s="220">
        <v>0.00019</v>
      </c>
      <c r="R380" s="220">
        <f>Q380*H380</f>
        <v>0.00038</v>
      </c>
      <c r="S380" s="220">
        <v>0</v>
      </c>
      <c r="T380" s="221">
        <f>S380*H380</f>
        <v>0</v>
      </c>
      <c r="AR380" s="21" t="s">
        <v>306</v>
      </c>
      <c r="AT380" s="21" t="s">
        <v>303</v>
      </c>
      <c r="AU380" s="21" t="s">
        <v>82</v>
      </c>
      <c r="AY380" s="21" t="s">
        <v>128</v>
      </c>
      <c r="BE380" s="222">
        <f>IF(N380="základní",J380,0)</f>
        <v>0</v>
      </c>
      <c r="BF380" s="222">
        <f>IF(N380="snížená",J380,0)</f>
        <v>0</v>
      </c>
      <c r="BG380" s="222">
        <f>IF(N380="zákl. přenesená",J380,0)</f>
        <v>0</v>
      </c>
      <c r="BH380" s="222">
        <f>IF(N380="sníž. přenesená",J380,0)</f>
        <v>0</v>
      </c>
      <c r="BI380" s="222">
        <f>IF(N380="nulová",J380,0)</f>
        <v>0</v>
      </c>
      <c r="BJ380" s="21" t="s">
        <v>75</v>
      </c>
      <c r="BK380" s="222">
        <f>ROUND(I380*H380,2)</f>
        <v>0</v>
      </c>
      <c r="BL380" s="21" t="s">
        <v>209</v>
      </c>
      <c r="BM380" s="21" t="s">
        <v>606</v>
      </c>
    </row>
    <row r="381" spans="2:47" s="1" customFormat="1" ht="13.5">
      <c r="B381" s="43"/>
      <c r="C381" s="71"/>
      <c r="D381" s="223" t="s">
        <v>138</v>
      </c>
      <c r="E381" s="71"/>
      <c r="F381" s="224" t="s">
        <v>605</v>
      </c>
      <c r="G381" s="71"/>
      <c r="H381" s="71"/>
      <c r="I381" s="182"/>
      <c r="J381" s="71"/>
      <c r="K381" s="71"/>
      <c r="L381" s="69"/>
      <c r="M381" s="225"/>
      <c r="N381" s="44"/>
      <c r="O381" s="44"/>
      <c r="P381" s="44"/>
      <c r="Q381" s="44"/>
      <c r="R381" s="44"/>
      <c r="S381" s="44"/>
      <c r="T381" s="92"/>
      <c r="AT381" s="21" t="s">
        <v>138</v>
      </c>
      <c r="AU381" s="21" t="s">
        <v>82</v>
      </c>
    </row>
    <row r="382" spans="2:51" s="11" customFormat="1" ht="13.5">
      <c r="B382" s="226"/>
      <c r="C382" s="227"/>
      <c r="D382" s="223" t="s">
        <v>140</v>
      </c>
      <c r="E382" s="228" t="s">
        <v>21</v>
      </c>
      <c r="F382" s="229" t="s">
        <v>514</v>
      </c>
      <c r="G382" s="227"/>
      <c r="H382" s="230">
        <v>2</v>
      </c>
      <c r="I382" s="231"/>
      <c r="J382" s="227"/>
      <c r="K382" s="227"/>
      <c r="L382" s="232"/>
      <c r="M382" s="233"/>
      <c r="N382" s="234"/>
      <c r="O382" s="234"/>
      <c r="P382" s="234"/>
      <c r="Q382" s="234"/>
      <c r="R382" s="234"/>
      <c r="S382" s="234"/>
      <c r="T382" s="235"/>
      <c r="AT382" s="236" t="s">
        <v>140</v>
      </c>
      <c r="AU382" s="236" t="s">
        <v>82</v>
      </c>
      <c r="AV382" s="11" t="s">
        <v>82</v>
      </c>
      <c r="AW382" s="11" t="s">
        <v>33</v>
      </c>
      <c r="AX382" s="11" t="s">
        <v>70</v>
      </c>
      <c r="AY382" s="236" t="s">
        <v>128</v>
      </c>
    </row>
    <row r="383" spans="2:65" s="1" customFormat="1" ht="16.5" customHeight="1">
      <c r="B383" s="43"/>
      <c r="C383" s="238" t="s">
        <v>607</v>
      </c>
      <c r="D383" s="238" t="s">
        <v>303</v>
      </c>
      <c r="E383" s="239" t="s">
        <v>608</v>
      </c>
      <c r="F383" s="240" t="s">
        <v>609</v>
      </c>
      <c r="G383" s="241" t="s">
        <v>333</v>
      </c>
      <c r="H383" s="242">
        <v>24</v>
      </c>
      <c r="I383" s="243"/>
      <c r="J383" s="244">
        <f>ROUND(I383*H383,2)</f>
        <v>0</v>
      </c>
      <c r="K383" s="240" t="s">
        <v>21</v>
      </c>
      <c r="L383" s="245"/>
      <c r="M383" s="246" t="s">
        <v>21</v>
      </c>
      <c r="N383" s="247" t="s">
        <v>41</v>
      </c>
      <c r="O383" s="44"/>
      <c r="P383" s="220">
        <f>O383*H383</f>
        <v>0</v>
      </c>
      <c r="Q383" s="220">
        <v>0.00022</v>
      </c>
      <c r="R383" s="220">
        <f>Q383*H383</f>
        <v>0.00528</v>
      </c>
      <c r="S383" s="220">
        <v>0</v>
      </c>
      <c r="T383" s="221">
        <f>S383*H383</f>
        <v>0</v>
      </c>
      <c r="AR383" s="21" t="s">
        <v>306</v>
      </c>
      <c r="AT383" s="21" t="s">
        <v>303</v>
      </c>
      <c r="AU383" s="21" t="s">
        <v>82</v>
      </c>
      <c r="AY383" s="21" t="s">
        <v>128</v>
      </c>
      <c r="BE383" s="222">
        <f>IF(N383="základní",J383,0)</f>
        <v>0</v>
      </c>
      <c r="BF383" s="222">
        <f>IF(N383="snížená",J383,0)</f>
        <v>0</v>
      </c>
      <c r="BG383" s="222">
        <f>IF(N383="zákl. přenesená",J383,0)</f>
        <v>0</v>
      </c>
      <c r="BH383" s="222">
        <f>IF(N383="sníž. přenesená",J383,0)</f>
        <v>0</v>
      </c>
      <c r="BI383" s="222">
        <f>IF(N383="nulová",J383,0)</f>
        <v>0</v>
      </c>
      <c r="BJ383" s="21" t="s">
        <v>75</v>
      </c>
      <c r="BK383" s="222">
        <f>ROUND(I383*H383,2)</f>
        <v>0</v>
      </c>
      <c r="BL383" s="21" t="s">
        <v>209</v>
      </c>
      <c r="BM383" s="21" t="s">
        <v>610</v>
      </c>
    </row>
    <row r="384" spans="2:47" s="1" customFormat="1" ht="13.5">
      <c r="B384" s="43"/>
      <c r="C384" s="71"/>
      <c r="D384" s="223" t="s">
        <v>138</v>
      </c>
      <c r="E384" s="71"/>
      <c r="F384" s="224" t="s">
        <v>609</v>
      </c>
      <c r="G384" s="71"/>
      <c r="H384" s="71"/>
      <c r="I384" s="182"/>
      <c r="J384" s="71"/>
      <c r="K384" s="71"/>
      <c r="L384" s="69"/>
      <c r="M384" s="225"/>
      <c r="N384" s="44"/>
      <c r="O384" s="44"/>
      <c r="P384" s="44"/>
      <c r="Q384" s="44"/>
      <c r="R384" s="44"/>
      <c r="S384" s="44"/>
      <c r="T384" s="92"/>
      <c r="AT384" s="21" t="s">
        <v>138</v>
      </c>
      <c r="AU384" s="21" t="s">
        <v>82</v>
      </c>
    </row>
    <row r="385" spans="2:51" s="11" customFormat="1" ht="13.5">
      <c r="B385" s="226"/>
      <c r="C385" s="227"/>
      <c r="D385" s="223" t="s">
        <v>140</v>
      </c>
      <c r="E385" s="228" t="s">
        <v>21</v>
      </c>
      <c r="F385" s="229" t="s">
        <v>575</v>
      </c>
      <c r="G385" s="227"/>
      <c r="H385" s="230">
        <v>24</v>
      </c>
      <c r="I385" s="231"/>
      <c r="J385" s="227"/>
      <c r="K385" s="227"/>
      <c r="L385" s="232"/>
      <c r="M385" s="233"/>
      <c r="N385" s="234"/>
      <c r="O385" s="234"/>
      <c r="P385" s="234"/>
      <c r="Q385" s="234"/>
      <c r="R385" s="234"/>
      <c r="S385" s="234"/>
      <c r="T385" s="235"/>
      <c r="AT385" s="236" t="s">
        <v>140</v>
      </c>
      <c r="AU385" s="236" t="s">
        <v>82</v>
      </c>
      <c r="AV385" s="11" t="s">
        <v>82</v>
      </c>
      <c r="AW385" s="11" t="s">
        <v>33</v>
      </c>
      <c r="AX385" s="11" t="s">
        <v>70</v>
      </c>
      <c r="AY385" s="236" t="s">
        <v>128</v>
      </c>
    </row>
    <row r="386" spans="2:65" s="1" customFormat="1" ht="16.5" customHeight="1">
      <c r="B386" s="43"/>
      <c r="C386" s="238" t="s">
        <v>611</v>
      </c>
      <c r="D386" s="238" t="s">
        <v>303</v>
      </c>
      <c r="E386" s="239" t="s">
        <v>612</v>
      </c>
      <c r="F386" s="240" t="s">
        <v>613</v>
      </c>
      <c r="G386" s="241" t="s">
        <v>333</v>
      </c>
      <c r="H386" s="242">
        <v>4</v>
      </c>
      <c r="I386" s="243"/>
      <c r="J386" s="244">
        <f>ROUND(I386*H386,2)</f>
        <v>0</v>
      </c>
      <c r="K386" s="240" t="s">
        <v>21</v>
      </c>
      <c r="L386" s="245"/>
      <c r="M386" s="246" t="s">
        <v>21</v>
      </c>
      <c r="N386" s="247" t="s">
        <v>41</v>
      </c>
      <c r="O386" s="44"/>
      <c r="P386" s="220">
        <f>O386*H386</f>
        <v>0</v>
      </c>
      <c r="Q386" s="220">
        <v>0.00012</v>
      </c>
      <c r="R386" s="220">
        <f>Q386*H386</f>
        <v>0.00048</v>
      </c>
      <c r="S386" s="220">
        <v>0</v>
      </c>
      <c r="T386" s="221">
        <f>S386*H386</f>
        <v>0</v>
      </c>
      <c r="AR386" s="21" t="s">
        <v>306</v>
      </c>
      <c r="AT386" s="21" t="s">
        <v>303</v>
      </c>
      <c r="AU386" s="21" t="s">
        <v>82</v>
      </c>
      <c r="AY386" s="21" t="s">
        <v>128</v>
      </c>
      <c r="BE386" s="222">
        <f>IF(N386="základní",J386,0)</f>
        <v>0</v>
      </c>
      <c r="BF386" s="222">
        <f>IF(N386="snížená",J386,0)</f>
        <v>0</v>
      </c>
      <c r="BG386" s="222">
        <f>IF(N386="zákl. přenesená",J386,0)</f>
        <v>0</v>
      </c>
      <c r="BH386" s="222">
        <f>IF(N386="sníž. přenesená",J386,0)</f>
        <v>0</v>
      </c>
      <c r="BI386" s="222">
        <f>IF(N386="nulová",J386,0)</f>
        <v>0</v>
      </c>
      <c r="BJ386" s="21" t="s">
        <v>75</v>
      </c>
      <c r="BK386" s="222">
        <f>ROUND(I386*H386,2)</f>
        <v>0</v>
      </c>
      <c r="BL386" s="21" t="s">
        <v>209</v>
      </c>
      <c r="BM386" s="21" t="s">
        <v>614</v>
      </c>
    </row>
    <row r="387" spans="2:47" s="1" customFormat="1" ht="13.5">
      <c r="B387" s="43"/>
      <c r="C387" s="71"/>
      <c r="D387" s="223" t="s">
        <v>138</v>
      </c>
      <c r="E387" s="71"/>
      <c r="F387" s="224" t="s">
        <v>613</v>
      </c>
      <c r="G387" s="71"/>
      <c r="H387" s="71"/>
      <c r="I387" s="182"/>
      <c r="J387" s="71"/>
      <c r="K387" s="71"/>
      <c r="L387" s="69"/>
      <c r="M387" s="225"/>
      <c r="N387" s="44"/>
      <c r="O387" s="44"/>
      <c r="P387" s="44"/>
      <c r="Q387" s="44"/>
      <c r="R387" s="44"/>
      <c r="S387" s="44"/>
      <c r="T387" s="92"/>
      <c r="AT387" s="21" t="s">
        <v>138</v>
      </c>
      <c r="AU387" s="21" t="s">
        <v>82</v>
      </c>
    </row>
    <row r="388" spans="2:51" s="11" customFormat="1" ht="13.5">
      <c r="B388" s="226"/>
      <c r="C388" s="227"/>
      <c r="D388" s="223" t="s">
        <v>140</v>
      </c>
      <c r="E388" s="228" t="s">
        <v>21</v>
      </c>
      <c r="F388" s="229" t="s">
        <v>615</v>
      </c>
      <c r="G388" s="227"/>
      <c r="H388" s="230">
        <v>4</v>
      </c>
      <c r="I388" s="231"/>
      <c r="J388" s="227"/>
      <c r="K388" s="227"/>
      <c r="L388" s="232"/>
      <c r="M388" s="233"/>
      <c r="N388" s="234"/>
      <c r="O388" s="234"/>
      <c r="P388" s="234"/>
      <c r="Q388" s="234"/>
      <c r="R388" s="234"/>
      <c r="S388" s="234"/>
      <c r="T388" s="235"/>
      <c r="AT388" s="236" t="s">
        <v>140</v>
      </c>
      <c r="AU388" s="236" t="s">
        <v>82</v>
      </c>
      <c r="AV388" s="11" t="s">
        <v>82</v>
      </c>
      <c r="AW388" s="11" t="s">
        <v>33</v>
      </c>
      <c r="AX388" s="11" t="s">
        <v>70</v>
      </c>
      <c r="AY388" s="236" t="s">
        <v>128</v>
      </c>
    </row>
    <row r="389" spans="2:65" s="1" customFormat="1" ht="38.25" customHeight="1">
      <c r="B389" s="43"/>
      <c r="C389" s="211" t="s">
        <v>616</v>
      </c>
      <c r="D389" s="211" t="s">
        <v>131</v>
      </c>
      <c r="E389" s="212" t="s">
        <v>617</v>
      </c>
      <c r="F389" s="213" t="s">
        <v>618</v>
      </c>
      <c r="G389" s="214" t="s">
        <v>190</v>
      </c>
      <c r="H389" s="215">
        <v>80</v>
      </c>
      <c r="I389" s="216"/>
      <c r="J389" s="217">
        <f>ROUND(I389*H389,2)</f>
        <v>0</v>
      </c>
      <c r="K389" s="213" t="s">
        <v>21</v>
      </c>
      <c r="L389" s="69"/>
      <c r="M389" s="218" t="s">
        <v>21</v>
      </c>
      <c r="N389" s="219" t="s">
        <v>41</v>
      </c>
      <c r="O389" s="44"/>
      <c r="P389" s="220">
        <f>O389*H389</f>
        <v>0</v>
      </c>
      <c r="Q389" s="220">
        <v>0.00262</v>
      </c>
      <c r="R389" s="220">
        <f>Q389*H389</f>
        <v>0.2096</v>
      </c>
      <c r="S389" s="220">
        <v>0</v>
      </c>
      <c r="T389" s="221">
        <f>S389*H389</f>
        <v>0</v>
      </c>
      <c r="AR389" s="21" t="s">
        <v>75</v>
      </c>
      <c r="AT389" s="21" t="s">
        <v>131</v>
      </c>
      <c r="AU389" s="21" t="s">
        <v>82</v>
      </c>
      <c r="AY389" s="21" t="s">
        <v>128</v>
      </c>
      <c r="BE389" s="222">
        <f>IF(N389="základní",J389,0)</f>
        <v>0</v>
      </c>
      <c r="BF389" s="222">
        <f>IF(N389="snížená",J389,0)</f>
        <v>0</v>
      </c>
      <c r="BG389" s="222">
        <f>IF(N389="zákl. přenesená",J389,0)</f>
        <v>0</v>
      </c>
      <c r="BH389" s="222">
        <f>IF(N389="sníž. přenesená",J389,0)</f>
        <v>0</v>
      </c>
      <c r="BI389" s="222">
        <f>IF(N389="nulová",J389,0)</f>
        <v>0</v>
      </c>
      <c r="BJ389" s="21" t="s">
        <v>75</v>
      </c>
      <c r="BK389" s="222">
        <f>ROUND(I389*H389,2)</f>
        <v>0</v>
      </c>
      <c r="BL389" s="21" t="s">
        <v>75</v>
      </c>
      <c r="BM389" s="21" t="s">
        <v>619</v>
      </c>
    </row>
    <row r="390" spans="2:47" s="1" customFormat="1" ht="13.5">
      <c r="B390" s="43"/>
      <c r="C390" s="71"/>
      <c r="D390" s="223" t="s">
        <v>138</v>
      </c>
      <c r="E390" s="71"/>
      <c r="F390" s="224" t="s">
        <v>618</v>
      </c>
      <c r="G390" s="71"/>
      <c r="H390" s="71"/>
      <c r="I390" s="182"/>
      <c r="J390" s="71"/>
      <c r="K390" s="71"/>
      <c r="L390" s="69"/>
      <c r="M390" s="225"/>
      <c r="N390" s="44"/>
      <c r="O390" s="44"/>
      <c r="P390" s="44"/>
      <c r="Q390" s="44"/>
      <c r="R390" s="44"/>
      <c r="S390" s="44"/>
      <c r="T390" s="92"/>
      <c r="AT390" s="21" t="s">
        <v>138</v>
      </c>
      <c r="AU390" s="21" t="s">
        <v>82</v>
      </c>
    </row>
    <row r="391" spans="2:47" s="1" customFormat="1" ht="13.5">
      <c r="B391" s="43"/>
      <c r="C391" s="71"/>
      <c r="D391" s="223" t="s">
        <v>171</v>
      </c>
      <c r="E391" s="71"/>
      <c r="F391" s="237" t="s">
        <v>464</v>
      </c>
      <c r="G391" s="71"/>
      <c r="H391" s="71"/>
      <c r="I391" s="182"/>
      <c r="J391" s="71"/>
      <c r="K391" s="71"/>
      <c r="L391" s="69"/>
      <c r="M391" s="225"/>
      <c r="N391" s="44"/>
      <c r="O391" s="44"/>
      <c r="P391" s="44"/>
      <c r="Q391" s="44"/>
      <c r="R391" s="44"/>
      <c r="S391" s="44"/>
      <c r="T391" s="92"/>
      <c r="AT391" s="21" t="s">
        <v>171</v>
      </c>
      <c r="AU391" s="21" t="s">
        <v>82</v>
      </c>
    </row>
    <row r="392" spans="2:47" s="1" customFormat="1" ht="13.5">
      <c r="B392" s="43"/>
      <c r="C392" s="71"/>
      <c r="D392" s="223" t="s">
        <v>261</v>
      </c>
      <c r="E392" s="71"/>
      <c r="F392" s="237" t="s">
        <v>465</v>
      </c>
      <c r="G392" s="71"/>
      <c r="H392" s="71"/>
      <c r="I392" s="182"/>
      <c r="J392" s="71"/>
      <c r="K392" s="71"/>
      <c r="L392" s="69"/>
      <c r="M392" s="225"/>
      <c r="N392" s="44"/>
      <c r="O392" s="44"/>
      <c r="P392" s="44"/>
      <c r="Q392" s="44"/>
      <c r="R392" s="44"/>
      <c r="S392" s="44"/>
      <c r="T392" s="92"/>
      <c r="AT392" s="21" t="s">
        <v>261</v>
      </c>
      <c r="AU392" s="21" t="s">
        <v>82</v>
      </c>
    </row>
    <row r="393" spans="2:51" s="11" customFormat="1" ht="13.5">
      <c r="B393" s="226"/>
      <c r="C393" s="227"/>
      <c r="D393" s="223" t="s">
        <v>140</v>
      </c>
      <c r="E393" s="228" t="s">
        <v>21</v>
      </c>
      <c r="F393" s="229" t="s">
        <v>620</v>
      </c>
      <c r="G393" s="227"/>
      <c r="H393" s="230">
        <v>80</v>
      </c>
      <c r="I393" s="231"/>
      <c r="J393" s="227"/>
      <c r="K393" s="227"/>
      <c r="L393" s="232"/>
      <c r="M393" s="233"/>
      <c r="N393" s="234"/>
      <c r="O393" s="234"/>
      <c r="P393" s="234"/>
      <c r="Q393" s="234"/>
      <c r="R393" s="234"/>
      <c r="S393" s="234"/>
      <c r="T393" s="235"/>
      <c r="AT393" s="236" t="s">
        <v>140</v>
      </c>
      <c r="AU393" s="236" t="s">
        <v>82</v>
      </c>
      <c r="AV393" s="11" t="s">
        <v>82</v>
      </c>
      <c r="AW393" s="11" t="s">
        <v>33</v>
      </c>
      <c r="AX393" s="11" t="s">
        <v>70</v>
      </c>
      <c r="AY393" s="236" t="s">
        <v>128</v>
      </c>
    </row>
    <row r="394" spans="2:65" s="1" customFormat="1" ht="16.5" customHeight="1">
      <c r="B394" s="43"/>
      <c r="C394" s="238" t="s">
        <v>621</v>
      </c>
      <c r="D394" s="238" t="s">
        <v>303</v>
      </c>
      <c r="E394" s="239" t="s">
        <v>622</v>
      </c>
      <c r="F394" s="240" t="s">
        <v>623</v>
      </c>
      <c r="G394" s="241" t="s">
        <v>333</v>
      </c>
      <c r="H394" s="242">
        <v>20</v>
      </c>
      <c r="I394" s="243"/>
      <c r="J394" s="244">
        <f>ROUND(I394*H394,2)</f>
        <v>0</v>
      </c>
      <c r="K394" s="240" t="s">
        <v>21</v>
      </c>
      <c r="L394" s="245"/>
      <c r="M394" s="246" t="s">
        <v>21</v>
      </c>
      <c r="N394" s="247" t="s">
        <v>41</v>
      </c>
      <c r="O394" s="44"/>
      <c r="P394" s="220">
        <f>O394*H394</f>
        <v>0</v>
      </c>
      <c r="Q394" s="220">
        <v>0.00038</v>
      </c>
      <c r="R394" s="220">
        <f>Q394*H394</f>
        <v>0.007600000000000001</v>
      </c>
      <c r="S394" s="220">
        <v>0</v>
      </c>
      <c r="T394" s="221">
        <f>S394*H394</f>
        <v>0</v>
      </c>
      <c r="AR394" s="21" t="s">
        <v>306</v>
      </c>
      <c r="AT394" s="21" t="s">
        <v>303</v>
      </c>
      <c r="AU394" s="21" t="s">
        <v>82</v>
      </c>
      <c r="AY394" s="21" t="s">
        <v>128</v>
      </c>
      <c r="BE394" s="222">
        <f>IF(N394="základní",J394,0)</f>
        <v>0</v>
      </c>
      <c r="BF394" s="222">
        <f>IF(N394="snížená",J394,0)</f>
        <v>0</v>
      </c>
      <c r="BG394" s="222">
        <f>IF(N394="zákl. přenesená",J394,0)</f>
        <v>0</v>
      </c>
      <c r="BH394" s="222">
        <f>IF(N394="sníž. přenesená",J394,0)</f>
        <v>0</v>
      </c>
      <c r="BI394" s="222">
        <f>IF(N394="nulová",J394,0)</f>
        <v>0</v>
      </c>
      <c r="BJ394" s="21" t="s">
        <v>75</v>
      </c>
      <c r="BK394" s="222">
        <f>ROUND(I394*H394,2)</f>
        <v>0</v>
      </c>
      <c r="BL394" s="21" t="s">
        <v>209</v>
      </c>
      <c r="BM394" s="21" t="s">
        <v>624</v>
      </c>
    </row>
    <row r="395" spans="2:47" s="1" customFormat="1" ht="13.5">
      <c r="B395" s="43"/>
      <c r="C395" s="71"/>
      <c r="D395" s="223" t="s">
        <v>138</v>
      </c>
      <c r="E395" s="71"/>
      <c r="F395" s="224" t="s">
        <v>623</v>
      </c>
      <c r="G395" s="71"/>
      <c r="H395" s="71"/>
      <c r="I395" s="182"/>
      <c r="J395" s="71"/>
      <c r="K395" s="71"/>
      <c r="L395" s="69"/>
      <c r="M395" s="225"/>
      <c r="N395" s="44"/>
      <c r="O395" s="44"/>
      <c r="P395" s="44"/>
      <c r="Q395" s="44"/>
      <c r="R395" s="44"/>
      <c r="S395" s="44"/>
      <c r="T395" s="92"/>
      <c r="AT395" s="21" t="s">
        <v>138</v>
      </c>
      <c r="AU395" s="21" t="s">
        <v>82</v>
      </c>
    </row>
    <row r="396" spans="2:51" s="11" customFormat="1" ht="13.5">
      <c r="B396" s="226"/>
      <c r="C396" s="227"/>
      <c r="D396" s="223" t="s">
        <v>140</v>
      </c>
      <c r="E396" s="228" t="s">
        <v>21</v>
      </c>
      <c r="F396" s="229" t="s">
        <v>625</v>
      </c>
      <c r="G396" s="227"/>
      <c r="H396" s="230">
        <v>20</v>
      </c>
      <c r="I396" s="231"/>
      <c r="J396" s="227"/>
      <c r="K396" s="227"/>
      <c r="L396" s="232"/>
      <c r="M396" s="233"/>
      <c r="N396" s="234"/>
      <c r="O396" s="234"/>
      <c r="P396" s="234"/>
      <c r="Q396" s="234"/>
      <c r="R396" s="234"/>
      <c r="S396" s="234"/>
      <c r="T396" s="235"/>
      <c r="AT396" s="236" t="s">
        <v>140</v>
      </c>
      <c r="AU396" s="236" t="s">
        <v>82</v>
      </c>
      <c r="AV396" s="11" t="s">
        <v>82</v>
      </c>
      <c r="AW396" s="11" t="s">
        <v>33</v>
      </c>
      <c r="AX396" s="11" t="s">
        <v>70</v>
      </c>
      <c r="AY396" s="236" t="s">
        <v>128</v>
      </c>
    </row>
    <row r="397" spans="2:65" s="1" customFormat="1" ht="16.5" customHeight="1">
      <c r="B397" s="43"/>
      <c r="C397" s="238" t="s">
        <v>626</v>
      </c>
      <c r="D397" s="238" t="s">
        <v>303</v>
      </c>
      <c r="E397" s="239" t="s">
        <v>627</v>
      </c>
      <c r="F397" s="240" t="s">
        <v>628</v>
      </c>
      <c r="G397" s="241" t="s">
        <v>333</v>
      </c>
      <c r="H397" s="242">
        <v>12</v>
      </c>
      <c r="I397" s="243"/>
      <c r="J397" s="244">
        <f>ROUND(I397*H397,2)</f>
        <v>0</v>
      </c>
      <c r="K397" s="240" t="s">
        <v>21</v>
      </c>
      <c r="L397" s="245"/>
      <c r="M397" s="246" t="s">
        <v>21</v>
      </c>
      <c r="N397" s="247" t="s">
        <v>41</v>
      </c>
      <c r="O397" s="44"/>
      <c r="P397" s="220">
        <f>O397*H397</f>
        <v>0</v>
      </c>
      <c r="Q397" s="220">
        <v>0.00037</v>
      </c>
      <c r="R397" s="220">
        <f>Q397*H397</f>
        <v>0.0044399999999999995</v>
      </c>
      <c r="S397" s="220">
        <v>0</v>
      </c>
      <c r="T397" s="221">
        <f>S397*H397</f>
        <v>0</v>
      </c>
      <c r="AR397" s="21" t="s">
        <v>306</v>
      </c>
      <c r="AT397" s="21" t="s">
        <v>303</v>
      </c>
      <c r="AU397" s="21" t="s">
        <v>82</v>
      </c>
      <c r="AY397" s="21" t="s">
        <v>128</v>
      </c>
      <c r="BE397" s="222">
        <f>IF(N397="základní",J397,0)</f>
        <v>0</v>
      </c>
      <c r="BF397" s="222">
        <f>IF(N397="snížená",J397,0)</f>
        <v>0</v>
      </c>
      <c r="BG397" s="222">
        <f>IF(N397="zákl. přenesená",J397,0)</f>
        <v>0</v>
      </c>
      <c r="BH397" s="222">
        <f>IF(N397="sníž. přenesená",J397,0)</f>
        <v>0</v>
      </c>
      <c r="BI397" s="222">
        <f>IF(N397="nulová",J397,0)</f>
        <v>0</v>
      </c>
      <c r="BJ397" s="21" t="s">
        <v>75</v>
      </c>
      <c r="BK397" s="222">
        <f>ROUND(I397*H397,2)</f>
        <v>0</v>
      </c>
      <c r="BL397" s="21" t="s">
        <v>209</v>
      </c>
      <c r="BM397" s="21" t="s">
        <v>629</v>
      </c>
    </row>
    <row r="398" spans="2:47" s="1" customFormat="1" ht="13.5">
      <c r="B398" s="43"/>
      <c r="C398" s="71"/>
      <c r="D398" s="223" t="s">
        <v>138</v>
      </c>
      <c r="E398" s="71"/>
      <c r="F398" s="224" t="s">
        <v>628</v>
      </c>
      <c r="G398" s="71"/>
      <c r="H398" s="71"/>
      <c r="I398" s="182"/>
      <c r="J398" s="71"/>
      <c r="K398" s="71"/>
      <c r="L398" s="69"/>
      <c r="M398" s="225"/>
      <c r="N398" s="44"/>
      <c r="O398" s="44"/>
      <c r="P398" s="44"/>
      <c r="Q398" s="44"/>
      <c r="R398" s="44"/>
      <c r="S398" s="44"/>
      <c r="T398" s="92"/>
      <c r="AT398" s="21" t="s">
        <v>138</v>
      </c>
      <c r="AU398" s="21" t="s">
        <v>82</v>
      </c>
    </row>
    <row r="399" spans="2:51" s="11" customFormat="1" ht="13.5">
      <c r="B399" s="226"/>
      <c r="C399" s="227"/>
      <c r="D399" s="223" t="s">
        <v>140</v>
      </c>
      <c r="E399" s="228" t="s">
        <v>21</v>
      </c>
      <c r="F399" s="229" t="s">
        <v>630</v>
      </c>
      <c r="G399" s="227"/>
      <c r="H399" s="230">
        <v>12</v>
      </c>
      <c r="I399" s="231"/>
      <c r="J399" s="227"/>
      <c r="K399" s="227"/>
      <c r="L399" s="232"/>
      <c r="M399" s="233"/>
      <c r="N399" s="234"/>
      <c r="O399" s="234"/>
      <c r="P399" s="234"/>
      <c r="Q399" s="234"/>
      <c r="R399" s="234"/>
      <c r="S399" s="234"/>
      <c r="T399" s="235"/>
      <c r="AT399" s="236" t="s">
        <v>140</v>
      </c>
      <c r="AU399" s="236" t="s">
        <v>82</v>
      </c>
      <c r="AV399" s="11" t="s">
        <v>82</v>
      </c>
      <c r="AW399" s="11" t="s">
        <v>33</v>
      </c>
      <c r="AX399" s="11" t="s">
        <v>70</v>
      </c>
      <c r="AY399" s="236" t="s">
        <v>128</v>
      </c>
    </row>
    <row r="400" spans="2:65" s="1" customFormat="1" ht="16.5" customHeight="1">
      <c r="B400" s="43"/>
      <c r="C400" s="238" t="s">
        <v>631</v>
      </c>
      <c r="D400" s="238" t="s">
        <v>303</v>
      </c>
      <c r="E400" s="239" t="s">
        <v>632</v>
      </c>
      <c r="F400" s="240" t="s">
        <v>633</v>
      </c>
      <c r="G400" s="241" t="s">
        <v>333</v>
      </c>
      <c r="H400" s="242">
        <v>2</v>
      </c>
      <c r="I400" s="243"/>
      <c r="J400" s="244">
        <f>ROUND(I400*H400,2)</f>
        <v>0</v>
      </c>
      <c r="K400" s="240" t="s">
        <v>21</v>
      </c>
      <c r="L400" s="245"/>
      <c r="M400" s="246" t="s">
        <v>21</v>
      </c>
      <c r="N400" s="247" t="s">
        <v>41</v>
      </c>
      <c r="O400" s="44"/>
      <c r="P400" s="220">
        <f>O400*H400</f>
        <v>0</v>
      </c>
      <c r="Q400" s="220">
        <v>0.0004</v>
      </c>
      <c r="R400" s="220">
        <f>Q400*H400</f>
        <v>0.0008</v>
      </c>
      <c r="S400" s="220">
        <v>0</v>
      </c>
      <c r="T400" s="221">
        <f>S400*H400</f>
        <v>0</v>
      </c>
      <c r="AR400" s="21" t="s">
        <v>306</v>
      </c>
      <c r="AT400" s="21" t="s">
        <v>303</v>
      </c>
      <c r="AU400" s="21" t="s">
        <v>82</v>
      </c>
      <c r="AY400" s="21" t="s">
        <v>128</v>
      </c>
      <c r="BE400" s="222">
        <f>IF(N400="základní",J400,0)</f>
        <v>0</v>
      </c>
      <c r="BF400" s="222">
        <f>IF(N400="snížená",J400,0)</f>
        <v>0</v>
      </c>
      <c r="BG400" s="222">
        <f>IF(N400="zákl. přenesená",J400,0)</f>
        <v>0</v>
      </c>
      <c r="BH400" s="222">
        <f>IF(N400="sníž. přenesená",J400,0)</f>
        <v>0</v>
      </c>
      <c r="BI400" s="222">
        <f>IF(N400="nulová",J400,0)</f>
        <v>0</v>
      </c>
      <c r="BJ400" s="21" t="s">
        <v>75</v>
      </c>
      <c r="BK400" s="222">
        <f>ROUND(I400*H400,2)</f>
        <v>0</v>
      </c>
      <c r="BL400" s="21" t="s">
        <v>209</v>
      </c>
      <c r="BM400" s="21" t="s">
        <v>634</v>
      </c>
    </row>
    <row r="401" spans="2:47" s="1" customFormat="1" ht="13.5">
      <c r="B401" s="43"/>
      <c r="C401" s="71"/>
      <c r="D401" s="223" t="s">
        <v>138</v>
      </c>
      <c r="E401" s="71"/>
      <c r="F401" s="224" t="s">
        <v>633</v>
      </c>
      <c r="G401" s="71"/>
      <c r="H401" s="71"/>
      <c r="I401" s="182"/>
      <c r="J401" s="71"/>
      <c r="K401" s="71"/>
      <c r="L401" s="69"/>
      <c r="M401" s="225"/>
      <c r="N401" s="44"/>
      <c r="O401" s="44"/>
      <c r="P401" s="44"/>
      <c r="Q401" s="44"/>
      <c r="R401" s="44"/>
      <c r="S401" s="44"/>
      <c r="T401" s="92"/>
      <c r="AT401" s="21" t="s">
        <v>138</v>
      </c>
      <c r="AU401" s="21" t="s">
        <v>82</v>
      </c>
    </row>
    <row r="402" spans="2:51" s="11" customFormat="1" ht="13.5">
      <c r="B402" s="226"/>
      <c r="C402" s="227"/>
      <c r="D402" s="223" t="s">
        <v>140</v>
      </c>
      <c r="E402" s="228" t="s">
        <v>21</v>
      </c>
      <c r="F402" s="229" t="s">
        <v>514</v>
      </c>
      <c r="G402" s="227"/>
      <c r="H402" s="230">
        <v>2</v>
      </c>
      <c r="I402" s="231"/>
      <c r="J402" s="227"/>
      <c r="K402" s="227"/>
      <c r="L402" s="232"/>
      <c r="M402" s="233"/>
      <c r="N402" s="234"/>
      <c r="O402" s="234"/>
      <c r="P402" s="234"/>
      <c r="Q402" s="234"/>
      <c r="R402" s="234"/>
      <c r="S402" s="234"/>
      <c r="T402" s="235"/>
      <c r="AT402" s="236" t="s">
        <v>140</v>
      </c>
      <c r="AU402" s="236" t="s">
        <v>82</v>
      </c>
      <c r="AV402" s="11" t="s">
        <v>82</v>
      </c>
      <c r="AW402" s="11" t="s">
        <v>33</v>
      </c>
      <c r="AX402" s="11" t="s">
        <v>70</v>
      </c>
      <c r="AY402" s="236" t="s">
        <v>128</v>
      </c>
    </row>
    <row r="403" spans="2:65" s="1" customFormat="1" ht="16.5" customHeight="1">
      <c r="B403" s="43"/>
      <c r="C403" s="238" t="s">
        <v>635</v>
      </c>
      <c r="D403" s="238" t="s">
        <v>303</v>
      </c>
      <c r="E403" s="239" t="s">
        <v>636</v>
      </c>
      <c r="F403" s="240" t="s">
        <v>637</v>
      </c>
      <c r="G403" s="241" t="s">
        <v>333</v>
      </c>
      <c r="H403" s="242">
        <v>14</v>
      </c>
      <c r="I403" s="243"/>
      <c r="J403" s="244">
        <f>ROUND(I403*H403,2)</f>
        <v>0</v>
      </c>
      <c r="K403" s="240" t="s">
        <v>21</v>
      </c>
      <c r="L403" s="245"/>
      <c r="M403" s="246" t="s">
        <v>21</v>
      </c>
      <c r="N403" s="247" t="s">
        <v>41</v>
      </c>
      <c r="O403" s="44"/>
      <c r="P403" s="220">
        <f>O403*H403</f>
        <v>0</v>
      </c>
      <c r="Q403" s="220">
        <v>0.00032</v>
      </c>
      <c r="R403" s="220">
        <f>Q403*H403</f>
        <v>0.0044800000000000005</v>
      </c>
      <c r="S403" s="220">
        <v>0</v>
      </c>
      <c r="T403" s="221">
        <f>S403*H403</f>
        <v>0</v>
      </c>
      <c r="AR403" s="21" t="s">
        <v>306</v>
      </c>
      <c r="AT403" s="21" t="s">
        <v>303</v>
      </c>
      <c r="AU403" s="21" t="s">
        <v>82</v>
      </c>
      <c r="AY403" s="21" t="s">
        <v>128</v>
      </c>
      <c r="BE403" s="222">
        <f>IF(N403="základní",J403,0)</f>
        <v>0</v>
      </c>
      <c r="BF403" s="222">
        <f>IF(N403="snížená",J403,0)</f>
        <v>0</v>
      </c>
      <c r="BG403" s="222">
        <f>IF(N403="zákl. přenesená",J403,0)</f>
        <v>0</v>
      </c>
      <c r="BH403" s="222">
        <f>IF(N403="sníž. přenesená",J403,0)</f>
        <v>0</v>
      </c>
      <c r="BI403" s="222">
        <f>IF(N403="nulová",J403,0)</f>
        <v>0</v>
      </c>
      <c r="BJ403" s="21" t="s">
        <v>75</v>
      </c>
      <c r="BK403" s="222">
        <f>ROUND(I403*H403,2)</f>
        <v>0</v>
      </c>
      <c r="BL403" s="21" t="s">
        <v>209</v>
      </c>
      <c r="BM403" s="21" t="s">
        <v>638</v>
      </c>
    </row>
    <row r="404" spans="2:47" s="1" customFormat="1" ht="13.5">
      <c r="B404" s="43"/>
      <c r="C404" s="71"/>
      <c r="D404" s="223" t="s">
        <v>138</v>
      </c>
      <c r="E404" s="71"/>
      <c r="F404" s="224" t="s">
        <v>637</v>
      </c>
      <c r="G404" s="71"/>
      <c r="H404" s="71"/>
      <c r="I404" s="182"/>
      <c r="J404" s="71"/>
      <c r="K404" s="71"/>
      <c r="L404" s="69"/>
      <c r="M404" s="225"/>
      <c r="N404" s="44"/>
      <c r="O404" s="44"/>
      <c r="P404" s="44"/>
      <c r="Q404" s="44"/>
      <c r="R404" s="44"/>
      <c r="S404" s="44"/>
      <c r="T404" s="92"/>
      <c r="AT404" s="21" t="s">
        <v>138</v>
      </c>
      <c r="AU404" s="21" t="s">
        <v>82</v>
      </c>
    </row>
    <row r="405" spans="2:51" s="11" customFormat="1" ht="13.5">
      <c r="B405" s="226"/>
      <c r="C405" s="227"/>
      <c r="D405" s="223" t="s">
        <v>140</v>
      </c>
      <c r="E405" s="228" t="s">
        <v>21</v>
      </c>
      <c r="F405" s="229" t="s">
        <v>394</v>
      </c>
      <c r="G405" s="227"/>
      <c r="H405" s="230">
        <v>14</v>
      </c>
      <c r="I405" s="231"/>
      <c r="J405" s="227"/>
      <c r="K405" s="227"/>
      <c r="L405" s="232"/>
      <c r="M405" s="233"/>
      <c r="N405" s="234"/>
      <c r="O405" s="234"/>
      <c r="P405" s="234"/>
      <c r="Q405" s="234"/>
      <c r="R405" s="234"/>
      <c r="S405" s="234"/>
      <c r="T405" s="235"/>
      <c r="AT405" s="236" t="s">
        <v>140</v>
      </c>
      <c r="AU405" s="236" t="s">
        <v>82</v>
      </c>
      <c r="AV405" s="11" t="s">
        <v>82</v>
      </c>
      <c r="AW405" s="11" t="s">
        <v>33</v>
      </c>
      <c r="AX405" s="11" t="s">
        <v>70</v>
      </c>
      <c r="AY405" s="236" t="s">
        <v>128</v>
      </c>
    </row>
    <row r="406" spans="2:65" s="1" customFormat="1" ht="16.5" customHeight="1">
      <c r="B406" s="43"/>
      <c r="C406" s="238" t="s">
        <v>639</v>
      </c>
      <c r="D406" s="238" t="s">
        <v>303</v>
      </c>
      <c r="E406" s="239" t="s">
        <v>640</v>
      </c>
      <c r="F406" s="240" t="s">
        <v>641</v>
      </c>
      <c r="G406" s="241" t="s">
        <v>333</v>
      </c>
      <c r="H406" s="242">
        <v>4</v>
      </c>
      <c r="I406" s="243"/>
      <c r="J406" s="244">
        <f>ROUND(I406*H406,2)</f>
        <v>0</v>
      </c>
      <c r="K406" s="240" t="s">
        <v>21</v>
      </c>
      <c r="L406" s="245"/>
      <c r="M406" s="246" t="s">
        <v>21</v>
      </c>
      <c r="N406" s="247" t="s">
        <v>41</v>
      </c>
      <c r="O406" s="44"/>
      <c r="P406" s="220">
        <f>O406*H406</f>
        <v>0</v>
      </c>
      <c r="Q406" s="220">
        <v>0.00033</v>
      </c>
      <c r="R406" s="220">
        <f>Q406*H406</f>
        <v>0.00132</v>
      </c>
      <c r="S406" s="220">
        <v>0</v>
      </c>
      <c r="T406" s="221">
        <f>S406*H406</f>
        <v>0</v>
      </c>
      <c r="AR406" s="21" t="s">
        <v>306</v>
      </c>
      <c r="AT406" s="21" t="s">
        <v>303</v>
      </c>
      <c r="AU406" s="21" t="s">
        <v>82</v>
      </c>
      <c r="AY406" s="21" t="s">
        <v>128</v>
      </c>
      <c r="BE406" s="222">
        <f>IF(N406="základní",J406,0)</f>
        <v>0</v>
      </c>
      <c r="BF406" s="222">
        <f>IF(N406="snížená",J406,0)</f>
        <v>0</v>
      </c>
      <c r="BG406" s="222">
        <f>IF(N406="zákl. přenesená",J406,0)</f>
        <v>0</v>
      </c>
      <c r="BH406" s="222">
        <f>IF(N406="sníž. přenesená",J406,0)</f>
        <v>0</v>
      </c>
      <c r="BI406" s="222">
        <f>IF(N406="nulová",J406,0)</f>
        <v>0</v>
      </c>
      <c r="BJ406" s="21" t="s">
        <v>75</v>
      </c>
      <c r="BK406" s="222">
        <f>ROUND(I406*H406,2)</f>
        <v>0</v>
      </c>
      <c r="BL406" s="21" t="s">
        <v>209</v>
      </c>
      <c r="BM406" s="21" t="s">
        <v>642</v>
      </c>
    </row>
    <row r="407" spans="2:47" s="1" customFormat="1" ht="13.5">
      <c r="B407" s="43"/>
      <c r="C407" s="71"/>
      <c r="D407" s="223" t="s">
        <v>138</v>
      </c>
      <c r="E407" s="71"/>
      <c r="F407" s="224" t="s">
        <v>641</v>
      </c>
      <c r="G407" s="71"/>
      <c r="H407" s="71"/>
      <c r="I407" s="182"/>
      <c r="J407" s="71"/>
      <c r="K407" s="71"/>
      <c r="L407" s="69"/>
      <c r="M407" s="225"/>
      <c r="N407" s="44"/>
      <c r="O407" s="44"/>
      <c r="P407" s="44"/>
      <c r="Q407" s="44"/>
      <c r="R407" s="44"/>
      <c r="S407" s="44"/>
      <c r="T407" s="92"/>
      <c r="AT407" s="21" t="s">
        <v>138</v>
      </c>
      <c r="AU407" s="21" t="s">
        <v>82</v>
      </c>
    </row>
    <row r="408" spans="2:51" s="11" customFormat="1" ht="13.5">
      <c r="B408" s="226"/>
      <c r="C408" s="227"/>
      <c r="D408" s="223" t="s">
        <v>140</v>
      </c>
      <c r="E408" s="228" t="s">
        <v>21</v>
      </c>
      <c r="F408" s="229" t="s">
        <v>615</v>
      </c>
      <c r="G408" s="227"/>
      <c r="H408" s="230">
        <v>4</v>
      </c>
      <c r="I408" s="231"/>
      <c r="J408" s="227"/>
      <c r="K408" s="227"/>
      <c r="L408" s="232"/>
      <c r="M408" s="233"/>
      <c r="N408" s="234"/>
      <c r="O408" s="234"/>
      <c r="P408" s="234"/>
      <c r="Q408" s="234"/>
      <c r="R408" s="234"/>
      <c r="S408" s="234"/>
      <c r="T408" s="235"/>
      <c r="AT408" s="236" t="s">
        <v>140</v>
      </c>
      <c r="AU408" s="236" t="s">
        <v>82</v>
      </c>
      <c r="AV408" s="11" t="s">
        <v>82</v>
      </c>
      <c r="AW408" s="11" t="s">
        <v>33</v>
      </c>
      <c r="AX408" s="11" t="s">
        <v>70</v>
      </c>
      <c r="AY408" s="236" t="s">
        <v>128</v>
      </c>
    </row>
    <row r="409" spans="2:65" s="1" customFormat="1" ht="16.5" customHeight="1">
      <c r="B409" s="43"/>
      <c r="C409" s="238" t="s">
        <v>643</v>
      </c>
      <c r="D409" s="238" t="s">
        <v>303</v>
      </c>
      <c r="E409" s="239" t="s">
        <v>644</v>
      </c>
      <c r="F409" s="240" t="s">
        <v>645</v>
      </c>
      <c r="G409" s="241" t="s">
        <v>333</v>
      </c>
      <c r="H409" s="242">
        <v>10</v>
      </c>
      <c r="I409" s="243"/>
      <c r="J409" s="244">
        <f>ROUND(I409*H409,2)</f>
        <v>0</v>
      </c>
      <c r="K409" s="240" t="s">
        <v>21</v>
      </c>
      <c r="L409" s="245"/>
      <c r="M409" s="246" t="s">
        <v>21</v>
      </c>
      <c r="N409" s="247" t="s">
        <v>41</v>
      </c>
      <c r="O409" s="44"/>
      <c r="P409" s="220">
        <f>O409*H409</f>
        <v>0</v>
      </c>
      <c r="Q409" s="220">
        <v>0.00038</v>
      </c>
      <c r="R409" s="220">
        <f>Q409*H409</f>
        <v>0.0038000000000000004</v>
      </c>
      <c r="S409" s="220">
        <v>0</v>
      </c>
      <c r="T409" s="221">
        <f>S409*H409</f>
        <v>0</v>
      </c>
      <c r="AR409" s="21" t="s">
        <v>306</v>
      </c>
      <c r="AT409" s="21" t="s">
        <v>303</v>
      </c>
      <c r="AU409" s="21" t="s">
        <v>82</v>
      </c>
      <c r="AY409" s="21" t="s">
        <v>128</v>
      </c>
      <c r="BE409" s="222">
        <f>IF(N409="základní",J409,0)</f>
        <v>0</v>
      </c>
      <c r="BF409" s="222">
        <f>IF(N409="snížená",J409,0)</f>
        <v>0</v>
      </c>
      <c r="BG409" s="222">
        <f>IF(N409="zákl. přenesená",J409,0)</f>
        <v>0</v>
      </c>
      <c r="BH409" s="222">
        <f>IF(N409="sníž. přenesená",J409,0)</f>
        <v>0</v>
      </c>
      <c r="BI409" s="222">
        <f>IF(N409="nulová",J409,0)</f>
        <v>0</v>
      </c>
      <c r="BJ409" s="21" t="s">
        <v>75</v>
      </c>
      <c r="BK409" s="222">
        <f>ROUND(I409*H409,2)</f>
        <v>0</v>
      </c>
      <c r="BL409" s="21" t="s">
        <v>209</v>
      </c>
      <c r="BM409" s="21" t="s">
        <v>646</v>
      </c>
    </row>
    <row r="410" spans="2:47" s="1" customFormat="1" ht="13.5">
      <c r="B410" s="43"/>
      <c r="C410" s="71"/>
      <c r="D410" s="223" t="s">
        <v>138</v>
      </c>
      <c r="E410" s="71"/>
      <c r="F410" s="224" t="s">
        <v>645</v>
      </c>
      <c r="G410" s="71"/>
      <c r="H410" s="71"/>
      <c r="I410" s="182"/>
      <c r="J410" s="71"/>
      <c r="K410" s="71"/>
      <c r="L410" s="69"/>
      <c r="M410" s="225"/>
      <c r="N410" s="44"/>
      <c r="O410" s="44"/>
      <c r="P410" s="44"/>
      <c r="Q410" s="44"/>
      <c r="R410" s="44"/>
      <c r="S410" s="44"/>
      <c r="T410" s="92"/>
      <c r="AT410" s="21" t="s">
        <v>138</v>
      </c>
      <c r="AU410" s="21" t="s">
        <v>82</v>
      </c>
    </row>
    <row r="411" spans="2:51" s="11" customFormat="1" ht="13.5">
      <c r="B411" s="226"/>
      <c r="C411" s="227"/>
      <c r="D411" s="223" t="s">
        <v>140</v>
      </c>
      <c r="E411" s="228" t="s">
        <v>21</v>
      </c>
      <c r="F411" s="229" t="s">
        <v>647</v>
      </c>
      <c r="G411" s="227"/>
      <c r="H411" s="230">
        <v>10</v>
      </c>
      <c r="I411" s="231"/>
      <c r="J411" s="227"/>
      <c r="K411" s="227"/>
      <c r="L411" s="232"/>
      <c r="M411" s="233"/>
      <c r="N411" s="234"/>
      <c r="O411" s="234"/>
      <c r="P411" s="234"/>
      <c r="Q411" s="234"/>
      <c r="R411" s="234"/>
      <c r="S411" s="234"/>
      <c r="T411" s="235"/>
      <c r="AT411" s="236" t="s">
        <v>140</v>
      </c>
      <c r="AU411" s="236" t="s">
        <v>82</v>
      </c>
      <c r="AV411" s="11" t="s">
        <v>82</v>
      </c>
      <c r="AW411" s="11" t="s">
        <v>33</v>
      </c>
      <c r="AX411" s="11" t="s">
        <v>70</v>
      </c>
      <c r="AY411" s="236" t="s">
        <v>128</v>
      </c>
    </row>
    <row r="412" spans="2:65" s="1" customFormat="1" ht="16.5" customHeight="1">
      <c r="B412" s="43"/>
      <c r="C412" s="238" t="s">
        <v>648</v>
      </c>
      <c r="D412" s="238" t="s">
        <v>303</v>
      </c>
      <c r="E412" s="239" t="s">
        <v>649</v>
      </c>
      <c r="F412" s="240" t="s">
        <v>650</v>
      </c>
      <c r="G412" s="241" t="s">
        <v>333</v>
      </c>
      <c r="H412" s="242">
        <v>2</v>
      </c>
      <c r="I412" s="243"/>
      <c r="J412" s="244">
        <f>ROUND(I412*H412,2)</f>
        <v>0</v>
      </c>
      <c r="K412" s="240" t="s">
        <v>21</v>
      </c>
      <c r="L412" s="245"/>
      <c r="M412" s="246" t="s">
        <v>21</v>
      </c>
      <c r="N412" s="247" t="s">
        <v>41</v>
      </c>
      <c r="O412" s="44"/>
      <c r="P412" s="220">
        <f>O412*H412</f>
        <v>0</v>
      </c>
      <c r="Q412" s="220">
        <v>0.00033</v>
      </c>
      <c r="R412" s="220">
        <f>Q412*H412</f>
        <v>0.00066</v>
      </c>
      <c r="S412" s="220">
        <v>0</v>
      </c>
      <c r="T412" s="221">
        <f>S412*H412</f>
        <v>0</v>
      </c>
      <c r="AR412" s="21" t="s">
        <v>306</v>
      </c>
      <c r="AT412" s="21" t="s">
        <v>303</v>
      </c>
      <c r="AU412" s="21" t="s">
        <v>82</v>
      </c>
      <c r="AY412" s="21" t="s">
        <v>128</v>
      </c>
      <c r="BE412" s="222">
        <f>IF(N412="základní",J412,0)</f>
        <v>0</v>
      </c>
      <c r="BF412" s="222">
        <f>IF(N412="snížená",J412,0)</f>
        <v>0</v>
      </c>
      <c r="BG412" s="222">
        <f>IF(N412="zákl. přenesená",J412,0)</f>
        <v>0</v>
      </c>
      <c r="BH412" s="222">
        <f>IF(N412="sníž. přenesená",J412,0)</f>
        <v>0</v>
      </c>
      <c r="BI412" s="222">
        <f>IF(N412="nulová",J412,0)</f>
        <v>0</v>
      </c>
      <c r="BJ412" s="21" t="s">
        <v>75</v>
      </c>
      <c r="BK412" s="222">
        <f>ROUND(I412*H412,2)</f>
        <v>0</v>
      </c>
      <c r="BL412" s="21" t="s">
        <v>209</v>
      </c>
      <c r="BM412" s="21" t="s">
        <v>651</v>
      </c>
    </row>
    <row r="413" spans="2:47" s="1" customFormat="1" ht="13.5">
      <c r="B413" s="43"/>
      <c r="C413" s="71"/>
      <c r="D413" s="223" t="s">
        <v>138</v>
      </c>
      <c r="E413" s="71"/>
      <c r="F413" s="224" t="s">
        <v>650</v>
      </c>
      <c r="G413" s="71"/>
      <c r="H413" s="71"/>
      <c r="I413" s="182"/>
      <c r="J413" s="71"/>
      <c r="K413" s="71"/>
      <c r="L413" s="69"/>
      <c r="M413" s="225"/>
      <c r="N413" s="44"/>
      <c r="O413" s="44"/>
      <c r="P413" s="44"/>
      <c r="Q413" s="44"/>
      <c r="R413" s="44"/>
      <c r="S413" s="44"/>
      <c r="T413" s="92"/>
      <c r="AT413" s="21" t="s">
        <v>138</v>
      </c>
      <c r="AU413" s="21" t="s">
        <v>82</v>
      </c>
    </row>
    <row r="414" spans="2:51" s="11" customFormat="1" ht="13.5">
      <c r="B414" s="226"/>
      <c r="C414" s="227"/>
      <c r="D414" s="223" t="s">
        <v>140</v>
      </c>
      <c r="E414" s="228" t="s">
        <v>21</v>
      </c>
      <c r="F414" s="229" t="s">
        <v>514</v>
      </c>
      <c r="G414" s="227"/>
      <c r="H414" s="230">
        <v>2</v>
      </c>
      <c r="I414" s="231"/>
      <c r="J414" s="227"/>
      <c r="K414" s="227"/>
      <c r="L414" s="232"/>
      <c r="M414" s="233"/>
      <c r="N414" s="234"/>
      <c r="O414" s="234"/>
      <c r="P414" s="234"/>
      <c r="Q414" s="234"/>
      <c r="R414" s="234"/>
      <c r="S414" s="234"/>
      <c r="T414" s="235"/>
      <c r="AT414" s="236" t="s">
        <v>140</v>
      </c>
      <c r="AU414" s="236" t="s">
        <v>82</v>
      </c>
      <c r="AV414" s="11" t="s">
        <v>82</v>
      </c>
      <c r="AW414" s="11" t="s">
        <v>33</v>
      </c>
      <c r="AX414" s="11" t="s">
        <v>70</v>
      </c>
      <c r="AY414" s="236" t="s">
        <v>128</v>
      </c>
    </row>
    <row r="415" spans="2:65" s="1" customFormat="1" ht="16.5" customHeight="1">
      <c r="B415" s="43"/>
      <c r="C415" s="238" t="s">
        <v>652</v>
      </c>
      <c r="D415" s="238" t="s">
        <v>303</v>
      </c>
      <c r="E415" s="239" t="s">
        <v>653</v>
      </c>
      <c r="F415" s="240" t="s">
        <v>654</v>
      </c>
      <c r="G415" s="241" t="s">
        <v>333</v>
      </c>
      <c r="H415" s="242">
        <v>4</v>
      </c>
      <c r="I415" s="243"/>
      <c r="J415" s="244">
        <f>ROUND(I415*H415,2)</f>
        <v>0</v>
      </c>
      <c r="K415" s="240" t="s">
        <v>21</v>
      </c>
      <c r="L415" s="245"/>
      <c r="M415" s="246" t="s">
        <v>21</v>
      </c>
      <c r="N415" s="247" t="s">
        <v>41</v>
      </c>
      <c r="O415" s="44"/>
      <c r="P415" s="220">
        <f>O415*H415</f>
        <v>0</v>
      </c>
      <c r="Q415" s="220">
        <v>0.00021</v>
      </c>
      <c r="R415" s="220">
        <f>Q415*H415</f>
        <v>0.00084</v>
      </c>
      <c r="S415" s="220">
        <v>0</v>
      </c>
      <c r="T415" s="221">
        <f>S415*H415</f>
        <v>0</v>
      </c>
      <c r="AR415" s="21" t="s">
        <v>306</v>
      </c>
      <c r="AT415" s="21" t="s">
        <v>303</v>
      </c>
      <c r="AU415" s="21" t="s">
        <v>82</v>
      </c>
      <c r="AY415" s="21" t="s">
        <v>128</v>
      </c>
      <c r="BE415" s="222">
        <f>IF(N415="základní",J415,0)</f>
        <v>0</v>
      </c>
      <c r="BF415" s="222">
        <f>IF(N415="snížená",J415,0)</f>
        <v>0</v>
      </c>
      <c r="BG415" s="222">
        <f>IF(N415="zákl. přenesená",J415,0)</f>
        <v>0</v>
      </c>
      <c r="BH415" s="222">
        <f>IF(N415="sníž. přenesená",J415,0)</f>
        <v>0</v>
      </c>
      <c r="BI415" s="222">
        <f>IF(N415="nulová",J415,0)</f>
        <v>0</v>
      </c>
      <c r="BJ415" s="21" t="s">
        <v>75</v>
      </c>
      <c r="BK415" s="222">
        <f>ROUND(I415*H415,2)</f>
        <v>0</v>
      </c>
      <c r="BL415" s="21" t="s">
        <v>209</v>
      </c>
      <c r="BM415" s="21" t="s">
        <v>655</v>
      </c>
    </row>
    <row r="416" spans="2:47" s="1" customFormat="1" ht="13.5">
      <c r="B416" s="43"/>
      <c r="C416" s="71"/>
      <c r="D416" s="223" t="s">
        <v>138</v>
      </c>
      <c r="E416" s="71"/>
      <c r="F416" s="224" t="s">
        <v>654</v>
      </c>
      <c r="G416" s="71"/>
      <c r="H416" s="71"/>
      <c r="I416" s="182"/>
      <c r="J416" s="71"/>
      <c r="K416" s="71"/>
      <c r="L416" s="69"/>
      <c r="M416" s="225"/>
      <c r="N416" s="44"/>
      <c r="O416" s="44"/>
      <c r="P416" s="44"/>
      <c r="Q416" s="44"/>
      <c r="R416" s="44"/>
      <c r="S416" s="44"/>
      <c r="T416" s="92"/>
      <c r="AT416" s="21" t="s">
        <v>138</v>
      </c>
      <c r="AU416" s="21" t="s">
        <v>82</v>
      </c>
    </row>
    <row r="417" spans="2:51" s="11" customFormat="1" ht="13.5">
      <c r="B417" s="226"/>
      <c r="C417" s="227"/>
      <c r="D417" s="223" t="s">
        <v>140</v>
      </c>
      <c r="E417" s="228" t="s">
        <v>21</v>
      </c>
      <c r="F417" s="229" t="s">
        <v>615</v>
      </c>
      <c r="G417" s="227"/>
      <c r="H417" s="230">
        <v>4</v>
      </c>
      <c r="I417" s="231"/>
      <c r="J417" s="227"/>
      <c r="K417" s="227"/>
      <c r="L417" s="232"/>
      <c r="M417" s="233"/>
      <c r="N417" s="234"/>
      <c r="O417" s="234"/>
      <c r="P417" s="234"/>
      <c r="Q417" s="234"/>
      <c r="R417" s="234"/>
      <c r="S417" s="234"/>
      <c r="T417" s="235"/>
      <c r="AT417" s="236" t="s">
        <v>140</v>
      </c>
      <c r="AU417" s="236" t="s">
        <v>82</v>
      </c>
      <c r="AV417" s="11" t="s">
        <v>82</v>
      </c>
      <c r="AW417" s="11" t="s">
        <v>33</v>
      </c>
      <c r="AX417" s="11" t="s">
        <v>70</v>
      </c>
      <c r="AY417" s="236" t="s">
        <v>128</v>
      </c>
    </row>
    <row r="418" spans="2:65" s="1" customFormat="1" ht="16.5" customHeight="1">
      <c r="B418" s="43"/>
      <c r="C418" s="238" t="s">
        <v>656</v>
      </c>
      <c r="D418" s="238" t="s">
        <v>303</v>
      </c>
      <c r="E418" s="239" t="s">
        <v>657</v>
      </c>
      <c r="F418" s="240" t="s">
        <v>658</v>
      </c>
      <c r="G418" s="241" t="s">
        <v>333</v>
      </c>
      <c r="H418" s="242">
        <v>2</v>
      </c>
      <c r="I418" s="243"/>
      <c r="J418" s="244">
        <f>ROUND(I418*H418,2)</f>
        <v>0</v>
      </c>
      <c r="K418" s="240" t="s">
        <v>21</v>
      </c>
      <c r="L418" s="245"/>
      <c r="M418" s="246" t="s">
        <v>21</v>
      </c>
      <c r="N418" s="247" t="s">
        <v>41</v>
      </c>
      <c r="O418" s="44"/>
      <c r="P418" s="220">
        <f>O418*H418</f>
        <v>0</v>
      </c>
      <c r="Q418" s="220">
        <v>0.00019</v>
      </c>
      <c r="R418" s="220">
        <f>Q418*H418</f>
        <v>0.00038</v>
      </c>
      <c r="S418" s="220">
        <v>0</v>
      </c>
      <c r="T418" s="221">
        <f>S418*H418</f>
        <v>0</v>
      </c>
      <c r="AR418" s="21" t="s">
        <v>306</v>
      </c>
      <c r="AT418" s="21" t="s">
        <v>303</v>
      </c>
      <c r="AU418" s="21" t="s">
        <v>82</v>
      </c>
      <c r="AY418" s="21" t="s">
        <v>128</v>
      </c>
      <c r="BE418" s="222">
        <f>IF(N418="základní",J418,0)</f>
        <v>0</v>
      </c>
      <c r="BF418" s="222">
        <f>IF(N418="snížená",J418,0)</f>
        <v>0</v>
      </c>
      <c r="BG418" s="222">
        <f>IF(N418="zákl. přenesená",J418,0)</f>
        <v>0</v>
      </c>
      <c r="BH418" s="222">
        <f>IF(N418="sníž. přenesená",J418,0)</f>
        <v>0</v>
      </c>
      <c r="BI418" s="222">
        <f>IF(N418="nulová",J418,0)</f>
        <v>0</v>
      </c>
      <c r="BJ418" s="21" t="s">
        <v>75</v>
      </c>
      <c r="BK418" s="222">
        <f>ROUND(I418*H418,2)</f>
        <v>0</v>
      </c>
      <c r="BL418" s="21" t="s">
        <v>209</v>
      </c>
      <c r="BM418" s="21" t="s">
        <v>659</v>
      </c>
    </row>
    <row r="419" spans="2:47" s="1" customFormat="1" ht="13.5">
      <c r="B419" s="43"/>
      <c r="C419" s="71"/>
      <c r="D419" s="223" t="s">
        <v>138</v>
      </c>
      <c r="E419" s="71"/>
      <c r="F419" s="224" t="s">
        <v>658</v>
      </c>
      <c r="G419" s="71"/>
      <c r="H419" s="71"/>
      <c r="I419" s="182"/>
      <c r="J419" s="71"/>
      <c r="K419" s="71"/>
      <c r="L419" s="69"/>
      <c r="M419" s="225"/>
      <c r="N419" s="44"/>
      <c r="O419" s="44"/>
      <c r="P419" s="44"/>
      <c r="Q419" s="44"/>
      <c r="R419" s="44"/>
      <c r="S419" s="44"/>
      <c r="T419" s="92"/>
      <c r="AT419" s="21" t="s">
        <v>138</v>
      </c>
      <c r="AU419" s="21" t="s">
        <v>82</v>
      </c>
    </row>
    <row r="420" spans="2:51" s="11" customFormat="1" ht="13.5">
      <c r="B420" s="226"/>
      <c r="C420" s="227"/>
      <c r="D420" s="223" t="s">
        <v>140</v>
      </c>
      <c r="E420" s="228" t="s">
        <v>21</v>
      </c>
      <c r="F420" s="229" t="s">
        <v>514</v>
      </c>
      <c r="G420" s="227"/>
      <c r="H420" s="230">
        <v>2</v>
      </c>
      <c r="I420" s="231"/>
      <c r="J420" s="227"/>
      <c r="K420" s="227"/>
      <c r="L420" s="232"/>
      <c r="M420" s="233"/>
      <c r="N420" s="234"/>
      <c r="O420" s="234"/>
      <c r="P420" s="234"/>
      <c r="Q420" s="234"/>
      <c r="R420" s="234"/>
      <c r="S420" s="234"/>
      <c r="T420" s="235"/>
      <c r="AT420" s="236" t="s">
        <v>140</v>
      </c>
      <c r="AU420" s="236" t="s">
        <v>82</v>
      </c>
      <c r="AV420" s="11" t="s">
        <v>82</v>
      </c>
      <c r="AW420" s="11" t="s">
        <v>33</v>
      </c>
      <c r="AX420" s="11" t="s">
        <v>70</v>
      </c>
      <c r="AY420" s="236" t="s">
        <v>128</v>
      </c>
    </row>
    <row r="421" spans="2:65" s="1" customFormat="1" ht="16.5" customHeight="1">
      <c r="B421" s="43"/>
      <c r="C421" s="238" t="s">
        <v>174</v>
      </c>
      <c r="D421" s="238" t="s">
        <v>303</v>
      </c>
      <c r="E421" s="239" t="s">
        <v>660</v>
      </c>
      <c r="F421" s="240" t="s">
        <v>661</v>
      </c>
      <c r="G421" s="241" t="s">
        <v>333</v>
      </c>
      <c r="H421" s="242">
        <v>2</v>
      </c>
      <c r="I421" s="243"/>
      <c r="J421" s="244">
        <f>ROUND(I421*H421,2)</f>
        <v>0</v>
      </c>
      <c r="K421" s="240" t="s">
        <v>21</v>
      </c>
      <c r="L421" s="245"/>
      <c r="M421" s="246" t="s">
        <v>21</v>
      </c>
      <c r="N421" s="247" t="s">
        <v>41</v>
      </c>
      <c r="O421" s="44"/>
      <c r="P421" s="220">
        <f>O421*H421</f>
        <v>0</v>
      </c>
      <c r="Q421" s="220">
        <v>0.0002</v>
      </c>
      <c r="R421" s="220">
        <f>Q421*H421</f>
        <v>0.0004</v>
      </c>
      <c r="S421" s="220">
        <v>0</v>
      </c>
      <c r="T421" s="221">
        <f>S421*H421</f>
        <v>0</v>
      </c>
      <c r="AR421" s="21" t="s">
        <v>306</v>
      </c>
      <c r="AT421" s="21" t="s">
        <v>303</v>
      </c>
      <c r="AU421" s="21" t="s">
        <v>82</v>
      </c>
      <c r="AY421" s="21" t="s">
        <v>128</v>
      </c>
      <c r="BE421" s="222">
        <f>IF(N421="základní",J421,0)</f>
        <v>0</v>
      </c>
      <c r="BF421" s="222">
        <f>IF(N421="snížená",J421,0)</f>
        <v>0</v>
      </c>
      <c r="BG421" s="222">
        <f>IF(N421="zákl. přenesená",J421,0)</f>
        <v>0</v>
      </c>
      <c r="BH421" s="222">
        <f>IF(N421="sníž. přenesená",J421,0)</f>
        <v>0</v>
      </c>
      <c r="BI421" s="222">
        <f>IF(N421="nulová",J421,0)</f>
        <v>0</v>
      </c>
      <c r="BJ421" s="21" t="s">
        <v>75</v>
      </c>
      <c r="BK421" s="222">
        <f>ROUND(I421*H421,2)</f>
        <v>0</v>
      </c>
      <c r="BL421" s="21" t="s">
        <v>209</v>
      </c>
      <c r="BM421" s="21" t="s">
        <v>662</v>
      </c>
    </row>
    <row r="422" spans="2:47" s="1" customFormat="1" ht="13.5">
      <c r="B422" s="43"/>
      <c r="C422" s="71"/>
      <c r="D422" s="223" t="s">
        <v>138</v>
      </c>
      <c r="E422" s="71"/>
      <c r="F422" s="224" t="s">
        <v>661</v>
      </c>
      <c r="G422" s="71"/>
      <c r="H422" s="71"/>
      <c r="I422" s="182"/>
      <c r="J422" s="71"/>
      <c r="K422" s="71"/>
      <c r="L422" s="69"/>
      <c r="M422" s="225"/>
      <c r="N422" s="44"/>
      <c r="O422" s="44"/>
      <c r="P422" s="44"/>
      <c r="Q422" s="44"/>
      <c r="R422" s="44"/>
      <c r="S422" s="44"/>
      <c r="T422" s="92"/>
      <c r="AT422" s="21" t="s">
        <v>138</v>
      </c>
      <c r="AU422" s="21" t="s">
        <v>82</v>
      </c>
    </row>
    <row r="423" spans="2:51" s="11" customFormat="1" ht="13.5">
      <c r="B423" s="226"/>
      <c r="C423" s="227"/>
      <c r="D423" s="223" t="s">
        <v>140</v>
      </c>
      <c r="E423" s="228" t="s">
        <v>21</v>
      </c>
      <c r="F423" s="229" t="s">
        <v>514</v>
      </c>
      <c r="G423" s="227"/>
      <c r="H423" s="230">
        <v>2</v>
      </c>
      <c r="I423" s="231"/>
      <c r="J423" s="227"/>
      <c r="K423" s="227"/>
      <c r="L423" s="232"/>
      <c r="M423" s="233"/>
      <c r="N423" s="234"/>
      <c r="O423" s="234"/>
      <c r="P423" s="234"/>
      <c r="Q423" s="234"/>
      <c r="R423" s="234"/>
      <c r="S423" s="234"/>
      <c r="T423" s="235"/>
      <c r="AT423" s="236" t="s">
        <v>140</v>
      </c>
      <c r="AU423" s="236" t="s">
        <v>82</v>
      </c>
      <c r="AV423" s="11" t="s">
        <v>82</v>
      </c>
      <c r="AW423" s="11" t="s">
        <v>33</v>
      </c>
      <c r="AX423" s="11" t="s">
        <v>70</v>
      </c>
      <c r="AY423" s="236" t="s">
        <v>128</v>
      </c>
    </row>
    <row r="424" spans="2:65" s="1" customFormat="1" ht="16.5" customHeight="1">
      <c r="B424" s="43"/>
      <c r="C424" s="238" t="s">
        <v>663</v>
      </c>
      <c r="D424" s="238" t="s">
        <v>303</v>
      </c>
      <c r="E424" s="239" t="s">
        <v>664</v>
      </c>
      <c r="F424" s="240" t="s">
        <v>665</v>
      </c>
      <c r="G424" s="241" t="s">
        <v>333</v>
      </c>
      <c r="H424" s="242">
        <v>4</v>
      </c>
      <c r="I424" s="243"/>
      <c r="J424" s="244">
        <f>ROUND(I424*H424,2)</f>
        <v>0</v>
      </c>
      <c r="K424" s="240" t="s">
        <v>21</v>
      </c>
      <c r="L424" s="245"/>
      <c r="M424" s="246" t="s">
        <v>21</v>
      </c>
      <c r="N424" s="247" t="s">
        <v>41</v>
      </c>
      <c r="O424" s="44"/>
      <c r="P424" s="220">
        <f>O424*H424</f>
        <v>0</v>
      </c>
      <c r="Q424" s="220">
        <v>0.00027</v>
      </c>
      <c r="R424" s="220">
        <f>Q424*H424</f>
        <v>0.00108</v>
      </c>
      <c r="S424" s="220">
        <v>0</v>
      </c>
      <c r="T424" s="221">
        <f>S424*H424</f>
        <v>0</v>
      </c>
      <c r="AR424" s="21" t="s">
        <v>306</v>
      </c>
      <c r="AT424" s="21" t="s">
        <v>303</v>
      </c>
      <c r="AU424" s="21" t="s">
        <v>82</v>
      </c>
      <c r="AY424" s="21" t="s">
        <v>128</v>
      </c>
      <c r="BE424" s="222">
        <f>IF(N424="základní",J424,0)</f>
        <v>0</v>
      </c>
      <c r="BF424" s="222">
        <f>IF(N424="snížená",J424,0)</f>
        <v>0</v>
      </c>
      <c r="BG424" s="222">
        <f>IF(N424="zákl. přenesená",J424,0)</f>
        <v>0</v>
      </c>
      <c r="BH424" s="222">
        <f>IF(N424="sníž. přenesená",J424,0)</f>
        <v>0</v>
      </c>
      <c r="BI424" s="222">
        <f>IF(N424="nulová",J424,0)</f>
        <v>0</v>
      </c>
      <c r="BJ424" s="21" t="s">
        <v>75</v>
      </c>
      <c r="BK424" s="222">
        <f>ROUND(I424*H424,2)</f>
        <v>0</v>
      </c>
      <c r="BL424" s="21" t="s">
        <v>209</v>
      </c>
      <c r="BM424" s="21" t="s">
        <v>666</v>
      </c>
    </row>
    <row r="425" spans="2:47" s="1" customFormat="1" ht="13.5">
      <c r="B425" s="43"/>
      <c r="C425" s="71"/>
      <c r="D425" s="223" t="s">
        <v>138</v>
      </c>
      <c r="E425" s="71"/>
      <c r="F425" s="224" t="s">
        <v>667</v>
      </c>
      <c r="G425" s="71"/>
      <c r="H425" s="71"/>
      <c r="I425" s="182"/>
      <c r="J425" s="71"/>
      <c r="K425" s="71"/>
      <c r="L425" s="69"/>
      <c r="M425" s="225"/>
      <c r="N425" s="44"/>
      <c r="O425" s="44"/>
      <c r="P425" s="44"/>
      <c r="Q425" s="44"/>
      <c r="R425" s="44"/>
      <c r="S425" s="44"/>
      <c r="T425" s="92"/>
      <c r="AT425" s="21" t="s">
        <v>138</v>
      </c>
      <c r="AU425" s="21" t="s">
        <v>82</v>
      </c>
    </row>
    <row r="426" spans="2:51" s="11" customFormat="1" ht="13.5">
      <c r="B426" s="226"/>
      <c r="C426" s="227"/>
      <c r="D426" s="223" t="s">
        <v>140</v>
      </c>
      <c r="E426" s="228" t="s">
        <v>21</v>
      </c>
      <c r="F426" s="229" t="s">
        <v>615</v>
      </c>
      <c r="G426" s="227"/>
      <c r="H426" s="230">
        <v>4</v>
      </c>
      <c r="I426" s="231"/>
      <c r="J426" s="227"/>
      <c r="K426" s="227"/>
      <c r="L426" s="232"/>
      <c r="M426" s="233"/>
      <c r="N426" s="234"/>
      <c r="O426" s="234"/>
      <c r="P426" s="234"/>
      <c r="Q426" s="234"/>
      <c r="R426" s="234"/>
      <c r="S426" s="234"/>
      <c r="T426" s="235"/>
      <c r="AT426" s="236" t="s">
        <v>140</v>
      </c>
      <c r="AU426" s="236" t="s">
        <v>82</v>
      </c>
      <c r="AV426" s="11" t="s">
        <v>82</v>
      </c>
      <c r="AW426" s="11" t="s">
        <v>33</v>
      </c>
      <c r="AX426" s="11" t="s">
        <v>70</v>
      </c>
      <c r="AY426" s="236" t="s">
        <v>128</v>
      </c>
    </row>
    <row r="427" spans="2:65" s="1" customFormat="1" ht="16.5" customHeight="1">
      <c r="B427" s="43"/>
      <c r="C427" s="238" t="s">
        <v>668</v>
      </c>
      <c r="D427" s="238" t="s">
        <v>303</v>
      </c>
      <c r="E427" s="239" t="s">
        <v>669</v>
      </c>
      <c r="F427" s="240" t="s">
        <v>665</v>
      </c>
      <c r="G427" s="241" t="s">
        <v>333</v>
      </c>
      <c r="H427" s="242">
        <v>4</v>
      </c>
      <c r="I427" s="243"/>
      <c r="J427" s="244">
        <f>ROUND(I427*H427,2)</f>
        <v>0</v>
      </c>
      <c r="K427" s="240" t="s">
        <v>21</v>
      </c>
      <c r="L427" s="245"/>
      <c r="M427" s="246" t="s">
        <v>21</v>
      </c>
      <c r="N427" s="247" t="s">
        <v>41</v>
      </c>
      <c r="O427" s="44"/>
      <c r="P427" s="220">
        <f>O427*H427</f>
        <v>0</v>
      </c>
      <c r="Q427" s="220">
        <v>0.00027</v>
      </c>
      <c r="R427" s="220">
        <f>Q427*H427</f>
        <v>0.00108</v>
      </c>
      <c r="S427" s="220">
        <v>0</v>
      </c>
      <c r="T427" s="221">
        <f>S427*H427</f>
        <v>0</v>
      </c>
      <c r="AR427" s="21" t="s">
        <v>306</v>
      </c>
      <c r="AT427" s="21" t="s">
        <v>303</v>
      </c>
      <c r="AU427" s="21" t="s">
        <v>82</v>
      </c>
      <c r="AY427" s="21" t="s">
        <v>128</v>
      </c>
      <c r="BE427" s="222">
        <f>IF(N427="základní",J427,0)</f>
        <v>0</v>
      </c>
      <c r="BF427" s="222">
        <f>IF(N427="snížená",J427,0)</f>
        <v>0</v>
      </c>
      <c r="BG427" s="222">
        <f>IF(N427="zákl. přenesená",J427,0)</f>
        <v>0</v>
      </c>
      <c r="BH427" s="222">
        <f>IF(N427="sníž. přenesená",J427,0)</f>
        <v>0</v>
      </c>
      <c r="BI427" s="222">
        <f>IF(N427="nulová",J427,0)</f>
        <v>0</v>
      </c>
      <c r="BJ427" s="21" t="s">
        <v>75</v>
      </c>
      <c r="BK427" s="222">
        <f>ROUND(I427*H427,2)</f>
        <v>0</v>
      </c>
      <c r="BL427" s="21" t="s">
        <v>209</v>
      </c>
      <c r="BM427" s="21" t="s">
        <v>670</v>
      </c>
    </row>
    <row r="428" spans="2:47" s="1" customFormat="1" ht="13.5">
      <c r="B428" s="43"/>
      <c r="C428" s="71"/>
      <c r="D428" s="223" t="s">
        <v>138</v>
      </c>
      <c r="E428" s="71"/>
      <c r="F428" s="224" t="s">
        <v>665</v>
      </c>
      <c r="G428" s="71"/>
      <c r="H428" s="71"/>
      <c r="I428" s="182"/>
      <c r="J428" s="71"/>
      <c r="K428" s="71"/>
      <c r="L428" s="69"/>
      <c r="M428" s="225"/>
      <c r="N428" s="44"/>
      <c r="O428" s="44"/>
      <c r="P428" s="44"/>
      <c r="Q428" s="44"/>
      <c r="R428" s="44"/>
      <c r="S428" s="44"/>
      <c r="T428" s="92"/>
      <c r="AT428" s="21" t="s">
        <v>138</v>
      </c>
      <c r="AU428" s="21" t="s">
        <v>82</v>
      </c>
    </row>
    <row r="429" spans="2:51" s="11" customFormat="1" ht="13.5">
      <c r="B429" s="226"/>
      <c r="C429" s="227"/>
      <c r="D429" s="223" t="s">
        <v>140</v>
      </c>
      <c r="E429" s="228" t="s">
        <v>21</v>
      </c>
      <c r="F429" s="229" t="s">
        <v>615</v>
      </c>
      <c r="G429" s="227"/>
      <c r="H429" s="230">
        <v>4</v>
      </c>
      <c r="I429" s="231"/>
      <c r="J429" s="227"/>
      <c r="K429" s="227"/>
      <c r="L429" s="232"/>
      <c r="M429" s="233"/>
      <c r="N429" s="234"/>
      <c r="O429" s="234"/>
      <c r="P429" s="234"/>
      <c r="Q429" s="234"/>
      <c r="R429" s="234"/>
      <c r="S429" s="234"/>
      <c r="T429" s="235"/>
      <c r="AT429" s="236" t="s">
        <v>140</v>
      </c>
      <c r="AU429" s="236" t="s">
        <v>82</v>
      </c>
      <c r="AV429" s="11" t="s">
        <v>82</v>
      </c>
      <c r="AW429" s="11" t="s">
        <v>33</v>
      </c>
      <c r="AX429" s="11" t="s">
        <v>70</v>
      </c>
      <c r="AY429" s="236" t="s">
        <v>128</v>
      </c>
    </row>
    <row r="430" spans="2:65" s="1" customFormat="1" ht="38.25" customHeight="1">
      <c r="B430" s="43"/>
      <c r="C430" s="211" t="s">
        <v>671</v>
      </c>
      <c r="D430" s="211" t="s">
        <v>131</v>
      </c>
      <c r="E430" s="212" t="s">
        <v>672</v>
      </c>
      <c r="F430" s="213" t="s">
        <v>673</v>
      </c>
      <c r="G430" s="214" t="s">
        <v>190</v>
      </c>
      <c r="H430" s="215">
        <v>22</v>
      </c>
      <c r="I430" s="216"/>
      <c r="J430" s="217">
        <f>ROUND(I430*H430,2)</f>
        <v>0</v>
      </c>
      <c r="K430" s="213" t="s">
        <v>21</v>
      </c>
      <c r="L430" s="69"/>
      <c r="M430" s="218" t="s">
        <v>21</v>
      </c>
      <c r="N430" s="219" t="s">
        <v>41</v>
      </c>
      <c r="O430" s="44"/>
      <c r="P430" s="220">
        <f>O430*H430</f>
        <v>0</v>
      </c>
      <c r="Q430" s="220">
        <v>0.00262</v>
      </c>
      <c r="R430" s="220">
        <f>Q430*H430</f>
        <v>0.05764</v>
      </c>
      <c r="S430" s="220">
        <v>0</v>
      </c>
      <c r="T430" s="221">
        <f>S430*H430</f>
        <v>0</v>
      </c>
      <c r="AR430" s="21" t="s">
        <v>75</v>
      </c>
      <c r="AT430" s="21" t="s">
        <v>131</v>
      </c>
      <c r="AU430" s="21" t="s">
        <v>82</v>
      </c>
      <c r="AY430" s="21" t="s">
        <v>128</v>
      </c>
      <c r="BE430" s="222">
        <f>IF(N430="základní",J430,0)</f>
        <v>0</v>
      </c>
      <c r="BF430" s="222">
        <f>IF(N430="snížená",J430,0)</f>
        <v>0</v>
      </c>
      <c r="BG430" s="222">
        <f>IF(N430="zákl. přenesená",J430,0)</f>
        <v>0</v>
      </c>
      <c r="BH430" s="222">
        <f>IF(N430="sníž. přenesená",J430,0)</f>
        <v>0</v>
      </c>
      <c r="BI430" s="222">
        <f>IF(N430="nulová",J430,0)</f>
        <v>0</v>
      </c>
      <c r="BJ430" s="21" t="s">
        <v>75</v>
      </c>
      <c r="BK430" s="222">
        <f>ROUND(I430*H430,2)</f>
        <v>0</v>
      </c>
      <c r="BL430" s="21" t="s">
        <v>75</v>
      </c>
      <c r="BM430" s="21" t="s">
        <v>674</v>
      </c>
    </row>
    <row r="431" spans="2:47" s="1" customFormat="1" ht="13.5">
      <c r="B431" s="43"/>
      <c r="C431" s="71"/>
      <c r="D431" s="223" t="s">
        <v>138</v>
      </c>
      <c r="E431" s="71"/>
      <c r="F431" s="224" t="s">
        <v>673</v>
      </c>
      <c r="G431" s="71"/>
      <c r="H431" s="71"/>
      <c r="I431" s="182"/>
      <c r="J431" s="71"/>
      <c r="K431" s="71"/>
      <c r="L431" s="69"/>
      <c r="M431" s="225"/>
      <c r="N431" s="44"/>
      <c r="O431" s="44"/>
      <c r="P431" s="44"/>
      <c r="Q431" s="44"/>
      <c r="R431" s="44"/>
      <c r="S431" s="44"/>
      <c r="T431" s="92"/>
      <c r="AT431" s="21" t="s">
        <v>138</v>
      </c>
      <c r="AU431" s="21" t="s">
        <v>82</v>
      </c>
    </row>
    <row r="432" spans="2:47" s="1" customFormat="1" ht="13.5">
      <c r="B432" s="43"/>
      <c r="C432" s="71"/>
      <c r="D432" s="223" t="s">
        <v>171</v>
      </c>
      <c r="E432" s="71"/>
      <c r="F432" s="237" t="s">
        <v>464</v>
      </c>
      <c r="G432" s="71"/>
      <c r="H432" s="71"/>
      <c r="I432" s="182"/>
      <c r="J432" s="71"/>
      <c r="K432" s="71"/>
      <c r="L432" s="69"/>
      <c r="M432" s="225"/>
      <c r="N432" s="44"/>
      <c r="O432" s="44"/>
      <c r="P432" s="44"/>
      <c r="Q432" s="44"/>
      <c r="R432" s="44"/>
      <c r="S432" s="44"/>
      <c r="T432" s="92"/>
      <c r="AT432" s="21" t="s">
        <v>171</v>
      </c>
      <c r="AU432" s="21" t="s">
        <v>82</v>
      </c>
    </row>
    <row r="433" spans="2:47" s="1" customFormat="1" ht="13.5">
      <c r="B433" s="43"/>
      <c r="C433" s="71"/>
      <c r="D433" s="223" t="s">
        <v>261</v>
      </c>
      <c r="E433" s="71"/>
      <c r="F433" s="237" t="s">
        <v>465</v>
      </c>
      <c r="G433" s="71"/>
      <c r="H433" s="71"/>
      <c r="I433" s="182"/>
      <c r="J433" s="71"/>
      <c r="K433" s="71"/>
      <c r="L433" s="69"/>
      <c r="M433" s="225"/>
      <c r="N433" s="44"/>
      <c r="O433" s="44"/>
      <c r="P433" s="44"/>
      <c r="Q433" s="44"/>
      <c r="R433" s="44"/>
      <c r="S433" s="44"/>
      <c r="T433" s="92"/>
      <c r="AT433" s="21" t="s">
        <v>261</v>
      </c>
      <c r="AU433" s="21" t="s">
        <v>82</v>
      </c>
    </row>
    <row r="434" spans="2:51" s="11" customFormat="1" ht="13.5">
      <c r="B434" s="226"/>
      <c r="C434" s="227"/>
      <c r="D434" s="223" t="s">
        <v>140</v>
      </c>
      <c r="E434" s="228" t="s">
        <v>21</v>
      </c>
      <c r="F434" s="229" t="s">
        <v>675</v>
      </c>
      <c r="G434" s="227"/>
      <c r="H434" s="230">
        <v>22</v>
      </c>
      <c r="I434" s="231"/>
      <c r="J434" s="227"/>
      <c r="K434" s="227"/>
      <c r="L434" s="232"/>
      <c r="M434" s="233"/>
      <c r="N434" s="234"/>
      <c r="O434" s="234"/>
      <c r="P434" s="234"/>
      <c r="Q434" s="234"/>
      <c r="R434" s="234"/>
      <c r="S434" s="234"/>
      <c r="T434" s="235"/>
      <c r="AT434" s="236" t="s">
        <v>140</v>
      </c>
      <c r="AU434" s="236" t="s">
        <v>82</v>
      </c>
      <c r="AV434" s="11" t="s">
        <v>82</v>
      </c>
      <c r="AW434" s="11" t="s">
        <v>33</v>
      </c>
      <c r="AX434" s="11" t="s">
        <v>70</v>
      </c>
      <c r="AY434" s="236" t="s">
        <v>128</v>
      </c>
    </row>
    <row r="435" spans="2:65" s="1" customFormat="1" ht="16.5" customHeight="1">
      <c r="B435" s="43"/>
      <c r="C435" s="238" t="s">
        <v>676</v>
      </c>
      <c r="D435" s="238" t="s">
        <v>303</v>
      </c>
      <c r="E435" s="239" t="s">
        <v>677</v>
      </c>
      <c r="F435" s="240" t="s">
        <v>678</v>
      </c>
      <c r="G435" s="241" t="s">
        <v>333</v>
      </c>
      <c r="H435" s="242">
        <v>12</v>
      </c>
      <c r="I435" s="243"/>
      <c r="J435" s="244">
        <f>ROUND(I435*H435,2)</f>
        <v>0</v>
      </c>
      <c r="K435" s="240" t="s">
        <v>21</v>
      </c>
      <c r="L435" s="245"/>
      <c r="M435" s="246" t="s">
        <v>21</v>
      </c>
      <c r="N435" s="247" t="s">
        <v>41</v>
      </c>
      <c r="O435" s="44"/>
      <c r="P435" s="220">
        <f>O435*H435</f>
        <v>0</v>
      </c>
      <c r="Q435" s="220">
        <v>0.001</v>
      </c>
      <c r="R435" s="220">
        <f>Q435*H435</f>
        <v>0.012</v>
      </c>
      <c r="S435" s="220">
        <v>0</v>
      </c>
      <c r="T435" s="221">
        <f>S435*H435</f>
        <v>0</v>
      </c>
      <c r="AR435" s="21" t="s">
        <v>306</v>
      </c>
      <c r="AT435" s="21" t="s">
        <v>303</v>
      </c>
      <c r="AU435" s="21" t="s">
        <v>82</v>
      </c>
      <c r="AY435" s="21" t="s">
        <v>128</v>
      </c>
      <c r="BE435" s="222">
        <f>IF(N435="základní",J435,0)</f>
        <v>0</v>
      </c>
      <c r="BF435" s="222">
        <f>IF(N435="snížená",J435,0)</f>
        <v>0</v>
      </c>
      <c r="BG435" s="222">
        <f>IF(N435="zákl. přenesená",J435,0)</f>
        <v>0</v>
      </c>
      <c r="BH435" s="222">
        <f>IF(N435="sníž. přenesená",J435,0)</f>
        <v>0</v>
      </c>
      <c r="BI435" s="222">
        <f>IF(N435="nulová",J435,0)</f>
        <v>0</v>
      </c>
      <c r="BJ435" s="21" t="s">
        <v>75</v>
      </c>
      <c r="BK435" s="222">
        <f>ROUND(I435*H435,2)</f>
        <v>0</v>
      </c>
      <c r="BL435" s="21" t="s">
        <v>209</v>
      </c>
      <c r="BM435" s="21" t="s">
        <v>679</v>
      </c>
    </row>
    <row r="436" spans="2:47" s="1" customFormat="1" ht="13.5">
      <c r="B436" s="43"/>
      <c r="C436" s="71"/>
      <c r="D436" s="223" t="s">
        <v>138</v>
      </c>
      <c r="E436" s="71"/>
      <c r="F436" s="224" t="s">
        <v>678</v>
      </c>
      <c r="G436" s="71"/>
      <c r="H436" s="71"/>
      <c r="I436" s="182"/>
      <c r="J436" s="71"/>
      <c r="K436" s="71"/>
      <c r="L436" s="69"/>
      <c r="M436" s="225"/>
      <c r="N436" s="44"/>
      <c r="O436" s="44"/>
      <c r="P436" s="44"/>
      <c r="Q436" s="44"/>
      <c r="R436" s="44"/>
      <c r="S436" s="44"/>
      <c r="T436" s="92"/>
      <c r="AT436" s="21" t="s">
        <v>138</v>
      </c>
      <c r="AU436" s="21" t="s">
        <v>82</v>
      </c>
    </row>
    <row r="437" spans="2:51" s="11" customFormat="1" ht="13.5">
      <c r="B437" s="226"/>
      <c r="C437" s="227"/>
      <c r="D437" s="223" t="s">
        <v>140</v>
      </c>
      <c r="E437" s="228" t="s">
        <v>21</v>
      </c>
      <c r="F437" s="229" t="s">
        <v>630</v>
      </c>
      <c r="G437" s="227"/>
      <c r="H437" s="230">
        <v>12</v>
      </c>
      <c r="I437" s="231"/>
      <c r="J437" s="227"/>
      <c r="K437" s="227"/>
      <c r="L437" s="232"/>
      <c r="M437" s="233"/>
      <c r="N437" s="234"/>
      <c r="O437" s="234"/>
      <c r="P437" s="234"/>
      <c r="Q437" s="234"/>
      <c r="R437" s="234"/>
      <c r="S437" s="234"/>
      <c r="T437" s="235"/>
      <c r="AT437" s="236" t="s">
        <v>140</v>
      </c>
      <c r="AU437" s="236" t="s">
        <v>82</v>
      </c>
      <c r="AV437" s="11" t="s">
        <v>82</v>
      </c>
      <c r="AW437" s="11" t="s">
        <v>33</v>
      </c>
      <c r="AX437" s="11" t="s">
        <v>70</v>
      </c>
      <c r="AY437" s="236" t="s">
        <v>128</v>
      </c>
    </row>
    <row r="438" spans="2:65" s="1" customFormat="1" ht="16.5" customHeight="1">
      <c r="B438" s="43"/>
      <c r="C438" s="238" t="s">
        <v>680</v>
      </c>
      <c r="D438" s="238" t="s">
        <v>303</v>
      </c>
      <c r="E438" s="239" t="s">
        <v>681</v>
      </c>
      <c r="F438" s="240" t="s">
        <v>682</v>
      </c>
      <c r="G438" s="241" t="s">
        <v>333</v>
      </c>
      <c r="H438" s="242">
        <v>2</v>
      </c>
      <c r="I438" s="243"/>
      <c r="J438" s="244">
        <f>ROUND(I438*H438,2)</f>
        <v>0</v>
      </c>
      <c r="K438" s="240" t="s">
        <v>21</v>
      </c>
      <c r="L438" s="245"/>
      <c r="M438" s="246" t="s">
        <v>21</v>
      </c>
      <c r="N438" s="247" t="s">
        <v>41</v>
      </c>
      <c r="O438" s="44"/>
      <c r="P438" s="220">
        <f>O438*H438</f>
        <v>0</v>
      </c>
      <c r="Q438" s="220">
        <v>0.00122</v>
      </c>
      <c r="R438" s="220">
        <f>Q438*H438</f>
        <v>0.00244</v>
      </c>
      <c r="S438" s="220">
        <v>0</v>
      </c>
      <c r="T438" s="221">
        <f>S438*H438</f>
        <v>0</v>
      </c>
      <c r="AR438" s="21" t="s">
        <v>306</v>
      </c>
      <c r="AT438" s="21" t="s">
        <v>303</v>
      </c>
      <c r="AU438" s="21" t="s">
        <v>82</v>
      </c>
      <c r="AY438" s="21" t="s">
        <v>128</v>
      </c>
      <c r="BE438" s="222">
        <f>IF(N438="základní",J438,0)</f>
        <v>0</v>
      </c>
      <c r="BF438" s="222">
        <f>IF(N438="snížená",J438,0)</f>
        <v>0</v>
      </c>
      <c r="BG438" s="222">
        <f>IF(N438="zákl. přenesená",J438,0)</f>
        <v>0</v>
      </c>
      <c r="BH438" s="222">
        <f>IF(N438="sníž. přenesená",J438,0)</f>
        <v>0</v>
      </c>
      <c r="BI438" s="222">
        <f>IF(N438="nulová",J438,0)</f>
        <v>0</v>
      </c>
      <c r="BJ438" s="21" t="s">
        <v>75</v>
      </c>
      <c r="BK438" s="222">
        <f>ROUND(I438*H438,2)</f>
        <v>0</v>
      </c>
      <c r="BL438" s="21" t="s">
        <v>209</v>
      </c>
      <c r="BM438" s="21" t="s">
        <v>683</v>
      </c>
    </row>
    <row r="439" spans="2:47" s="1" customFormat="1" ht="13.5">
      <c r="B439" s="43"/>
      <c r="C439" s="71"/>
      <c r="D439" s="223" t="s">
        <v>138</v>
      </c>
      <c r="E439" s="71"/>
      <c r="F439" s="224" t="s">
        <v>682</v>
      </c>
      <c r="G439" s="71"/>
      <c r="H439" s="71"/>
      <c r="I439" s="182"/>
      <c r="J439" s="71"/>
      <c r="K439" s="71"/>
      <c r="L439" s="69"/>
      <c r="M439" s="225"/>
      <c r="N439" s="44"/>
      <c r="O439" s="44"/>
      <c r="P439" s="44"/>
      <c r="Q439" s="44"/>
      <c r="R439" s="44"/>
      <c r="S439" s="44"/>
      <c r="T439" s="92"/>
      <c r="AT439" s="21" t="s">
        <v>138</v>
      </c>
      <c r="AU439" s="21" t="s">
        <v>82</v>
      </c>
    </row>
    <row r="440" spans="2:51" s="11" customFormat="1" ht="13.5">
      <c r="B440" s="226"/>
      <c r="C440" s="227"/>
      <c r="D440" s="223" t="s">
        <v>140</v>
      </c>
      <c r="E440" s="228" t="s">
        <v>21</v>
      </c>
      <c r="F440" s="229" t="s">
        <v>514</v>
      </c>
      <c r="G440" s="227"/>
      <c r="H440" s="230">
        <v>2</v>
      </c>
      <c r="I440" s="231"/>
      <c r="J440" s="227"/>
      <c r="K440" s="227"/>
      <c r="L440" s="232"/>
      <c r="M440" s="233"/>
      <c r="N440" s="234"/>
      <c r="O440" s="234"/>
      <c r="P440" s="234"/>
      <c r="Q440" s="234"/>
      <c r="R440" s="234"/>
      <c r="S440" s="234"/>
      <c r="T440" s="235"/>
      <c r="AT440" s="236" t="s">
        <v>140</v>
      </c>
      <c r="AU440" s="236" t="s">
        <v>82</v>
      </c>
      <c r="AV440" s="11" t="s">
        <v>82</v>
      </c>
      <c r="AW440" s="11" t="s">
        <v>33</v>
      </c>
      <c r="AX440" s="11" t="s">
        <v>70</v>
      </c>
      <c r="AY440" s="236" t="s">
        <v>128</v>
      </c>
    </row>
    <row r="441" spans="2:65" s="1" customFormat="1" ht="16.5" customHeight="1">
      <c r="B441" s="43"/>
      <c r="C441" s="238" t="s">
        <v>684</v>
      </c>
      <c r="D441" s="238" t="s">
        <v>303</v>
      </c>
      <c r="E441" s="239" t="s">
        <v>685</v>
      </c>
      <c r="F441" s="240" t="s">
        <v>686</v>
      </c>
      <c r="G441" s="241" t="s">
        <v>333</v>
      </c>
      <c r="H441" s="242">
        <v>4</v>
      </c>
      <c r="I441" s="243"/>
      <c r="J441" s="244">
        <f>ROUND(I441*H441,2)</f>
        <v>0</v>
      </c>
      <c r="K441" s="240" t="s">
        <v>21</v>
      </c>
      <c r="L441" s="245"/>
      <c r="M441" s="246" t="s">
        <v>21</v>
      </c>
      <c r="N441" s="247" t="s">
        <v>41</v>
      </c>
      <c r="O441" s="44"/>
      <c r="P441" s="220">
        <f>O441*H441</f>
        <v>0</v>
      </c>
      <c r="Q441" s="220">
        <v>0.00045</v>
      </c>
      <c r="R441" s="220">
        <f>Q441*H441</f>
        <v>0.0018</v>
      </c>
      <c r="S441" s="220">
        <v>0</v>
      </c>
      <c r="T441" s="221">
        <f>S441*H441</f>
        <v>0</v>
      </c>
      <c r="AR441" s="21" t="s">
        <v>306</v>
      </c>
      <c r="AT441" s="21" t="s">
        <v>303</v>
      </c>
      <c r="AU441" s="21" t="s">
        <v>82</v>
      </c>
      <c r="AY441" s="21" t="s">
        <v>128</v>
      </c>
      <c r="BE441" s="222">
        <f>IF(N441="základní",J441,0)</f>
        <v>0</v>
      </c>
      <c r="BF441" s="222">
        <f>IF(N441="snížená",J441,0)</f>
        <v>0</v>
      </c>
      <c r="BG441" s="222">
        <f>IF(N441="zákl. přenesená",J441,0)</f>
        <v>0</v>
      </c>
      <c r="BH441" s="222">
        <f>IF(N441="sníž. přenesená",J441,0)</f>
        <v>0</v>
      </c>
      <c r="BI441" s="222">
        <f>IF(N441="nulová",J441,0)</f>
        <v>0</v>
      </c>
      <c r="BJ441" s="21" t="s">
        <v>75</v>
      </c>
      <c r="BK441" s="222">
        <f>ROUND(I441*H441,2)</f>
        <v>0</v>
      </c>
      <c r="BL441" s="21" t="s">
        <v>209</v>
      </c>
      <c r="BM441" s="21" t="s">
        <v>687</v>
      </c>
    </row>
    <row r="442" spans="2:47" s="1" customFormat="1" ht="13.5">
      <c r="B442" s="43"/>
      <c r="C442" s="71"/>
      <c r="D442" s="223" t="s">
        <v>138</v>
      </c>
      <c r="E442" s="71"/>
      <c r="F442" s="224" t="s">
        <v>686</v>
      </c>
      <c r="G442" s="71"/>
      <c r="H442" s="71"/>
      <c r="I442" s="182"/>
      <c r="J442" s="71"/>
      <c r="K442" s="71"/>
      <c r="L442" s="69"/>
      <c r="M442" s="225"/>
      <c r="N442" s="44"/>
      <c r="O442" s="44"/>
      <c r="P442" s="44"/>
      <c r="Q442" s="44"/>
      <c r="R442" s="44"/>
      <c r="S442" s="44"/>
      <c r="T442" s="92"/>
      <c r="AT442" s="21" t="s">
        <v>138</v>
      </c>
      <c r="AU442" s="21" t="s">
        <v>82</v>
      </c>
    </row>
    <row r="443" spans="2:51" s="11" customFormat="1" ht="13.5">
      <c r="B443" s="226"/>
      <c r="C443" s="227"/>
      <c r="D443" s="223" t="s">
        <v>140</v>
      </c>
      <c r="E443" s="228" t="s">
        <v>21</v>
      </c>
      <c r="F443" s="229" t="s">
        <v>615</v>
      </c>
      <c r="G443" s="227"/>
      <c r="H443" s="230">
        <v>4</v>
      </c>
      <c r="I443" s="231"/>
      <c r="J443" s="227"/>
      <c r="K443" s="227"/>
      <c r="L443" s="232"/>
      <c r="M443" s="233"/>
      <c r="N443" s="234"/>
      <c r="O443" s="234"/>
      <c r="P443" s="234"/>
      <c r="Q443" s="234"/>
      <c r="R443" s="234"/>
      <c r="S443" s="234"/>
      <c r="T443" s="235"/>
      <c r="AT443" s="236" t="s">
        <v>140</v>
      </c>
      <c r="AU443" s="236" t="s">
        <v>82</v>
      </c>
      <c r="AV443" s="11" t="s">
        <v>82</v>
      </c>
      <c r="AW443" s="11" t="s">
        <v>33</v>
      </c>
      <c r="AX443" s="11" t="s">
        <v>70</v>
      </c>
      <c r="AY443" s="236" t="s">
        <v>128</v>
      </c>
    </row>
    <row r="444" spans="2:65" s="1" customFormat="1" ht="16.5" customHeight="1">
      <c r="B444" s="43"/>
      <c r="C444" s="211" t="s">
        <v>688</v>
      </c>
      <c r="D444" s="211" t="s">
        <v>131</v>
      </c>
      <c r="E444" s="212" t="s">
        <v>689</v>
      </c>
      <c r="F444" s="213" t="s">
        <v>690</v>
      </c>
      <c r="G444" s="214" t="s">
        <v>190</v>
      </c>
      <c r="H444" s="215">
        <v>1775</v>
      </c>
      <c r="I444" s="216"/>
      <c r="J444" s="217">
        <f>ROUND(I444*H444,2)</f>
        <v>0</v>
      </c>
      <c r="K444" s="213" t="s">
        <v>135</v>
      </c>
      <c r="L444" s="69"/>
      <c r="M444" s="218" t="s">
        <v>21</v>
      </c>
      <c r="N444" s="219" t="s">
        <v>41</v>
      </c>
      <c r="O444" s="44"/>
      <c r="P444" s="220">
        <f>O444*H444</f>
        <v>0</v>
      </c>
      <c r="Q444" s="220">
        <v>0</v>
      </c>
      <c r="R444" s="220">
        <f>Q444*H444</f>
        <v>0</v>
      </c>
      <c r="S444" s="220">
        <v>0</v>
      </c>
      <c r="T444" s="221">
        <f>S444*H444</f>
        <v>0</v>
      </c>
      <c r="AR444" s="21" t="s">
        <v>209</v>
      </c>
      <c r="AT444" s="21" t="s">
        <v>131</v>
      </c>
      <c r="AU444" s="21" t="s">
        <v>82</v>
      </c>
      <c r="AY444" s="21" t="s">
        <v>128</v>
      </c>
      <c r="BE444" s="222">
        <f>IF(N444="základní",J444,0)</f>
        <v>0</v>
      </c>
      <c r="BF444" s="222">
        <f>IF(N444="snížená",J444,0)</f>
        <v>0</v>
      </c>
      <c r="BG444" s="222">
        <f>IF(N444="zákl. přenesená",J444,0)</f>
        <v>0</v>
      </c>
      <c r="BH444" s="222">
        <f>IF(N444="sníž. přenesená",J444,0)</f>
        <v>0</v>
      </c>
      <c r="BI444" s="222">
        <f>IF(N444="nulová",J444,0)</f>
        <v>0</v>
      </c>
      <c r="BJ444" s="21" t="s">
        <v>75</v>
      </c>
      <c r="BK444" s="222">
        <f>ROUND(I444*H444,2)</f>
        <v>0</v>
      </c>
      <c r="BL444" s="21" t="s">
        <v>209</v>
      </c>
      <c r="BM444" s="21" t="s">
        <v>691</v>
      </c>
    </row>
    <row r="445" spans="2:47" s="1" customFormat="1" ht="13.5">
      <c r="B445" s="43"/>
      <c r="C445" s="71"/>
      <c r="D445" s="223" t="s">
        <v>138</v>
      </c>
      <c r="E445" s="71"/>
      <c r="F445" s="224" t="s">
        <v>692</v>
      </c>
      <c r="G445" s="71"/>
      <c r="H445" s="71"/>
      <c r="I445" s="182"/>
      <c r="J445" s="71"/>
      <c r="K445" s="71"/>
      <c r="L445" s="69"/>
      <c r="M445" s="225"/>
      <c r="N445" s="44"/>
      <c r="O445" s="44"/>
      <c r="P445" s="44"/>
      <c r="Q445" s="44"/>
      <c r="R445" s="44"/>
      <c r="S445" s="44"/>
      <c r="T445" s="92"/>
      <c r="AT445" s="21" t="s">
        <v>138</v>
      </c>
      <c r="AU445" s="21" t="s">
        <v>82</v>
      </c>
    </row>
    <row r="446" spans="2:47" s="1" customFormat="1" ht="13.5">
      <c r="B446" s="43"/>
      <c r="C446" s="71"/>
      <c r="D446" s="223" t="s">
        <v>171</v>
      </c>
      <c r="E446" s="71"/>
      <c r="F446" s="237" t="s">
        <v>693</v>
      </c>
      <c r="G446" s="71"/>
      <c r="H446" s="71"/>
      <c r="I446" s="182"/>
      <c r="J446" s="71"/>
      <c r="K446" s="71"/>
      <c r="L446" s="69"/>
      <c r="M446" s="225"/>
      <c r="N446" s="44"/>
      <c r="O446" s="44"/>
      <c r="P446" s="44"/>
      <c r="Q446" s="44"/>
      <c r="R446" s="44"/>
      <c r="S446" s="44"/>
      <c r="T446" s="92"/>
      <c r="AT446" s="21" t="s">
        <v>171</v>
      </c>
      <c r="AU446" s="21" t="s">
        <v>82</v>
      </c>
    </row>
    <row r="447" spans="2:65" s="1" customFormat="1" ht="16.5" customHeight="1">
      <c r="B447" s="43"/>
      <c r="C447" s="211" t="s">
        <v>694</v>
      </c>
      <c r="D447" s="211" t="s">
        <v>131</v>
      </c>
      <c r="E447" s="212" t="s">
        <v>695</v>
      </c>
      <c r="F447" s="213" t="s">
        <v>696</v>
      </c>
      <c r="G447" s="214" t="s">
        <v>190</v>
      </c>
      <c r="H447" s="215">
        <v>80</v>
      </c>
      <c r="I447" s="216"/>
      <c r="J447" s="217">
        <f>ROUND(I447*H447,2)</f>
        <v>0</v>
      </c>
      <c r="K447" s="213" t="s">
        <v>135</v>
      </c>
      <c r="L447" s="69"/>
      <c r="M447" s="218" t="s">
        <v>21</v>
      </c>
      <c r="N447" s="219" t="s">
        <v>41</v>
      </c>
      <c r="O447" s="44"/>
      <c r="P447" s="220">
        <f>O447*H447</f>
        <v>0</v>
      </c>
      <c r="Q447" s="220">
        <v>0</v>
      </c>
      <c r="R447" s="220">
        <f>Q447*H447</f>
        <v>0</v>
      </c>
      <c r="S447" s="220">
        <v>0</v>
      </c>
      <c r="T447" s="221">
        <f>S447*H447</f>
        <v>0</v>
      </c>
      <c r="AR447" s="21" t="s">
        <v>209</v>
      </c>
      <c r="AT447" s="21" t="s">
        <v>131</v>
      </c>
      <c r="AU447" s="21" t="s">
        <v>82</v>
      </c>
      <c r="AY447" s="21" t="s">
        <v>128</v>
      </c>
      <c r="BE447" s="222">
        <f>IF(N447="základní",J447,0)</f>
        <v>0</v>
      </c>
      <c r="BF447" s="222">
        <f>IF(N447="snížená",J447,0)</f>
        <v>0</v>
      </c>
      <c r="BG447" s="222">
        <f>IF(N447="zákl. přenesená",J447,0)</f>
        <v>0</v>
      </c>
      <c r="BH447" s="222">
        <f>IF(N447="sníž. přenesená",J447,0)</f>
        <v>0</v>
      </c>
      <c r="BI447" s="222">
        <f>IF(N447="nulová",J447,0)</f>
        <v>0</v>
      </c>
      <c r="BJ447" s="21" t="s">
        <v>75</v>
      </c>
      <c r="BK447" s="222">
        <f>ROUND(I447*H447,2)</f>
        <v>0</v>
      </c>
      <c r="BL447" s="21" t="s">
        <v>209</v>
      </c>
      <c r="BM447" s="21" t="s">
        <v>697</v>
      </c>
    </row>
    <row r="448" spans="2:47" s="1" customFormat="1" ht="13.5">
      <c r="B448" s="43"/>
      <c r="C448" s="71"/>
      <c r="D448" s="223" t="s">
        <v>138</v>
      </c>
      <c r="E448" s="71"/>
      <c r="F448" s="224" t="s">
        <v>698</v>
      </c>
      <c r="G448" s="71"/>
      <c r="H448" s="71"/>
      <c r="I448" s="182"/>
      <c r="J448" s="71"/>
      <c r="K448" s="71"/>
      <c r="L448" s="69"/>
      <c r="M448" s="225"/>
      <c r="N448" s="44"/>
      <c r="O448" s="44"/>
      <c r="P448" s="44"/>
      <c r="Q448" s="44"/>
      <c r="R448" s="44"/>
      <c r="S448" s="44"/>
      <c r="T448" s="92"/>
      <c r="AT448" s="21" t="s">
        <v>138</v>
      </c>
      <c r="AU448" s="21" t="s">
        <v>82</v>
      </c>
    </row>
    <row r="449" spans="2:47" s="1" customFormat="1" ht="13.5">
      <c r="B449" s="43"/>
      <c r="C449" s="71"/>
      <c r="D449" s="223" t="s">
        <v>171</v>
      </c>
      <c r="E449" s="71"/>
      <c r="F449" s="237" t="s">
        <v>693</v>
      </c>
      <c r="G449" s="71"/>
      <c r="H449" s="71"/>
      <c r="I449" s="182"/>
      <c r="J449" s="71"/>
      <c r="K449" s="71"/>
      <c r="L449" s="69"/>
      <c r="M449" s="225"/>
      <c r="N449" s="44"/>
      <c r="O449" s="44"/>
      <c r="P449" s="44"/>
      <c r="Q449" s="44"/>
      <c r="R449" s="44"/>
      <c r="S449" s="44"/>
      <c r="T449" s="92"/>
      <c r="AT449" s="21" t="s">
        <v>171</v>
      </c>
      <c r="AU449" s="21" t="s">
        <v>82</v>
      </c>
    </row>
    <row r="450" spans="2:65" s="1" customFormat="1" ht="16.5" customHeight="1">
      <c r="B450" s="43"/>
      <c r="C450" s="211" t="s">
        <v>699</v>
      </c>
      <c r="D450" s="211" t="s">
        <v>131</v>
      </c>
      <c r="E450" s="212" t="s">
        <v>700</v>
      </c>
      <c r="F450" s="213" t="s">
        <v>701</v>
      </c>
      <c r="G450" s="214" t="s">
        <v>190</v>
      </c>
      <c r="H450" s="215">
        <v>22</v>
      </c>
      <c r="I450" s="216"/>
      <c r="J450" s="217">
        <f>ROUND(I450*H450,2)</f>
        <v>0</v>
      </c>
      <c r="K450" s="213" t="s">
        <v>135</v>
      </c>
      <c r="L450" s="69"/>
      <c r="M450" s="218" t="s">
        <v>21</v>
      </c>
      <c r="N450" s="219" t="s">
        <v>41</v>
      </c>
      <c r="O450" s="44"/>
      <c r="P450" s="220">
        <f>O450*H450</f>
        <v>0</v>
      </c>
      <c r="Q450" s="220">
        <v>0</v>
      </c>
      <c r="R450" s="220">
        <f>Q450*H450</f>
        <v>0</v>
      </c>
      <c r="S450" s="220">
        <v>0</v>
      </c>
      <c r="T450" s="221">
        <f>S450*H450</f>
        <v>0</v>
      </c>
      <c r="AR450" s="21" t="s">
        <v>209</v>
      </c>
      <c r="AT450" s="21" t="s">
        <v>131</v>
      </c>
      <c r="AU450" s="21" t="s">
        <v>82</v>
      </c>
      <c r="AY450" s="21" t="s">
        <v>128</v>
      </c>
      <c r="BE450" s="222">
        <f>IF(N450="základní",J450,0)</f>
        <v>0</v>
      </c>
      <c r="BF450" s="222">
        <f>IF(N450="snížená",J450,0)</f>
        <v>0</v>
      </c>
      <c r="BG450" s="222">
        <f>IF(N450="zákl. přenesená",J450,0)</f>
        <v>0</v>
      </c>
      <c r="BH450" s="222">
        <f>IF(N450="sníž. přenesená",J450,0)</f>
        <v>0</v>
      </c>
      <c r="BI450" s="222">
        <f>IF(N450="nulová",J450,0)</f>
        <v>0</v>
      </c>
      <c r="BJ450" s="21" t="s">
        <v>75</v>
      </c>
      <c r="BK450" s="222">
        <f>ROUND(I450*H450,2)</f>
        <v>0</v>
      </c>
      <c r="BL450" s="21" t="s">
        <v>209</v>
      </c>
      <c r="BM450" s="21" t="s">
        <v>702</v>
      </c>
    </row>
    <row r="451" spans="2:47" s="1" customFormat="1" ht="13.5">
      <c r="B451" s="43"/>
      <c r="C451" s="71"/>
      <c r="D451" s="223" t="s">
        <v>138</v>
      </c>
      <c r="E451" s="71"/>
      <c r="F451" s="224" t="s">
        <v>703</v>
      </c>
      <c r="G451" s="71"/>
      <c r="H451" s="71"/>
      <c r="I451" s="182"/>
      <c r="J451" s="71"/>
      <c r="K451" s="71"/>
      <c r="L451" s="69"/>
      <c r="M451" s="225"/>
      <c r="N451" s="44"/>
      <c r="O451" s="44"/>
      <c r="P451" s="44"/>
      <c r="Q451" s="44"/>
      <c r="R451" s="44"/>
      <c r="S451" s="44"/>
      <c r="T451" s="92"/>
      <c r="AT451" s="21" t="s">
        <v>138</v>
      </c>
      <c r="AU451" s="21" t="s">
        <v>82</v>
      </c>
    </row>
    <row r="452" spans="2:47" s="1" customFormat="1" ht="13.5">
      <c r="B452" s="43"/>
      <c r="C452" s="71"/>
      <c r="D452" s="223" t="s">
        <v>171</v>
      </c>
      <c r="E452" s="71"/>
      <c r="F452" s="237" t="s">
        <v>693</v>
      </c>
      <c r="G452" s="71"/>
      <c r="H452" s="71"/>
      <c r="I452" s="182"/>
      <c r="J452" s="71"/>
      <c r="K452" s="71"/>
      <c r="L452" s="69"/>
      <c r="M452" s="225"/>
      <c r="N452" s="44"/>
      <c r="O452" s="44"/>
      <c r="P452" s="44"/>
      <c r="Q452" s="44"/>
      <c r="R452" s="44"/>
      <c r="S452" s="44"/>
      <c r="T452" s="92"/>
      <c r="AT452" s="21" t="s">
        <v>171</v>
      </c>
      <c r="AU452" s="21" t="s">
        <v>82</v>
      </c>
    </row>
    <row r="453" spans="2:65" s="1" customFormat="1" ht="25.5" customHeight="1">
      <c r="B453" s="43"/>
      <c r="C453" s="211" t="s">
        <v>704</v>
      </c>
      <c r="D453" s="211" t="s">
        <v>131</v>
      </c>
      <c r="E453" s="212" t="s">
        <v>705</v>
      </c>
      <c r="F453" s="213" t="s">
        <v>706</v>
      </c>
      <c r="G453" s="214" t="s">
        <v>190</v>
      </c>
      <c r="H453" s="215">
        <v>322</v>
      </c>
      <c r="I453" s="216"/>
      <c r="J453" s="217">
        <f>ROUND(I453*H453,2)</f>
        <v>0</v>
      </c>
      <c r="K453" s="213" t="s">
        <v>135</v>
      </c>
      <c r="L453" s="69"/>
      <c r="M453" s="218" t="s">
        <v>21</v>
      </c>
      <c r="N453" s="219" t="s">
        <v>41</v>
      </c>
      <c r="O453" s="44"/>
      <c r="P453" s="220">
        <f>O453*H453</f>
        <v>0</v>
      </c>
      <c r="Q453" s="220">
        <v>0.00016</v>
      </c>
      <c r="R453" s="220">
        <f>Q453*H453</f>
        <v>0.05152</v>
      </c>
      <c r="S453" s="220">
        <v>0</v>
      </c>
      <c r="T453" s="221">
        <f>S453*H453</f>
        <v>0</v>
      </c>
      <c r="AR453" s="21" t="s">
        <v>209</v>
      </c>
      <c r="AT453" s="21" t="s">
        <v>131</v>
      </c>
      <c r="AU453" s="21" t="s">
        <v>82</v>
      </c>
      <c r="AY453" s="21" t="s">
        <v>128</v>
      </c>
      <c r="BE453" s="222">
        <f>IF(N453="základní",J453,0)</f>
        <v>0</v>
      </c>
      <c r="BF453" s="222">
        <f>IF(N453="snížená",J453,0)</f>
        <v>0</v>
      </c>
      <c r="BG453" s="222">
        <f>IF(N453="zákl. přenesená",J453,0)</f>
        <v>0</v>
      </c>
      <c r="BH453" s="222">
        <f>IF(N453="sníž. přenesená",J453,0)</f>
        <v>0</v>
      </c>
      <c r="BI453" s="222">
        <f>IF(N453="nulová",J453,0)</f>
        <v>0</v>
      </c>
      <c r="BJ453" s="21" t="s">
        <v>75</v>
      </c>
      <c r="BK453" s="222">
        <f>ROUND(I453*H453,2)</f>
        <v>0</v>
      </c>
      <c r="BL453" s="21" t="s">
        <v>209</v>
      </c>
      <c r="BM453" s="21" t="s">
        <v>707</v>
      </c>
    </row>
    <row r="454" spans="2:47" s="1" customFormat="1" ht="13.5">
      <c r="B454" s="43"/>
      <c r="C454" s="71"/>
      <c r="D454" s="223" t="s">
        <v>138</v>
      </c>
      <c r="E454" s="71"/>
      <c r="F454" s="224" t="s">
        <v>708</v>
      </c>
      <c r="G454" s="71"/>
      <c r="H454" s="71"/>
      <c r="I454" s="182"/>
      <c r="J454" s="71"/>
      <c r="K454" s="71"/>
      <c r="L454" s="69"/>
      <c r="M454" s="225"/>
      <c r="N454" s="44"/>
      <c r="O454" s="44"/>
      <c r="P454" s="44"/>
      <c r="Q454" s="44"/>
      <c r="R454" s="44"/>
      <c r="S454" s="44"/>
      <c r="T454" s="92"/>
      <c r="AT454" s="21" t="s">
        <v>138</v>
      </c>
      <c r="AU454" s="21" t="s">
        <v>82</v>
      </c>
    </row>
    <row r="455" spans="2:47" s="1" customFormat="1" ht="13.5">
      <c r="B455" s="43"/>
      <c r="C455" s="71"/>
      <c r="D455" s="223" t="s">
        <v>171</v>
      </c>
      <c r="E455" s="71"/>
      <c r="F455" s="237" t="s">
        <v>367</v>
      </c>
      <c r="G455" s="71"/>
      <c r="H455" s="71"/>
      <c r="I455" s="182"/>
      <c r="J455" s="71"/>
      <c r="K455" s="71"/>
      <c r="L455" s="69"/>
      <c r="M455" s="225"/>
      <c r="N455" s="44"/>
      <c r="O455" s="44"/>
      <c r="P455" s="44"/>
      <c r="Q455" s="44"/>
      <c r="R455" s="44"/>
      <c r="S455" s="44"/>
      <c r="T455" s="92"/>
      <c r="AT455" s="21" t="s">
        <v>171</v>
      </c>
      <c r="AU455" s="21" t="s">
        <v>82</v>
      </c>
    </row>
    <row r="456" spans="2:51" s="11" customFormat="1" ht="13.5">
      <c r="B456" s="226"/>
      <c r="C456" s="227"/>
      <c r="D456" s="223" t="s">
        <v>140</v>
      </c>
      <c r="E456" s="228" t="s">
        <v>21</v>
      </c>
      <c r="F456" s="229" t="s">
        <v>709</v>
      </c>
      <c r="G456" s="227"/>
      <c r="H456" s="230">
        <v>322</v>
      </c>
      <c r="I456" s="231"/>
      <c r="J456" s="227"/>
      <c r="K456" s="227"/>
      <c r="L456" s="232"/>
      <c r="M456" s="233"/>
      <c r="N456" s="234"/>
      <c r="O456" s="234"/>
      <c r="P456" s="234"/>
      <c r="Q456" s="234"/>
      <c r="R456" s="234"/>
      <c r="S456" s="234"/>
      <c r="T456" s="235"/>
      <c r="AT456" s="236" t="s">
        <v>140</v>
      </c>
      <c r="AU456" s="236" t="s">
        <v>82</v>
      </c>
      <c r="AV456" s="11" t="s">
        <v>82</v>
      </c>
      <c r="AW456" s="11" t="s">
        <v>33</v>
      </c>
      <c r="AX456" s="11" t="s">
        <v>70</v>
      </c>
      <c r="AY456" s="236" t="s">
        <v>128</v>
      </c>
    </row>
    <row r="457" spans="2:65" s="1" customFormat="1" ht="25.5" customHeight="1">
      <c r="B457" s="43"/>
      <c r="C457" s="211" t="s">
        <v>710</v>
      </c>
      <c r="D457" s="211" t="s">
        <v>131</v>
      </c>
      <c r="E457" s="212" t="s">
        <v>711</v>
      </c>
      <c r="F457" s="213" t="s">
        <v>712</v>
      </c>
      <c r="G457" s="214" t="s">
        <v>190</v>
      </c>
      <c r="H457" s="215">
        <v>76</v>
      </c>
      <c r="I457" s="216"/>
      <c r="J457" s="217">
        <f>ROUND(I457*H457,2)</f>
        <v>0</v>
      </c>
      <c r="K457" s="213" t="s">
        <v>135</v>
      </c>
      <c r="L457" s="69"/>
      <c r="M457" s="218" t="s">
        <v>21</v>
      </c>
      <c r="N457" s="219" t="s">
        <v>41</v>
      </c>
      <c r="O457" s="44"/>
      <c r="P457" s="220">
        <f>O457*H457</f>
        <v>0</v>
      </c>
      <c r="Q457" s="220">
        <v>0.00019</v>
      </c>
      <c r="R457" s="220">
        <f>Q457*H457</f>
        <v>0.014440000000000001</v>
      </c>
      <c r="S457" s="220">
        <v>0</v>
      </c>
      <c r="T457" s="221">
        <f>S457*H457</f>
        <v>0</v>
      </c>
      <c r="AR457" s="21" t="s">
        <v>209</v>
      </c>
      <c r="AT457" s="21" t="s">
        <v>131</v>
      </c>
      <c r="AU457" s="21" t="s">
        <v>82</v>
      </c>
      <c r="AY457" s="21" t="s">
        <v>128</v>
      </c>
      <c r="BE457" s="222">
        <f>IF(N457="základní",J457,0)</f>
        <v>0</v>
      </c>
      <c r="BF457" s="222">
        <f>IF(N457="snížená",J457,0)</f>
        <v>0</v>
      </c>
      <c r="BG457" s="222">
        <f>IF(N457="zákl. přenesená",J457,0)</f>
        <v>0</v>
      </c>
      <c r="BH457" s="222">
        <f>IF(N457="sníž. přenesená",J457,0)</f>
        <v>0</v>
      </c>
      <c r="BI457" s="222">
        <f>IF(N457="nulová",J457,0)</f>
        <v>0</v>
      </c>
      <c r="BJ457" s="21" t="s">
        <v>75</v>
      </c>
      <c r="BK457" s="222">
        <f>ROUND(I457*H457,2)</f>
        <v>0</v>
      </c>
      <c r="BL457" s="21" t="s">
        <v>209</v>
      </c>
      <c r="BM457" s="21" t="s">
        <v>713</v>
      </c>
    </row>
    <row r="458" spans="2:47" s="1" customFormat="1" ht="13.5">
      <c r="B458" s="43"/>
      <c r="C458" s="71"/>
      <c r="D458" s="223" t="s">
        <v>138</v>
      </c>
      <c r="E458" s="71"/>
      <c r="F458" s="224" t="s">
        <v>714</v>
      </c>
      <c r="G458" s="71"/>
      <c r="H458" s="71"/>
      <c r="I458" s="182"/>
      <c r="J458" s="71"/>
      <c r="K458" s="71"/>
      <c r="L458" s="69"/>
      <c r="M458" s="225"/>
      <c r="N458" s="44"/>
      <c r="O458" s="44"/>
      <c r="P458" s="44"/>
      <c r="Q458" s="44"/>
      <c r="R458" s="44"/>
      <c r="S458" s="44"/>
      <c r="T458" s="92"/>
      <c r="AT458" s="21" t="s">
        <v>138</v>
      </c>
      <c r="AU458" s="21" t="s">
        <v>82</v>
      </c>
    </row>
    <row r="459" spans="2:47" s="1" customFormat="1" ht="13.5">
      <c r="B459" s="43"/>
      <c r="C459" s="71"/>
      <c r="D459" s="223" t="s">
        <v>171</v>
      </c>
      <c r="E459" s="71"/>
      <c r="F459" s="237" t="s">
        <v>367</v>
      </c>
      <c r="G459" s="71"/>
      <c r="H459" s="71"/>
      <c r="I459" s="182"/>
      <c r="J459" s="71"/>
      <c r="K459" s="71"/>
      <c r="L459" s="69"/>
      <c r="M459" s="225"/>
      <c r="N459" s="44"/>
      <c r="O459" s="44"/>
      <c r="P459" s="44"/>
      <c r="Q459" s="44"/>
      <c r="R459" s="44"/>
      <c r="S459" s="44"/>
      <c r="T459" s="92"/>
      <c r="AT459" s="21" t="s">
        <v>171</v>
      </c>
      <c r="AU459" s="21" t="s">
        <v>82</v>
      </c>
    </row>
    <row r="460" spans="2:51" s="11" customFormat="1" ht="13.5">
      <c r="B460" s="226"/>
      <c r="C460" s="227"/>
      <c r="D460" s="223" t="s">
        <v>140</v>
      </c>
      <c r="E460" s="228" t="s">
        <v>21</v>
      </c>
      <c r="F460" s="229" t="s">
        <v>715</v>
      </c>
      <c r="G460" s="227"/>
      <c r="H460" s="230">
        <v>76</v>
      </c>
      <c r="I460" s="231"/>
      <c r="J460" s="227"/>
      <c r="K460" s="227"/>
      <c r="L460" s="232"/>
      <c r="M460" s="233"/>
      <c r="N460" s="234"/>
      <c r="O460" s="234"/>
      <c r="P460" s="234"/>
      <c r="Q460" s="234"/>
      <c r="R460" s="234"/>
      <c r="S460" s="234"/>
      <c r="T460" s="235"/>
      <c r="AT460" s="236" t="s">
        <v>140</v>
      </c>
      <c r="AU460" s="236" t="s">
        <v>82</v>
      </c>
      <c r="AV460" s="11" t="s">
        <v>82</v>
      </c>
      <c r="AW460" s="11" t="s">
        <v>33</v>
      </c>
      <c r="AX460" s="11" t="s">
        <v>70</v>
      </c>
      <c r="AY460" s="236" t="s">
        <v>128</v>
      </c>
    </row>
    <row r="461" spans="2:65" s="1" customFormat="1" ht="25.5" customHeight="1">
      <c r="B461" s="43"/>
      <c r="C461" s="211" t="s">
        <v>716</v>
      </c>
      <c r="D461" s="211" t="s">
        <v>131</v>
      </c>
      <c r="E461" s="212" t="s">
        <v>717</v>
      </c>
      <c r="F461" s="213" t="s">
        <v>718</v>
      </c>
      <c r="G461" s="214" t="s">
        <v>190</v>
      </c>
      <c r="H461" s="215">
        <v>11</v>
      </c>
      <c r="I461" s="216"/>
      <c r="J461" s="217">
        <f>ROUND(I461*H461,2)</f>
        <v>0</v>
      </c>
      <c r="K461" s="213" t="s">
        <v>135</v>
      </c>
      <c r="L461" s="69"/>
      <c r="M461" s="218" t="s">
        <v>21</v>
      </c>
      <c r="N461" s="219" t="s">
        <v>41</v>
      </c>
      <c r="O461" s="44"/>
      <c r="P461" s="220">
        <f>O461*H461</f>
        <v>0</v>
      </c>
      <c r="Q461" s="220">
        <v>0.00024</v>
      </c>
      <c r="R461" s="220">
        <f>Q461*H461</f>
        <v>0.00264</v>
      </c>
      <c r="S461" s="220">
        <v>0</v>
      </c>
      <c r="T461" s="221">
        <f>S461*H461</f>
        <v>0</v>
      </c>
      <c r="AR461" s="21" t="s">
        <v>209</v>
      </c>
      <c r="AT461" s="21" t="s">
        <v>131</v>
      </c>
      <c r="AU461" s="21" t="s">
        <v>82</v>
      </c>
      <c r="AY461" s="21" t="s">
        <v>128</v>
      </c>
      <c r="BE461" s="222">
        <f>IF(N461="základní",J461,0)</f>
        <v>0</v>
      </c>
      <c r="BF461" s="222">
        <f>IF(N461="snížená",J461,0)</f>
        <v>0</v>
      </c>
      <c r="BG461" s="222">
        <f>IF(N461="zákl. přenesená",J461,0)</f>
        <v>0</v>
      </c>
      <c r="BH461" s="222">
        <f>IF(N461="sníž. přenesená",J461,0)</f>
        <v>0</v>
      </c>
      <c r="BI461" s="222">
        <f>IF(N461="nulová",J461,0)</f>
        <v>0</v>
      </c>
      <c r="BJ461" s="21" t="s">
        <v>75</v>
      </c>
      <c r="BK461" s="222">
        <f>ROUND(I461*H461,2)</f>
        <v>0</v>
      </c>
      <c r="BL461" s="21" t="s">
        <v>209</v>
      </c>
      <c r="BM461" s="21" t="s">
        <v>719</v>
      </c>
    </row>
    <row r="462" spans="2:47" s="1" customFormat="1" ht="13.5">
      <c r="B462" s="43"/>
      <c r="C462" s="71"/>
      <c r="D462" s="223" t="s">
        <v>138</v>
      </c>
      <c r="E462" s="71"/>
      <c r="F462" s="224" t="s">
        <v>720</v>
      </c>
      <c r="G462" s="71"/>
      <c r="H462" s="71"/>
      <c r="I462" s="182"/>
      <c r="J462" s="71"/>
      <c r="K462" s="71"/>
      <c r="L462" s="69"/>
      <c r="M462" s="225"/>
      <c r="N462" s="44"/>
      <c r="O462" s="44"/>
      <c r="P462" s="44"/>
      <c r="Q462" s="44"/>
      <c r="R462" s="44"/>
      <c r="S462" s="44"/>
      <c r="T462" s="92"/>
      <c r="AT462" s="21" t="s">
        <v>138</v>
      </c>
      <c r="AU462" s="21" t="s">
        <v>82</v>
      </c>
    </row>
    <row r="463" spans="2:47" s="1" customFormat="1" ht="13.5">
      <c r="B463" s="43"/>
      <c r="C463" s="71"/>
      <c r="D463" s="223" t="s">
        <v>171</v>
      </c>
      <c r="E463" s="71"/>
      <c r="F463" s="237" t="s">
        <v>367</v>
      </c>
      <c r="G463" s="71"/>
      <c r="H463" s="71"/>
      <c r="I463" s="182"/>
      <c r="J463" s="71"/>
      <c r="K463" s="71"/>
      <c r="L463" s="69"/>
      <c r="M463" s="225"/>
      <c r="N463" s="44"/>
      <c r="O463" s="44"/>
      <c r="P463" s="44"/>
      <c r="Q463" s="44"/>
      <c r="R463" s="44"/>
      <c r="S463" s="44"/>
      <c r="T463" s="92"/>
      <c r="AT463" s="21" t="s">
        <v>171</v>
      </c>
      <c r="AU463" s="21" t="s">
        <v>82</v>
      </c>
    </row>
    <row r="464" spans="2:51" s="11" customFormat="1" ht="13.5">
      <c r="B464" s="226"/>
      <c r="C464" s="227"/>
      <c r="D464" s="223" t="s">
        <v>140</v>
      </c>
      <c r="E464" s="228" t="s">
        <v>21</v>
      </c>
      <c r="F464" s="229" t="s">
        <v>721</v>
      </c>
      <c r="G464" s="227"/>
      <c r="H464" s="230">
        <v>11</v>
      </c>
      <c r="I464" s="231"/>
      <c r="J464" s="227"/>
      <c r="K464" s="227"/>
      <c r="L464" s="232"/>
      <c r="M464" s="233"/>
      <c r="N464" s="234"/>
      <c r="O464" s="234"/>
      <c r="P464" s="234"/>
      <c r="Q464" s="234"/>
      <c r="R464" s="234"/>
      <c r="S464" s="234"/>
      <c r="T464" s="235"/>
      <c r="AT464" s="236" t="s">
        <v>140</v>
      </c>
      <c r="AU464" s="236" t="s">
        <v>82</v>
      </c>
      <c r="AV464" s="11" t="s">
        <v>82</v>
      </c>
      <c r="AW464" s="11" t="s">
        <v>33</v>
      </c>
      <c r="AX464" s="11" t="s">
        <v>70</v>
      </c>
      <c r="AY464" s="236" t="s">
        <v>128</v>
      </c>
    </row>
    <row r="465" spans="2:65" s="1" customFormat="1" ht="25.5" customHeight="1">
      <c r="B465" s="43"/>
      <c r="C465" s="211" t="s">
        <v>722</v>
      </c>
      <c r="D465" s="211" t="s">
        <v>131</v>
      </c>
      <c r="E465" s="212" t="s">
        <v>723</v>
      </c>
      <c r="F465" s="213" t="s">
        <v>724</v>
      </c>
      <c r="G465" s="214" t="s">
        <v>190</v>
      </c>
      <c r="H465" s="215">
        <v>198</v>
      </c>
      <c r="I465" s="216"/>
      <c r="J465" s="217">
        <f>ROUND(I465*H465,2)</f>
        <v>0</v>
      </c>
      <c r="K465" s="213" t="s">
        <v>135</v>
      </c>
      <c r="L465" s="69"/>
      <c r="M465" s="218" t="s">
        <v>21</v>
      </c>
      <c r="N465" s="219" t="s">
        <v>41</v>
      </c>
      <c r="O465" s="44"/>
      <c r="P465" s="220">
        <f>O465*H465</f>
        <v>0</v>
      </c>
      <c r="Q465" s="220">
        <v>0.00012</v>
      </c>
      <c r="R465" s="220">
        <f>Q465*H465</f>
        <v>0.02376</v>
      </c>
      <c r="S465" s="220">
        <v>0</v>
      </c>
      <c r="T465" s="221">
        <f>S465*H465</f>
        <v>0</v>
      </c>
      <c r="AR465" s="21" t="s">
        <v>209</v>
      </c>
      <c r="AT465" s="21" t="s">
        <v>131</v>
      </c>
      <c r="AU465" s="21" t="s">
        <v>82</v>
      </c>
      <c r="AY465" s="21" t="s">
        <v>128</v>
      </c>
      <c r="BE465" s="222">
        <f>IF(N465="základní",J465,0)</f>
        <v>0</v>
      </c>
      <c r="BF465" s="222">
        <f>IF(N465="snížená",J465,0)</f>
        <v>0</v>
      </c>
      <c r="BG465" s="222">
        <f>IF(N465="zákl. přenesená",J465,0)</f>
        <v>0</v>
      </c>
      <c r="BH465" s="222">
        <f>IF(N465="sníž. přenesená",J465,0)</f>
        <v>0</v>
      </c>
      <c r="BI465" s="222">
        <f>IF(N465="nulová",J465,0)</f>
        <v>0</v>
      </c>
      <c r="BJ465" s="21" t="s">
        <v>75</v>
      </c>
      <c r="BK465" s="222">
        <f>ROUND(I465*H465,2)</f>
        <v>0</v>
      </c>
      <c r="BL465" s="21" t="s">
        <v>209</v>
      </c>
      <c r="BM465" s="21" t="s">
        <v>725</v>
      </c>
    </row>
    <row r="466" spans="2:47" s="1" customFormat="1" ht="13.5">
      <c r="B466" s="43"/>
      <c r="C466" s="71"/>
      <c r="D466" s="223" t="s">
        <v>138</v>
      </c>
      <c r="E466" s="71"/>
      <c r="F466" s="224" t="s">
        <v>726</v>
      </c>
      <c r="G466" s="71"/>
      <c r="H466" s="71"/>
      <c r="I466" s="182"/>
      <c r="J466" s="71"/>
      <c r="K466" s="71"/>
      <c r="L466" s="69"/>
      <c r="M466" s="225"/>
      <c r="N466" s="44"/>
      <c r="O466" s="44"/>
      <c r="P466" s="44"/>
      <c r="Q466" s="44"/>
      <c r="R466" s="44"/>
      <c r="S466" s="44"/>
      <c r="T466" s="92"/>
      <c r="AT466" s="21" t="s">
        <v>138</v>
      </c>
      <c r="AU466" s="21" t="s">
        <v>82</v>
      </c>
    </row>
    <row r="467" spans="2:47" s="1" customFormat="1" ht="13.5">
      <c r="B467" s="43"/>
      <c r="C467" s="71"/>
      <c r="D467" s="223" t="s">
        <v>171</v>
      </c>
      <c r="E467" s="71"/>
      <c r="F467" s="237" t="s">
        <v>367</v>
      </c>
      <c r="G467" s="71"/>
      <c r="H467" s="71"/>
      <c r="I467" s="182"/>
      <c r="J467" s="71"/>
      <c r="K467" s="71"/>
      <c r="L467" s="69"/>
      <c r="M467" s="225"/>
      <c r="N467" s="44"/>
      <c r="O467" s="44"/>
      <c r="P467" s="44"/>
      <c r="Q467" s="44"/>
      <c r="R467" s="44"/>
      <c r="S467" s="44"/>
      <c r="T467" s="92"/>
      <c r="AT467" s="21" t="s">
        <v>171</v>
      </c>
      <c r="AU467" s="21" t="s">
        <v>82</v>
      </c>
    </row>
    <row r="468" spans="2:51" s="11" customFormat="1" ht="13.5">
      <c r="B468" s="226"/>
      <c r="C468" s="227"/>
      <c r="D468" s="223" t="s">
        <v>140</v>
      </c>
      <c r="E468" s="228" t="s">
        <v>21</v>
      </c>
      <c r="F468" s="229" t="s">
        <v>727</v>
      </c>
      <c r="G468" s="227"/>
      <c r="H468" s="230">
        <v>198</v>
      </c>
      <c r="I468" s="231"/>
      <c r="J468" s="227"/>
      <c r="K468" s="227"/>
      <c r="L468" s="232"/>
      <c r="M468" s="233"/>
      <c r="N468" s="234"/>
      <c r="O468" s="234"/>
      <c r="P468" s="234"/>
      <c r="Q468" s="234"/>
      <c r="R468" s="234"/>
      <c r="S468" s="234"/>
      <c r="T468" s="235"/>
      <c r="AT468" s="236" t="s">
        <v>140</v>
      </c>
      <c r="AU468" s="236" t="s">
        <v>82</v>
      </c>
      <c r="AV468" s="11" t="s">
        <v>82</v>
      </c>
      <c r="AW468" s="11" t="s">
        <v>33</v>
      </c>
      <c r="AX468" s="11" t="s">
        <v>70</v>
      </c>
      <c r="AY468" s="236" t="s">
        <v>128</v>
      </c>
    </row>
    <row r="469" spans="2:65" s="1" customFormat="1" ht="16.5" customHeight="1">
      <c r="B469" s="43"/>
      <c r="C469" s="211" t="s">
        <v>728</v>
      </c>
      <c r="D469" s="211" t="s">
        <v>131</v>
      </c>
      <c r="E469" s="212" t="s">
        <v>729</v>
      </c>
      <c r="F469" s="213" t="s">
        <v>730</v>
      </c>
      <c r="G469" s="214" t="s">
        <v>317</v>
      </c>
      <c r="H469" s="248"/>
      <c r="I469" s="216"/>
      <c r="J469" s="217">
        <f>ROUND(I469*H469,2)</f>
        <v>0</v>
      </c>
      <c r="K469" s="213" t="s">
        <v>135</v>
      </c>
      <c r="L469" s="69"/>
      <c r="M469" s="218" t="s">
        <v>21</v>
      </c>
      <c r="N469" s="219" t="s">
        <v>41</v>
      </c>
      <c r="O469" s="44"/>
      <c r="P469" s="220">
        <f>O469*H469</f>
        <v>0</v>
      </c>
      <c r="Q469" s="220">
        <v>0</v>
      </c>
      <c r="R469" s="220">
        <f>Q469*H469</f>
        <v>0</v>
      </c>
      <c r="S469" s="220">
        <v>0</v>
      </c>
      <c r="T469" s="221">
        <f>S469*H469</f>
        <v>0</v>
      </c>
      <c r="AR469" s="21" t="s">
        <v>209</v>
      </c>
      <c r="AT469" s="21" t="s">
        <v>131</v>
      </c>
      <c r="AU469" s="21" t="s">
        <v>82</v>
      </c>
      <c r="AY469" s="21" t="s">
        <v>128</v>
      </c>
      <c r="BE469" s="222">
        <f>IF(N469="základní",J469,0)</f>
        <v>0</v>
      </c>
      <c r="BF469" s="222">
        <f>IF(N469="snížená",J469,0)</f>
        <v>0</v>
      </c>
      <c r="BG469" s="222">
        <f>IF(N469="zákl. přenesená",J469,0)</f>
        <v>0</v>
      </c>
      <c r="BH469" s="222">
        <f>IF(N469="sníž. přenesená",J469,0)</f>
        <v>0</v>
      </c>
      <c r="BI469" s="222">
        <f>IF(N469="nulová",J469,0)</f>
        <v>0</v>
      </c>
      <c r="BJ469" s="21" t="s">
        <v>75</v>
      </c>
      <c r="BK469" s="222">
        <f>ROUND(I469*H469,2)</f>
        <v>0</v>
      </c>
      <c r="BL469" s="21" t="s">
        <v>209</v>
      </c>
      <c r="BM469" s="21" t="s">
        <v>731</v>
      </c>
    </row>
    <row r="470" spans="2:47" s="1" customFormat="1" ht="13.5">
      <c r="B470" s="43"/>
      <c r="C470" s="71"/>
      <c r="D470" s="223" t="s">
        <v>138</v>
      </c>
      <c r="E470" s="71"/>
      <c r="F470" s="224" t="s">
        <v>732</v>
      </c>
      <c r="G470" s="71"/>
      <c r="H470" s="71"/>
      <c r="I470" s="182"/>
      <c r="J470" s="71"/>
      <c r="K470" s="71"/>
      <c r="L470" s="69"/>
      <c r="M470" s="225"/>
      <c r="N470" s="44"/>
      <c r="O470" s="44"/>
      <c r="P470" s="44"/>
      <c r="Q470" s="44"/>
      <c r="R470" s="44"/>
      <c r="S470" s="44"/>
      <c r="T470" s="92"/>
      <c r="AT470" s="21" t="s">
        <v>138</v>
      </c>
      <c r="AU470" s="21" t="s">
        <v>82</v>
      </c>
    </row>
    <row r="471" spans="2:47" s="1" customFormat="1" ht="13.5">
      <c r="B471" s="43"/>
      <c r="C471" s="71"/>
      <c r="D471" s="223" t="s">
        <v>171</v>
      </c>
      <c r="E471" s="71"/>
      <c r="F471" s="237" t="s">
        <v>320</v>
      </c>
      <c r="G471" s="71"/>
      <c r="H471" s="71"/>
      <c r="I471" s="182"/>
      <c r="J471" s="71"/>
      <c r="K471" s="71"/>
      <c r="L471" s="69"/>
      <c r="M471" s="225"/>
      <c r="N471" s="44"/>
      <c r="O471" s="44"/>
      <c r="P471" s="44"/>
      <c r="Q471" s="44"/>
      <c r="R471" s="44"/>
      <c r="S471" s="44"/>
      <c r="T471" s="92"/>
      <c r="AT471" s="21" t="s">
        <v>171</v>
      </c>
      <c r="AU471" s="21" t="s">
        <v>82</v>
      </c>
    </row>
    <row r="472" spans="2:63" s="10" customFormat="1" ht="29.85" customHeight="1">
      <c r="B472" s="195"/>
      <c r="C472" s="196"/>
      <c r="D472" s="197" t="s">
        <v>69</v>
      </c>
      <c r="E472" s="209" t="s">
        <v>733</v>
      </c>
      <c r="F472" s="209" t="s">
        <v>734</v>
      </c>
      <c r="G472" s="196"/>
      <c r="H472" s="196"/>
      <c r="I472" s="199"/>
      <c r="J472" s="210">
        <f>BK472</f>
        <v>0</v>
      </c>
      <c r="K472" s="196"/>
      <c r="L472" s="201"/>
      <c r="M472" s="202"/>
      <c r="N472" s="203"/>
      <c r="O472" s="203"/>
      <c r="P472" s="204">
        <f>SUM(P473:P552)</f>
        <v>0</v>
      </c>
      <c r="Q472" s="203"/>
      <c r="R472" s="204">
        <f>SUM(R473:R552)</f>
        <v>0.19196000000000005</v>
      </c>
      <c r="S472" s="203"/>
      <c r="T472" s="205">
        <f>SUM(T473:T552)</f>
        <v>0</v>
      </c>
      <c r="AR472" s="206" t="s">
        <v>82</v>
      </c>
      <c r="AT472" s="207" t="s">
        <v>69</v>
      </c>
      <c r="AU472" s="207" t="s">
        <v>75</v>
      </c>
      <c r="AY472" s="206" t="s">
        <v>128</v>
      </c>
      <c r="BK472" s="208">
        <f>SUM(BK473:BK552)</f>
        <v>0</v>
      </c>
    </row>
    <row r="473" spans="2:65" s="1" customFormat="1" ht="16.5" customHeight="1">
      <c r="B473" s="43"/>
      <c r="C473" s="211" t="s">
        <v>735</v>
      </c>
      <c r="D473" s="211" t="s">
        <v>131</v>
      </c>
      <c r="E473" s="212" t="s">
        <v>736</v>
      </c>
      <c r="F473" s="213" t="s">
        <v>737</v>
      </c>
      <c r="G473" s="214" t="s">
        <v>154</v>
      </c>
      <c r="H473" s="215">
        <v>165</v>
      </c>
      <c r="I473" s="216"/>
      <c r="J473" s="217">
        <f>ROUND(I473*H473,2)</f>
        <v>0</v>
      </c>
      <c r="K473" s="213" t="s">
        <v>135</v>
      </c>
      <c r="L473" s="69"/>
      <c r="M473" s="218" t="s">
        <v>21</v>
      </c>
      <c r="N473" s="219" t="s">
        <v>41</v>
      </c>
      <c r="O473" s="44"/>
      <c r="P473" s="220">
        <f>O473*H473</f>
        <v>0</v>
      </c>
      <c r="Q473" s="220">
        <v>3E-05</v>
      </c>
      <c r="R473" s="220">
        <f>Q473*H473</f>
        <v>0.00495</v>
      </c>
      <c r="S473" s="220">
        <v>0</v>
      </c>
      <c r="T473" s="221">
        <f>S473*H473</f>
        <v>0</v>
      </c>
      <c r="AR473" s="21" t="s">
        <v>209</v>
      </c>
      <c r="AT473" s="21" t="s">
        <v>131</v>
      </c>
      <c r="AU473" s="21" t="s">
        <v>82</v>
      </c>
      <c r="AY473" s="21" t="s">
        <v>128</v>
      </c>
      <c r="BE473" s="222">
        <f>IF(N473="základní",J473,0)</f>
        <v>0</v>
      </c>
      <c r="BF473" s="222">
        <f>IF(N473="snížená",J473,0)</f>
        <v>0</v>
      </c>
      <c r="BG473" s="222">
        <f>IF(N473="zákl. přenesená",J473,0)</f>
        <v>0</v>
      </c>
      <c r="BH473" s="222">
        <f>IF(N473="sníž. přenesená",J473,0)</f>
        <v>0</v>
      </c>
      <c r="BI473" s="222">
        <f>IF(N473="nulová",J473,0)</f>
        <v>0</v>
      </c>
      <c r="BJ473" s="21" t="s">
        <v>75</v>
      </c>
      <c r="BK473" s="222">
        <f>ROUND(I473*H473,2)</f>
        <v>0</v>
      </c>
      <c r="BL473" s="21" t="s">
        <v>209</v>
      </c>
      <c r="BM473" s="21" t="s">
        <v>738</v>
      </c>
    </row>
    <row r="474" spans="2:47" s="1" customFormat="1" ht="13.5">
      <c r="B474" s="43"/>
      <c r="C474" s="71"/>
      <c r="D474" s="223" t="s">
        <v>138</v>
      </c>
      <c r="E474" s="71"/>
      <c r="F474" s="224" t="s">
        <v>739</v>
      </c>
      <c r="G474" s="71"/>
      <c r="H474" s="71"/>
      <c r="I474" s="182"/>
      <c r="J474" s="71"/>
      <c r="K474" s="71"/>
      <c r="L474" s="69"/>
      <c r="M474" s="225"/>
      <c r="N474" s="44"/>
      <c r="O474" s="44"/>
      <c r="P474" s="44"/>
      <c r="Q474" s="44"/>
      <c r="R474" s="44"/>
      <c r="S474" s="44"/>
      <c r="T474" s="92"/>
      <c r="AT474" s="21" t="s">
        <v>138</v>
      </c>
      <c r="AU474" s="21" t="s">
        <v>82</v>
      </c>
    </row>
    <row r="475" spans="2:65" s="1" customFormat="1" ht="16.5" customHeight="1">
      <c r="B475" s="43"/>
      <c r="C475" s="238" t="s">
        <v>740</v>
      </c>
      <c r="D475" s="238" t="s">
        <v>303</v>
      </c>
      <c r="E475" s="239" t="s">
        <v>741</v>
      </c>
      <c r="F475" s="240" t="s">
        <v>742</v>
      </c>
      <c r="G475" s="241" t="s">
        <v>333</v>
      </c>
      <c r="H475" s="242">
        <v>165</v>
      </c>
      <c r="I475" s="243"/>
      <c r="J475" s="244">
        <f>ROUND(I475*H475,2)</f>
        <v>0</v>
      </c>
      <c r="K475" s="240" t="s">
        <v>21</v>
      </c>
      <c r="L475" s="245"/>
      <c r="M475" s="246" t="s">
        <v>21</v>
      </c>
      <c r="N475" s="247" t="s">
        <v>41</v>
      </c>
      <c r="O475" s="44"/>
      <c r="P475" s="220">
        <f>O475*H475</f>
        <v>0</v>
      </c>
      <c r="Q475" s="220">
        <v>2E-05</v>
      </c>
      <c r="R475" s="220">
        <f>Q475*H475</f>
        <v>0.0033000000000000004</v>
      </c>
      <c r="S475" s="220">
        <v>0</v>
      </c>
      <c r="T475" s="221">
        <f>S475*H475</f>
        <v>0</v>
      </c>
      <c r="AR475" s="21" t="s">
        <v>306</v>
      </c>
      <c r="AT475" s="21" t="s">
        <v>303</v>
      </c>
      <c r="AU475" s="21" t="s">
        <v>82</v>
      </c>
      <c r="AY475" s="21" t="s">
        <v>128</v>
      </c>
      <c r="BE475" s="222">
        <f>IF(N475="základní",J475,0)</f>
        <v>0</v>
      </c>
      <c r="BF475" s="222">
        <f>IF(N475="snížená",J475,0)</f>
        <v>0</v>
      </c>
      <c r="BG475" s="222">
        <f>IF(N475="zákl. přenesená",J475,0)</f>
        <v>0</v>
      </c>
      <c r="BH475" s="222">
        <f>IF(N475="sníž. přenesená",J475,0)</f>
        <v>0</v>
      </c>
      <c r="BI475" s="222">
        <f>IF(N475="nulová",J475,0)</f>
        <v>0</v>
      </c>
      <c r="BJ475" s="21" t="s">
        <v>75</v>
      </c>
      <c r="BK475" s="222">
        <f>ROUND(I475*H475,2)</f>
        <v>0</v>
      </c>
      <c r="BL475" s="21" t="s">
        <v>209</v>
      </c>
      <c r="BM475" s="21" t="s">
        <v>743</v>
      </c>
    </row>
    <row r="476" spans="2:47" s="1" customFormat="1" ht="13.5">
      <c r="B476" s="43"/>
      <c r="C476" s="71"/>
      <c r="D476" s="223" t="s">
        <v>138</v>
      </c>
      <c r="E476" s="71"/>
      <c r="F476" s="224" t="s">
        <v>742</v>
      </c>
      <c r="G476" s="71"/>
      <c r="H476" s="71"/>
      <c r="I476" s="182"/>
      <c r="J476" s="71"/>
      <c r="K476" s="71"/>
      <c r="L476" s="69"/>
      <c r="M476" s="225"/>
      <c r="N476" s="44"/>
      <c r="O476" s="44"/>
      <c r="P476" s="44"/>
      <c r="Q476" s="44"/>
      <c r="R476" s="44"/>
      <c r="S476" s="44"/>
      <c r="T476" s="92"/>
      <c r="AT476" s="21" t="s">
        <v>138</v>
      </c>
      <c r="AU476" s="21" t="s">
        <v>82</v>
      </c>
    </row>
    <row r="477" spans="2:51" s="11" customFormat="1" ht="13.5">
      <c r="B477" s="226"/>
      <c r="C477" s="227"/>
      <c r="D477" s="223" t="s">
        <v>140</v>
      </c>
      <c r="E477" s="228" t="s">
        <v>21</v>
      </c>
      <c r="F477" s="229" t="s">
        <v>744</v>
      </c>
      <c r="G477" s="227"/>
      <c r="H477" s="230">
        <v>165</v>
      </c>
      <c r="I477" s="231"/>
      <c r="J477" s="227"/>
      <c r="K477" s="227"/>
      <c r="L477" s="232"/>
      <c r="M477" s="233"/>
      <c r="N477" s="234"/>
      <c r="O477" s="234"/>
      <c r="P477" s="234"/>
      <c r="Q477" s="234"/>
      <c r="R477" s="234"/>
      <c r="S477" s="234"/>
      <c r="T477" s="235"/>
      <c r="AT477" s="236" t="s">
        <v>140</v>
      </c>
      <c r="AU477" s="236" t="s">
        <v>82</v>
      </c>
      <c r="AV477" s="11" t="s">
        <v>82</v>
      </c>
      <c r="AW477" s="11" t="s">
        <v>33</v>
      </c>
      <c r="AX477" s="11" t="s">
        <v>70</v>
      </c>
      <c r="AY477" s="236" t="s">
        <v>128</v>
      </c>
    </row>
    <row r="478" spans="2:65" s="1" customFormat="1" ht="16.5" customHeight="1">
      <c r="B478" s="43"/>
      <c r="C478" s="211" t="s">
        <v>745</v>
      </c>
      <c r="D478" s="211" t="s">
        <v>131</v>
      </c>
      <c r="E478" s="212" t="s">
        <v>746</v>
      </c>
      <c r="F478" s="213" t="s">
        <v>747</v>
      </c>
      <c r="G478" s="214" t="s">
        <v>154</v>
      </c>
      <c r="H478" s="215">
        <v>57</v>
      </c>
      <c r="I478" s="216"/>
      <c r="J478" s="217">
        <f>ROUND(I478*H478,2)</f>
        <v>0</v>
      </c>
      <c r="K478" s="213" t="s">
        <v>135</v>
      </c>
      <c r="L478" s="69"/>
      <c r="M478" s="218" t="s">
        <v>21</v>
      </c>
      <c r="N478" s="219" t="s">
        <v>41</v>
      </c>
      <c r="O478" s="44"/>
      <c r="P478" s="220">
        <f>O478*H478</f>
        <v>0</v>
      </c>
      <c r="Q478" s="220">
        <v>3E-05</v>
      </c>
      <c r="R478" s="220">
        <f>Q478*H478</f>
        <v>0.0017100000000000001</v>
      </c>
      <c r="S478" s="220">
        <v>0</v>
      </c>
      <c r="T478" s="221">
        <f>S478*H478</f>
        <v>0</v>
      </c>
      <c r="AR478" s="21" t="s">
        <v>209</v>
      </c>
      <c r="AT478" s="21" t="s">
        <v>131</v>
      </c>
      <c r="AU478" s="21" t="s">
        <v>82</v>
      </c>
      <c r="AY478" s="21" t="s">
        <v>128</v>
      </c>
      <c r="BE478" s="222">
        <f>IF(N478="základní",J478,0)</f>
        <v>0</v>
      </c>
      <c r="BF478" s="222">
        <f>IF(N478="snížená",J478,0)</f>
        <v>0</v>
      </c>
      <c r="BG478" s="222">
        <f>IF(N478="zákl. přenesená",J478,0)</f>
        <v>0</v>
      </c>
      <c r="BH478" s="222">
        <f>IF(N478="sníž. přenesená",J478,0)</f>
        <v>0</v>
      </c>
      <c r="BI478" s="222">
        <f>IF(N478="nulová",J478,0)</f>
        <v>0</v>
      </c>
      <c r="BJ478" s="21" t="s">
        <v>75</v>
      </c>
      <c r="BK478" s="222">
        <f>ROUND(I478*H478,2)</f>
        <v>0</v>
      </c>
      <c r="BL478" s="21" t="s">
        <v>209</v>
      </c>
      <c r="BM478" s="21" t="s">
        <v>748</v>
      </c>
    </row>
    <row r="479" spans="2:47" s="1" customFormat="1" ht="13.5">
      <c r="B479" s="43"/>
      <c r="C479" s="71"/>
      <c r="D479" s="223" t="s">
        <v>138</v>
      </c>
      <c r="E479" s="71"/>
      <c r="F479" s="224" t="s">
        <v>749</v>
      </c>
      <c r="G479" s="71"/>
      <c r="H479" s="71"/>
      <c r="I479" s="182"/>
      <c r="J479" s="71"/>
      <c r="K479" s="71"/>
      <c r="L479" s="69"/>
      <c r="M479" s="225"/>
      <c r="N479" s="44"/>
      <c r="O479" s="44"/>
      <c r="P479" s="44"/>
      <c r="Q479" s="44"/>
      <c r="R479" s="44"/>
      <c r="S479" s="44"/>
      <c r="T479" s="92"/>
      <c r="AT479" s="21" t="s">
        <v>138</v>
      </c>
      <c r="AU479" s="21" t="s">
        <v>82</v>
      </c>
    </row>
    <row r="480" spans="2:65" s="1" customFormat="1" ht="16.5" customHeight="1">
      <c r="B480" s="43"/>
      <c r="C480" s="238" t="s">
        <v>750</v>
      </c>
      <c r="D480" s="238" t="s">
        <v>303</v>
      </c>
      <c r="E480" s="239" t="s">
        <v>751</v>
      </c>
      <c r="F480" s="240" t="s">
        <v>752</v>
      </c>
      <c r="G480" s="241" t="s">
        <v>333</v>
      </c>
      <c r="H480" s="242">
        <v>4</v>
      </c>
      <c r="I480" s="243"/>
      <c r="J480" s="244">
        <f>ROUND(I480*H480,2)</f>
        <v>0</v>
      </c>
      <c r="K480" s="240" t="s">
        <v>21</v>
      </c>
      <c r="L480" s="245"/>
      <c r="M480" s="246" t="s">
        <v>21</v>
      </c>
      <c r="N480" s="247" t="s">
        <v>41</v>
      </c>
      <c r="O480" s="44"/>
      <c r="P480" s="220">
        <f>O480*H480</f>
        <v>0</v>
      </c>
      <c r="Q480" s="220">
        <v>0.00018</v>
      </c>
      <c r="R480" s="220">
        <f>Q480*H480</f>
        <v>0.00072</v>
      </c>
      <c r="S480" s="220">
        <v>0</v>
      </c>
      <c r="T480" s="221">
        <f>S480*H480</f>
        <v>0</v>
      </c>
      <c r="AR480" s="21" t="s">
        <v>306</v>
      </c>
      <c r="AT480" s="21" t="s">
        <v>303</v>
      </c>
      <c r="AU480" s="21" t="s">
        <v>82</v>
      </c>
      <c r="AY480" s="21" t="s">
        <v>128</v>
      </c>
      <c r="BE480" s="222">
        <f>IF(N480="základní",J480,0)</f>
        <v>0</v>
      </c>
      <c r="BF480" s="222">
        <f>IF(N480="snížená",J480,0)</f>
        <v>0</v>
      </c>
      <c r="BG480" s="222">
        <f>IF(N480="zákl. přenesená",J480,0)</f>
        <v>0</v>
      </c>
      <c r="BH480" s="222">
        <f>IF(N480="sníž. přenesená",J480,0)</f>
        <v>0</v>
      </c>
      <c r="BI480" s="222">
        <f>IF(N480="nulová",J480,0)</f>
        <v>0</v>
      </c>
      <c r="BJ480" s="21" t="s">
        <v>75</v>
      </c>
      <c r="BK480" s="222">
        <f>ROUND(I480*H480,2)</f>
        <v>0</v>
      </c>
      <c r="BL480" s="21" t="s">
        <v>209</v>
      </c>
      <c r="BM480" s="21" t="s">
        <v>753</v>
      </c>
    </row>
    <row r="481" spans="2:47" s="1" customFormat="1" ht="13.5">
      <c r="B481" s="43"/>
      <c r="C481" s="71"/>
      <c r="D481" s="223" t="s">
        <v>138</v>
      </c>
      <c r="E481" s="71"/>
      <c r="F481" s="224" t="s">
        <v>752</v>
      </c>
      <c r="G481" s="71"/>
      <c r="H481" s="71"/>
      <c r="I481" s="182"/>
      <c r="J481" s="71"/>
      <c r="K481" s="71"/>
      <c r="L481" s="69"/>
      <c r="M481" s="225"/>
      <c r="N481" s="44"/>
      <c r="O481" s="44"/>
      <c r="P481" s="44"/>
      <c r="Q481" s="44"/>
      <c r="R481" s="44"/>
      <c r="S481" s="44"/>
      <c r="T481" s="92"/>
      <c r="AT481" s="21" t="s">
        <v>138</v>
      </c>
      <c r="AU481" s="21" t="s">
        <v>82</v>
      </c>
    </row>
    <row r="482" spans="2:51" s="11" customFormat="1" ht="13.5">
      <c r="B482" s="226"/>
      <c r="C482" s="227"/>
      <c r="D482" s="223" t="s">
        <v>140</v>
      </c>
      <c r="E482" s="228" t="s">
        <v>21</v>
      </c>
      <c r="F482" s="229" t="s">
        <v>615</v>
      </c>
      <c r="G482" s="227"/>
      <c r="H482" s="230">
        <v>4</v>
      </c>
      <c r="I482" s="231"/>
      <c r="J482" s="227"/>
      <c r="K482" s="227"/>
      <c r="L482" s="232"/>
      <c r="M482" s="233"/>
      <c r="N482" s="234"/>
      <c r="O482" s="234"/>
      <c r="P482" s="234"/>
      <c r="Q482" s="234"/>
      <c r="R482" s="234"/>
      <c r="S482" s="234"/>
      <c r="T482" s="235"/>
      <c r="AT482" s="236" t="s">
        <v>140</v>
      </c>
      <c r="AU482" s="236" t="s">
        <v>82</v>
      </c>
      <c r="AV482" s="11" t="s">
        <v>82</v>
      </c>
      <c r="AW482" s="11" t="s">
        <v>33</v>
      </c>
      <c r="AX482" s="11" t="s">
        <v>70</v>
      </c>
      <c r="AY482" s="236" t="s">
        <v>128</v>
      </c>
    </row>
    <row r="483" spans="2:65" s="1" customFormat="1" ht="16.5" customHeight="1">
      <c r="B483" s="43"/>
      <c r="C483" s="238" t="s">
        <v>754</v>
      </c>
      <c r="D483" s="238" t="s">
        <v>303</v>
      </c>
      <c r="E483" s="239" t="s">
        <v>755</v>
      </c>
      <c r="F483" s="240" t="s">
        <v>756</v>
      </c>
      <c r="G483" s="241" t="s">
        <v>333</v>
      </c>
      <c r="H483" s="242">
        <v>4</v>
      </c>
      <c r="I483" s="243"/>
      <c r="J483" s="244">
        <f>ROUND(I483*H483,2)</f>
        <v>0</v>
      </c>
      <c r="K483" s="240" t="s">
        <v>21</v>
      </c>
      <c r="L483" s="245"/>
      <c r="M483" s="246" t="s">
        <v>21</v>
      </c>
      <c r="N483" s="247" t="s">
        <v>41</v>
      </c>
      <c r="O483" s="44"/>
      <c r="P483" s="220">
        <f>O483*H483</f>
        <v>0</v>
      </c>
      <c r="Q483" s="220">
        <v>3E-05</v>
      </c>
      <c r="R483" s="220">
        <f>Q483*H483</f>
        <v>0.00012</v>
      </c>
      <c r="S483" s="220">
        <v>0</v>
      </c>
      <c r="T483" s="221">
        <f>S483*H483</f>
        <v>0</v>
      </c>
      <c r="AR483" s="21" t="s">
        <v>306</v>
      </c>
      <c r="AT483" s="21" t="s">
        <v>303</v>
      </c>
      <c r="AU483" s="21" t="s">
        <v>82</v>
      </c>
      <c r="AY483" s="21" t="s">
        <v>128</v>
      </c>
      <c r="BE483" s="222">
        <f>IF(N483="základní",J483,0)</f>
        <v>0</v>
      </c>
      <c r="BF483" s="222">
        <f>IF(N483="snížená",J483,0)</f>
        <v>0</v>
      </c>
      <c r="BG483" s="222">
        <f>IF(N483="zákl. přenesená",J483,0)</f>
        <v>0</v>
      </c>
      <c r="BH483" s="222">
        <f>IF(N483="sníž. přenesená",J483,0)</f>
        <v>0</v>
      </c>
      <c r="BI483" s="222">
        <f>IF(N483="nulová",J483,0)</f>
        <v>0</v>
      </c>
      <c r="BJ483" s="21" t="s">
        <v>75</v>
      </c>
      <c r="BK483" s="222">
        <f>ROUND(I483*H483,2)</f>
        <v>0</v>
      </c>
      <c r="BL483" s="21" t="s">
        <v>209</v>
      </c>
      <c r="BM483" s="21" t="s">
        <v>757</v>
      </c>
    </row>
    <row r="484" spans="2:47" s="1" customFormat="1" ht="13.5">
      <c r="B484" s="43"/>
      <c r="C484" s="71"/>
      <c r="D484" s="223" t="s">
        <v>138</v>
      </c>
      <c r="E484" s="71"/>
      <c r="F484" s="224" t="s">
        <v>756</v>
      </c>
      <c r="G484" s="71"/>
      <c r="H484" s="71"/>
      <c r="I484" s="182"/>
      <c r="J484" s="71"/>
      <c r="K484" s="71"/>
      <c r="L484" s="69"/>
      <c r="M484" s="225"/>
      <c r="N484" s="44"/>
      <c r="O484" s="44"/>
      <c r="P484" s="44"/>
      <c r="Q484" s="44"/>
      <c r="R484" s="44"/>
      <c r="S484" s="44"/>
      <c r="T484" s="92"/>
      <c r="AT484" s="21" t="s">
        <v>138</v>
      </c>
      <c r="AU484" s="21" t="s">
        <v>82</v>
      </c>
    </row>
    <row r="485" spans="2:51" s="11" customFormat="1" ht="13.5">
      <c r="B485" s="226"/>
      <c r="C485" s="227"/>
      <c r="D485" s="223" t="s">
        <v>140</v>
      </c>
      <c r="E485" s="228" t="s">
        <v>21</v>
      </c>
      <c r="F485" s="229" t="s">
        <v>615</v>
      </c>
      <c r="G485" s="227"/>
      <c r="H485" s="230">
        <v>4</v>
      </c>
      <c r="I485" s="231"/>
      <c r="J485" s="227"/>
      <c r="K485" s="227"/>
      <c r="L485" s="232"/>
      <c r="M485" s="233"/>
      <c r="N485" s="234"/>
      <c r="O485" s="234"/>
      <c r="P485" s="234"/>
      <c r="Q485" s="234"/>
      <c r="R485" s="234"/>
      <c r="S485" s="234"/>
      <c r="T485" s="235"/>
      <c r="AT485" s="236" t="s">
        <v>140</v>
      </c>
      <c r="AU485" s="236" t="s">
        <v>82</v>
      </c>
      <c r="AV485" s="11" t="s">
        <v>82</v>
      </c>
      <c r="AW485" s="11" t="s">
        <v>33</v>
      </c>
      <c r="AX485" s="11" t="s">
        <v>70</v>
      </c>
      <c r="AY485" s="236" t="s">
        <v>128</v>
      </c>
    </row>
    <row r="486" spans="2:65" s="1" customFormat="1" ht="16.5" customHeight="1">
      <c r="B486" s="43"/>
      <c r="C486" s="238" t="s">
        <v>758</v>
      </c>
      <c r="D486" s="238" t="s">
        <v>303</v>
      </c>
      <c r="E486" s="239" t="s">
        <v>759</v>
      </c>
      <c r="F486" s="240" t="s">
        <v>760</v>
      </c>
      <c r="G486" s="241" t="s">
        <v>333</v>
      </c>
      <c r="H486" s="242">
        <v>2</v>
      </c>
      <c r="I486" s="243"/>
      <c r="J486" s="244">
        <f>ROUND(I486*H486,2)</f>
        <v>0</v>
      </c>
      <c r="K486" s="240" t="s">
        <v>21</v>
      </c>
      <c r="L486" s="245"/>
      <c r="M486" s="246" t="s">
        <v>21</v>
      </c>
      <c r="N486" s="247" t="s">
        <v>41</v>
      </c>
      <c r="O486" s="44"/>
      <c r="P486" s="220">
        <f>O486*H486</f>
        <v>0</v>
      </c>
      <c r="Q486" s="220">
        <v>0.00012</v>
      </c>
      <c r="R486" s="220">
        <f>Q486*H486</f>
        <v>0.00024</v>
      </c>
      <c r="S486" s="220">
        <v>0</v>
      </c>
      <c r="T486" s="221">
        <f>S486*H486</f>
        <v>0</v>
      </c>
      <c r="AR486" s="21" t="s">
        <v>306</v>
      </c>
      <c r="AT486" s="21" t="s">
        <v>303</v>
      </c>
      <c r="AU486" s="21" t="s">
        <v>82</v>
      </c>
      <c r="AY486" s="21" t="s">
        <v>128</v>
      </c>
      <c r="BE486" s="222">
        <f>IF(N486="základní",J486,0)</f>
        <v>0</v>
      </c>
      <c r="BF486" s="222">
        <f>IF(N486="snížená",J486,0)</f>
        <v>0</v>
      </c>
      <c r="BG486" s="222">
        <f>IF(N486="zákl. přenesená",J486,0)</f>
        <v>0</v>
      </c>
      <c r="BH486" s="222">
        <f>IF(N486="sníž. přenesená",J486,0)</f>
        <v>0</v>
      </c>
      <c r="BI486" s="222">
        <f>IF(N486="nulová",J486,0)</f>
        <v>0</v>
      </c>
      <c r="BJ486" s="21" t="s">
        <v>75</v>
      </c>
      <c r="BK486" s="222">
        <f>ROUND(I486*H486,2)</f>
        <v>0</v>
      </c>
      <c r="BL486" s="21" t="s">
        <v>209</v>
      </c>
      <c r="BM486" s="21" t="s">
        <v>761</v>
      </c>
    </row>
    <row r="487" spans="2:47" s="1" customFormat="1" ht="13.5">
      <c r="B487" s="43"/>
      <c r="C487" s="71"/>
      <c r="D487" s="223" t="s">
        <v>138</v>
      </c>
      <c r="E487" s="71"/>
      <c r="F487" s="224" t="s">
        <v>760</v>
      </c>
      <c r="G487" s="71"/>
      <c r="H487" s="71"/>
      <c r="I487" s="182"/>
      <c r="J487" s="71"/>
      <c r="K487" s="71"/>
      <c r="L487" s="69"/>
      <c r="M487" s="225"/>
      <c r="N487" s="44"/>
      <c r="O487" s="44"/>
      <c r="P487" s="44"/>
      <c r="Q487" s="44"/>
      <c r="R487" s="44"/>
      <c r="S487" s="44"/>
      <c r="T487" s="92"/>
      <c r="AT487" s="21" t="s">
        <v>138</v>
      </c>
      <c r="AU487" s="21" t="s">
        <v>82</v>
      </c>
    </row>
    <row r="488" spans="2:51" s="11" customFormat="1" ht="13.5">
      <c r="B488" s="226"/>
      <c r="C488" s="227"/>
      <c r="D488" s="223" t="s">
        <v>140</v>
      </c>
      <c r="E488" s="228" t="s">
        <v>21</v>
      </c>
      <c r="F488" s="229" t="s">
        <v>514</v>
      </c>
      <c r="G488" s="227"/>
      <c r="H488" s="230">
        <v>2</v>
      </c>
      <c r="I488" s="231"/>
      <c r="J488" s="227"/>
      <c r="K488" s="227"/>
      <c r="L488" s="232"/>
      <c r="M488" s="233"/>
      <c r="N488" s="234"/>
      <c r="O488" s="234"/>
      <c r="P488" s="234"/>
      <c r="Q488" s="234"/>
      <c r="R488" s="234"/>
      <c r="S488" s="234"/>
      <c r="T488" s="235"/>
      <c r="AT488" s="236" t="s">
        <v>140</v>
      </c>
      <c r="AU488" s="236" t="s">
        <v>82</v>
      </c>
      <c r="AV488" s="11" t="s">
        <v>82</v>
      </c>
      <c r="AW488" s="11" t="s">
        <v>33</v>
      </c>
      <c r="AX488" s="11" t="s">
        <v>70</v>
      </c>
      <c r="AY488" s="236" t="s">
        <v>128</v>
      </c>
    </row>
    <row r="489" spans="2:65" s="1" customFormat="1" ht="25.5" customHeight="1">
      <c r="B489" s="43"/>
      <c r="C489" s="238" t="s">
        <v>762</v>
      </c>
      <c r="D489" s="238" t="s">
        <v>303</v>
      </c>
      <c r="E489" s="239" t="s">
        <v>763</v>
      </c>
      <c r="F489" s="240" t="s">
        <v>764</v>
      </c>
      <c r="G489" s="241" t="s">
        <v>333</v>
      </c>
      <c r="H489" s="242">
        <v>2</v>
      </c>
      <c r="I489" s="243"/>
      <c r="J489" s="244">
        <f>ROUND(I489*H489,2)</f>
        <v>0</v>
      </c>
      <c r="K489" s="240" t="s">
        <v>21</v>
      </c>
      <c r="L489" s="245"/>
      <c r="M489" s="246" t="s">
        <v>21</v>
      </c>
      <c r="N489" s="247" t="s">
        <v>41</v>
      </c>
      <c r="O489" s="44"/>
      <c r="P489" s="220">
        <f>O489*H489</f>
        <v>0</v>
      </c>
      <c r="Q489" s="220">
        <v>0.00014</v>
      </c>
      <c r="R489" s="220">
        <f>Q489*H489</f>
        <v>0.00028</v>
      </c>
      <c r="S489" s="220">
        <v>0</v>
      </c>
      <c r="T489" s="221">
        <f>S489*H489</f>
        <v>0</v>
      </c>
      <c r="AR489" s="21" t="s">
        <v>306</v>
      </c>
      <c r="AT489" s="21" t="s">
        <v>303</v>
      </c>
      <c r="AU489" s="21" t="s">
        <v>82</v>
      </c>
      <c r="AY489" s="21" t="s">
        <v>128</v>
      </c>
      <c r="BE489" s="222">
        <f>IF(N489="základní",J489,0)</f>
        <v>0</v>
      </c>
      <c r="BF489" s="222">
        <f>IF(N489="snížená",J489,0)</f>
        <v>0</v>
      </c>
      <c r="BG489" s="222">
        <f>IF(N489="zákl. přenesená",J489,0)</f>
        <v>0</v>
      </c>
      <c r="BH489" s="222">
        <f>IF(N489="sníž. přenesená",J489,0)</f>
        <v>0</v>
      </c>
      <c r="BI489" s="222">
        <f>IF(N489="nulová",J489,0)</f>
        <v>0</v>
      </c>
      <c r="BJ489" s="21" t="s">
        <v>75</v>
      </c>
      <c r="BK489" s="222">
        <f>ROUND(I489*H489,2)</f>
        <v>0</v>
      </c>
      <c r="BL489" s="21" t="s">
        <v>209</v>
      </c>
      <c r="BM489" s="21" t="s">
        <v>765</v>
      </c>
    </row>
    <row r="490" spans="2:47" s="1" customFormat="1" ht="13.5">
      <c r="B490" s="43"/>
      <c r="C490" s="71"/>
      <c r="D490" s="223" t="s">
        <v>138</v>
      </c>
      <c r="E490" s="71"/>
      <c r="F490" s="224" t="s">
        <v>764</v>
      </c>
      <c r="G490" s="71"/>
      <c r="H490" s="71"/>
      <c r="I490" s="182"/>
      <c r="J490" s="71"/>
      <c r="K490" s="71"/>
      <c r="L490" s="69"/>
      <c r="M490" s="225"/>
      <c r="N490" s="44"/>
      <c r="O490" s="44"/>
      <c r="P490" s="44"/>
      <c r="Q490" s="44"/>
      <c r="R490" s="44"/>
      <c r="S490" s="44"/>
      <c r="T490" s="92"/>
      <c r="AT490" s="21" t="s">
        <v>138</v>
      </c>
      <c r="AU490" s="21" t="s">
        <v>82</v>
      </c>
    </row>
    <row r="491" spans="2:51" s="11" customFormat="1" ht="13.5">
      <c r="B491" s="226"/>
      <c r="C491" s="227"/>
      <c r="D491" s="223" t="s">
        <v>140</v>
      </c>
      <c r="E491" s="228" t="s">
        <v>21</v>
      </c>
      <c r="F491" s="229" t="s">
        <v>514</v>
      </c>
      <c r="G491" s="227"/>
      <c r="H491" s="230">
        <v>2</v>
      </c>
      <c r="I491" s="231"/>
      <c r="J491" s="227"/>
      <c r="K491" s="227"/>
      <c r="L491" s="232"/>
      <c r="M491" s="233"/>
      <c r="N491" s="234"/>
      <c r="O491" s="234"/>
      <c r="P491" s="234"/>
      <c r="Q491" s="234"/>
      <c r="R491" s="234"/>
      <c r="S491" s="234"/>
      <c r="T491" s="235"/>
      <c r="AT491" s="236" t="s">
        <v>140</v>
      </c>
      <c r="AU491" s="236" t="s">
        <v>82</v>
      </c>
      <c r="AV491" s="11" t="s">
        <v>82</v>
      </c>
      <c r="AW491" s="11" t="s">
        <v>33</v>
      </c>
      <c r="AX491" s="11" t="s">
        <v>70</v>
      </c>
      <c r="AY491" s="236" t="s">
        <v>128</v>
      </c>
    </row>
    <row r="492" spans="2:65" s="1" customFormat="1" ht="16.5" customHeight="1">
      <c r="B492" s="43"/>
      <c r="C492" s="238" t="s">
        <v>766</v>
      </c>
      <c r="D492" s="238" t="s">
        <v>303</v>
      </c>
      <c r="E492" s="239" t="s">
        <v>767</v>
      </c>
      <c r="F492" s="240" t="s">
        <v>768</v>
      </c>
      <c r="G492" s="241" t="s">
        <v>333</v>
      </c>
      <c r="H492" s="242">
        <v>45</v>
      </c>
      <c r="I492" s="243"/>
      <c r="J492" s="244">
        <f>ROUND(I492*H492,2)</f>
        <v>0</v>
      </c>
      <c r="K492" s="240" t="s">
        <v>21</v>
      </c>
      <c r="L492" s="245"/>
      <c r="M492" s="246" t="s">
        <v>21</v>
      </c>
      <c r="N492" s="247" t="s">
        <v>41</v>
      </c>
      <c r="O492" s="44"/>
      <c r="P492" s="220">
        <f>O492*H492</f>
        <v>0</v>
      </c>
      <c r="Q492" s="220">
        <v>0.0001</v>
      </c>
      <c r="R492" s="220">
        <f>Q492*H492</f>
        <v>0.0045000000000000005</v>
      </c>
      <c r="S492" s="220">
        <v>0</v>
      </c>
      <c r="T492" s="221">
        <f>S492*H492</f>
        <v>0</v>
      </c>
      <c r="AR492" s="21" t="s">
        <v>306</v>
      </c>
      <c r="AT492" s="21" t="s">
        <v>303</v>
      </c>
      <c r="AU492" s="21" t="s">
        <v>82</v>
      </c>
      <c r="AY492" s="21" t="s">
        <v>128</v>
      </c>
      <c r="BE492" s="222">
        <f>IF(N492="základní",J492,0)</f>
        <v>0</v>
      </c>
      <c r="BF492" s="222">
        <f>IF(N492="snížená",J492,0)</f>
        <v>0</v>
      </c>
      <c r="BG492" s="222">
        <f>IF(N492="zákl. přenesená",J492,0)</f>
        <v>0</v>
      </c>
      <c r="BH492" s="222">
        <f>IF(N492="sníž. přenesená",J492,0)</f>
        <v>0</v>
      </c>
      <c r="BI492" s="222">
        <f>IF(N492="nulová",J492,0)</f>
        <v>0</v>
      </c>
      <c r="BJ492" s="21" t="s">
        <v>75</v>
      </c>
      <c r="BK492" s="222">
        <f>ROUND(I492*H492,2)</f>
        <v>0</v>
      </c>
      <c r="BL492" s="21" t="s">
        <v>209</v>
      </c>
      <c r="BM492" s="21" t="s">
        <v>769</v>
      </c>
    </row>
    <row r="493" spans="2:47" s="1" customFormat="1" ht="13.5">
      <c r="B493" s="43"/>
      <c r="C493" s="71"/>
      <c r="D493" s="223" t="s">
        <v>138</v>
      </c>
      <c r="E493" s="71"/>
      <c r="F493" s="224" t="s">
        <v>768</v>
      </c>
      <c r="G493" s="71"/>
      <c r="H493" s="71"/>
      <c r="I493" s="182"/>
      <c r="J493" s="71"/>
      <c r="K493" s="71"/>
      <c r="L493" s="69"/>
      <c r="M493" s="225"/>
      <c r="N493" s="44"/>
      <c r="O493" s="44"/>
      <c r="P493" s="44"/>
      <c r="Q493" s="44"/>
      <c r="R493" s="44"/>
      <c r="S493" s="44"/>
      <c r="T493" s="92"/>
      <c r="AT493" s="21" t="s">
        <v>138</v>
      </c>
      <c r="AU493" s="21" t="s">
        <v>82</v>
      </c>
    </row>
    <row r="494" spans="2:51" s="11" customFormat="1" ht="13.5">
      <c r="B494" s="226"/>
      <c r="C494" s="227"/>
      <c r="D494" s="223" t="s">
        <v>140</v>
      </c>
      <c r="E494" s="228" t="s">
        <v>21</v>
      </c>
      <c r="F494" s="229" t="s">
        <v>770</v>
      </c>
      <c r="G494" s="227"/>
      <c r="H494" s="230">
        <v>45</v>
      </c>
      <c r="I494" s="231"/>
      <c r="J494" s="227"/>
      <c r="K494" s="227"/>
      <c r="L494" s="232"/>
      <c r="M494" s="233"/>
      <c r="N494" s="234"/>
      <c r="O494" s="234"/>
      <c r="P494" s="234"/>
      <c r="Q494" s="234"/>
      <c r="R494" s="234"/>
      <c r="S494" s="234"/>
      <c r="T494" s="235"/>
      <c r="AT494" s="236" t="s">
        <v>140</v>
      </c>
      <c r="AU494" s="236" t="s">
        <v>82</v>
      </c>
      <c r="AV494" s="11" t="s">
        <v>82</v>
      </c>
      <c r="AW494" s="11" t="s">
        <v>33</v>
      </c>
      <c r="AX494" s="11" t="s">
        <v>70</v>
      </c>
      <c r="AY494" s="236" t="s">
        <v>128</v>
      </c>
    </row>
    <row r="495" spans="2:65" s="1" customFormat="1" ht="16.5" customHeight="1">
      <c r="B495" s="43"/>
      <c r="C495" s="211" t="s">
        <v>771</v>
      </c>
      <c r="D495" s="211" t="s">
        <v>131</v>
      </c>
      <c r="E495" s="212" t="s">
        <v>772</v>
      </c>
      <c r="F495" s="213" t="s">
        <v>773</v>
      </c>
      <c r="G495" s="214" t="s">
        <v>154</v>
      </c>
      <c r="H495" s="215">
        <v>454</v>
      </c>
      <c r="I495" s="216"/>
      <c r="J495" s="217">
        <f>ROUND(I495*H495,2)</f>
        <v>0</v>
      </c>
      <c r="K495" s="213" t="s">
        <v>135</v>
      </c>
      <c r="L495" s="69"/>
      <c r="M495" s="218" t="s">
        <v>21</v>
      </c>
      <c r="N495" s="219" t="s">
        <v>41</v>
      </c>
      <c r="O495" s="44"/>
      <c r="P495" s="220">
        <f>O495*H495</f>
        <v>0</v>
      </c>
      <c r="Q495" s="220">
        <v>8E-05</v>
      </c>
      <c r="R495" s="220">
        <f>Q495*H495</f>
        <v>0.036320000000000005</v>
      </c>
      <c r="S495" s="220">
        <v>0</v>
      </c>
      <c r="T495" s="221">
        <f>S495*H495</f>
        <v>0</v>
      </c>
      <c r="AR495" s="21" t="s">
        <v>209</v>
      </c>
      <c r="AT495" s="21" t="s">
        <v>131</v>
      </c>
      <c r="AU495" s="21" t="s">
        <v>82</v>
      </c>
      <c r="AY495" s="21" t="s">
        <v>128</v>
      </c>
      <c r="BE495" s="222">
        <f>IF(N495="základní",J495,0)</f>
        <v>0</v>
      </c>
      <c r="BF495" s="222">
        <f>IF(N495="snížená",J495,0)</f>
        <v>0</v>
      </c>
      <c r="BG495" s="222">
        <f>IF(N495="zákl. přenesená",J495,0)</f>
        <v>0</v>
      </c>
      <c r="BH495" s="222">
        <f>IF(N495="sníž. přenesená",J495,0)</f>
        <v>0</v>
      </c>
      <c r="BI495" s="222">
        <f>IF(N495="nulová",J495,0)</f>
        <v>0</v>
      </c>
      <c r="BJ495" s="21" t="s">
        <v>75</v>
      </c>
      <c r="BK495" s="222">
        <f>ROUND(I495*H495,2)</f>
        <v>0</v>
      </c>
      <c r="BL495" s="21" t="s">
        <v>209</v>
      </c>
      <c r="BM495" s="21" t="s">
        <v>774</v>
      </c>
    </row>
    <row r="496" spans="2:47" s="1" customFormat="1" ht="13.5">
      <c r="B496" s="43"/>
      <c r="C496" s="71"/>
      <c r="D496" s="223" t="s">
        <v>138</v>
      </c>
      <c r="E496" s="71"/>
      <c r="F496" s="224" t="s">
        <v>775</v>
      </c>
      <c r="G496" s="71"/>
      <c r="H496" s="71"/>
      <c r="I496" s="182"/>
      <c r="J496" s="71"/>
      <c r="K496" s="71"/>
      <c r="L496" s="69"/>
      <c r="M496" s="225"/>
      <c r="N496" s="44"/>
      <c r="O496" s="44"/>
      <c r="P496" s="44"/>
      <c r="Q496" s="44"/>
      <c r="R496" s="44"/>
      <c r="S496" s="44"/>
      <c r="T496" s="92"/>
      <c r="AT496" s="21" t="s">
        <v>138</v>
      </c>
      <c r="AU496" s="21" t="s">
        <v>82</v>
      </c>
    </row>
    <row r="497" spans="2:65" s="1" customFormat="1" ht="16.5" customHeight="1">
      <c r="B497" s="43"/>
      <c r="C497" s="238" t="s">
        <v>776</v>
      </c>
      <c r="D497" s="238" t="s">
        <v>303</v>
      </c>
      <c r="E497" s="239" t="s">
        <v>777</v>
      </c>
      <c r="F497" s="240" t="s">
        <v>778</v>
      </c>
      <c r="G497" s="241" t="s">
        <v>333</v>
      </c>
      <c r="H497" s="242">
        <v>165</v>
      </c>
      <c r="I497" s="243"/>
      <c r="J497" s="244">
        <f>ROUND(I497*H497,2)</f>
        <v>0</v>
      </c>
      <c r="K497" s="240" t="s">
        <v>21</v>
      </c>
      <c r="L497" s="245"/>
      <c r="M497" s="246" t="s">
        <v>21</v>
      </c>
      <c r="N497" s="247" t="s">
        <v>41</v>
      </c>
      <c r="O497" s="44"/>
      <c r="P497" s="220">
        <f>O497*H497</f>
        <v>0</v>
      </c>
      <c r="Q497" s="220">
        <v>0.0002</v>
      </c>
      <c r="R497" s="220">
        <f>Q497*H497</f>
        <v>0.033</v>
      </c>
      <c r="S497" s="220">
        <v>0</v>
      </c>
      <c r="T497" s="221">
        <f>S497*H497</f>
        <v>0</v>
      </c>
      <c r="AR497" s="21" t="s">
        <v>306</v>
      </c>
      <c r="AT497" s="21" t="s">
        <v>303</v>
      </c>
      <c r="AU497" s="21" t="s">
        <v>82</v>
      </c>
      <c r="AY497" s="21" t="s">
        <v>128</v>
      </c>
      <c r="BE497" s="222">
        <f>IF(N497="základní",J497,0)</f>
        <v>0</v>
      </c>
      <c r="BF497" s="222">
        <f>IF(N497="snížená",J497,0)</f>
        <v>0</v>
      </c>
      <c r="BG497" s="222">
        <f>IF(N497="zákl. přenesená",J497,0)</f>
        <v>0</v>
      </c>
      <c r="BH497" s="222">
        <f>IF(N497="sníž. přenesená",J497,0)</f>
        <v>0</v>
      </c>
      <c r="BI497" s="222">
        <f>IF(N497="nulová",J497,0)</f>
        <v>0</v>
      </c>
      <c r="BJ497" s="21" t="s">
        <v>75</v>
      </c>
      <c r="BK497" s="222">
        <f>ROUND(I497*H497,2)</f>
        <v>0</v>
      </c>
      <c r="BL497" s="21" t="s">
        <v>209</v>
      </c>
      <c r="BM497" s="21" t="s">
        <v>779</v>
      </c>
    </row>
    <row r="498" spans="2:47" s="1" customFormat="1" ht="13.5">
      <c r="B498" s="43"/>
      <c r="C498" s="71"/>
      <c r="D498" s="223" t="s">
        <v>138</v>
      </c>
      <c r="E498" s="71"/>
      <c r="F498" s="224" t="s">
        <v>778</v>
      </c>
      <c r="G498" s="71"/>
      <c r="H498" s="71"/>
      <c r="I498" s="182"/>
      <c r="J498" s="71"/>
      <c r="K498" s="71"/>
      <c r="L498" s="69"/>
      <c r="M498" s="225"/>
      <c r="N498" s="44"/>
      <c r="O498" s="44"/>
      <c r="P498" s="44"/>
      <c r="Q498" s="44"/>
      <c r="R498" s="44"/>
      <c r="S498" s="44"/>
      <c r="T498" s="92"/>
      <c r="AT498" s="21" t="s">
        <v>138</v>
      </c>
      <c r="AU498" s="21" t="s">
        <v>82</v>
      </c>
    </row>
    <row r="499" spans="2:51" s="11" customFormat="1" ht="13.5">
      <c r="B499" s="226"/>
      <c r="C499" s="227"/>
      <c r="D499" s="223" t="s">
        <v>140</v>
      </c>
      <c r="E499" s="228" t="s">
        <v>21</v>
      </c>
      <c r="F499" s="229" t="s">
        <v>744</v>
      </c>
      <c r="G499" s="227"/>
      <c r="H499" s="230">
        <v>165</v>
      </c>
      <c r="I499" s="231"/>
      <c r="J499" s="227"/>
      <c r="K499" s="227"/>
      <c r="L499" s="232"/>
      <c r="M499" s="233"/>
      <c r="N499" s="234"/>
      <c r="O499" s="234"/>
      <c r="P499" s="234"/>
      <c r="Q499" s="234"/>
      <c r="R499" s="234"/>
      <c r="S499" s="234"/>
      <c r="T499" s="235"/>
      <c r="AT499" s="236" t="s">
        <v>140</v>
      </c>
      <c r="AU499" s="236" t="s">
        <v>82</v>
      </c>
      <c r="AV499" s="11" t="s">
        <v>82</v>
      </c>
      <c r="AW499" s="11" t="s">
        <v>33</v>
      </c>
      <c r="AX499" s="11" t="s">
        <v>70</v>
      </c>
      <c r="AY499" s="236" t="s">
        <v>128</v>
      </c>
    </row>
    <row r="500" spans="2:65" s="1" customFormat="1" ht="16.5" customHeight="1">
      <c r="B500" s="43"/>
      <c r="C500" s="238" t="s">
        <v>780</v>
      </c>
      <c r="D500" s="238" t="s">
        <v>303</v>
      </c>
      <c r="E500" s="239" t="s">
        <v>781</v>
      </c>
      <c r="F500" s="240" t="s">
        <v>782</v>
      </c>
      <c r="G500" s="241" t="s">
        <v>333</v>
      </c>
      <c r="H500" s="242">
        <v>165</v>
      </c>
      <c r="I500" s="243"/>
      <c r="J500" s="244">
        <f>ROUND(I500*H500,2)</f>
        <v>0</v>
      </c>
      <c r="K500" s="240" t="s">
        <v>21</v>
      </c>
      <c r="L500" s="245"/>
      <c r="M500" s="246" t="s">
        <v>21</v>
      </c>
      <c r="N500" s="247" t="s">
        <v>41</v>
      </c>
      <c r="O500" s="44"/>
      <c r="P500" s="220">
        <f>O500*H500</f>
        <v>0</v>
      </c>
      <c r="Q500" s="220">
        <v>0.00017</v>
      </c>
      <c r="R500" s="220">
        <f>Q500*H500</f>
        <v>0.028050000000000002</v>
      </c>
      <c r="S500" s="220">
        <v>0</v>
      </c>
      <c r="T500" s="221">
        <f>S500*H500</f>
        <v>0</v>
      </c>
      <c r="AR500" s="21" t="s">
        <v>306</v>
      </c>
      <c r="AT500" s="21" t="s">
        <v>303</v>
      </c>
      <c r="AU500" s="21" t="s">
        <v>82</v>
      </c>
      <c r="AY500" s="21" t="s">
        <v>128</v>
      </c>
      <c r="BE500" s="222">
        <f>IF(N500="základní",J500,0)</f>
        <v>0</v>
      </c>
      <c r="BF500" s="222">
        <f>IF(N500="snížená",J500,0)</f>
        <v>0</v>
      </c>
      <c r="BG500" s="222">
        <f>IF(N500="zákl. přenesená",J500,0)</f>
        <v>0</v>
      </c>
      <c r="BH500" s="222">
        <f>IF(N500="sníž. přenesená",J500,0)</f>
        <v>0</v>
      </c>
      <c r="BI500" s="222">
        <f>IF(N500="nulová",J500,0)</f>
        <v>0</v>
      </c>
      <c r="BJ500" s="21" t="s">
        <v>75</v>
      </c>
      <c r="BK500" s="222">
        <f>ROUND(I500*H500,2)</f>
        <v>0</v>
      </c>
      <c r="BL500" s="21" t="s">
        <v>209</v>
      </c>
      <c r="BM500" s="21" t="s">
        <v>783</v>
      </c>
    </row>
    <row r="501" spans="2:47" s="1" customFormat="1" ht="13.5">
      <c r="B501" s="43"/>
      <c r="C501" s="71"/>
      <c r="D501" s="223" t="s">
        <v>138</v>
      </c>
      <c r="E501" s="71"/>
      <c r="F501" s="224" t="s">
        <v>782</v>
      </c>
      <c r="G501" s="71"/>
      <c r="H501" s="71"/>
      <c r="I501" s="182"/>
      <c r="J501" s="71"/>
      <c r="K501" s="71"/>
      <c r="L501" s="69"/>
      <c r="M501" s="225"/>
      <c r="N501" s="44"/>
      <c r="O501" s="44"/>
      <c r="P501" s="44"/>
      <c r="Q501" s="44"/>
      <c r="R501" s="44"/>
      <c r="S501" s="44"/>
      <c r="T501" s="92"/>
      <c r="AT501" s="21" t="s">
        <v>138</v>
      </c>
      <c r="AU501" s="21" t="s">
        <v>82</v>
      </c>
    </row>
    <row r="502" spans="2:51" s="11" customFormat="1" ht="13.5">
      <c r="B502" s="226"/>
      <c r="C502" s="227"/>
      <c r="D502" s="223" t="s">
        <v>140</v>
      </c>
      <c r="E502" s="228" t="s">
        <v>21</v>
      </c>
      <c r="F502" s="229" t="s">
        <v>744</v>
      </c>
      <c r="G502" s="227"/>
      <c r="H502" s="230">
        <v>165</v>
      </c>
      <c r="I502" s="231"/>
      <c r="J502" s="227"/>
      <c r="K502" s="227"/>
      <c r="L502" s="232"/>
      <c r="M502" s="233"/>
      <c r="N502" s="234"/>
      <c r="O502" s="234"/>
      <c r="P502" s="234"/>
      <c r="Q502" s="234"/>
      <c r="R502" s="234"/>
      <c r="S502" s="234"/>
      <c r="T502" s="235"/>
      <c r="AT502" s="236" t="s">
        <v>140</v>
      </c>
      <c r="AU502" s="236" t="s">
        <v>82</v>
      </c>
      <c r="AV502" s="11" t="s">
        <v>82</v>
      </c>
      <c r="AW502" s="11" t="s">
        <v>33</v>
      </c>
      <c r="AX502" s="11" t="s">
        <v>70</v>
      </c>
      <c r="AY502" s="236" t="s">
        <v>128</v>
      </c>
    </row>
    <row r="503" spans="2:65" s="1" customFormat="1" ht="16.5" customHeight="1">
      <c r="B503" s="43"/>
      <c r="C503" s="238" t="s">
        <v>784</v>
      </c>
      <c r="D503" s="238" t="s">
        <v>303</v>
      </c>
      <c r="E503" s="239" t="s">
        <v>785</v>
      </c>
      <c r="F503" s="240" t="s">
        <v>786</v>
      </c>
      <c r="G503" s="241" t="s">
        <v>333</v>
      </c>
      <c r="H503" s="242">
        <v>124</v>
      </c>
      <c r="I503" s="243"/>
      <c r="J503" s="244">
        <f>ROUND(I503*H503,2)</f>
        <v>0</v>
      </c>
      <c r="K503" s="240" t="s">
        <v>21</v>
      </c>
      <c r="L503" s="245"/>
      <c r="M503" s="246" t="s">
        <v>21</v>
      </c>
      <c r="N503" s="247" t="s">
        <v>41</v>
      </c>
      <c r="O503" s="44"/>
      <c r="P503" s="220">
        <f>O503*H503</f>
        <v>0</v>
      </c>
      <c r="Q503" s="220">
        <v>0.00015</v>
      </c>
      <c r="R503" s="220">
        <f>Q503*H503</f>
        <v>0.0186</v>
      </c>
      <c r="S503" s="220">
        <v>0</v>
      </c>
      <c r="T503" s="221">
        <f>S503*H503</f>
        <v>0</v>
      </c>
      <c r="AR503" s="21" t="s">
        <v>306</v>
      </c>
      <c r="AT503" s="21" t="s">
        <v>303</v>
      </c>
      <c r="AU503" s="21" t="s">
        <v>82</v>
      </c>
      <c r="AY503" s="21" t="s">
        <v>128</v>
      </c>
      <c r="BE503" s="222">
        <f>IF(N503="základní",J503,0)</f>
        <v>0</v>
      </c>
      <c r="BF503" s="222">
        <f>IF(N503="snížená",J503,0)</f>
        <v>0</v>
      </c>
      <c r="BG503" s="222">
        <f>IF(N503="zákl. přenesená",J503,0)</f>
        <v>0</v>
      </c>
      <c r="BH503" s="222">
        <f>IF(N503="sníž. přenesená",J503,0)</f>
        <v>0</v>
      </c>
      <c r="BI503" s="222">
        <f>IF(N503="nulová",J503,0)</f>
        <v>0</v>
      </c>
      <c r="BJ503" s="21" t="s">
        <v>75</v>
      </c>
      <c r="BK503" s="222">
        <f>ROUND(I503*H503,2)</f>
        <v>0</v>
      </c>
      <c r="BL503" s="21" t="s">
        <v>209</v>
      </c>
      <c r="BM503" s="21" t="s">
        <v>787</v>
      </c>
    </row>
    <row r="504" spans="2:47" s="1" customFormat="1" ht="13.5">
      <c r="B504" s="43"/>
      <c r="C504" s="71"/>
      <c r="D504" s="223" t="s">
        <v>138</v>
      </c>
      <c r="E504" s="71"/>
      <c r="F504" s="224" t="s">
        <v>786</v>
      </c>
      <c r="G504" s="71"/>
      <c r="H504" s="71"/>
      <c r="I504" s="182"/>
      <c r="J504" s="71"/>
      <c r="K504" s="71"/>
      <c r="L504" s="69"/>
      <c r="M504" s="225"/>
      <c r="N504" s="44"/>
      <c r="O504" s="44"/>
      <c r="P504" s="44"/>
      <c r="Q504" s="44"/>
      <c r="R504" s="44"/>
      <c r="S504" s="44"/>
      <c r="T504" s="92"/>
      <c r="AT504" s="21" t="s">
        <v>138</v>
      </c>
      <c r="AU504" s="21" t="s">
        <v>82</v>
      </c>
    </row>
    <row r="505" spans="2:51" s="11" customFormat="1" ht="13.5">
      <c r="B505" s="226"/>
      <c r="C505" s="227"/>
      <c r="D505" s="223" t="s">
        <v>140</v>
      </c>
      <c r="E505" s="228" t="s">
        <v>21</v>
      </c>
      <c r="F505" s="229" t="s">
        <v>541</v>
      </c>
      <c r="G505" s="227"/>
      <c r="H505" s="230">
        <v>124</v>
      </c>
      <c r="I505" s="231"/>
      <c r="J505" s="227"/>
      <c r="K505" s="227"/>
      <c r="L505" s="232"/>
      <c r="M505" s="233"/>
      <c r="N505" s="234"/>
      <c r="O505" s="234"/>
      <c r="P505" s="234"/>
      <c r="Q505" s="234"/>
      <c r="R505" s="234"/>
      <c r="S505" s="234"/>
      <c r="T505" s="235"/>
      <c r="AT505" s="236" t="s">
        <v>140</v>
      </c>
      <c r="AU505" s="236" t="s">
        <v>82</v>
      </c>
      <c r="AV505" s="11" t="s">
        <v>82</v>
      </c>
      <c r="AW505" s="11" t="s">
        <v>33</v>
      </c>
      <c r="AX505" s="11" t="s">
        <v>70</v>
      </c>
      <c r="AY505" s="236" t="s">
        <v>128</v>
      </c>
    </row>
    <row r="506" spans="2:65" s="1" customFormat="1" ht="16.5" customHeight="1">
      <c r="B506" s="43"/>
      <c r="C506" s="211" t="s">
        <v>788</v>
      </c>
      <c r="D506" s="211" t="s">
        <v>131</v>
      </c>
      <c r="E506" s="212" t="s">
        <v>789</v>
      </c>
      <c r="F506" s="213" t="s">
        <v>790</v>
      </c>
      <c r="G506" s="214" t="s">
        <v>154</v>
      </c>
      <c r="H506" s="215">
        <v>8</v>
      </c>
      <c r="I506" s="216"/>
      <c r="J506" s="217">
        <f>ROUND(I506*H506,2)</f>
        <v>0</v>
      </c>
      <c r="K506" s="213" t="s">
        <v>135</v>
      </c>
      <c r="L506" s="69"/>
      <c r="M506" s="218" t="s">
        <v>21</v>
      </c>
      <c r="N506" s="219" t="s">
        <v>41</v>
      </c>
      <c r="O506" s="44"/>
      <c r="P506" s="220">
        <f>O506*H506</f>
        <v>0</v>
      </c>
      <c r="Q506" s="220">
        <v>0.0001</v>
      </c>
      <c r="R506" s="220">
        <f>Q506*H506</f>
        <v>0.0008</v>
      </c>
      <c r="S506" s="220">
        <v>0</v>
      </c>
      <c r="T506" s="221">
        <f>S506*H506</f>
        <v>0</v>
      </c>
      <c r="AR506" s="21" t="s">
        <v>209</v>
      </c>
      <c r="AT506" s="21" t="s">
        <v>131</v>
      </c>
      <c r="AU506" s="21" t="s">
        <v>82</v>
      </c>
      <c r="AY506" s="21" t="s">
        <v>128</v>
      </c>
      <c r="BE506" s="222">
        <f>IF(N506="základní",J506,0)</f>
        <v>0</v>
      </c>
      <c r="BF506" s="222">
        <f>IF(N506="snížená",J506,0)</f>
        <v>0</v>
      </c>
      <c r="BG506" s="222">
        <f>IF(N506="zákl. přenesená",J506,0)</f>
        <v>0</v>
      </c>
      <c r="BH506" s="222">
        <f>IF(N506="sníž. přenesená",J506,0)</f>
        <v>0</v>
      </c>
      <c r="BI506" s="222">
        <f>IF(N506="nulová",J506,0)</f>
        <v>0</v>
      </c>
      <c r="BJ506" s="21" t="s">
        <v>75</v>
      </c>
      <c r="BK506" s="222">
        <f>ROUND(I506*H506,2)</f>
        <v>0</v>
      </c>
      <c r="BL506" s="21" t="s">
        <v>209</v>
      </c>
      <c r="BM506" s="21" t="s">
        <v>791</v>
      </c>
    </row>
    <row r="507" spans="2:47" s="1" customFormat="1" ht="13.5">
      <c r="B507" s="43"/>
      <c r="C507" s="71"/>
      <c r="D507" s="223" t="s">
        <v>138</v>
      </c>
      <c r="E507" s="71"/>
      <c r="F507" s="224" t="s">
        <v>792</v>
      </c>
      <c r="G507" s="71"/>
      <c r="H507" s="71"/>
      <c r="I507" s="182"/>
      <c r="J507" s="71"/>
      <c r="K507" s="71"/>
      <c r="L507" s="69"/>
      <c r="M507" s="225"/>
      <c r="N507" s="44"/>
      <c r="O507" s="44"/>
      <c r="P507" s="44"/>
      <c r="Q507" s="44"/>
      <c r="R507" s="44"/>
      <c r="S507" s="44"/>
      <c r="T507" s="92"/>
      <c r="AT507" s="21" t="s">
        <v>138</v>
      </c>
      <c r="AU507" s="21" t="s">
        <v>82</v>
      </c>
    </row>
    <row r="508" spans="2:65" s="1" customFormat="1" ht="16.5" customHeight="1">
      <c r="B508" s="43"/>
      <c r="C508" s="238" t="s">
        <v>793</v>
      </c>
      <c r="D508" s="238" t="s">
        <v>303</v>
      </c>
      <c r="E508" s="239" t="s">
        <v>794</v>
      </c>
      <c r="F508" s="240" t="s">
        <v>795</v>
      </c>
      <c r="G508" s="241" t="s">
        <v>333</v>
      </c>
      <c r="H508" s="242">
        <v>8</v>
      </c>
      <c r="I508" s="243"/>
      <c r="J508" s="244">
        <f>ROUND(I508*H508,2)</f>
        <v>0</v>
      </c>
      <c r="K508" s="240" t="s">
        <v>21</v>
      </c>
      <c r="L508" s="245"/>
      <c r="M508" s="246" t="s">
        <v>21</v>
      </c>
      <c r="N508" s="247" t="s">
        <v>41</v>
      </c>
      <c r="O508" s="44"/>
      <c r="P508" s="220">
        <f>O508*H508</f>
        <v>0</v>
      </c>
      <c r="Q508" s="220">
        <v>0.00022</v>
      </c>
      <c r="R508" s="220">
        <f>Q508*H508</f>
        <v>0.00176</v>
      </c>
      <c r="S508" s="220">
        <v>0</v>
      </c>
      <c r="T508" s="221">
        <f>S508*H508</f>
        <v>0</v>
      </c>
      <c r="AR508" s="21" t="s">
        <v>306</v>
      </c>
      <c r="AT508" s="21" t="s">
        <v>303</v>
      </c>
      <c r="AU508" s="21" t="s">
        <v>82</v>
      </c>
      <c r="AY508" s="21" t="s">
        <v>128</v>
      </c>
      <c r="BE508" s="222">
        <f>IF(N508="základní",J508,0)</f>
        <v>0</v>
      </c>
      <c r="BF508" s="222">
        <f>IF(N508="snížená",J508,0)</f>
        <v>0</v>
      </c>
      <c r="BG508" s="222">
        <f>IF(N508="zákl. přenesená",J508,0)</f>
        <v>0</v>
      </c>
      <c r="BH508" s="222">
        <f>IF(N508="sníž. přenesená",J508,0)</f>
        <v>0</v>
      </c>
      <c r="BI508" s="222">
        <f>IF(N508="nulová",J508,0)</f>
        <v>0</v>
      </c>
      <c r="BJ508" s="21" t="s">
        <v>75</v>
      </c>
      <c r="BK508" s="222">
        <f>ROUND(I508*H508,2)</f>
        <v>0</v>
      </c>
      <c r="BL508" s="21" t="s">
        <v>209</v>
      </c>
      <c r="BM508" s="21" t="s">
        <v>796</v>
      </c>
    </row>
    <row r="509" spans="2:47" s="1" customFormat="1" ht="13.5">
      <c r="B509" s="43"/>
      <c r="C509" s="71"/>
      <c r="D509" s="223" t="s">
        <v>138</v>
      </c>
      <c r="E509" s="71"/>
      <c r="F509" s="224" t="s">
        <v>795</v>
      </c>
      <c r="G509" s="71"/>
      <c r="H509" s="71"/>
      <c r="I509" s="182"/>
      <c r="J509" s="71"/>
      <c r="K509" s="71"/>
      <c r="L509" s="69"/>
      <c r="M509" s="225"/>
      <c r="N509" s="44"/>
      <c r="O509" s="44"/>
      <c r="P509" s="44"/>
      <c r="Q509" s="44"/>
      <c r="R509" s="44"/>
      <c r="S509" s="44"/>
      <c r="T509" s="92"/>
      <c r="AT509" s="21" t="s">
        <v>138</v>
      </c>
      <c r="AU509" s="21" t="s">
        <v>82</v>
      </c>
    </row>
    <row r="510" spans="2:51" s="11" customFormat="1" ht="13.5">
      <c r="B510" s="226"/>
      <c r="C510" s="227"/>
      <c r="D510" s="223" t="s">
        <v>140</v>
      </c>
      <c r="E510" s="228" t="s">
        <v>21</v>
      </c>
      <c r="F510" s="229" t="s">
        <v>565</v>
      </c>
      <c r="G510" s="227"/>
      <c r="H510" s="230">
        <v>8</v>
      </c>
      <c r="I510" s="231"/>
      <c r="J510" s="227"/>
      <c r="K510" s="227"/>
      <c r="L510" s="232"/>
      <c r="M510" s="233"/>
      <c r="N510" s="234"/>
      <c r="O510" s="234"/>
      <c r="P510" s="234"/>
      <c r="Q510" s="234"/>
      <c r="R510" s="234"/>
      <c r="S510" s="234"/>
      <c r="T510" s="235"/>
      <c r="AT510" s="236" t="s">
        <v>140</v>
      </c>
      <c r="AU510" s="236" t="s">
        <v>82</v>
      </c>
      <c r="AV510" s="11" t="s">
        <v>82</v>
      </c>
      <c r="AW510" s="11" t="s">
        <v>33</v>
      </c>
      <c r="AX510" s="11" t="s">
        <v>70</v>
      </c>
      <c r="AY510" s="236" t="s">
        <v>128</v>
      </c>
    </row>
    <row r="511" spans="2:65" s="1" customFormat="1" ht="16.5" customHeight="1">
      <c r="B511" s="43"/>
      <c r="C511" s="211" t="s">
        <v>797</v>
      </c>
      <c r="D511" s="211" t="s">
        <v>131</v>
      </c>
      <c r="E511" s="212" t="s">
        <v>798</v>
      </c>
      <c r="F511" s="213" t="s">
        <v>799</v>
      </c>
      <c r="G511" s="214" t="s">
        <v>154</v>
      </c>
      <c r="H511" s="215">
        <v>14</v>
      </c>
      <c r="I511" s="216"/>
      <c r="J511" s="217">
        <f>ROUND(I511*H511,2)</f>
        <v>0</v>
      </c>
      <c r="K511" s="213" t="s">
        <v>135</v>
      </c>
      <c r="L511" s="69"/>
      <c r="M511" s="218" t="s">
        <v>21</v>
      </c>
      <c r="N511" s="219" t="s">
        <v>41</v>
      </c>
      <c r="O511" s="44"/>
      <c r="P511" s="220">
        <f>O511*H511</f>
        <v>0</v>
      </c>
      <c r="Q511" s="220">
        <v>0.00033</v>
      </c>
      <c r="R511" s="220">
        <f>Q511*H511</f>
        <v>0.00462</v>
      </c>
      <c r="S511" s="220">
        <v>0</v>
      </c>
      <c r="T511" s="221">
        <f>S511*H511</f>
        <v>0</v>
      </c>
      <c r="AR511" s="21" t="s">
        <v>209</v>
      </c>
      <c r="AT511" s="21" t="s">
        <v>131</v>
      </c>
      <c r="AU511" s="21" t="s">
        <v>82</v>
      </c>
      <c r="AY511" s="21" t="s">
        <v>128</v>
      </c>
      <c r="BE511" s="222">
        <f>IF(N511="základní",J511,0)</f>
        <v>0</v>
      </c>
      <c r="BF511" s="222">
        <f>IF(N511="snížená",J511,0)</f>
        <v>0</v>
      </c>
      <c r="BG511" s="222">
        <f>IF(N511="zákl. přenesená",J511,0)</f>
        <v>0</v>
      </c>
      <c r="BH511" s="222">
        <f>IF(N511="sníž. přenesená",J511,0)</f>
        <v>0</v>
      </c>
      <c r="BI511" s="222">
        <f>IF(N511="nulová",J511,0)</f>
        <v>0</v>
      </c>
      <c r="BJ511" s="21" t="s">
        <v>75</v>
      </c>
      <c r="BK511" s="222">
        <f>ROUND(I511*H511,2)</f>
        <v>0</v>
      </c>
      <c r="BL511" s="21" t="s">
        <v>209</v>
      </c>
      <c r="BM511" s="21" t="s">
        <v>800</v>
      </c>
    </row>
    <row r="512" spans="2:47" s="1" customFormat="1" ht="13.5">
      <c r="B512" s="43"/>
      <c r="C512" s="71"/>
      <c r="D512" s="223" t="s">
        <v>138</v>
      </c>
      <c r="E512" s="71"/>
      <c r="F512" s="224" t="s">
        <v>801</v>
      </c>
      <c r="G512" s="71"/>
      <c r="H512" s="71"/>
      <c r="I512" s="182"/>
      <c r="J512" s="71"/>
      <c r="K512" s="71"/>
      <c r="L512" s="69"/>
      <c r="M512" s="225"/>
      <c r="N512" s="44"/>
      <c r="O512" s="44"/>
      <c r="P512" s="44"/>
      <c r="Q512" s="44"/>
      <c r="R512" s="44"/>
      <c r="S512" s="44"/>
      <c r="T512" s="92"/>
      <c r="AT512" s="21" t="s">
        <v>138</v>
      </c>
      <c r="AU512" s="21" t="s">
        <v>82</v>
      </c>
    </row>
    <row r="513" spans="2:65" s="1" customFormat="1" ht="16.5" customHeight="1">
      <c r="B513" s="43"/>
      <c r="C513" s="238" t="s">
        <v>802</v>
      </c>
      <c r="D513" s="238" t="s">
        <v>303</v>
      </c>
      <c r="E513" s="239" t="s">
        <v>803</v>
      </c>
      <c r="F513" s="240" t="s">
        <v>804</v>
      </c>
      <c r="G513" s="241" t="s">
        <v>333</v>
      </c>
      <c r="H513" s="242">
        <v>6</v>
      </c>
      <c r="I513" s="243"/>
      <c r="J513" s="244">
        <f>ROUND(I513*H513,2)</f>
        <v>0</v>
      </c>
      <c r="K513" s="240" t="s">
        <v>21</v>
      </c>
      <c r="L513" s="245"/>
      <c r="M513" s="246" t="s">
        <v>21</v>
      </c>
      <c r="N513" s="247" t="s">
        <v>41</v>
      </c>
      <c r="O513" s="44"/>
      <c r="P513" s="220">
        <f>O513*H513</f>
        <v>0</v>
      </c>
      <c r="Q513" s="220">
        <v>0.00117</v>
      </c>
      <c r="R513" s="220">
        <f>Q513*H513</f>
        <v>0.00702</v>
      </c>
      <c r="S513" s="220">
        <v>0</v>
      </c>
      <c r="T513" s="221">
        <f>S513*H513</f>
        <v>0</v>
      </c>
      <c r="AR513" s="21" t="s">
        <v>306</v>
      </c>
      <c r="AT513" s="21" t="s">
        <v>303</v>
      </c>
      <c r="AU513" s="21" t="s">
        <v>82</v>
      </c>
      <c r="AY513" s="21" t="s">
        <v>128</v>
      </c>
      <c r="BE513" s="222">
        <f>IF(N513="základní",J513,0)</f>
        <v>0</v>
      </c>
      <c r="BF513" s="222">
        <f>IF(N513="snížená",J513,0)</f>
        <v>0</v>
      </c>
      <c r="BG513" s="222">
        <f>IF(N513="zákl. přenesená",J513,0)</f>
        <v>0</v>
      </c>
      <c r="BH513" s="222">
        <f>IF(N513="sníž. přenesená",J513,0)</f>
        <v>0</v>
      </c>
      <c r="BI513" s="222">
        <f>IF(N513="nulová",J513,0)</f>
        <v>0</v>
      </c>
      <c r="BJ513" s="21" t="s">
        <v>75</v>
      </c>
      <c r="BK513" s="222">
        <f>ROUND(I513*H513,2)</f>
        <v>0</v>
      </c>
      <c r="BL513" s="21" t="s">
        <v>209</v>
      </c>
      <c r="BM513" s="21" t="s">
        <v>805</v>
      </c>
    </row>
    <row r="514" spans="2:47" s="1" customFormat="1" ht="13.5">
      <c r="B514" s="43"/>
      <c r="C514" s="71"/>
      <c r="D514" s="223" t="s">
        <v>138</v>
      </c>
      <c r="E514" s="71"/>
      <c r="F514" s="224" t="s">
        <v>804</v>
      </c>
      <c r="G514" s="71"/>
      <c r="H514" s="71"/>
      <c r="I514" s="182"/>
      <c r="J514" s="71"/>
      <c r="K514" s="71"/>
      <c r="L514" s="69"/>
      <c r="M514" s="225"/>
      <c r="N514" s="44"/>
      <c r="O514" s="44"/>
      <c r="P514" s="44"/>
      <c r="Q514" s="44"/>
      <c r="R514" s="44"/>
      <c r="S514" s="44"/>
      <c r="T514" s="92"/>
      <c r="AT514" s="21" t="s">
        <v>138</v>
      </c>
      <c r="AU514" s="21" t="s">
        <v>82</v>
      </c>
    </row>
    <row r="515" spans="2:51" s="11" customFormat="1" ht="13.5">
      <c r="B515" s="226"/>
      <c r="C515" s="227"/>
      <c r="D515" s="223" t="s">
        <v>140</v>
      </c>
      <c r="E515" s="228" t="s">
        <v>21</v>
      </c>
      <c r="F515" s="229" t="s">
        <v>495</v>
      </c>
      <c r="G515" s="227"/>
      <c r="H515" s="230">
        <v>6</v>
      </c>
      <c r="I515" s="231"/>
      <c r="J515" s="227"/>
      <c r="K515" s="227"/>
      <c r="L515" s="232"/>
      <c r="M515" s="233"/>
      <c r="N515" s="234"/>
      <c r="O515" s="234"/>
      <c r="P515" s="234"/>
      <c r="Q515" s="234"/>
      <c r="R515" s="234"/>
      <c r="S515" s="234"/>
      <c r="T515" s="235"/>
      <c r="AT515" s="236" t="s">
        <v>140</v>
      </c>
      <c r="AU515" s="236" t="s">
        <v>82</v>
      </c>
      <c r="AV515" s="11" t="s">
        <v>82</v>
      </c>
      <c r="AW515" s="11" t="s">
        <v>33</v>
      </c>
      <c r="AX515" s="11" t="s">
        <v>70</v>
      </c>
      <c r="AY515" s="236" t="s">
        <v>128</v>
      </c>
    </row>
    <row r="516" spans="2:65" s="1" customFormat="1" ht="16.5" customHeight="1">
      <c r="B516" s="43"/>
      <c r="C516" s="238" t="s">
        <v>806</v>
      </c>
      <c r="D516" s="238" t="s">
        <v>303</v>
      </c>
      <c r="E516" s="239" t="s">
        <v>807</v>
      </c>
      <c r="F516" s="240" t="s">
        <v>808</v>
      </c>
      <c r="G516" s="241" t="s">
        <v>333</v>
      </c>
      <c r="H516" s="242">
        <v>2</v>
      </c>
      <c r="I516" s="243"/>
      <c r="J516" s="244">
        <f>ROUND(I516*H516,2)</f>
        <v>0</v>
      </c>
      <c r="K516" s="240" t="s">
        <v>21</v>
      </c>
      <c r="L516" s="245"/>
      <c r="M516" s="246" t="s">
        <v>21</v>
      </c>
      <c r="N516" s="247" t="s">
        <v>41</v>
      </c>
      <c r="O516" s="44"/>
      <c r="P516" s="220">
        <f>O516*H516</f>
        <v>0</v>
      </c>
      <c r="Q516" s="220">
        <v>0.00125</v>
      </c>
      <c r="R516" s="220">
        <f>Q516*H516</f>
        <v>0.0025</v>
      </c>
      <c r="S516" s="220">
        <v>0</v>
      </c>
      <c r="T516" s="221">
        <f>S516*H516</f>
        <v>0</v>
      </c>
      <c r="AR516" s="21" t="s">
        <v>306</v>
      </c>
      <c r="AT516" s="21" t="s">
        <v>303</v>
      </c>
      <c r="AU516" s="21" t="s">
        <v>82</v>
      </c>
      <c r="AY516" s="21" t="s">
        <v>128</v>
      </c>
      <c r="BE516" s="222">
        <f>IF(N516="základní",J516,0)</f>
        <v>0</v>
      </c>
      <c r="BF516" s="222">
        <f>IF(N516="snížená",J516,0)</f>
        <v>0</v>
      </c>
      <c r="BG516" s="222">
        <f>IF(N516="zákl. přenesená",J516,0)</f>
        <v>0</v>
      </c>
      <c r="BH516" s="222">
        <f>IF(N516="sníž. přenesená",J516,0)</f>
        <v>0</v>
      </c>
      <c r="BI516" s="222">
        <f>IF(N516="nulová",J516,0)</f>
        <v>0</v>
      </c>
      <c r="BJ516" s="21" t="s">
        <v>75</v>
      </c>
      <c r="BK516" s="222">
        <f>ROUND(I516*H516,2)</f>
        <v>0</v>
      </c>
      <c r="BL516" s="21" t="s">
        <v>209</v>
      </c>
      <c r="BM516" s="21" t="s">
        <v>809</v>
      </c>
    </row>
    <row r="517" spans="2:47" s="1" customFormat="1" ht="13.5">
      <c r="B517" s="43"/>
      <c r="C517" s="71"/>
      <c r="D517" s="223" t="s">
        <v>138</v>
      </c>
      <c r="E517" s="71"/>
      <c r="F517" s="224" t="s">
        <v>808</v>
      </c>
      <c r="G517" s="71"/>
      <c r="H517" s="71"/>
      <c r="I517" s="182"/>
      <c r="J517" s="71"/>
      <c r="K517" s="71"/>
      <c r="L517" s="69"/>
      <c r="M517" s="225"/>
      <c r="N517" s="44"/>
      <c r="O517" s="44"/>
      <c r="P517" s="44"/>
      <c r="Q517" s="44"/>
      <c r="R517" s="44"/>
      <c r="S517" s="44"/>
      <c r="T517" s="92"/>
      <c r="AT517" s="21" t="s">
        <v>138</v>
      </c>
      <c r="AU517" s="21" t="s">
        <v>82</v>
      </c>
    </row>
    <row r="518" spans="2:51" s="11" customFormat="1" ht="13.5">
      <c r="B518" s="226"/>
      <c r="C518" s="227"/>
      <c r="D518" s="223" t="s">
        <v>140</v>
      </c>
      <c r="E518" s="228" t="s">
        <v>21</v>
      </c>
      <c r="F518" s="229" t="s">
        <v>514</v>
      </c>
      <c r="G518" s="227"/>
      <c r="H518" s="230">
        <v>2</v>
      </c>
      <c r="I518" s="231"/>
      <c r="J518" s="227"/>
      <c r="K518" s="227"/>
      <c r="L518" s="232"/>
      <c r="M518" s="233"/>
      <c r="N518" s="234"/>
      <c r="O518" s="234"/>
      <c r="P518" s="234"/>
      <c r="Q518" s="234"/>
      <c r="R518" s="234"/>
      <c r="S518" s="234"/>
      <c r="T518" s="235"/>
      <c r="AT518" s="236" t="s">
        <v>140</v>
      </c>
      <c r="AU518" s="236" t="s">
        <v>82</v>
      </c>
      <c r="AV518" s="11" t="s">
        <v>82</v>
      </c>
      <c r="AW518" s="11" t="s">
        <v>33</v>
      </c>
      <c r="AX518" s="11" t="s">
        <v>70</v>
      </c>
      <c r="AY518" s="236" t="s">
        <v>128</v>
      </c>
    </row>
    <row r="519" spans="2:65" s="1" customFormat="1" ht="16.5" customHeight="1">
      <c r="B519" s="43"/>
      <c r="C519" s="238" t="s">
        <v>810</v>
      </c>
      <c r="D519" s="238" t="s">
        <v>303</v>
      </c>
      <c r="E519" s="239" t="s">
        <v>811</v>
      </c>
      <c r="F519" s="240" t="s">
        <v>812</v>
      </c>
      <c r="G519" s="241" t="s">
        <v>333</v>
      </c>
      <c r="H519" s="242">
        <v>2</v>
      </c>
      <c r="I519" s="243"/>
      <c r="J519" s="244">
        <f>ROUND(I519*H519,2)</f>
        <v>0</v>
      </c>
      <c r="K519" s="240" t="s">
        <v>21</v>
      </c>
      <c r="L519" s="245"/>
      <c r="M519" s="246" t="s">
        <v>21</v>
      </c>
      <c r="N519" s="247" t="s">
        <v>41</v>
      </c>
      <c r="O519" s="44"/>
      <c r="P519" s="220">
        <f>O519*H519</f>
        <v>0</v>
      </c>
      <c r="Q519" s="220">
        <v>0.00083</v>
      </c>
      <c r="R519" s="220">
        <f>Q519*H519</f>
        <v>0.00166</v>
      </c>
      <c r="S519" s="220">
        <v>0</v>
      </c>
      <c r="T519" s="221">
        <f>S519*H519</f>
        <v>0</v>
      </c>
      <c r="AR519" s="21" t="s">
        <v>306</v>
      </c>
      <c r="AT519" s="21" t="s">
        <v>303</v>
      </c>
      <c r="AU519" s="21" t="s">
        <v>82</v>
      </c>
      <c r="AY519" s="21" t="s">
        <v>128</v>
      </c>
      <c r="BE519" s="222">
        <f>IF(N519="základní",J519,0)</f>
        <v>0</v>
      </c>
      <c r="BF519" s="222">
        <f>IF(N519="snížená",J519,0)</f>
        <v>0</v>
      </c>
      <c r="BG519" s="222">
        <f>IF(N519="zákl. přenesená",J519,0)</f>
        <v>0</v>
      </c>
      <c r="BH519" s="222">
        <f>IF(N519="sníž. přenesená",J519,0)</f>
        <v>0</v>
      </c>
      <c r="BI519" s="222">
        <f>IF(N519="nulová",J519,0)</f>
        <v>0</v>
      </c>
      <c r="BJ519" s="21" t="s">
        <v>75</v>
      </c>
      <c r="BK519" s="222">
        <f>ROUND(I519*H519,2)</f>
        <v>0</v>
      </c>
      <c r="BL519" s="21" t="s">
        <v>209</v>
      </c>
      <c r="BM519" s="21" t="s">
        <v>813</v>
      </c>
    </row>
    <row r="520" spans="2:47" s="1" customFormat="1" ht="13.5">
      <c r="B520" s="43"/>
      <c r="C520" s="71"/>
      <c r="D520" s="223" t="s">
        <v>138</v>
      </c>
      <c r="E520" s="71"/>
      <c r="F520" s="224" t="s">
        <v>812</v>
      </c>
      <c r="G520" s="71"/>
      <c r="H520" s="71"/>
      <c r="I520" s="182"/>
      <c r="J520" s="71"/>
      <c r="K520" s="71"/>
      <c r="L520" s="69"/>
      <c r="M520" s="225"/>
      <c r="N520" s="44"/>
      <c r="O520" s="44"/>
      <c r="P520" s="44"/>
      <c r="Q520" s="44"/>
      <c r="R520" s="44"/>
      <c r="S520" s="44"/>
      <c r="T520" s="92"/>
      <c r="AT520" s="21" t="s">
        <v>138</v>
      </c>
      <c r="AU520" s="21" t="s">
        <v>82</v>
      </c>
    </row>
    <row r="521" spans="2:51" s="11" customFormat="1" ht="13.5">
      <c r="B521" s="226"/>
      <c r="C521" s="227"/>
      <c r="D521" s="223" t="s">
        <v>140</v>
      </c>
      <c r="E521" s="228" t="s">
        <v>21</v>
      </c>
      <c r="F521" s="229" t="s">
        <v>514</v>
      </c>
      <c r="G521" s="227"/>
      <c r="H521" s="230">
        <v>2</v>
      </c>
      <c r="I521" s="231"/>
      <c r="J521" s="227"/>
      <c r="K521" s="227"/>
      <c r="L521" s="232"/>
      <c r="M521" s="233"/>
      <c r="N521" s="234"/>
      <c r="O521" s="234"/>
      <c r="P521" s="234"/>
      <c r="Q521" s="234"/>
      <c r="R521" s="234"/>
      <c r="S521" s="234"/>
      <c r="T521" s="235"/>
      <c r="AT521" s="236" t="s">
        <v>140</v>
      </c>
      <c r="AU521" s="236" t="s">
        <v>82</v>
      </c>
      <c r="AV521" s="11" t="s">
        <v>82</v>
      </c>
      <c r="AW521" s="11" t="s">
        <v>33</v>
      </c>
      <c r="AX521" s="11" t="s">
        <v>70</v>
      </c>
      <c r="AY521" s="236" t="s">
        <v>128</v>
      </c>
    </row>
    <row r="522" spans="2:65" s="1" customFormat="1" ht="16.5" customHeight="1">
      <c r="B522" s="43"/>
      <c r="C522" s="238" t="s">
        <v>814</v>
      </c>
      <c r="D522" s="238" t="s">
        <v>303</v>
      </c>
      <c r="E522" s="239" t="s">
        <v>815</v>
      </c>
      <c r="F522" s="240" t="s">
        <v>816</v>
      </c>
      <c r="G522" s="241" t="s">
        <v>333</v>
      </c>
      <c r="H522" s="242">
        <v>2</v>
      </c>
      <c r="I522" s="243"/>
      <c r="J522" s="244">
        <f>ROUND(I522*H522,2)</f>
        <v>0</v>
      </c>
      <c r="K522" s="240" t="s">
        <v>21</v>
      </c>
      <c r="L522" s="245"/>
      <c r="M522" s="246" t="s">
        <v>21</v>
      </c>
      <c r="N522" s="247" t="s">
        <v>41</v>
      </c>
      <c r="O522" s="44"/>
      <c r="P522" s="220">
        <f>O522*H522</f>
        <v>0</v>
      </c>
      <c r="Q522" s="220">
        <v>0.00128</v>
      </c>
      <c r="R522" s="220">
        <f>Q522*H522</f>
        <v>0.00256</v>
      </c>
      <c r="S522" s="220">
        <v>0</v>
      </c>
      <c r="T522" s="221">
        <f>S522*H522</f>
        <v>0</v>
      </c>
      <c r="AR522" s="21" t="s">
        <v>306</v>
      </c>
      <c r="AT522" s="21" t="s">
        <v>303</v>
      </c>
      <c r="AU522" s="21" t="s">
        <v>82</v>
      </c>
      <c r="AY522" s="21" t="s">
        <v>128</v>
      </c>
      <c r="BE522" s="222">
        <f>IF(N522="základní",J522,0)</f>
        <v>0</v>
      </c>
      <c r="BF522" s="222">
        <f>IF(N522="snížená",J522,0)</f>
        <v>0</v>
      </c>
      <c r="BG522" s="222">
        <f>IF(N522="zákl. přenesená",J522,0)</f>
        <v>0</v>
      </c>
      <c r="BH522" s="222">
        <f>IF(N522="sníž. přenesená",J522,0)</f>
        <v>0</v>
      </c>
      <c r="BI522" s="222">
        <f>IF(N522="nulová",J522,0)</f>
        <v>0</v>
      </c>
      <c r="BJ522" s="21" t="s">
        <v>75</v>
      </c>
      <c r="BK522" s="222">
        <f>ROUND(I522*H522,2)</f>
        <v>0</v>
      </c>
      <c r="BL522" s="21" t="s">
        <v>209</v>
      </c>
      <c r="BM522" s="21" t="s">
        <v>817</v>
      </c>
    </row>
    <row r="523" spans="2:47" s="1" customFormat="1" ht="13.5">
      <c r="B523" s="43"/>
      <c r="C523" s="71"/>
      <c r="D523" s="223" t="s">
        <v>138</v>
      </c>
      <c r="E523" s="71"/>
      <c r="F523" s="224" t="s">
        <v>816</v>
      </c>
      <c r="G523" s="71"/>
      <c r="H523" s="71"/>
      <c r="I523" s="182"/>
      <c r="J523" s="71"/>
      <c r="K523" s="71"/>
      <c r="L523" s="69"/>
      <c r="M523" s="225"/>
      <c r="N523" s="44"/>
      <c r="O523" s="44"/>
      <c r="P523" s="44"/>
      <c r="Q523" s="44"/>
      <c r="R523" s="44"/>
      <c r="S523" s="44"/>
      <c r="T523" s="92"/>
      <c r="AT523" s="21" t="s">
        <v>138</v>
      </c>
      <c r="AU523" s="21" t="s">
        <v>82</v>
      </c>
    </row>
    <row r="524" spans="2:51" s="11" customFormat="1" ht="13.5">
      <c r="B524" s="226"/>
      <c r="C524" s="227"/>
      <c r="D524" s="223" t="s">
        <v>140</v>
      </c>
      <c r="E524" s="228" t="s">
        <v>21</v>
      </c>
      <c r="F524" s="229" t="s">
        <v>514</v>
      </c>
      <c r="G524" s="227"/>
      <c r="H524" s="230">
        <v>2</v>
      </c>
      <c r="I524" s="231"/>
      <c r="J524" s="227"/>
      <c r="K524" s="227"/>
      <c r="L524" s="232"/>
      <c r="M524" s="233"/>
      <c r="N524" s="234"/>
      <c r="O524" s="234"/>
      <c r="P524" s="234"/>
      <c r="Q524" s="234"/>
      <c r="R524" s="234"/>
      <c r="S524" s="234"/>
      <c r="T524" s="235"/>
      <c r="AT524" s="236" t="s">
        <v>140</v>
      </c>
      <c r="AU524" s="236" t="s">
        <v>82</v>
      </c>
      <c r="AV524" s="11" t="s">
        <v>82</v>
      </c>
      <c r="AW524" s="11" t="s">
        <v>33</v>
      </c>
      <c r="AX524" s="11" t="s">
        <v>70</v>
      </c>
      <c r="AY524" s="236" t="s">
        <v>128</v>
      </c>
    </row>
    <row r="525" spans="2:65" s="1" customFormat="1" ht="16.5" customHeight="1">
      <c r="B525" s="43"/>
      <c r="C525" s="238" t="s">
        <v>818</v>
      </c>
      <c r="D525" s="238" t="s">
        <v>303</v>
      </c>
      <c r="E525" s="239" t="s">
        <v>819</v>
      </c>
      <c r="F525" s="240" t="s">
        <v>820</v>
      </c>
      <c r="G525" s="241" t="s">
        <v>333</v>
      </c>
      <c r="H525" s="242">
        <v>2</v>
      </c>
      <c r="I525" s="243"/>
      <c r="J525" s="244">
        <f>ROUND(I525*H525,2)</f>
        <v>0</v>
      </c>
      <c r="K525" s="240" t="s">
        <v>21</v>
      </c>
      <c r="L525" s="245"/>
      <c r="M525" s="246" t="s">
        <v>21</v>
      </c>
      <c r="N525" s="247" t="s">
        <v>41</v>
      </c>
      <c r="O525" s="44"/>
      <c r="P525" s="220">
        <f>O525*H525</f>
        <v>0</v>
      </c>
      <c r="Q525" s="220">
        <v>0</v>
      </c>
      <c r="R525" s="220">
        <f>Q525*H525</f>
        <v>0</v>
      </c>
      <c r="S525" s="220">
        <v>0</v>
      </c>
      <c r="T525" s="221">
        <f>S525*H525</f>
        <v>0</v>
      </c>
      <c r="AR525" s="21" t="s">
        <v>306</v>
      </c>
      <c r="AT525" s="21" t="s">
        <v>303</v>
      </c>
      <c r="AU525" s="21" t="s">
        <v>82</v>
      </c>
      <c r="AY525" s="21" t="s">
        <v>128</v>
      </c>
      <c r="BE525" s="222">
        <f>IF(N525="základní",J525,0)</f>
        <v>0</v>
      </c>
      <c r="BF525" s="222">
        <f>IF(N525="snížená",J525,0)</f>
        <v>0</v>
      </c>
      <c r="BG525" s="222">
        <f>IF(N525="zákl. přenesená",J525,0)</f>
        <v>0</v>
      </c>
      <c r="BH525" s="222">
        <f>IF(N525="sníž. přenesená",J525,0)</f>
        <v>0</v>
      </c>
      <c r="BI525" s="222">
        <f>IF(N525="nulová",J525,0)</f>
        <v>0</v>
      </c>
      <c r="BJ525" s="21" t="s">
        <v>75</v>
      </c>
      <c r="BK525" s="222">
        <f>ROUND(I525*H525,2)</f>
        <v>0</v>
      </c>
      <c r="BL525" s="21" t="s">
        <v>209</v>
      </c>
      <c r="BM525" s="21" t="s">
        <v>821</v>
      </c>
    </row>
    <row r="526" spans="2:47" s="1" customFormat="1" ht="13.5">
      <c r="B526" s="43"/>
      <c r="C526" s="71"/>
      <c r="D526" s="223" t="s">
        <v>138</v>
      </c>
      <c r="E526" s="71"/>
      <c r="F526" s="224" t="s">
        <v>820</v>
      </c>
      <c r="G526" s="71"/>
      <c r="H526" s="71"/>
      <c r="I526" s="182"/>
      <c r="J526" s="71"/>
      <c r="K526" s="71"/>
      <c r="L526" s="69"/>
      <c r="M526" s="225"/>
      <c r="N526" s="44"/>
      <c r="O526" s="44"/>
      <c r="P526" s="44"/>
      <c r="Q526" s="44"/>
      <c r="R526" s="44"/>
      <c r="S526" s="44"/>
      <c r="T526" s="92"/>
      <c r="AT526" s="21" t="s">
        <v>138</v>
      </c>
      <c r="AU526" s="21" t="s">
        <v>82</v>
      </c>
    </row>
    <row r="527" spans="2:51" s="11" customFormat="1" ht="13.5">
      <c r="B527" s="226"/>
      <c r="C527" s="227"/>
      <c r="D527" s="223" t="s">
        <v>140</v>
      </c>
      <c r="E527" s="228" t="s">
        <v>21</v>
      </c>
      <c r="F527" s="229" t="s">
        <v>514</v>
      </c>
      <c r="G527" s="227"/>
      <c r="H527" s="230">
        <v>2</v>
      </c>
      <c r="I527" s="231"/>
      <c r="J527" s="227"/>
      <c r="K527" s="227"/>
      <c r="L527" s="232"/>
      <c r="M527" s="233"/>
      <c r="N527" s="234"/>
      <c r="O527" s="234"/>
      <c r="P527" s="234"/>
      <c r="Q527" s="234"/>
      <c r="R527" s="234"/>
      <c r="S527" s="234"/>
      <c r="T527" s="235"/>
      <c r="AT527" s="236" t="s">
        <v>140</v>
      </c>
      <c r="AU527" s="236" t="s">
        <v>82</v>
      </c>
      <c r="AV527" s="11" t="s">
        <v>82</v>
      </c>
      <c r="AW527" s="11" t="s">
        <v>33</v>
      </c>
      <c r="AX527" s="11" t="s">
        <v>70</v>
      </c>
      <c r="AY527" s="236" t="s">
        <v>128</v>
      </c>
    </row>
    <row r="528" spans="2:65" s="1" customFormat="1" ht="16.5" customHeight="1">
      <c r="B528" s="43"/>
      <c r="C528" s="211" t="s">
        <v>822</v>
      </c>
      <c r="D528" s="211" t="s">
        <v>131</v>
      </c>
      <c r="E528" s="212" t="s">
        <v>823</v>
      </c>
      <c r="F528" s="213" t="s">
        <v>824</v>
      </c>
      <c r="G528" s="214" t="s">
        <v>154</v>
      </c>
      <c r="H528" s="215">
        <v>2</v>
      </c>
      <c r="I528" s="216"/>
      <c r="J528" s="217">
        <f>ROUND(I528*H528,2)</f>
        <v>0</v>
      </c>
      <c r="K528" s="213" t="s">
        <v>135</v>
      </c>
      <c r="L528" s="69"/>
      <c r="M528" s="218" t="s">
        <v>21</v>
      </c>
      <c r="N528" s="219" t="s">
        <v>41</v>
      </c>
      <c r="O528" s="44"/>
      <c r="P528" s="220">
        <f>O528*H528</f>
        <v>0</v>
      </c>
      <c r="Q528" s="220">
        <v>0.00035</v>
      </c>
      <c r="R528" s="220">
        <f>Q528*H528</f>
        <v>0.0007</v>
      </c>
      <c r="S528" s="220">
        <v>0</v>
      </c>
      <c r="T528" s="221">
        <f>S528*H528</f>
        <v>0</v>
      </c>
      <c r="AR528" s="21" t="s">
        <v>209</v>
      </c>
      <c r="AT528" s="21" t="s">
        <v>131</v>
      </c>
      <c r="AU528" s="21" t="s">
        <v>82</v>
      </c>
      <c r="AY528" s="21" t="s">
        <v>128</v>
      </c>
      <c r="BE528" s="222">
        <f>IF(N528="základní",J528,0)</f>
        <v>0</v>
      </c>
      <c r="BF528" s="222">
        <f>IF(N528="snížená",J528,0)</f>
        <v>0</v>
      </c>
      <c r="BG528" s="222">
        <f>IF(N528="zákl. přenesená",J528,0)</f>
        <v>0</v>
      </c>
      <c r="BH528" s="222">
        <f>IF(N528="sníž. přenesená",J528,0)</f>
        <v>0</v>
      </c>
      <c r="BI528" s="222">
        <f>IF(N528="nulová",J528,0)</f>
        <v>0</v>
      </c>
      <c r="BJ528" s="21" t="s">
        <v>75</v>
      </c>
      <c r="BK528" s="222">
        <f>ROUND(I528*H528,2)</f>
        <v>0</v>
      </c>
      <c r="BL528" s="21" t="s">
        <v>209</v>
      </c>
      <c r="BM528" s="21" t="s">
        <v>825</v>
      </c>
    </row>
    <row r="529" spans="2:47" s="1" customFormat="1" ht="13.5">
      <c r="B529" s="43"/>
      <c r="C529" s="71"/>
      <c r="D529" s="223" t="s">
        <v>138</v>
      </c>
      <c r="E529" s="71"/>
      <c r="F529" s="224" t="s">
        <v>826</v>
      </c>
      <c r="G529" s="71"/>
      <c r="H529" s="71"/>
      <c r="I529" s="182"/>
      <c r="J529" s="71"/>
      <c r="K529" s="71"/>
      <c r="L529" s="69"/>
      <c r="M529" s="225"/>
      <c r="N529" s="44"/>
      <c r="O529" s="44"/>
      <c r="P529" s="44"/>
      <c r="Q529" s="44"/>
      <c r="R529" s="44"/>
      <c r="S529" s="44"/>
      <c r="T529" s="92"/>
      <c r="AT529" s="21" t="s">
        <v>138</v>
      </c>
      <c r="AU529" s="21" t="s">
        <v>82</v>
      </c>
    </row>
    <row r="530" spans="2:65" s="1" customFormat="1" ht="25.5" customHeight="1">
      <c r="B530" s="43"/>
      <c r="C530" s="238" t="s">
        <v>827</v>
      </c>
      <c r="D530" s="238" t="s">
        <v>303</v>
      </c>
      <c r="E530" s="239" t="s">
        <v>828</v>
      </c>
      <c r="F530" s="240" t="s">
        <v>829</v>
      </c>
      <c r="G530" s="241" t="s">
        <v>154</v>
      </c>
      <c r="H530" s="242">
        <v>2</v>
      </c>
      <c r="I530" s="243"/>
      <c r="J530" s="244">
        <f>ROUND(I530*H530,2)</f>
        <v>0</v>
      </c>
      <c r="K530" s="240" t="s">
        <v>21</v>
      </c>
      <c r="L530" s="245"/>
      <c r="M530" s="246" t="s">
        <v>21</v>
      </c>
      <c r="N530" s="247" t="s">
        <v>41</v>
      </c>
      <c r="O530" s="44"/>
      <c r="P530" s="220">
        <f>O530*H530</f>
        <v>0</v>
      </c>
      <c r="Q530" s="220">
        <v>0</v>
      </c>
      <c r="R530" s="220">
        <f>Q530*H530</f>
        <v>0</v>
      </c>
      <c r="S530" s="220">
        <v>0</v>
      </c>
      <c r="T530" s="221">
        <f>S530*H530</f>
        <v>0</v>
      </c>
      <c r="AR530" s="21" t="s">
        <v>306</v>
      </c>
      <c r="AT530" s="21" t="s">
        <v>303</v>
      </c>
      <c r="AU530" s="21" t="s">
        <v>82</v>
      </c>
      <c r="AY530" s="21" t="s">
        <v>128</v>
      </c>
      <c r="BE530" s="222">
        <f>IF(N530="základní",J530,0)</f>
        <v>0</v>
      </c>
      <c r="BF530" s="222">
        <f>IF(N530="snížená",J530,0)</f>
        <v>0</v>
      </c>
      <c r="BG530" s="222">
        <f>IF(N530="zákl. přenesená",J530,0)</f>
        <v>0</v>
      </c>
      <c r="BH530" s="222">
        <f>IF(N530="sníž. přenesená",J530,0)</f>
        <v>0</v>
      </c>
      <c r="BI530" s="222">
        <f>IF(N530="nulová",J530,0)</f>
        <v>0</v>
      </c>
      <c r="BJ530" s="21" t="s">
        <v>75</v>
      </c>
      <c r="BK530" s="222">
        <f>ROUND(I530*H530,2)</f>
        <v>0</v>
      </c>
      <c r="BL530" s="21" t="s">
        <v>209</v>
      </c>
      <c r="BM530" s="21" t="s">
        <v>830</v>
      </c>
    </row>
    <row r="531" spans="2:47" s="1" customFormat="1" ht="13.5">
      <c r="B531" s="43"/>
      <c r="C531" s="71"/>
      <c r="D531" s="223" t="s">
        <v>138</v>
      </c>
      <c r="E531" s="71"/>
      <c r="F531" s="224" t="s">
        <v>829</v>
      </c>
      <c r="G531" s="71"/>
      <c r="H531" s="71"/>
      <c r="I531" s="182"/>
      <c r="J531" s="71"/>
      <c r="K531" s="71"/>
      <c r="L531" s="69"/>
      <c r="M531" s="225"/>
      <c r="N531" s="44"/>
      <c r="O531" s="44"/>
      <c r="P531" s="44"/>
      <c r="Q531" s="44"/>
      <c r="R531" s="44"/>
      <c r="S531" s="44"/>
      <c r="T531" s="92"/>
      <c r="AT531" s="21" t="s">
        <v>138</v>
      </c>
      <c r="AU531" s="21" t="s">
        <v>82</v>
      </c>
    </row>
    <row r="532" spans="2:51" s="11" customFormat="1" ht="13.5">
      <c r="B532" s="226"/>
      <c r="C532" s="227"/>
      <c r="D532" s="223" t="s">
        <v>140</v>
      </c>
      <c r="E532" s="228" t="s">
        <v>21</v>
      </c>
      <c r="F532" s="229" t="s">
        <v>514</v>
      </c>
      <c r="G532" s="227"/>
      <c r="H532" s="230">
        <v>2</v>
      </c>
      <c r="I532" s="231"/>
      <c r="J532" s="227"/>
      <c r="K532" s="227"/>
      <c r="L532" s="232"/>
      <c r="M532" s="233"/>
      <c r="N532" s="234"/>
      <c r="O532" s="234"/>
      <c r="P532" s="234"/>
      <c r="Q532" s="234"/>
      <c r="R532" s="234"/>
      <c r="S532" s="234"/>
      <c r="T532" s="235"/>
      <c r="AT532" s="236" t="s">
        <v>140</v>
      </c>
      <c r="AU532" s="236" t="s">
        <v>82</v>
      </c>
      <c r="AV532" s="11" t="s">
        <v>82</v>
      </c>
      <c r="AW532" s="11" t="s">
        <v>33</v>
      </c>
      <c r="AX532" s="11" t="s">
        <v>70</v>
      </c>
      <c r="AY532" s="236" t="s">
        <v>128</v>
      </c>
    </row>
    <row r="533" spans="2:65" s="1" customFormat="1" ht="16.5" customHeight="1">
      <c r="B533" s="43"/>
      <c r="C533" s="238" t="s">
        <v>831</v>
      </c>
      <c r="D533" s="238" t="s">
        <v>303</v>
      </c>
      <c r="E533" s="239" t="s">
        <v>832</v>
      </c>
      <c r="F533" s="240" t="s">
        <v>833</v>
      </c>
      <c r="G533" s="241" t="s">
        <v>154</v>
      </c>
      <c r="H533" s="242">
        <v>6</v>
      </c>
      <c r="I533" s="243"/>
      <c r="J533" s="244">
        <f>ROUND(I533*H533,2)</f>
        <v>0</v>
      </c>
      <c r="K533" s="240" t="s">
        <v>21</v>
      </c>
      <c r="L533" s="245"/>
      <c r="M533" s="246" t="s">
        <v>21</v>
      </c>
      <c r="N533" s="247" t="s">
        <v>41</v>
      </c>
      <c r="O533" s="44"/>
      <c r="P533" s="220">
        <f>O533*H533</f>
        <v>0</v>
      </c>
      <c r="Q533" s="220">
        <v>0</v>
      </c>
      <c r="R533" s="220">
        <f>Q533*H533</f>
        <v>0</v>
      </c>
      <c r="S533" s="220">
        <v>0</v>
      </c>
      <c r="T533" s="221">
        <f>S533*H533</f>
        <v>0</v>
      </c>
      <c r="AR533" s="21" t="s">
        <v>306</v>
      </c>
      <c r="AT533" s="21" t="s">
        <v>303</v>
      </c>
      <c r="AU533" s="21" t="s">
        <v>82</v>
      </c>
      <c r="AY533" s="21" t="s">
        <v>128</v>
      </c>
      <c r="BE533" s="222">
        <f>IF(N533="základní",J533,0)</f>
        <v>0</v>
      </c>
      <c r="BF533" s="222">
        <f>IF(N533="snížená",J533,0)</f>
        <v>0</v>
      </c>
      <c r="BG533" s="222">
        <f>IF(N533="zákl. přenesená",J533,0)</f>
        <v>0</v>
      </c>
      <c r="BH533" s="222">
        <f>IF(N533="sníž. přenesená",J533,0)</f>
        <v>0</v>
      </c>
      <c r="BI533" s="222">
        <f>IF(N533="nulová",J533,0)</f>
        <v>0</v>
      </c>
      <c r="BJ533" s="21" t="s">
        <v>75</v>
      </c>
      <c r="BK533" s="222">
        <f>ROUND(I533*H533,2)</f>
        <v>0</v>
      </c>
      <c r="BL533" s="21" t="s">
        <v>209</v>
      </c>
      <c r="BM533" s="21" t="s">
        <v>834</v>
      </c>
    </row>
    <row r="534" spans="2:47" s="1" customFormat="1" ht="13.5">
      <c r="B534" s="43"/>
      <c r="C534" s="71"/>
      <c r="D534" s="223" t="s">
        <v>138</v>
      </c>
      <c r="E534" s="71"/>
      <c r="F534" s="224" t="s">
        <v>833</v>
      </c>
      <c r="G534" s="71"/>
      <c r="H534" s="71"/>
      <c r="I534" s="182"/>
      <c r="J534" s="71"/>
      <c r="K534" s="71"/>
      <c r="L534" s="69"/>
      <c r="M534" s="225"/>
      <c r="N534" s="44"/>
      <c r="O534" s="44"/>
      <c r="P534" s="44"/>
      <c r="Q534" s="44"/>
      <c r="R534" s="44"/>
      <c r="S534" s="44"/>
      <c r="T534" s="92"/>
      <c r="AT534" s="21" t="s">
        <v>138</v>
      </c>
      <c r="AU534" s="21" t="s">
        <v>82</v>
      </c>
    </row>
    <row r="535" spans="2:51" s="11" customFormat="1" ht="13.5">
      <c r="B535" s="226"/>
      <c r="C535" s="227"/>
      <c r="D535" s="223" t="s">
        <v>140</v>
      </c>
      <c r="E535" s="228" t="s">
        <v>21</v>
      </c>
      <c r="F535" s="229" t="s">
        <v>495</v>
      </c>
      <c r="G535" s="227"/>
      <c r="H535" s="230">
        <v>6</v>
      </c>
      <c r="I535" s="231"/>
      <c r="J535" s="227"/>
      <c r="K535" s="227"/>
      <c r="L535" s="232"/>
      <c r="M535" s="233"/>
      <c r="N535" s="234"/>
      <c r="O535" s="234"/>
      <c r="P535" s="234"/>
      <c r="Q535" s="234"/>
      <c r="R535" s="234"/>
      <c r="S535" s="234"/>
      <c r="T535" s="235"/>
      <c r="AT535" s="236" t="s">
        <v>140</v>
      </c>
      <c r="AU535" s="236" t="s">
        <v>82</v>
      </c>
      <c r="AV535" s="11" t="s">
        <v>82</v>
      </c>
      <c r="AW535" s="11" t="s">
        <v>33</v>
      </c>
      <c r="AX535" s="11" t="s">
        <v>70</v>
      </c>
      <c r="AY535" s="236" t="s">
        <v>128</v>
      </c>
    </row>
    <row r="536" spans="2:65" s="1" customFormat="1" ht="25.5" customHeight="1">
      <c r="B536" s="43"/>
      <c r="C536" s="238" t="s">
        <v>835</v>
      </c>
      <c r="D536" s="238" t="s">
        <v>303</v>
      </c>
      <c r="E536" s="239" t="s">
        <v>836</v>
      </c>
      <c r="F536" s="240" t="s">
        <v>837</v>
      </c>
      <c r="G536" s="241" t="s">
        <v>154</v>
      </c>
      <c r="H536" s="242">
        <v>2</v>
      </c>
      <c r="I536" s="243"/>
      <c r="J536" s="244">
        <f>ROUND(I536*H536,2)</f>
        <v>0</v>
      </c>
      <c r="K536" s="240" t="s">
        <v>21</v>
      </c>
      <c r="L536" s="245"/>
      <c r="M536" s="246" t="s">
        <v>21</v>
      </c>
      <c r="N536" s="247" t="s">
        <v>41</v>
      </c>
      <c r="O536" s="44"/>
      <c r="P536" s="220">
        <f>O536*H536</f>
        <v>0</v>
      </c>
      <c r="Q536" s="220">
        <v>0</v>
      </c>
      <c r="R536" s="220">
        <f>Q536*H536</f>
        <v>0</v>
      </c>
      <c r="S536" s="220">
        <v>0</v>
      </c>
      <c r="T536" s="221">
        <f>S536*H536</f>
        <v>0</v>
      </c>
      <c r="AR536" s="21" t="s">
        <v>306</v>
      </c>
      <c r="AT536" s="21" t="s">
        <v>303</v>
      </c>
      <c r="AU536" s="21" t="s">
        <v>82</v>
      </c>
      <c r="AY536" s="21" t="s">
        <v>128</v>
      </c>
      <c r="BE536" s="222">
        <f>IF(N536="základní",J536,0)</f>
        <v>0</v>
      </c>
      <c r="BF536" s="222">
        <f>IF(N536="snížená",J536,0)</f>
        <v>0</v>
      </c>
      <c r="BG536" s="222">
        <f>IF(N536="zákl. přenesená",J536,0)</f>
        <v>0</v>
      </c>
      <c r="BH536" s="222">
        <f>IF(N536="sníž. přenesená",J536,0)</f>
        <v>0</v>
      </c>
      <c r="BI536" s="222">
        <f>IF(N536="nulová",J536,0)</f>
        <v>0</v>
      </c>
      <c r="BJ536" s="21" t="s">
        <v>75</v>
      </c>
      <c r="BK536" s="222">
        <f>ROUND(I536*H536,2)</f>
        <v>0</v>
      </c>
      <c r="BL536" s="21" t="s">
        <v>209</v>
      </c>
      <c r="BM536" s="21" t="s">
        <v>838</v>
      </c>
    </row>
    <row r="537" spans="2:47" s="1" customFormat="1" ht="13.5">
      <c r="B537" s="43"/>
      <c r="C537" s="71"/>
      <c r="D537" s="223" t="s">
        <v>138</v>
      </c>
      <c r="E537" s="71"/>
      <c r="F537" s="224" t="s">
        <v>837</v>
      </c>
      <c r="G537" s="71"/>
      <c r="H537" s="71"/>
      <c r="I537" s="182"/>
      <c r="J537" s="71"/>
      <c r="K537" s="71"/>
      <c r="L537" s="69"/>
      <c r="M537" s="225"/>
      <c r="N537" s="44"/>
      <c r="O537" s="44"/>
      <c r="P537" s="44"/>
      <c r="Q537" s="44"/>
      <c r="R537" s="44"/>
      <c r="S537" s="44"/>
      <c r="T537" s="92"/>
      <c r="AT537" s="21" t="s">
        <v>138</v>
      </c>
      <c r="AU537" s="21" t="s">
        <v>82</v>
      </c>
    </row>
    <row r="538" spans="2:51" s="11" customFormat="1" ht="13.5">
      <c r="B538" s="226"/>
      <c r="C538" s="227"/>
      <c r="D538" s="223" t="s">
        <v>140</v>
      </c>
      <c r="E538" s="228" t="s">
        <v>21</v>
      </c>
      <c r="F538" s="229" t="s">
        <v>514</v>
      </c>
      <c r="G538" s="227"/>
      <c r="H538" s="230">
        <v>2</v>
      </c>
      <c r="I538" s="231"/>
      <c r="J538" s="227"/>
      <c r="K538" s="227"/>
      <c r="L538" s="232"/>
      <c r="M538" s="233"/>
      <c r="N538" s="234"/>
      <c r="O538" s="234"/>
      <c r="P538" s="234"/>
      <c r="Q538" s="234"/>
      <c r="R538" s="234"/>
      <c r="S538" s="234"/>
      <c r="T538" s="235"/>
      <c r="AT538" s="236" t="s">
        <v>140</v>
      </c>
      <c r="AU538" s="236" t="s">
        <v>82</v>
      </c>
      <c r="AV538" s="11" t="s">
        <v>82</v>
      </c>
      <c r="AW538" s="11" t="s">
        <v>33</v>
      </c>
      <c r="AX538" s="11" t="s">
        <v>70</v>
      </c>
      <c r="AY538" s="236" t="s">
        <v>128</v>
      </c>
    </row>
    <row r="539" spans="2:65" s="1" customFormat="1" ht="16.5" customHeight="1">
      <c r="B539" s="43"/>
      <c r="C539" s="211" t="s">
        <v>839</v>
      </c>
      <c r="D539" s="211" t="s">
        <v>131</v>
      </c>
      <c r="E539" s="212" t="s">
        <v>840</v>
      </c>
      <c r="F539" s="213" t="s">
        <v>841</v>
      </c>
      <c r="G539" s="214" t="s">
        <v>154</v>
      </c>
      <c r="H539" s="215">
        <v>50</v>
      </c>
      <c r="I539" s="216"/>
      <c r="J539" s="217">
        <f>ROUND(I539*H539,2)</f>
        <v>0</v>
      </c>
      <c r="K539" s="213" t="s">
        <v>135</v>
      </c>
      <c r="L539" s="69"/>
      <c r="M539" s="218" t="s">
        <v>21</v>
      </c>
      <c r="N539" s="219" t="s">
        <v>41</v>
      </c>
      <c r="O539" s="44"/>
      <c r="P539" s="220">
        <f>O539*H539</f>
        <v>0</v>
      </c>
      <c r="Q539" s="220">
        <v>0.00014</v>
      </c>
      <c r="R539" s="220">
        <f>Q539*H539</f>
        <v>0.006999999999999999</v>
      </c>
      <c r="S539" s="220">
        <v>0</v>
      </c>
      <c r="T539" s="221">
        <f>S539*H539</f>
        <v>0</v>
      </c>
      <c r="AR539" s="21" t="s">
        <v>209</v>
      </c>
      <c r="AT539" s="21" t="s">
        <v>131</v>
      </c>
      <c r="AU539" s="21" t="s">
        <v>82</v>
      </c>
      <c r="AY539" s="21" t="s">
        <v>128</v>
      </c>
      <c r="BE539" s="222">
        <f>IF(N539="základní",J539,0)</f>
        <v>0</v>
      </c>
      <c r="BF539" s="222">
        <f>IF(N539="snížená",J539,0)</f>
        <v>0</v>
      </c>
      <c r="BG539" s="222">
        <f>IF(N539="zákl. přenesená",J539,0)</f>
        <v>0</v>
      </c>
      <c r="BH539" s="222">
        <f>IF(N539="sníž. přenesená",J539,0)</f>
        <v>0</v>
      </c>
      <c r="BI539" s="222">
        <f>IF(N539="nulová",J539,0)</f>
        <v>0</v>
      </c>
      <c r="BJ539" s="21" t="s">
        <v>75</v>
      </c>
      <c r="BK539" s="222">
        <f>ROUND(I539*H539,2)</f>
        <v>0</v>
      </c>
      <c r="BL539" s="21" t="s">
        <v>209</v>
      </c>
      <c r="BM539" s="21" t="s">
        <v>842</v>
      </c>
    </row>
    <row r="540" spans="2:47" s="1" customFormat="1" ht="13.5">
      <c r="B540" s="43"/>
      <c r="C540" s="71"/>
      <c r="D540" s="223" t="s">
        <v>138</v>
      </c>
      <c r="E540" s="71"/>
      <c r="F540" s="224" t="s">
        <v>843</v>
      </c>
      <c r="G540" s="71"/>
      <c r="H540" s="71"/>
      <c r="I540" s="182"/>
      <c r="J540" s="71"/>
      <c r="K540" s="71"/>
      <c r="L540" s="69"/>
      <c r="M540" s="225"/>
      <c r="N540" s="44"/>
      <c r="O540" s="44"/>
      <c r="P540" s="44"/>
      <c r="Q540" s="44"/>
      <c r="R540" s="44"/>
      <c r="S540" s="44"/>
      <c r="T540" s="92"/>
      <c r="AT540" s="21" t="s">
        <v>138</v>
      </c>
      <c r="AU540" s="21" t="s">
        <v>82</v>
      </c>
    </row>
    <row r="541" spans="2:47" s="1" customFormat="1" ht="13.5">
      <c r="B541" s="43"/>
      <c r="C541" s="71"/>
      <c r="D541" s="223" t="s">
        <v>171</v>
      </c>
      <c r="E541" s="71"/>
      <c r="F541" s="237" t="s">
        <v>844</v>
      </c>
      <c r="G541" s="71"/>
      <c r="H541" s="71"/>
      <c r="I541" s="182"/>
      <c r="J541" s="71"/>
      <c r="K541" s="71"/>
      <c r="L541" s="69"/>
      <c r="M541" s="225"/>
      <c r="N541" s="44"/>
      <c r="O541" s="44"/>
      <c r="P541" s="44"/>
      <c r="Q541" s="44"/>
      <c r="R541" s="44"/>
      <c r="S541" s="44"/>
      <c r="T541" s="92"/>
      <c r="AT541" s="21" t="s">
        <v>171</v>
      </c>
      <c r="AU541" s="21" t="s">
        <v>82</v>
      </c>
    </row>
    <row r="542" spans="2:51" s="11" customFormat="1" ht="13.5">
      <c r="B542" s="226"/>
      <c r="C542" s="227"/>
      <c r="D542" s="223" t="s">
        <v>140</v>
      </c>
      <c r="E542" s="228" t="s">
        <v>21</v>
      </c>
      <c r="F542" s="229" t="s">
        <v>845</v>
      </c>
      <c r="G542" s="227"/>
      <c r="H542" s="230">
        <v>50</v>
      </c>
      <c r="I542" s="231"/>
      <c r="J542" s="227"/>
      <c r="K542" s="227"/>
      <c r="L542" s="232"/>
      <c r="M542" s="233"/>
      <c r="N542" s="234"/>
      <c r="O542" s="234"/>
      <c r="P542" s="234"/>
      <c r="Q542" s="234"/>
      <c r="R542" s="234"/>
      <c r="S542" s="234"/>
      <c r="T542" s="235"/>
      <c r="AT542" s="236" t="s">
        <v>140</v>
      </c>
      <c r="AU542" s="236" t="s">
        <v>82</v>
      </c>
      <c r="AV542" s="11" t="s">
        <v>82</v>
      </c>
      <c r="AW542" s="11" t="s">
        <v>33</v>
      </c>
      <c r="AX542" s="11" t="s">
        <v>70</v>
      </c>
      <c r="AY542" s="236" t="s">
        <v>128</v>
      </c>
    </row>
    <row r="543" spans="2:65" s="1" customFormat="1" ht="25.5" customHeight="1">
      <c r="B543" s="43"/>
      <c r="C543" s="211" t="s">
        <v>846</v>
      </c>
      <c r="D543" s="211" t="s">
        <v>131</v>
      </c>
      <c r="E543" s="212" t="s">
        <v>847</v>
      </c>
      <c r="F543" s="213" t="s">
        <v>848</v>
      </c>
      <c r="G543" s="214" t="s">
        <v>154</v>
      </c>
      <c r="H543" s="215">
        <v>115</v>
      </c>
      <c r="I543" s="216"/>
      <c r="J543" s="217">
        <f>ROUND(I543*H543,2)</f>
        <v>0</v>
      </c>
      <c r="K543" s="213" t="s">
        <v>135</v>
      </c>
      <c r="L543" s="69"/>
      <c r="M543" s="218" t="s">
        <v>21</v>
      </c>
      <c r="N543" s="219" t="s">
        <v>41</v>
      </c>
      <c r="O543" s="44"/>
      <c r="P543" s="220">
        <f>O543*H543</f>
        <v>0</v>
      </c>
      <c r="Q543" s="220">
        <v>0.00026</v>
      </c>
      <c r="R543" s="220">
        <f>Q543*H543</f>
        <v>0.029899999999999996</v>
      </c>
      <c r="S543" s="220">
        <v>0</v>
      </c>
      <c r="T543" s="221">
        <f>S543*H543</f>
        <v>0</v>
      </c>
      <c r="AR543" s="21" t="s">
        <v>209</v>
      </c>
      <c r="AT543" s="21" t="s">
        <v>131</v>
      </c>
      <c r="AU543" s="21" t="s">
        <v>82</v>
      </c>
      <c r="AY543" s="21" t="s">
        <v>128</v>
      </c>
      <c r="BE543" s="222">
        <f>IF(N543="základní",J543,0)</f>
        <v>0</v>
      </c>
      <c r="BF543" s="222">
        <f>IF(N543="snížená",J543,0)</f>
        <v>0</v>
      </c>
      <c r="BG543" s="222">
        <f>IF(N543="zákl. přenesená",J543,0)</f>
        <v>0</v>
      </c>
      <c r="BH543" s="222">
        <f>IF(N543="sníž. přenesená",J543,0)</f>
        <v>0</v>
      </c>
      <c r="BI543" s="222">
        <f>IF(N543="nulová",J543,0)</f>
        <v>0</v>
      </c>
      <c r="BJ543" s="21" t="s">
        <v>75</v>
      </c>
      <c r="BK543" s="222">
        <f>ROUND(I543*H543,2)</f>
        <v>0</v>
      </c>
      <c r="BL543" s="21" t="s">
        <v>209</v>
      </c>
      <c r="BM543" s="21" t="s">
        <v>849</v>
      </c>
    </row>
    <row r="544" spans="2:47" s="1" customFormat="1" ht="13.5">
      <c r="B544" s="43"/>
      <c r="C544" s="71"/>
      <c r="D544" s="223" t="s">
        <v>138</v>
      </c>
      <c r="E544" s="71"/>
      <c r="F544" s="224" t="s">
        <v>850</v>
      </c>
      <c r="G544" s="71"/>
      <c r="H544" s="71"/>
      <c r="I544" s="182"/>
      <c r="J544" s="71"/>
      <c r="K544" s="71"/>
      <c r="L544" s="69"/>
      <c r="M544" s="225"/>
      <c r="N544" s="44"/>
      <c r="O544" s="44"/>
      <c r="P544" s="44"/>
      <c r="Q544" s="44"/>
      <c r="R544" s="44"/>
      <c r="S544" s="44"/>
      <c r="T544" s="92"/>
      <c r="AT544" s="21" t="s">
        <v>138</v>
      </c>
      <c r="AU544" s="21" t="s">
        <v>82</v>
      </c>
    </row>
    <row r="545" spans="2:47" s="1" customFormat="1" ht="13.5">
      <c r="B545" s="43"/>
      <c r="C545" s="71"/>
      <c r="D545" s="223" t="s">
        <v>171</v>
      </c>
      <c r="E545" s="71"/>
      <c r="F545" s="237" t="s">
        <v>844</v>
      </c>
      <c r="G545" s="71"/>
      <c r="H545" s="71"/>
      <c r="I545" s="182"/>
      <c r="J545" s="71"/>
      <c r="K545" s="71"/>
      <c r="L545" s="69"/>
      <c r="M545" s="225"/>
      <c r="N545" s="44"/>
      <c r="O545" s="44"/>
      <c r="P545" s="44"/>
      <c r="Q545" s="44"/>
      <c r="R545" s="44"/>
      <c r="S545" s="44"/>
      <c r="T545" s="92"/>
      <c r="AT545" s="21" t="s">
        <v>171</v>
      </c>
      <c r="AU545" s="21" t="s">
        <v>82</v>
      </c>
    </row>
    <row r="546" spans="2:51" s="11" customFormat="1" ht="13.5">
      <c r="B546" s="226"/>
      <c r="C546" s="227"/>
      <c r="D546" s="223" t="s">
        <v>140</v>
      </c>
      <c r="E546" s="228" t="s">
        <v>21</v>
      </c>
      <c r="F546" s="229" t="s">
        <v>851</v>
      </c>
      <c r="G546" s="227"/>
      <c r="H546" s="230">
        <v>115</v>
      </c>
      <c r="I546" s="231"/>
      <c r="J546" s="227"/>
      <c r="K546" s="227"/>
      <c r="L546" s="232"/>
      <c r="M546" s="233"/>
      <c r="N546" s="234"/>
      <c r="O546" s="234"/>
      <c r="P546" s="234"/>
      <c r="Q546" s="234"/>
      <c r="R546" s="234"/>
      <c r="S546" s="234"/>
      <c r="T546" s="235"/>
      <c r="AT546" s="236" t="s">
        <v>140</v>
      </c>
      <c r="AU546" s="236" t="s">
        <v>82</v>
      </c>
      <c r="AV546" s="11" t="s">
        <v>82</v>
      </c>
      <c r="AW546" s="11" t="s">
        <v>33</v>
      </c>
      <c r="AX546" s="11" t="s">
        <v>70</v>
      </c>
      <c r="AY546" s="236" t="s">
        <v>128</v>
      </c>
    </row>
    <row r="547" spans="2:65" s="1" customFormat="1" ht="16.5" customHeight="1">
      <c r="B547" s="43"/>
      <c r="C547" s="238" t="s">
        <v>852</v>
      </c>
      <c r="D547" s="238" t="s">
        <v>303</v>
      </c>
      <c r="E547" s="239" t="s">
        <v>853</v>
      </c>
      <c r="F547" s="240" t="s">
        <v>854</v>
      </c>
      <c r="G547" s="241" t="s">
        <v>333</v>
      </c>
      <c r="H547" s="242">
        <v>165</v>
      </c>
      <c r="I547" s="243"/>
      <c r="J547" s="244">
        <f>ROUND(I547*H547,2)</f>
        <v>0</v>
      </c>
      <c r="K547" s="240" t="s">
        <v>21</v>
      </c>
      <c r="L547" s="245"/>
      <c r="M547" s="246" t="s">
        <v>21</v>
      </c>
      <c r="N547" s="247" t="s">
        <v>41</v>
      </c>
      <c r="O547" s="44"/>
      <c r="P547" s="220">
        <f>O547*H547</f>
        <v>0</v>
      </c>
      <c r="Q547" s="220">
        <v>1E-05</v>
      </c>
      <c r="R547" s="220">
        <f>Q547*H547</f>
        <v>0.0016500000000000002</v>
      </c>
      <c r="S547" s="220">
        <v>0</v>
      </c>
      <c r="T547" s="221">
        <f>S547*H547</f>
        <v>0</v>
      </c>
      <c r="AR547" s="21" t="s">
        <v>306</v>
      </c>
      <c r="AT547" s="21" t="s">
        <v>303</v>
      </c>
      <c r="AU547" s="21" t="s">
        <v>82</v>
      </c>
      <c r="AY547" s="21" t="s">
        <v>128</v>
      </c>
      <c r="BE547" s="222">
        <f>IF(N547="základní",J547,0)</f>
        <v>0</v>
      </c>
      <c r="BF547" s="222">
        <f>IF(N547="snížená",J547,0)</f>
        <v>0</v>
      </c>
      <c r="BG547" s="222">
        <f>IF(N547="zákl. přenesená",J547,0)</f>
        <v>0</v>
      </c>
      <c r="BH547" s="222">
        <f>IF(N547="sníž. přenesená",J547,0)</f>
        <v>0</v>
      </c>
      <c r="BI547" s="222">
        <f>IF(N547="nulová",J547,0)</f>
        <v>0</v>
      </c>
      <c r="BJ547" s="21" t="s">
        <v>75</v>
      </c>
      <c r="BK547" s="222">
        <f>ROUND(I547*H547,2)</f>
        <v>0</v>
      </c>
      <c r="BL547" s="21" t="s">
        <v>209</v>
      </c>
      <c r="BM547" s="21" t="s">
        <v>855</v>
      </c>
    </row>
    <row r="548" spans="2:47" s="1" customFormat="1" ht="13.5">
      <c r="B548" s="43"/>
      <c r="C548" s="71"/>
      <c r="D548" s="223" t="s">
        <v>138</v>
      </c>
      <c r="E548" s="71"/>
      <c r="F548" s="224" t="s">
        <v>854</v>
      </c>
      <c r="G548" s="71"/>
      <c r="H548" s="71"/>
      <c r="I548" s="182"/>
      <c r="J548" s="71"/>
      <c r="K548" s="71"/>
      <c r="L548" s="69"/>
      <c r="M548" s="225"/>
      <c r="N548" s="44"/>
      <c r="O548" s="44"/>
      <c r="P548" s="44"/>
      <c r="Q548" s="44"/>
      <c r="R548" s="44"/>
      <c r="S548" s="44"/>
      <c r="T548" s="92"/>
      <c r="AT548" s="21" t="s">
        <v>138</v>
      </c>
      <c r="AU548" s="21" t="s">
        <v>82</v>
      </c>
    </row>
    <row r="549" spans="2:51" s="11" customFormat="1" ht="13.5">
      <c r="B549" s="226"/>
      <c r="C549" s="227"/>
      <c r="D549" s="223" t="s">
        <v>140</v>
      </c>
      <c r="E549" s="228" t="s">
        <v>21</v>
      </c>
      <c r="F549" s="229" t="s">
        <v>744</v>
      </c>
      <c r="G549" s="227"/>
      <c r="H549" s="230">
        <v>165</v>
      </c>
      <c r="I549" s="231"/>
      <c r="J549" s="227"/>
      <c r="K549" s="227"/>
      <c r="L549" s="232"/>
      <c r="M549" s="233"/>
      <c r="N549" s="234"/>
      <c r="O549" s="234"/>
      <c r="P549" s="234"/>
      <c r="Q549" s="234"/>
      <c r="R549" s="234"/>
      <c r="S549" s="234"/>
      <c r="T549" s="235"/>
      <c r="AT549" s="236" t="s">
        <v>140</v>
      </c>
      <c r="AU549" s="236" t="s">
        <v>82</v>
      </c>
      <c r="AV549" s="11" t="s">
        <v>82</v>
      </c>
      <c r="AW549" s="11" t="s">
        <v>33</v>
      </c>
      <c r="AX549" s="11" t="s">
        <v>70</v>
      </c>
      <c r="AY549" s="236" t="s">
        <v>128</v>
      </c>
    </row>
    <row r="550" spans="2:65" s="1" customFormat="1" ht="16.5" customHeight="1">
      <c r="B550" s="43"/>
      <c r="C550" s="211" t="s">
        <v>856</v>
      </c>
      <c r="D550" s="211" t="s">
        <v>131</v>
      </c>
      <c r="E550" s="212" t="s">
        <v>857</v>
      </c>
      <c r="F550" s="213" t="s">
        <v>858</v>
      </c>
      <c r="G550" s="214" t="s">
        <v>317</v>
      </c>
      <c r="H550" s="248"/>
      <c r="I550" s="216"/>
      <c r="J550" s="217">
        <f>ROUND(I550*H550,2)</f>
        <v>0</v>
      </c>
      <c r="K550" s="213" t="s">
        <v>135</v>
      </c>
      <c r="L550" s="69"/>
      <c r="M550" s="218" t="s">
        <v>21</v>
      </c>
      <c r="N550" s="219" t="s">
        <v>41</v>
      </c>
      <c r="O550" s="44"/>
      <c r="P550" s="220">
        <f>O550*H550</f>
        <v>0</v>
      </c>
      <c r="Q550" s="220">
        <v>0</v>
      </c>
      <c r="R550" s="220">
        <f>Q550*H550</f>
        <v>0</v>
      </c>
      <c r="S550" s="220">
        <v>0</v>
      </c>
      <c r="T550" s="221">
        <f>S550*H550</f>
        <v>0</v>
      </c>
      <c r="AR550" s="21" t="s">
        <v>209</v>
      </c>
      <c r="AT550" s="21" t="s">
        <v>131</v>
      </c>
      <c r="AU550" s="21" t="s">
        <v>82</v>
      </c>
      <c r="AY550" s="21" t="s">
        <v>128</v>
      </c>
      <c r="BE550" s="222">
        <f>IF(N550="základní",J550,0)</f>
        <v>0</v>
      </c>
      <c r="BF550" s="222">
        <f>IF(N550="snížená",J550,0)</f>
        <v>0</v>
      </c>
      <c r="BG550" s="222">
        <f>IF(N550="zákl. přenesená",J550,0)</f>
        <v>0</v>
      </c>
      <c r="BH550" s="222">
        <f>IF(N550="sníž. přenesená",J550,0)</f>
        <v>0</v>
      </c>
      <c r="BI550" s="222">
        <f>IF(N550="nulová",J550,0)</f>
        <v>0</v>
      </c>
      <c r="BJ550" s="21" t="s">
        <v>75</v>
      </c>
      <c r="BK550" s="222">
        <f>ROUND(I550*H550,2)</f>
        <v>0</v>
      </c>
      <c r="BL550" s="21" t="s">
        <v>209</v>
      </c>
      <c r="BM550" s="21" t="s">
        <v>859</v>
      </c>
    </row>
    <row r="551" spans="2:47" s="1" customFormat="1" ht="13.5">
      <c r="B551" s="43"/>
      <c r="C551" s="71"/>
      <c r="D551" s="223" t="s">
        <v>138</v>
      </c>
      <c r="E551" s="71"/>
      <c r="F551" s="224" t="s">
        <v>860</v>
      </c>
      <c r="G551" s="71"/>
      <c r="H551" s="71"/>
      <c r="I551" s="182"/>
      <c r="J551" s="71"/>
      <c r="K551" s="71"/>
      <c r="L551" s="69"/>
      <c r="M551" s="225"/>
      <c r="N551" s="44"/>
      <c r="O551" s="44"/>
      <c r="P551" s="44"/>
      <c r="Q551" s="44"/>
      <c r="R551" s="44"/>
      <c r="S551" s="44"/>
      <c r="T551" s="92"/>
      <c r="AT551" s="21" t="s">
        <v>138</v>
      </c>
      <c r="AU551" s="21" t="s">
        <v>82</v>
      </c>
    </row>
    <row r="552" spans="2:47" s="1" customFormat="1" ht="13.5">
      <c r="B552" s="43"/>
      <c r="C552" s="71"/>
      <c r="D552" s="223" t="s">
        <v>171</v>
      </c>
      <c r="E552" s="71"/>
      <c r="F552" s="237" t="s">
        <v>861</v>
      </c>
      <c r="G552" s="71"/>
      <c r="H552" s="71"/>
      <c r="I552" s="182"/>
      <c r="J552" s="71"/>
      <c r="K552" s="71"/>
      <c r="L552" s="69"/>
      <c r="M552" s="225"/>
      <c r="N552" s="44"/>
      <c r="O552" s="44"/>
      <c r="P552" s="44"/>
      <c r="Q552" s="44"/>
      <c r="R552" s="44"/>
      <c r="S552" s="44"/>
      <c r="T552" s="92"/>
      <c r="AT552" s="21" t="s">
        <v>171</v>
      </c>
      <c r="AU552" s="21" t="s">
        <v>82</v>
      </c>
    </row>
    <row r="553" spans="2:63" s="10" customFormat="1" ht="29.85" customHeight="1">
      <c r="B553" s="195"/>
      <c r="C553" s="196"/>
      <c r="D553" s="197" t="s">
        <v>69</v>
      </c>
      <c r="E553" s="209" t="s">
        <v>862</v>
      </c>
      <c r="F553" s="209" t="s">
        <v>863</v>
      </c>
      <c r="G553" s="196"/>
      <c r="H553" s="196"/>
      <c r="I553" s="199"/>
      <c r="J553" s="210">
        <f>BK553</f>
        <v>0</v>
      </c>
      <c r="K553" s="196"/>
      <c r="L553" s="201"/>
      <c r="M553" s="202"/>
      <c r="N553" s="203"/>
      <c r="O553" s="203"/>
      <c r="P553" s="204">
        <f>SUM(P554:P579)</f>
        <v>0</v>
      </c>
      <c r="Q553" s="203"/>
      <c r="R553" s="204">
        <f>SUM(R554:R579)</f>
        <v>2.814264</v>
      </c>
      <c r="S553" s="203"/>
      <c r="T553" s="205">
        <f>SUM(T554:T579)</f>
        <v>0</v>
      </c>
      <c r="AR553" s="206" t="s">
        <v>82</v>
      </c>
      <c r="AT553" s="207" t="s">
        <v>69</v>
      </c>
      <c r="AU553" s="207" t="s">
        <v>75</v>
      </c>
      <c r="AY553" s="206" t="s">
        <v>128</v>
      </c>
      <c r="BK553" s="208">
        <f>SUM(BK554:BK579)</f>
        <v>0</v>
      </c>
    </row>
    <row r="554" spans="2:65" s="1" customFormat="1" ht="16.5" customHeight="1">
      <c r="B554" s="43"/>
      <c r="C554" s="211" t="s">
        <v>864</v>
      </c>
      <c r="D554" s="211" t="s">
        <v>131</v>
      </c>
      <c r="E554" s="212" t="s">
        <v>865</v>
      </c>
      <c r="F554" s="213" t="s">
        <v>866</v>
      </c>
      <c r="G554" s="214" t="s">
        <v>134</v>
      </c>
      <c r="H554" s="215">
        <v>116.1</v>
      </c>
      <c r="I554" s="216"/>
      <c r="J554" s="217">
        <f>ROUND(I554*H554,2)</f>
        <v>0</v>
      </c>
      <c r="K554" s="213" t="s">
        <v>135</v>
      </c>
      <c r="L554" s="69"/>
      <c r="M554" s="218" t="s">
        <v>21</v>
      </c>
      <c r="N554" s="219" t="s">
        <v>41</v>
      </c>
      <c r="O554" s="44"/>
      <c r="P554" s="220">
        <f>O554*H554</f>
        <v>0</v>
      </c>
      <c r="Q554" s="220">
        <v>0</v>
      </c>
      <c r="R554" s="220">
        <f>Q554*H554</f>
        <v>0</v>
      </c>
      <c r="S554" s="220">
        <v>0</v>
      </c>
      <c r="T554" s="221">
        <f>S554*H554</f>
        <v>0</v>
      </c>
      <c r="AR554" s="21" t="s">
        <v>209</v>
      </c>
      <c r="AT554" s="21" t="s">
        <v>131</v>
      </c>
      <c r="AU554" s="21" t="s">
        <v>82</v>
      </c>
      <c r="AY554" s="21" t="s">
        <v>128</v>
      </c>
      <c r="BE554" s="222">
        <f>IF(N554="základní",J554,0)</f>
        <v>0</v>
      </c>
      <c r="BF554" s="222">
        <f>IF(N554="snížená",J554,0)</f>
        <v>0</v>
      </c>
      <c r="BG554" s="222">
        <f>IF(N554="zákl. přenesená",J554,0)</f>
        <v>0</v>
      </c>
      <c r="BH554" s="222">
        <f>IF(N554="sníž. přenesená",J554,0)</f>
        <v>0</v>
      </c>
      <c r="BI554" s="222">
        <f>IF(N554="nulová",J554,0)</f>
        <v>0</v>
      </c>
      <c r="BJ554" s="21" t="s">
        <v>75</v>
      </c>
      <c r="BK554" s="222">
        <f>ROUND(I554*H554,2)</f>
        <v>0</v>
      </c>
      <c r="BL554" s="21" t="s">
        <v>209</v>
      </c>
      <c r="BM554" s="21" t="s">
        <v>867</v>
      </c>
    </row>
    <row r="555" spans="2:47" s="1" customFormat="1" ht="13.5">
      <c r="B555" s="43"/>
      <c r="C555" s="71"/>
      <c r="D555" s="223" t="s">
        <v>138</v>
      </c>
      <c r="E555" s="71"/>
      <c r="F555" s="224" t="s">
        <v>868</v>
      </c>
      <c r="G555" s="71"/>
      <c r="H555" s="71"/>
      <c r="I555" s="182"/>
      <c r="J555" s="71"/>
      <c r="K555" s="71"/>
      <c r="L555" s="69"/>
      <c r="M555" s="225"/>
      <c r="N555" s="44"/>
      <c r="O555" s="44"/>
      <c r="P555" s="44"/>
      <c r="Q555" s="44"/>
      <c r="R555" s="44"/>
      <c r="S555" s="44"/>
      <c r="T555" s="92"/>
      <c r="AT555" s="21" t="s">
        <v>138</v>
      </c>
      <c r="AU555" s="21" t="s">
        <v>82</v>
      </c>
    </row>
    <row r="556" spans="2:65" s="1" customFormat="1" ht="25.5" customHeight="1">
      <c r="B556" s="43"/>
      <c r="C556" s="211" t="s">
        <v>869</v>
      </c>
      <c r="D556" s="211" t="s">
        <v>131</v>
      </c>
      <c r="E556" s="212" t="s">
        <v>870</v>
      </c>
      <c r="F556" s="213" t="s">
        <v>871</v>
      </c>
      <c r="G556" s="214" t="s">
        <v>134</v>
      </c>
      <c r="H556" s="215">
        <v>116.1</v>
      </c>
      <c r="I556" s="216"/>
      <c r="J556" s="217">
        <f>ROUND(I556*H556,2)</f>
        <v>0</v>
      </c>
      <c r="K556" s="213" t="s">
        <v>135</v>
      </c>
      <c r="L556" s="69"/>
      <c r="M556" s="218" t="s">
        <v>21</v>
      </c>
      <c r="N556" s="219" t="s">
        <v>41</v>
      </c>
      <c r="O556" s="44"/>
      <c r="P556" s="220">
        <f>O556*H556</f>
        <v>0</v>
      </c>
      <c r="Q556" s="220">
        <v>0.02424</v>
      </c>
      <c r="R556" s="220">
        <f>Q556*H556</f>
        <v>2.814264</v>
      </c>
      <c r="S556" s="220">
        <v>0</v>
      </c>
      <c r="T556" s="221">
        <f>S556*H556</f>
        <v>0</v>
      </c>
      <c r="AR556" s="21" t="s">
        <v>209</v>
      </c>
      <c r="AT556" s="21" t="s">
        <v>131</v>
      </c>
      <c r="AU556" s="21" t="s">
        <v>82</v>
      </c>
      <c r="AY556" s="21" t="s">
        <v>128</v>
      </c>
      <c r="BE556" s="222">
        <f>IF(N556="základní",J556,0)</f>
        <v>0</v>
      </c>
      <c r="BF556" s="222">
        <f>IF(N556="snížená",J556,0)</f>
        <v>0</v>
      </c>
      <c r="BG556" s="222">
        <f>IF(N556="zákl. přenesená",J556,0)</f>
        <v>0</v>
      </c>
      <c r="BH556" s="222">
        <f>IF(N556="sníž. přenesená",J556,0)</f>
        <v>0</v>
      </c>
      <c r="BI556" s="222">
        <f>IF(N556="nulová",J556,0)</f>
        <v>0</v>
      </c>
      <c r="BJ556" s="21" t="s">
        <v>75</v>
      </c>
      <c r="BK556" s="222">
        <f>ROUND(I556*H556,2)</f>
        <v>0</v>
      </c>
      <c r="BL556" s="21" t="s">
        <v>209</v>
      </c>
      <c r="BM556" s="21" t="s">
        <v>872</v>
      </c>
    </row>
    <row r="557" spans="2:47" s="1" customFormat="1" ht="13.5">
      <c r="B557" s="43"/>
      <c r="C557" s="71"/>
      <c r="D557" s="223" t="s">
        <v>138</v>
      </c>
      <c r="E557" s="71"/>
      <c r="F557" s="224" t="s">
        <v>873</v>
      </c>
      <c r="G557" s="71"/>
      <c r="H557" s="71"/>
      <c r="I557" s="182"/>
      <c r="J557" s="71"/>
      <c r="K557" s="71"/>
      <c r="L557" s="69"/>
      <c r="M557" s="225"/>
      <c r="N557" s="44"/>
      <c r="O557" s="44"/>
      <c r="P557" s="44"/>
      <c r="Q557" s="44"/>
      <c r="R557" s="44"/>
      <c r="S557" s="44"/>
      <c r="T557" s="92"/>
      <c r="AT557" s="21" t="s">
        <v>138</v>
      </c>
      <c r="AU557" s="21" t="s">
        <v>82</v>
      </c>
    </row>
    <row r="558" spans="2:51" s="11" customFormat="1" ht="13.5">
      <c r="B558" s="226"/>
      <c r="C558" s="227"/>
      <c r="D558" s="223" t="s">
        <v>140</v>
      </c>
      <c r="E558" s="228" t="s">
        <v>21</v>
      </c>
      <c r="F558" s="229" t="s">
        <v>874</v>
      </c>
      <c r="G558" s="227"/>
      <c r="H558" s="230">
        <v>116.1</v>
      </c>
      <c r="I558" s="231"/>
      <c r="J558" s="227"/>
      <c r="K558" s="227"/>
      <c r="L558" s="232"/>
      <c r="M558" s="233"/>
      <c r="N558" s="234"/>
      <c r="O558" s="234"/>
      <c r="P558" s="234"/>
      <c r="Q558" s="234"/>
      <c r="R558" s="234"/>
      <c r="S558" s="234"/>
      <c r="T558" s="235"/>
      <c r="AT558" s="236" t="s">
        <v>140</v>
      </c>
      <c r="AU558" s="236" t="s">
        <v>82</v>
      </c>
      <c r="AV558" s="11" t="s">
        <v>82</v>
      </c>
      <c r="AW558" s="11" t="s">
        <v>33</v>
      </c>
      <c r="AX558" s="11" t="s">
        <v>70</v>
      </c>
      <c r="AY558" s="236" t="s">
        <v>128</v>
      </c>
    </row>
    <row r="559" spans="2:65" s="1" customFormat="1" ht="16.5" customHeight="1">
      <c r="B559" s="43"/>
      <c r="C559" s="238" t="s">
        <v>875</v>
      </c>
      <c r="D559" s="238" t="s">
        <v>303</v>
      </c>
      <c r="E559" s="239" t="s">
        <v>876</v>
      </c>
      <c r="F559" s="240" t="s">
        <v>877</v>
      </c>
      <c r="G559" s="241" t="s">
        <v>154</v>
      </c>
      <c r="H559" s="242">
        <v>120</v>
      </c>
      <c r="I559" s="243"/>
      <c r="J559" s="244">
        <f>ROUND(I559*H559,2)</f>
        <v>0</v>
      </c>
      <c r="K559" s="240" t="s">
        <v>21</v>
      </c>
      <c r="L559" s="245"/>
      <c r="M559" s="246" t="s">
        <v>21</v>
      </c>
      <c r="N559" s="247" t="s">
        <v>41</v>
      </c>
      <c r="O559" s="44"/>
      <c r="P559" s="220">
        <f>O559*H559</f>
        <v>0</v>
      </c>
      <c r="Q559" s="220">
        <v>0</v>
      </c>
      <c r="R559" s="220">
        <f>Q559*H559</f>
        <v>0</v>
      </c>
      <c r="S559" s="220">
        <v>0</v>
      </c>
      <c r="T559" s="221">
        <f>S559*H559</f>
        <v>0</v>
      </c>
      <c r="AR559" s="21" t="s">
        <v>306</v>
      </c>
      <c r="AT559" s="21" t="s">
        <v>303</v>
      </c>
      <c r="AU559" s="21" t="s">
        <v>82</v>
      </c>
      <c r="AY559" s="21" t="s">
        <v>128</v>
      </c>
      <c r="BE559" s="222">
        <f>IF(N559="základní",J559,0)</f>
        <v>0</v>
      </c>
      <c r="BF559" s="222">
        <f>IF(N559="snížená",J559,0)</f>
        <v>0</v>
      </c>
      <c r="BG559" s="222">
        <f>IF(N559="zákl. přenesená",J559,0)</f>
        <v>0</v>
      </c>
      <c r="BH559" s="222">
        <f>IF(N559="sníž. přenesená",J559,0)</f>
        <v>0</v>
      </c>
      <c r="BI559" s="222">
        <f>IF(N559="nulová",J559,0)</f>
        <v>0</v>
      </c>
      <c r="BJ559" s="21" t="s">
        <v>75</v>
      </c>
      <c r="BK559" s="222">
        <f>ROUND(I559*H559,2)</f>
        <v>0</v>
      </c>
      <c r="BL559" s="21" t="s">
        <v>209</v>
      </c>
      <c r="BM559" s="21" t="s">
        <v>878</v>
      </c>
    </row>
    <row r="560" spans="2:47" s="1" customFormat="1" ht="13.5">
      <c r="B560" s="43"/>
      <c r="C560" s="71"/>
      <c r="D560" s="223" t="s">
        <v>138</v>
      </c>
      <c r="E560" s="71"/>
      <c r="F560" s="224" t="s">
        <v>877</v>
      </c>
      <c r="G560" s="71"/>
      <c r="H560" s="71"/>
      <c r="I560" s="182"/>
      <c r="J560" s="71"/>
      <c r="K560" s="71"/>
      <c r="L560" s="69"/>
      <c r="M560" s="225"/>
      <c r="N560" s="44"/>
      <c r="O560" s="44"/>
      <c r="P560" s="44"/>
      <c r="Q560" s="44"/>
      <c r="R560" s="44"/>
      <c r="S560" s="44"/>
      <c r="T560" s="92"/>
      <c r="AT560" s="21" t="s">
        <v>138</v>
      </c>
      <c r="AU560" s="21" t="s">
        <v>82</v>
      </c>
    </row>
    <row r="561" spans="2:51" s="11" customFormat="1" ht="13.5">
      <c r="B561" s="226"/>
      <c r="C561" s="227"/>
      <c r="D561" s="223" t="s">
        <v>140</v>
      </c>
      <c r="E561" s="228" t="s">
        <v>21</v>
      </c>
      <c r="F561" s="229" t="s">
        <v>879</v>
      </c>
      <c r="G561" s="227"/>
      <c r="H561" s="230">
        <v>120</v>
      </c>
      <c r="I561" s="231"/>
      <c r="J561" s="227"/>
      <c r="K561" s="227"/>
      <c r="L561" s="232"/>
      <c r="M561" s="233"/>
      <c r="N561" s="234"/>
      <c r="O561" s="234"/>
      <c r="P561" s="234"/>
      <c r="Q561" s="234"/>
      <c r="R561" s="234"/>
      <c r="S561" s="234"/>
      <c r="T561" s="235"/>
      <c r="AT561" s="236" t="s">
        <v>140</v>
      </c>
      <c r="AU561" s="236" t="s">
        <v>82</v>
      </c>
      <c r="AV561" s="11" t="s">
        <v>82</v>
      </c>
      <c r="AW561" s="11" t="s">
        <v>33</v>
      </c>
      <c r="AX561" s="11" t="s">
        <v>70</v>
      </c>
      <c r="AY561" s="236" t="s">
        <v>128</v>
      </c>
    </row>
    <row r="562" spans="2:65" s="1" customFormat="1" ht="16.5" customHeight="1">
      <c r="B562" s="43"/>
      <c r="C562" s="238" t="s">
        <v>880</v>
      </c>
      <c r="D562" s="238" t="s">
        <v>303</v>
      </c>
      <c r="E562" s="239" t="s">
        <v>881</v>
      </c>
      <c r="F562" s="240" t="s">
        <v>882</v>
      </c>
      <c r="G562" s="241" t="s">
        <v>154</v>
      </c>
      <c r="H562" s="242">
        <v>330</v>
      </c>
      <c r="I562" s="243"/>
      <c r="J562" s="244">
        <f>ROUND(I562*H562,2)</f>
        <v>0</v>
      </c>
      <c r="K562" s="240" t="s">
        <v>21</v>
      </c>
      <c r="L562" s="245"/>
      <c r="M562" s="246" t="s">
        <v>21</v>
      </c>
      <c r="N562" s="247" t="s">
        <v>41</v>
      </c>
      <c r="O562" s="44"/>
      <c r="P562" s="220">
        <f>O562*H562</f>
        <v>0</v>
      </c>
      <c r="Q562" s="220">
        <v>0</v>
      </c>
      <c r="R562" s="220">
        <f>Q562*H562</f>
        <v>0</v>
      </c>
      <c r="S562" s="220">
        <v>0</v>
      </c>
      <c r="T562" s="221">
        <f>S562*H562</f>
        <v>0</v>
      </c>
      <c r="AR562" s="21" t="s">
        <v>306</v>
      </c>
      <c r="AT562" s="21" t="s">
        <v>303</v>
      </c>
      <c r="AU562" s="21" t="s">
        <v>82</v>
      </c>
      <c r="AY562" s="21" t="s">
        <v>128</v>
      </c>
      <c r="BE562" s="222">
        <f>IF(N562="základní",J562,0)</f>
        <v>0</v>
      </c>
      <c r="BF562" s="222">
        <f>IF(N562="snížená",J562,0)</f>
        <v>0</v>
      </c>
      <c r="BG562" s="222">
        <f>IF(N562="zákl. přenesená",J562,0)</f>
        <v>0</v>
      </c>
      <c r="BH562" s="222">
        <f>IF(N562="sníž. přenesená",J562,0)</f>
        <v>0</v>
      </c>
      <c r="BI562" s="222">
        <f>IF(N562="nulová",J562,0)</f>
        <v>0</v>
      </c>
      <c r="BJ562" s="21" t="s">
        <v>75</v>
      </c>
      <c r="BK562" s="222">
        <f>ROUND(I562*H562,2)</f>
        <v>0</v>
      </c>
      <c r="BL562" s="21" t="s">
        <v>209</v>
      </c>
      <c r="BM562" s="21" t="s">
        <v>883</v>
      </c>
    </row>
    <row r="563" spans="2:47" s="1" customFormat="1" ht="13.5">
      <c r="B563" s="43"/>
      <c r="C563" s="71"/>
      <c r="D563" s="223" t="s">
        <v>138</v>
      </c>
      <c r="E563" s="71"/>
      <c r="F563" s="224" t="s">
        <v>882</v>
      </c>
      <c r="G563" s="71"/>
      <c r="H563" s="71"/>
      <c r="I563" s="182"/>
      <c r="J563" s="71"/>
      <c r="K563" s="71"/>
      <c r="L563" s="69"/>
      <c r="M563" s="225"/>
      <c r="N563" s="44"/>
      <c r="O563" s="44"/>
      <c r="P563" s="44"/>
      <c r="Q563" s="44"/>
      <c r="R563" s="44"/>
      <c r="S563" s="44"/>
      <c r="T563" s="92"/>
      <c r="AT563" s="21" t="s">
        <v>138</v>
      </c>
      <c r="AU563" s="21" t="s">
        <v>82</v>
      </c>
    </row>
    <row r="564" spans="2:51" s="11" customFormat="1" ht="13.5">
      <c r="B564" s="226"/>
      <c r="C564" s="227"/>
      <c r="D564" s="223" t="s">
        <v>140</v>
      </c>
      <c r="E564" s="228" t="s">
        <v>21</v>
      </c>
      <c r="F564" s="229" t="s">
        <v>884</v>
      </c>
      <c r="G564" s="227"/>
      <c r="H564" s="230">
        <v>330</v>
      </c>
      <c r="I564" s="231"/>
      <c r="J564" s="227"/>
      <c r="K564" s="227"/>
      <c r="L564" s="232"/>
      <c r="M564" s="233"/>
      <c r="N564" s="234"/>
      <c r="O564" s="234"/>
      <c r="P564" s="234"/>
      <c r="Q564" s="234"/>
      <c r="R564" s="234"/>
      <c r="S564" s="234"/>
      <c r="T564" s="235"/>
      <c r="AT564" s="236" t="s">
        <v>140</v>
      </c>
      <c r="AU564" s="236" t="s">
        <v>82</v>
      </c>
      <c r="AV564" s="11" t="s">
        <v>82</v>
      </c>
      <c r="AW564" s="11" t="s">
        <v>33</v>
      </c>
      <c r="AX564" s="11" t="s">
        <v>70</v>
      </c>
      <c r="AY564" s="236" t="s">
        <v>128</v>
      </c>
    </row>
    <row r="565" spans="2:65" s="1" customFormat="1" ht="16.5" customHeight="1">
      <c r="B565" s="43"/>
      <c r="C565" s="238" t="s">
        <v>885</v>
      </c>
      <c r="D565" s="238" t="s">
        <v>303</v>
      </c>
      <c r="E565" s="239" t="s">
        <v>886</v>
      </c>
      <c r="F565" s="240" t="s">
        <v>887</v>
      </c>
      <c r="G565" s="241" t="s">
        <v>154</v>
      </c>
      <c r="H565" s="242">
        <v>165</v>
      </c>
      <c r="I565" s="243"/>
      <c r="J565" s="244">
        <f>ROUND(I565*H565,2)</f>
        <v>0</v>
      </c>
      <c r="K565" s="240" t="s">
        <v>21</v>
      </c>
      <c r="L565" s="245"/>
      <c r="M565" s="246" t="s">
        <v>21</v>
      </c>
      <c r="N565" s="247" t="s">
        <v>41</v>
      </c>
      <c r="O565" s="44"/>
      <c r="P565" s="220">
        <f>O565*H565</f>
        <v>0</v>
      </c>
      <c r="Q565" s="220">
        <v>0</v>
      </c>
      <c r="R565" s="220">
        <f>Q565*H565</f>
        <v>0</v>
      </c>
      <c r="S565" s="220">
        <v>0</v>
      </c>
      <c r="T565" s="221">
        <f>S565*H565</f>
        <v>0</v>
      </c>
      <c r="AR565" s="21" t="s">
        <v>306</v>
      </c>
      <c r="AT565" s="21" t="s">
        <v>303</v>
      </c>
      <c r="AU565" s="21" t="s">
        <v>82</v>
      </c>
      <c r="AY565" s="21" t="s">
        <v>128</v>
      </c>
      <c r="BE565" s="222">
        <f>IF(N565="základní",J565,0)</f>
        <v>0</v>
      </c>
      <c r="BF565" s="222">
        <f>IF(N565="snížená",J565,0)</f>
        <v>0</v>
      </c>
      <c r="BG565" s="222">
        <f>IF(N565="zákl. přenesená",J565,0)</f>
        <v>0</v>
      </c>
      <c r="BH565" s="222">
        <f>IF(N565="sníž. přenesená",J565,0)</f>
        <v>0</v>
      </c>
      <c r="BI565" s="222">
        <f>IF(N565="nulová",J565,0)</f>
        <v>0</v>
      </c>
      <c r="BJ565" s="21" t="s">
        <v>75</v>
      </c>
      <c r="BK565" s="222">
        <f>ROUND(I565*H565,2)</f>
        <v>0</v>
      </c>
      <c r="BL565" s="21" t="s">
        <v>209</v>
      </c>
      <c r="BM565" s="21" t="s">
        <v>888</v>
      </c>
    </row>
    <row r="566" spans="2:47" s="1" customFormat="1" ht="13.5">
      <c r="B566" s="43"/>
      <c r="C566" s="71"/>
      <c r="D566" s="223" t="s">
        <v>138</v>
      </c>
      <c r="E566" s="71"/>
      <c r="F566" s="224" t="s">
        <v>887</v>
      </c>
      <c r="G566" s="71"/>
      <c r="H566" s="71"/>
      <c r="I566" s="182"/>
      <c r="J566" s="71"/>
      <c r="K566" s="71"/>
      <c r="L566" s="69"/>
      <c r="M566" s="225"/>
      <c r="N566" s="44"/>
      <c r="O566" s="44"/>
      <c r="P566" s="44"/>
      <c r="Q566" s="44"/>
      <c r="R566" s="44"/>
      <c r="S566" s="44"/>
      <c r="T566" s="92"/>
      <c r="AT566" s="21" t="s">
        <v>138</v>
      </c>
      <c r="AU566" s="21" t="s">
        <v>82</v>
      </c>
    </row>
    <row r="567" spans="2:51" s="11" customFormat="1" ht="13.5">
      <c r="B567" s="226"/>
      <c r="C567" s="227"/>
      <c r="D567" s="223" t="s">
        <v>140</v>
      </c>
      <c r="E567" s="228" t="s">
        <v>21</v>
      </c>
      <c r="F567" s="229" t="s">
        <v>744</v>
      </c>
      <c r="G567" s="227"/>
      <c r="H567" s="230">
        <v>165</v>
      </c>
      <c r="I567" s="231"/>
      <c r="J567" s="227"/>
      <c r="K567" s="227"/>
      <c r="L567" s="232"/>
      <c r="M567" s="233"/>
      <c r="N567" s="234"/>
      <c r="O567" s="234"/>
      <c r="P567" s="234"/>
      <c r="Q567" s="234"/>
      <c r="R567" s="234"/>
      <c r="S567" s="234"/>
      <c r="T567" s="235"/>
      <c r="AT567" s="236" t="s">
        <v>140</v>
      </c>
      <c r="AU567" s="236" t="s">
        <v>82</v>
      </c>
      <c r="AV567" s="11" t="s">
        <v>82</v>
      </c>
      <c r="AW567" s="11" t="s">
        <v>33</v>
      </c>
      <c r="AX567" s="11" t="s">
        <v>70</v>
      </c>
      <c r="AY567" s="236" t="s">
        <v>128</v>
      </c>
    </row>
    <row r="568" spans="2:65" s="1" customFormat="1" ht="16.5" customHeight="1">
      <c r="B568" s="43"/>
      <c r="C568" s="238" t="s">
        <v>889</v>
      </c>
      <c r="D568" s="238" t="s">
        <v>303</v>
      </c>
      <c r="E568" s="239" t="s">
        <v>890</v>
      </c>
      <c r="F568" s="240" t="s">
        <v>891</v>
      </c>
      <c r="G568" s="241" t="s">
        <v>154</v>
      </c>
      <c r="H568" s="242">
        <v>45</v>
      </c>
      <c r="I568" s="243"/>
      <c r="J568" s="244">
        <f>ROUND(I568*H568,2)</f>
        <v>0</v>
      </c>
      <c r="K568" s="240" t="s">
        <v>21</v>
      </c>
      <c r="L568" s="245"/>
      <c r="M568" s="246" t="s">
        <v>21</v>
      </c>
      <c r="N568" s="247" t="s">
        <v>41</v>
      </c>
      <c r="O568" s="44"/>
      <c r="P568" s="220">
        <f>O568*H568</f>
        <v>0</v>
      </c>
      <c r="Q568" s="220">
        <v>0</v>
      </c>
      <c r="R568" s="220">
        <f>Q568*H568</f>
        <v>0</v>
      </c>
      <c r="S568" s="220">
        <v>0</v>
      </c>
      <c r="T568" s="221">
        <f>S568*H568</f>
        <v>0</v>
      </c>
      <c r="AR568" s="21" t="s">
        <v>306</v>
      </c>
      <c r="AT568" s="21" t="s">
        <v>303</v>
      </c>
      <c r="AU568" s="21" t="s">
        <v>82</v>
      </c>
      <c r="AY568" s="21" t="s">
        <v>128</v>
      </c>
      <c r="BE568" s="222">
        <f>IF(N568="základní",J568,0)</f>
        <v>0</v>
      </c>
      <c r="BF568" s="222">
        <f>IF(N568="snížená",J568,0)</f>
        <v>0</v>
      </c>
      <c r="BG568" s="222">
        <f>IF(N568="zákl. přenesená",J568,0)</f>
        <v>0</v>
      </c>
      <c r="BH568" s="222">
        <f>IF(N568="sníž. přenesená",J568,0)</f>
        <v>0</v>
      </c>
      <c r="BI568" s="222">
        <f>IF(N568="nulová",J568,0)</f>
        <v>0</v>
      </c>
      <c r="BJ568" s="21" t="s">
        <v>75</v>
      </c>
      <c r="BK568" s="222">
        <f>ROUND(I568*H568,2)</f>
        <v>0</v>
      </c>
      <c r="BL568" s="21" t="s">
        <v>209</v>
      </c>
      <c r="BM568" s="21" t="s">
        <v>892</v>
      </c>
    </row>
    <row r="569" spans="2:47" s="1" customFormat="1" ht="13.5">
      <c r="B569" s="43"/>
      <c r="C569" s="71"/>
      <c r="D569" s="223" t="s">
        <v>138</v>
      </c>
      <c r="E569" s="71"/>
      <c r="F569" s="224" t="s">
        <v>891</v>
      </c>
      <c r="G569" s="71"/>
      <c r="H569" s="71"/>
      <c r="I569" s="182"/>
      <c r="J569" s="71"/>
      <c r="K569" s="71"/>
      <c r="L569" s="69"/>
      <c r="M569" s="225"/>
      <c r="N569" s="44"/>
      <c r="O569" s="44"/>
      <c r="P569" s="44"/>
      <c r="Q569" s="44"/>
      <c r="R569" s="44"/>
      <c r="S569" s="44"/>
      <c r="T569" s="92"/>
      <c r="AT569" s="21" t="s">
        <v>138</v>
      </c>
      <c r="AU569" s="21" t="s">
        <v>82</v>
      </c>
    </row>
    <row r="570" spans="2:51" s="11" customFormat="1" ht="13.5">
      <c r="B570" s="226"/>
      <c r="C570" s="227"/>
      <c r="D570" s="223" t="s">
        <v>140</v>
      </c>
      <c r="E570" s="228" t="s">
        <v>21</v>
      </c>
      <c r="F570" s="229" t="s">
        <v>770</v>
      </c>
      <c r="G570" s="227"/>
      <c r="H570" s="230">
        <v>45</v>
      </c>
      <c r="I570" s="231"/>
      <c r="J570" s="227"/>
      <c r="K570" s="227"/>
      <c r="L570" s="232"/>
      <c r="M570" s="233"/>
      <c r="N570" s="234"/>
      <c r="O570" s="234"/>
      <c r="P570" s="234"/>
      <c r="Q570" s="234"/>
      <c r="R570" s="234"/>
      <c r="S570" s="234"/>
      <c r="T570" s="235"/>
      <c r="AT570" s="236" t="s">
        <v>140</v>
      </c>
      <c r="AU570" s="236" t="s">
        <v>82</v>
      </c>
      <c r="AV570" s="11" t="s">
        <v>82</v>
      </c>
      <c r="AW570" s="11" t="s">
        <v>33</v>
      </c>
      <c r="AX570" s="11" t="s">
        <v>70</v>
      </c>
      <c r="AY570" s="236" t="s">
        <v>128</v>
      </c>
    </row>
    <row r="571" spans="2:65" s="1" customFormat="1" ht="16.5" customHeight="1">
      <c r="B571" s="43"/>
      <c r="C571" s="238" t="s">
        <v>893</v>
      </c>
      <c r="D571" s="238" t="s">
        <v>303</v>
      </c>
      <c r="E571" s="239" t="s">
        <v>894</v>
      </c>
      <c r="F571" s="240" t="s">
        <v>895</v>
      </c>
      <c r="G571" s="241" t="s">
        <v>154</v>
      </c>
      <c r="H571" s="242">
        <v>135</v>
      </c>
      <c r="I571" s="243"/>
      <c r="J571" s="244">
        <f>ROUND(I571*H571,2)</f>
        <v>0</v>
      </c>
      <c r="K571" s="240" t="s">
        <v>21</v>
      </c>
      <c r="L571" s="245"/>
      <c r="M571" s="246" t="s">
        <v>21</v>
      </c>
      <c r="N571" s="247" t="s">
        <v>41</v>
      </c>
      <c r="O571" s="44"/>
      <c r="P571" s="220">
        <f>O571*H571</f>
        <v>0</v>
      </c>
      <c r="Q571" s="220">
        <v>0</v>
      </c>
      <c r="R571" s="220">
        <f>Q571*H571</f>
        <v>0</v>
      </c>
      <c r="S571" s="220">
        <v>0</v>
      </c>
      <c r="T571" s="221">
        <f>S571*H571</f>
        <v>0</v>
      </c>
      <c r="AR571" s="21" t="s">
        <v>306</v>
      </c>
      <c r="AT571" s="21" t="s">
        <v>303</v>
      </c>
      <c r="AU571" s="21" t="s">
        <v>82</v>
      </c>
      <c r="AY571" s="21" t="s">
        <v>128</v>
      </c>
      <c r="BE571" s="222">
        <f>IF(N571="základní",J571,0)</f>
        <v>0</v>
      </c>
      <c r="BF571" s="222">
        <f>IF(N571="snížená",J571,0)</f>
        <v>0</v>
      </c>
      <c r="BG571" s="222">
        <f>IF(N571="zákl. přenesená",J571,0)</f>
        <v>0</v>
      </c>
      <c r="BH571" s="222">
        <f>IF(N571="sníž. přenesená",J571,0)</f>
        <v>0</v>
      </c>
      <c r="BI571" s="222">
        <f>IF(N571="nulová",J571,0)</f>
        <v>0</v>
      </c>
      <c r="BJ571" s="21" t="s">
        <v>75</v>
      </c>
      <c r="BK571" s="222">
        <f>ROUND(I571*H571,2)</f>
        <v>0</v>
      </c>
      <c r="BL571" s="21" t="s">
        <v>209</v>
      </c>
      <c r="BM571" s="21" t="s">
        <v>896</v>
      </c>
    </row>
    <row r="572" spans="2:47" s="1" customFormat="1" ht="13.5">
      <c r="B572" s="43"/>
      <c r="C572" s="71"/>
      <c r="D572" s="223" t="s">
        <v>138</v>
      </c>
      <c r="E572" s="71"/>
      <c r="F572" s="224" t="s">
        <v>895</v>
      </c>
      <c r="G572" s="71"/>
      <c r="H572" s="71"/>
      <c r="I572" s="182"/>
      <c r="J572" s="71"/>
      <c r="K572" s="71"/>
      <c r="L572" s="69"/>
      <c r="M572" s="225"/>
      <c r="N572" s="44"/>
      <c r="O572" s="44"/>
      <c r="P572" s="44"/>
      <c r="Q572" s="44"/>
      <c r="R572" s="44"/>
      <c r="S572" s="44"/>
      <c r="T572" s="92"/>
      <c r="AT572" s="21" t="s">
        <v>138</v>
      </c>
      <c r="AU572" s="21" t="s">
        <v>82</v>
      </c>
    </row>
    <row r="573" spans="2:51" s="11" customFormat="1" ht="13.5">
      <c r="B573" s="226"/>
      <c r="C573" s="227"/>
      <c r="D573" s="223" t="s">
        <v>140</v>
      </c>
      <c r="E573" s="228" t="s">
        <v>21</v>
      </c>
      <c r="F573" s="229" t="s">
        <v>897</v>
      </c>
      <c r="G573" s="227"/>
      <c r="H573" s="230">
        <v>135</v>
      </c>
      <c r="I573" s="231"/>
      <c r="J573" s="227"/>
      <c r="K573" s="227"/>
      <c r="L573" s="232"/>
      <c r="M573" s="233"/>
      <c r="N573" s="234"/>
      <c r="O573" s="234"/>
      <c r="P573" s="234"/>
      <c r="Q573" s="234"/>
      <c r="R573" s="234"/>
      <c r="S573" s="234"/>
      <c r="T573" s="235"/>
      <c r="AT573" s="236" t="s">
        <v>140</v>
      </c>
      <c r="AU573" s="236" t="s">
        <v>82</v>
      </c>
      <c r="AV573" s="11" t="s">
        <v>82</v>
      </c>
      <c r="AW573" s="11" t="s">
        <v>33</v>
      </c>
      <c r="AX573" s="11" t="s">
        <v>70</v>
      </c>
      <c r="AY573" s="236" t="s">
        <v>128</v>
      </c>
    </row>
    <row r="574" spans="2:65" s="1" customFormat="1" ht="25.5" customHeight="1">
      <c r="B574" s="43"/>
      <c r="C574" s="211" t="s">
        <v>898</v>
      </c>
      <c r="D574" s="211" t="s">
        <v>131</v>
      </c>
      <c r="E574" s="212" t="s">
        <v>899</v>
      </c>
      <c r="F574" s="213" t="s">
        <v>900</v>
      </c>
      <c r="G574" s="214" t="s">
        <v>154</v>
      </c>
      <c r="H574" s="215">
        <v>165</v>
      </c>
      <c r="I574" s="216"/>
      <c r="J574" s="217">
        <f>ROUND(I574*H574,2)</f>
        <v>0</v>
      </c>
      <c r="K574" s="213" t="s">
        <v>21</v>
      </c>
      <c r="L574" s="69"/>
      <c r="M574" s="218" t="s">
        <v>21</v>
      </c>
      <c r="N574" s="219" t="s">
        <v>41</v>
      </c>
      <c r="O574" s="44"/>
      <c r="P574" s="220">
        <f>O574*H574</f>
        <v>0</v>
      </c>
      <c r="Q574" s="220">
        <v>0</v>
      </c>
      <c r="R574" s="220">
        <f>Q574*H574</f>
        <v>0</v>
      </c>
      <c r="S574" s="220">
        <v>0</v>
      </c>
      <c r="T574" s="221">
        <f>S574*H574</f>
        <v>0</v>
      </c>
      <c r="AR574" s="21" t="s">
        <v>209</v>
      </c>
      <c r="AT574" s="21" t="s">
        <v>131</v>
      </c>
      <c r="AU574" s="21" t="s">
        <v>82</v>
      </c>
      <c r="AY574" s="21" t="s">
        <v>128</v>
      </c>
      <c r="BE574" s="222">
        <f>IF(N574="základní",J574,0)</f>
        <v>0</v>
      </c>
      <c r="BF574" s="222">
        <f>IF(N574="snížená",J574,0)</f>
        <v>0</v>
      </c>
      <c r="BG574" s="222">
        <f>IF(N574="zákl. přenesená",J574,0)</f>
        <v>0</v>
      </c>
      <c r="BH574" s="222">
        <f>IF(N574="sníž. přenesená",J574,0)</f>
        <v>0</v>
      </c>
      <c r="BI574" s="222">
        <f>IF(N574="nulová",J574,0)</f>
        <v>0</v>
      </c>
      <c r="BJ574" s="21" t="s">
        <v>75</v>
      </c>
      <c r="BK574" s="222">
        <f>ROUND(I574*H574,2)</f>
        <v>0</v>
      </c>
      <c r="BL574" s="21" t="s">
        <v>209</v>
      </c>
      <c r="BM574" s="21" t="s">
        <v>901</v>
      </c>
    </row>
    <row r="575" spans="2:47" s="1" customFormat="1" ht="13.5">
      <c r="B575" s="43"/>
      <c r="C575" s="71"/>
      <c r="D575" s="223" t="s">
        <v>138</v>
      </c>
      <c r="E575" s="71"/>
      <c r="F575" s="224" t="s">
        <v>900</v>
      </c>
      <c r="G575" s="71"/>
      <c r="H575" s="71"/>
      <c r="I575" s="182"/>
      <c r="J575" s="71"/>
      <c r="K575" s="71"/>
      <c r="L575" s="69"/>
      <c r="M575" s="225"/>
      <c r="N575" s="44"/>
      <c r="O575" s="44"/>
      <c r="P575" s="44"/>
      <c r="Q575" s="44"/>
      <c r="R575" s="44"/>
      <c r="S575" s="44"/>
      <c r="T575" s="92"/>
      <c r="AT575" s="21" t="s">
        <v>138</v>
      </c>
      <c r="AU575" s="21" t="s">
        <v>82</v>
      </c>
    </row>
    <row r="576" spans="2:51" s="11" customFormat="1" ht="13.5">
      <c r="B576" s="226"/>
      <c r="C576" s="227"/>
      <c r="D576" s="223" t="s">
        <v>140</v>
      </c>
      <c r="E576" s="228" t="s">
        <v>21</v>
      </c>
      <c r="F576" s="229" t="s">
        <v>744</v>
      </c>
      <c r="G576" s="227"/>
      <c r="H576" s="230">
        <v>165</v>
      </c>
      <c r="I576" s="231"/>
      <c r="J576" s="227"/>
      <c r="K576" s="227"/>
      <c r="L576" s="232"/>
      <c r="M576" s="233"/>
      <c r="N576" s="234"/>
      <c r="O576" s="234"/>
      <c r="P576" s="234"/>
      <c r="Q576" s="234"/>
      <c r="R576" s="234"/>
      <c r="S576" s="234"/>
      <c r="T576" s="235"/>
      <c r="AT576" s="236" t="s">
        <v>140</v>
      </c>
      <c r="AU576" s="236" t="s">
        <v>82</v>
      </c>
      <c r="AV576" s="11" t="s">
        <v>82</v>
      </c>
      <c r="AW576" s="11" t="s">
        <v>33</v>
      </c>
      <c r="AX576" s="11" t="s">
        <v>70</v>
      </c>
      <c r="AY576" s="236" t="s">
        <v>128</v>
      </c>
    </row>
    <row r="577" spans="2:65" s="1" customFormat="1" ht="16.5" customHeight="1">
      <c r="B577" s="43"/>
      <c r="C577" s="211" t="s">
        <v>902</v>
      </c>
      <c r="D577" s="211" t="s">
        <v>131</v>
      </c>
      <c r="E577" s="212" t="s">
        <v>903</v>
      </c>
      <c r="F577" s="213" t="s">
        <v>904</v>
      </c>
      <c r="G577" s="214" t="s">
        <v>317</v>
      </c>
      <c r="H577" s="248"/>
      <c r="I577" s="216"/>
      <c r="J577" s="217">
        <f>ROUND(I577*H577,2)</f>
        <v>0</v>
      </c>
      <c r="K577" s="213" t="s">
        <v>135</v>
      </c>
      <c r="L577" s="69"/>
      <c r="M577" s="218" t="s">
        <v>21</v>
      </c>
      <c r="N577" s="219" t="s">
        <v>41</v>
      </c>
      <c r="O577" s="44"/>
      <c r="P577" s="220">
        <f>O577*H577</f>
        <v>0</v>
      </c>
      <c r="Q577" s="220">
        <v>0</v>
      </c>
      <c r="R577" s="220">
        <f>Q577*H577</f>
        <v>0</v>
      </c>
      <c r="S577" s="220">
        <v>0</v>
      </c>
      <c r="T577" s="221">
        <f>S577*H577</f>
        <v>0</v>
      </c>
      <c r="AR577" s="21" t="s">
        <v>209</v>
      </c>
      <c r="AT577" s="21" t="s">
        <v>131</v>
      </c>
      <c r="AU577" s="21" t="s">
        <v>82</v>
      </c>
      <c r="AY577" s="21" t="s">
        <v>128</v>
      </c>
      <c r="BE577" s="222">
        <f>IF(N577="základní",J577,0)</f>
        <v>0</v>
      </c>
      <c r="BF577" s="222">
        <f>IF(N577="snížená",J577,0)</f>
        <v>0</v>
      </c>
      <c r="BG577" s="222">
        <f>IF(N577="zákl. přenesená",J577,0)</f>
        <v>0</v>
      </c>
      <c r="BH577" s="222">
        <f>IF(N577="sníž. přenesená",J577,0)</f>
        <v>0</v>
      </c>
      <c r="BI577" s="222">
        <f>IF(N577="nulová",J577,0)</f>
        <v>0</v>
      </c>
      <c r="BJ577" s="21" t="s">
        <v>75</v>
      </c>
      <c r="BK577" s="222">
        <f>ROUND(I577*H577,2)</f>
        <v>0</v>
      </c>
      <c r="BL577" s="21" t="s">
        <v>209</v>
      </c>
      <c r="BM577" s="21" t="s">
        <v>905</v>
      </c>
    </row>
    <row r="578" spans="2:47" s="1" customFormat="1" ht="13.5">
      <c r="B578" s="43"/>
      <c r="C578" s="71"/>
      <c r="D578" s="223" t="s">
        <v>138</v>
      </c>
      <c r="E578" s="71"/>
      <c r="F578" s="224" t="s">
        <v>906</v>
      </c>
      <c r="G578" s="71"/>
      <c r="H578" s="71"/>
      <c r="I578" s="182"/>
      <c r="J578" s="71"/>
      <c r="K578" s="71"/>
      <c r="L578" s="69"/>
      <c r="M578" s="225"/>
      <c r="N578" s="44"/>
      <c r="O578" s="44"/>
      <c r="P578" s="44"/>
      <c r="Q578" s="44"/>
      <c r="R578" s="44"/>
      <c r="S578" s="44"/>
      <c r="T578" s="92"/>
      <c r="AT578" s="21" t="s">
        <v>138</v>
      </c>
      <c r="AU578" s="21" t="s">
        <v>82</v>
      </c>
    </row>
    <row r="579" spans="2:47" s="1" customFormat="1" ht="13.5">
      <c r="B579" s="43"/>
      <c r="C579" s="71"/>
      <c r="D579" s="223" t="s">
        <v>171</v>
      </c>
      <c r="E579" s="71"/>
      <c r="F579" s="237" t="s">
        <v>409</v>
      </c>
      <c r="G579" s="71"/>
      <c r="H579" s="71"/>
      <c r="I579" s="182"/>
      <c r="J579" s="71"/>
      <c r="K579" s="71"/>
      <c r="L579" s="69"/>
      <c r="M579" s="225"/>
      <c r="N579" s="44"/>
      <c r="O579" s="44"/>
      <c r="P579" s="44"/>
      <c r="Q579" s="44"/>
      <c r="R579" s="44"/>
      <c r="S579" s="44"/>
      <c r="T579" s="92"/>
      <c r="AT579" s="21" t="s">
        <v>171</v>
      </c>
      <c r="AU579" s="21" t="s">
        <v>82</v>
      </c>
    </row>
    <row r="580" spans="2:63" s="10" customFormat="1" ht="29.85" customHeight="1">
      <c r="B580" s="195"/>
      <c r="C580" s="196"/>
      <c r="D580" s="197" t="s">
        <v>69</v>
      </c>
      <c r="E580" s="209" t="s">
        <v>907</v>
      </c>
      <c r="F580" s="209" t="s">
        <v>908</v>
      </c>
      <c r="G580" s="196"/>
      <c r="H580" s="196"/>
      <c r="I580" s="199"/>
      <c r="J580" s="210">
        <f>BK580</f>
        <v>0</v>
      </c>
      <c r="K580" s="196"/>
      <c r="L580" s="201"/>
      <c r="M580" s="202"/>
      <c r="N580" s="203"/>
      <c r="O580" s="203"/>
      <c r="P580" s="204">
        <f>SUM(P581:P601)</f>
        <v>0</v>
      </c>
      <c r="Q580" s="203"/>
      <c r="R580" s="204">
        <f>SUM(R581:R601)</f>
        <v>0.11220000000000001</v>
      </c>
      <c r="S580" s="203"/>
      <c r="T580" s="205">
        <f>SUM(T581:T601)</f>
        <v>0</v>
      </c>
      <c r="AR580" s="206" t="s">
        <v>82</v>
      </c>
      <c r="AT580" s="207" t="s">
        <v>69</v>
      </c>
      <c r="AU580" s="207" t="s">
        <v>75</v>
      </c>
      <c r="AY580" s="206" t="s">
        <v>128</v>
      </c>
      <c r="BK580" s="208">
        <f>SUM(BK581:BK601)</f>
        <v>0</v>
      </c>
    </row>
    <row r="581" spans="2:65" s="1" customFormat="1" ht="25.5" customHeight="1">
      <c r="B581" s="43"/>
      <c r="C581" s="211" t="s">
        <v>909</v>
      </c>
      <c r="D581" s="211" t="s">
        <v>131</v>
      </c>
      <c r="E581" s="212" t="s">
        <v>910</v>
      </c>
      <c r="F581" s="213" t="s">
        <v>911</v>
      </c>
      <c r="G581" s="214" t="s">
        <v>134</v>
      </c>
      <c r="H581" s="215">
        <v>34</v>
      </c>
      <c r="I581" s="216"/>
      <c r="J581" s="217">
        <f>ROUND(I581*H581,2)</f>
        <v>0</v>
      </c>
      <c r="K581" s="213" t="s">
        <v>135</v>
      </c>
      <c r="L581" s="69"/>
      <c r="M581" s="218" t="s">
        <v>21</v>
      </c>
      <c r="N581" s="219" t="s">
        <v>41</v>
      </c>
      <c r="O581" s="44"/>
      <c r="P581" s="220">
        <f>O581*H581</f>
        <v>0</v>
      </c>
      <c r="Q581" s="220">
        <v>0.003</v>
      </c>
      <c r="R581" s="220">
        <f>Q581*H581</f>
        <v>0.10200000000000001</v>
      </c>
      <c r="S581" s="220">
        <v>0</v>
      </c>
      <c r="T581" s="221">
        <f>S581*H581</f>
        <v>0</v>
      </c>
      <c r="AR581" s="21" t="s">
        <v>209</v>
      </c>
      <c r="AT581" s="21" t="s">
        <v>131</v>
      </c>
      <c r="AU581" s="21" t="s">
        <v>82</v>
      </c>
      <c r="AY581" s="21" t="s">
        <v>128</v>
      </c>
      <c r="BE581" s="222">
        <f>IF(N581="základní",J581,0)</f>
        <v>0</v>
      </c>
      <c r="BF581" s="222">
        <f>IF(N581="snížená",J581,0)</f>
        <v>0</v>
      </c>
      <c r="BG581" s="222">
        <f>IF(N581="zákl. přenesená",J581,0)</f>
        <v>0</v>
      </c>
      <c r="BH581" s="222">
        <f>IF(N581="sníž. přenesená",J581,0)</f>
        <v>0</v>
      </c>
      <c r="BI581" s="222">
        <f>IF(N581="nulová",J581,0)</f>
        <v>0</v>
      </c>
      <c r="BJ581" s="21" t="s">
        <v>75</v>
      </c>
      <c r="BK581" s="222">
        <f>ROUND(I581*H581,2)</f>
        <v>0</v>
      </c>
      <c r="BL581" s="21" t="s">
        <v>209</v>
      </c>
      <c r="BM581" s="21" t="s">
        <v>912</v>
      </c>
    </row>
    <row r="582" spans="2:47" s="1" customFormat="1" ht="13.5">
      <c r="B582" s="43"/>
      <c r="C582" s="71"/>
      <c r="D582" s="223" t="s">
        <v>138</v>
      </c>
      <c r="E582" s="71"/>
      <c r="F582" s="224" t="s">
        <v>913</v>
      </c>
      <c r="G582" s="71"/>
      <c r="H582" s="71"/>
      <c r="I582" s="182"/>
      <c r="J582" s="71"/>
      <c r="K582" s="71"/>
      <c r="L582" s="69"/>
      <c r="M582" s="225"/>
      <c r="N582" s="44"/>
      <c r="O582" s="44"/>
      <c r="P582" s="44"/>
      <c r="Q582" s="44"/>
      <c r="R582" s="44"/>
      <c r="S582" s="44"/>
      <c r="T582" s="92"/>
      <c r="AT582" s="21" t="s">
        <v>138</v>
      </c>
      <c r="AU582" s="21" t="s">
        <v>82</v>
      </c>
    </row>
    <row r="583" spans="2:51" s="11" customFormat="1" ht="13.5">
      <c r="B583" s="226"/>
      <c r="C583" s="227"/>
      <c r="D583" s="223" t="s">
        <v>140</v>
      </c>
      <c r="E583" s="228" t="s">
        <v>21</v>
      </c>
      <c r="F583" s="229" t="s">
        <v>205</v>
      </c>
      <c r="G583" s="227"/>
      <c r="H583" s="230">
        <v>34</v>
      </c>
      <c r="I583" s="231"/>
      <c r="J583" s="227"/>
      <c r="K583" s="227"/>
      <c r="L583" s="232"/>
      <c r="M583" s="233"/>
      <c r="N583" s="234"/>
      <c r="O583" s="234"/>
      <c r="P583" s="234"/>
      <c r="Q583" s="234"/>
      <c r="R583" s="234"/>
      <c r="S583" s="234"/>
      <c r="T583" s="235"/>
      <c r="AT583" s="236" t="s">
        <v>140</v>
      </c>
      <c r="AU583" s="236" t="s">
        <v>82</v>
      </c>
      <c r="AV583" s="11" t="s">
        <v>82</v>
      </c>
      <c r="AW583" s="11" t="s">
        <v>33</v>
      </c>
      <c r="AX583" s="11" t="s">
        <v>70</v>
      </c>
      <c r="AY583" s="236" t="s">
        <v>128</v>
      </c>
    </row>
    <row r="584" spans="2:65" s="1" customFormat="1" ht="16.5" customHeight="1">
      <c r="B584" s="43"/>
      <c r="C584" s="238" t="s">
        <v>914</v>
      </c>
      <c r="D584" s="238" t="s">
        <v>303</v>
      </c>
      <c r="E584" s="239" t="s">
        <v>915</v>
      </c>
      <c r="F584" s="240" t="s">
        <v>916</v>
      </c>
      <c r="G584" s="241" t="s">
        <v>134</v>
      </c>
      <c r="H584" s="242">
        <v>34</v>
      </c>
      <c r="I584" s="243"/>
      <c r="J584" s="244">
        <f>ROUND(I584*H584,2)</f>
        <v>0</v>
      </c>
      <c r="K584" s="240" t="s">
        <v>21</v>
      </c>
      <c r="L584" s="245"/>
      <c r="M584" s="246" t="s">
        <v>21</v>
      </c>
      <c r="N584" s="247" t="s">
        <v>41</v>
      </c>
      <c r="O584" s="44"/>
      <c r="P584" s="220">
        <f>O584*H584</f>
        <v>0</v>
      </c>
      <c r="Q584" s="220">
        <v>0</v>
      </c>
      <c r="R584" s="220">
        <f>Q584*H584</f>
        <v>0</v>
      </c>
      <c r="S584" s="220">
        <v>0</v>
      </c>
      <c r="T584" s="221">
        <f>S584*H584</f>
        <v>0</v>
      </c>
      <c r="AR584" s="21" t="s">
        <v>306</v>
      </c>
      <c r="AT584" s="21" t="s">
        <v>303</v>
      </c>
      <c r="AU584" s="21" t="s">
        <v>82</v>
      </c>
      <c r="AY584" s="21" t="s">
        <v>128</v>
      </c>
      <c r="BE584" s="222">
        <f>IF(N584="základní",J584,0)</f>
        <v>0</v>
      </c>
      <c r="BF584" s="222">
        <f>IF(N584="snížená",J584,0)</f>
        <v>0</v>
      </c>
      <c r="BG584" s="222">
        <f>IF(N584="zákl. přenesená",J584,0)</f>
        <v>0</v>
      </c>
      <c r="BH584" s="222">
        <f>IF(N584="sníž. přenesená",J584,0)</f>
        <v>0</v>
      </c>
      <c r="BI584" s="222">
        <f>IF(N584="nulová",J584,0)</f>
        <v>0</v>
      </c>
      <c r="BJ584" s="21" t="s">
        <v>75</v>
      </c>
      <c r="BK584" s="222">
        <f>ROUND(I584*H584,2)</f>
        <v>0</v>
      </c>
      <c r="BL584" s="21" t="s">
        <v>209</v>
      </c>
      <c r="BM584" s="21" t="s">
        <v>917</v>
      </c>
    </row>
    <row r="585" spans="2:47" s="1" customFormat="1" ht="13.5">
      <c r="B585" s="43"/>
      <c r="C585" s="71"/>
      <c r="D585" s="223" t="s">
        <v>138</v>
      </c>
      <c r="E585" s="71"/>
      <c r="F585" s="224" t="s">
        <v>916</v>
      </c>
      <c r="G585" s="71"/>
      <c r="H585" s="71"/>
      <c r="I585" s="182"/>
      <c r="J585" s="71"/>
      <c r="K585" s="71"/>
      <c r="L585" s="69"/>
      <c r="M585" s="225"/>
      <c r="N585" s="44"/>
      <c r="O585" s="44"/>
      <c r="P585" s="44"/>
      <c r="Q585" s="44"/>
      <c r="R585" s="44"/>
      <c r="S585" s="44"/>
      <c r="T585" s="92"/>
      <c r="AT585" s="21" t="s">
        <v>138</v>
      </c>
      <c r="AU585" s="21" t="s">
        <v>82</v>
      </c>
    </row>
    <row r="586" spans="2:65" s="1" customFormat="1" ht="25.5" customHeight="1">
      <c r="B586" s="43"/>
      <c r="C586" s="211" t="s">
        <v>918</v>
      </c>
      <c r="D586" s="211" t="s">
        <v>131</v>
      </c>
      <c r="E586" s="212" t="s">
        <v>919</v>
      </c>
      <c r="F586" s="213" t="s">
        <v>920</v>
      </c>
      <c r="G586" s="214" t="s">
        <v>134</v>
      </c>
      <c r="H586" s="215">
        <v>34</v>
      </c>
      <c r="I586" s="216"/>
      <c r="J586" s="217">
        <f>ROUND(I586*H586,2)</f>
        <v>0</v>
      </c>
      <c r="K586" s="213" t="s">
        <v>135</v>
      </c>
      <c r="L586" s="69"/>
      <c r="M586" s="218" t="s">
        <v>21</v>
      </c>
      <c r="N586" s="219" t="s">
        <v>41</v>
      </c>
      <c r="O586" s="44"/>
      <c r="P586" s="220">
        <f>O586*H586</f>
        <v>0</v>
      </c>
      <c r="Q586" s="220">
        <v>0</v>
      </c>
      <c r="R586" s="220">
        <f>Q586*H586</f>
        <v>0</v>
      </c>
      <c r="S586" s="220">
        <v>0</v>
      </c>
      <c r="T586" s="221">
        <f>S586*H586</f>
        <v>0</v>
      </c>
      <c r="AR586" s="21" t="s">
        <v>209</v>
      </c>
      <c r="AT586" s="21" t="s">
        <v>131</v>
      </c>
      <c r="AU586" s="21" t="s">
        <v>82</v>
      </c>
      <c r="AY586" s="21" t="s">
        <v>128</v>
      </c>
      <c r="BE586" s="222">
        <f>IF(N586="základní",J586,0)</f>
        <v>0</v>
      </c>
      <c r="BF586" s="222">
        <f>IF(N586="snížená",J586,0)</f>
        <v>0</v>
      </c>
      <c r="BG586" s="222">
        <f>IF(N586="zákl. přenesená",J586,0)</f>
        <v>0</v>
      </c>
      <c r="BH586" s="222">
        <f>IF(N586="sníž. přenesená",J586,0)</f>
        <v>0</v>
      </c>
      <c r="BI586" s="222">
        <f>IF(N586="nulová",J586,0)</f>
        <v>0</v>
      </c>
      <c r="BJ586" s="21" t="s">
        <v>75</v>
      </c>
      <c r="BK586" s="222">
        <f>ROUND(I586*H586,2)</f>
        <v>0</v>
      </c>
      <c r="BL586" s="21" t="s">
        <v>209</v>
      </c>
      <c r="BM586" s="21" t="s">
        <v>921</v>
      </c>
    </row>
    <row r="587" spans="2:47" s="1" customFormat="1" ht="13.5">
      <c r="B587" s="43"/>
      <c r="C587" s="71"/>
      <c r="D587" s="223" t="s">
        <v>138</v>
      </c>
      <c r="E587" s="71"/>
      <c r="F587" s="224" t="s">
        <v>922</v>
      </c>
      <c r="G587" s="71"/>
      <c r="H587" s="71"/>
      <c r="I587" s="182"/>
      <c r="J587" s="71"/>
      <c r="K587" s="71"/>
      <c r="L587" s="69"/>
      <c r="M587" s="225"/>
      <c r="N587" s="44"/>
      <c r="O587" s="44"/>
      <c r="P587" s="44"/>
      <c r="Q587" s="44"/>
      <c r="R587" s="44"/>
      <c r="S587" s="44"/>
      <c r="T587" s="92"/>
      <c r="AT587" s="21" t="s">
        <v>138</v>
      </c>
      <c r="AU587" s="21" t="s">
        <v>82</v>
      </c>
    </row>
    <row r="588" spans="2:51" s="11" customFormat="1" ht="13.5">
      <c r="B588" s="226"/>
      <c r="C588" s="227"/>
      <c r="D588" s="223" t="s">
        <v>140</v>
      </c>
      <c r="E588" s="228" t="s">
        <v>21</v>
      </c>
      <c r="F588" s="229" t="s">
        <v>205</v>
      </c>
      <c r="G588" s="227"/>
      <c r="H588" s="230">
        <v>34</v>
      </c>
      <c r="I588" s="231"/>
      <c r="J588" s="227"/>
      <c r="K588" s="227"/>
      <c r="L588" s="232"/>
      <c r="M588" s="233"/>
      <c r="N588" s="234"/>
      <c r="O588" s="234"/>
      <c r="P588" s="234"/>
      <c r="Q588" s="234"/>
      <c r="R588" s="234"/>
      <c r="S588" s="234"/>
      <c r="T588" s="235"/>
      <c r="AT588" s="236" t="s">
        <v>140</v>
      </c>
      <c r="AU588" s="236" t="s">
        <v>82</v>
      </c>
      <c r="AV588" s="11" t="s">
        <v>82</v>
      </c>
      <c r="AW588" s="11" t="s">
        <v>33</v>
      </c>
      <c r="AX588" s="11" t="s">
        <v>70</v>
      </c>
      <c r="AY588" s="236" t="s">
        <v>128</v>
      </c>
    </row>
    <row r="589" spans="2:65" s="1" customFormat="1" ht="25.5" customHeight="1">
      <c r="B589" s="43"/>
      <c r="C589" s="211" t="s">
        <v>923</v>
      </c>
      <c r="D589" s="211" t="s">
        <v>131</v>
      </c>
      <c r="E589" s="212" t="s">
        <v>924</v>
      </c>
      <c r="F589" s="213" t="s">
        <v>925</v>
      </c>
      <c r="G589" s="214" t="s">
        <v>134</v>
      </c>
      <c r="H589" s="215">
        <v>34</v>
      </c>
      <c r="I589" s="216"/>
      <c r="J589" s="217">
        <f>ROUND(I589*H589,2)</f>
        <v>0</v>
      </c>
      <c r="K589" s="213" t="s">
        <v>135</v>
      </c>
      <c r="L589" s="69"/>
      <c r="M589" s="218" t="s">
        <v>21</v>
      </c>
      <c r="N589" s="219" t="s">
        <v>41</v>
      </c>
      <c r="O589" s="44"/>
      <c r="P589" s="220">
        <f>O589*H589</f>
        <v>0</v>
      </c>
      <c r="Q589" s="220">
        <v>0</v>
      </c>
      <c r="R589" s="220">
        <f>Q589*H589</f>
        <v>0</v>
      </c>
      <c r="S589" s="220">
        <v>0</v>
      </c>
      <c r="T589" s="221">
        <f>S589*H589</f>
        <v>0</v>
      </c>
      <c r="AR589" s="21" t="s">
        <v>209</v>
      </c>
      <c r="AT589" s="21" t="s">
        <v>131</v>
      </c>
      <c r="AU589" s="21" t="s">
        <v>82</v>
      </c>
      <c r="AY589" s="21" t="s">
        <v>128</v>
      </c>
      <c r="BE589" s="222">
        <f>IF(N589="základní",J589,0)</f>
        <v>0</v>
      </c>
      <c r="BF589" s="222">
        <f>IF(N589="snížená",J589,0)</f>
        <v>0</v>
      </c>
      <c r="BG589" s="222">
        <f>IF(N589="zákl. přenesená",J589,0)</f>
        <v>0</v>
      </c>
      <c r="BH589" s="222">
        <f>IF(N589="sníž. přenesená",J589,0)</f>
        <v>0</v>
      </c>
      <c r="BI589" s="222">
        <f>IF(N589="nulová",J589,0)</f>
        <v>0</v>
      </c>
      <c r="BJ589" s="21" t="s">
        <v>75</v>
      </c>
      <c r="BK589" s="222">
        <f>ROUND(I589*H589,2)</f>
        <v>0</v>
      </c>
      <c r="BL589" s="21" t="s">
        <v>209</v>
      </c>
      <c r="BM589" s="21" t="s">
        <v>926</v>
      </c>
    </row>
    <row r="590" spans="2:47" s="1" customFormat="1" ht="13.5">
      <c r="B590" s="43"/>
      <c r="C590" s="71"/>
      <c r="D590" s="223" t="s">
        <v>138</v>
      </c>
      <c r="E590" s="71"/>
      <c r="F590" s="224" t="s">
        <v>927</v>
      </c>
      <c r="G590" s="71"/>
      <c r="H590" s="71"/>
      <c r="I590" s="182"/>
      <c r="J590" s="71"/>
      <c r="K590" s="71"/>
      <c r="L590" s="69"/>
      <c r="M590" s="225"/>
      <c r="N590" s="44"/>
      <c r="O590" s="44"/>
      <c r="P590" s="44"/>
      <c r="Q590" s="44"/>
      <c r="R590" s="44"/>
      <c r="S590" s="44"/>
      <c r="T590" s="92"/>
      <c r="AT590" s="21" t="s">
        <v>138</v>
      </c>
      <c r="AU590" s="21" t="s">
        <v>82</v>
      </c>
    </row>
    <row r="591" spans="2:51" s="11" customFormat="1" ht="13.5">
      <c r="B591" s="226"/>
      <c r="C591" s="227"/>
      <c r="D591" s="223" t="s">
        <v>140</v>
      </c>
      <c r="E591" s="228" t="s">
        <v>21</v>
      </c>
      <c r="F591" s="229" t="s">
        <v>205</v>
      </c>
      <c r="G591" s="227"/>
      <c r="H591" s="230">
        <v>34</v>
      </c>
      <c r="I591" s="231"/>
      <c r="J591" s="227"/>
      <c r="K591" s="227"/>
      <c r="L591" s="232"/>
      <c r="M591" s="233"/>
      <c r="N591" s="234"/>
      <c r="O591" s="234"/>
      <c r="P591" s="234"/>
      <c r="Q591" s="234"/>
      <c r="R591" s="234"/>
      <c r="S591" s="234"/>
      <c r="T591" s="235"/>
      <c r="AT591" s="236" t="s">
        <v>140</v>
      </c>
      <c r="AU591" s="236" t="s">
        <v>82</v>
      </c>
      <c r="AV591" s="11" t="s">
        <v>82</v>
      </c>
      <c r="AW591" s="11" t="s">
        <v>33</v>
      </c>
      <c r="AX591" s="11" t="s">
        <v>70</v>
      </c>
      <c r="AY591" s="236" t="s">
        <v>128</v>
      </c>
    </row>
    <row r="592" spans="2:65" s="1" customFormat="1" ht="16.5" customHeight="1">
      <c r="B592" s="43"/>
      <c r="C592" s="211" t="s">
        <v>928</v>
      </c>
      <c r="D592" s="211" t="s">
        <v>131</v>
      </c>
      <c r="E592" s="212" t="s">
        <v>929</v>
      </c>
      <c r="F592" s="213" t="s">
        <v>930</v>
      </c>
      <c r="G592" s="214" t="s">
        <v>134</v>
      </c>
      <c r="H592" s="215">
        <v>34</v>
      </c>
      <c r="I592" s="216"/>
      <c r="J592" s="217">
        <f>ROUND(I592*H592,2)</f>
        <v>0</v>
      </c>
      <c r="K592" s="213" t="s">
        <v>135</v>
      </c>
      <c r="L592" s="69"/>
      <c r="M592" s="218" t="s">
        <v>21</v>
      </c>
      <c r="N592" s="219" t="s">
        <v>41</v>
      </c>
      <c r="O592" s="44"/>
      <c r="P592" s="220">
        <f>O592*H592</f>
        <v>0</v>
      </c>
      <c r="Q592" s="220">
        <v>0.0003</v>
      </c>
      <c r="R592" s="220">
        <f>Q592*H592</f>
        <v>0.010199999999999999</v>
      </c>
      <c r="S592" s="220">
        <v>0</v>
      </c>
      <c r="T592" s="221">
        <f>S592*H592</f>
        <v>0</v>
      </c>
      <c r="AR592" s="21" t="s">
        <v>209</v>
      </c>
      <c r="AT592" s="21" t="s">
        <v>131</v>
      </c>
      <c r="AU592" s="21" t="s">
        <v>82</v>
      </c>
      <c r="AY592" s="21" t="s">
        <v>128</v>
      </c>
      <c r="BE592" s="222">
        <f>IF(N592="základní",J592,0)</f>
        <v>0</v>
      </c>
      <c r="BF592" s="222">
        <f>IF(N592="snížená",J592,0)</f>
        <v>0</v>
      </c>
      <c r="BG592" s="222">
        <f>IF(N592="zákl. přenesená",J592,0)</f>
        <v>0</v>
      </c>
      <c r="BH592" s="222">
        <f>IF(N592="sníž. přenesená",J592,0)</f>
        <v>0</v>
      </c>
      <c r="BI592" s="222">
        <f>IF(N592="nulová",J592,0)</f>
        <v>0</v>
      </c>
      <c r="BJ592" s="21" t="s">
        <v>75</v>
      </c>
      <c r="BK592" s="222">
        <f>ROUND(I592*H592,2)</f>
        <v>0</v>
      </c>
      <c r="BL592" s="21" t="s">
        <v>209</v>
      </c>
      <c r="BM592" s="21" t="s">
        <v>931</v>
      </c>
    </row>
    <row r="593" spans="2:47" s="1" customFormat="1" ht="13.5">
      <c r="B593" s="43"/>
      <c r="C593" s="71"/>
      <c r="D593" s="223" t="s">
        <v>138</v>
      </c>
      <c r="E593" s="71"/>
      <c r="F593" s="224" t="s">
        <v>932</v>
      </c>
      <c r="G593" s="71"/>
      <c r="H593" s="71"/>
      <c r="I593" s="182"/>
      <c r="J593" s="71"/>
      <c r="K593" s="71"/>
      <c r="L593" s="69"/>
      <c r="M593" s="225"/>
      <c r="N593" s="44"/>
      <c r="O593" s="44"/>
      <c r="P593" s="44"/>
      <c r="Q593" s="44"/>
      <c r="R593" s="44"/>
      <c r="S593" s="44"/>
      <c r="T593" s="92"/>
      <c r="AT593" s="21" t="s">
        <v>138</v>
      </c>
      <c r="AU593" s="21" t="s">
        <v>82</v>
      </c>
    </row>
    <row r="594" spans="2:47" s="1" customFormat="1" ht="13.5">
      <c r="B594" s="43"/>
      <c r="C594" s="71"/>
      <c r="D594" s="223" t="s">
        <v>171</v>
      </c>
      <c r="E594" s="71"/>
      <c r="F594" s="237" t="s">
        <v>933</v>
      </c>
      <c r="G594" s="71"/>
      <c r="H594" s="71"/>
      <c r="I594" s="182"/>
      <c r="J594" s="71"/>
      <c r="K594" s="71"/>
      <c r="L594" s="69"/>
      <c r="M594" s="225"/>
      <c r="N594" s="44"/>
      <c r="O594" s="44"/>
      <c r="P594" s="44"/>
      <c r="Q594" s="44"/>
      <c r="R594" s="44"/>
      <c r="S594" s="44"/>
      <c r="T594" s="92"/>
      <c r="AT594" s="21" t="s">
        <v>171</v>
      </c>
      <c r="AU594" s="21" t="s">
        <v>82</v>
      </c>
    </row>
    <row r="595" spans="2:51" s="11" customFormat="1" ht="13.5">
      <c r="B595" s="226"/>
      <c r="C595" s="227"/>
      <c r="D595" s="223" t="s">
        <v>140</v>
      </c>
      <c r="E595" s="228" t="s">
        <v>21</v>
      </c>
      <c r="F595" s="229" t="s">
        <v>205</v>
      </c>
      <c r="G595" s="227"/>
      <c r="H595" s="230">
        <v>34</v>
      </c>
      <c r="I595" s="231"/>
      <c r="J595" s="227"/>
      <c r="K595" s="227"/>
      <c r="L595" s="232"/>
      <c r="M595" s="233"/>
      <c r="N595" s="234"/>
      <c r="O595" s="234"/>
      <c r="P595" s="234"/>
      <c r="Q595" s="234"/>
      <c r="R595" s="234"/>
      <c r="S595" s="234"/>
      <c r="T595" s="235"/>
      <c r="AT595" s="236" t="s">
        <v>140</v>
      </c>
      <c r="AU595" s="236" t="s">
        <v>82</v>
      </c>
      <c r="AV595" s="11" t="s">
        <v>82</v>
      </c>
      <c r="AW595" s="11" t="s">
        <v>33</v>
      </c>
      <c r="AX595" s="11" t="s">
        <v>70</v>
      </c>
      <c r="AY595" s="236" t="s">
        <v>128</v>
      </c>
    </row>
    <row r="596" spans="2:65" s="1" customFormat="1" ht="16.5" customHeight="1">
      <c r="B596" s="43"/>
      <c r="C596" s="211" t="s">
        <v>934</v>
      </c>
      <c r="D596" s="211" t="s">
        <v>131</v>
      </c>
      <c r="E596" s="212" t="s">
        <v>935</v>
      </c>
      <c r="F596" s="213" t="s">
        <v>936</v>
      </c>
      <c r="G596" s="214" t="s">
        <v>154</v>
      </c>
      <c r="H596" s="215">
        <v>128</v>
      </c>
      <c r="I596" s="216"/>
      <c r="J596" s="217">
        <f>ROUND(I596*H596,2)</f>
        <v>0</v>
      </c>
      <c r="K596" s="213" t="s">
        <v>135</v>
      </c>
      <c r="L596" s="69"/>
      <c r="M596" s="218" t="s">
        <v>21</v>
      </c>
      <c r="N596" s="219" t="s">
        <v>41</v>
      </c>
      <c r="O596" s="44"/>
      <c r="P596" s="220">
        <f>O596*H596</f>
        <v>0</v>
      </c>
      <c r="Q596" s="220">
        <v>0</v>
      </c>
      <c r="R596" s="220">
        <f>Q596*H596</f>
        <v>0</v>
      </c>
      <c r="S596" s="220">
        <v>0</v>
      </c>
      <c r="T596" s="221">
        <f>S596*H596</f>
        <v>0</v>
      </c>
      <c r="AR596" s="21" t="s">
        <v>209</v>
      </c>
      <c r="AT596" s="21" t="s">
        <v>131</v>
      </c>
      <c r="AU596" s="21" t="s">
        <v>82</v>
      </c>
      <c r="AY596" s="21" t="s">
        <v>128</v>
      </c>
      <c r="BE596" s="222">
        <f>IF(N596="základní",J596,0)</f>
        <v>0</v>
      </c>
      <c r="BF596" s="222">
        <f>IF(N596="snížená",J596,0)</f>
        <v>0</v>
      </c>
      <c r="BG596" s="222">
        <f>IF(N596="zákl. přenesená",J596,0)</f>
        <v>0</v>
      </c>
      <c r="BH596" s="222">
        <f>IF(N596="sníž. přenesená",J596,0)</f>
        <v>0</v>
      </c>
      <c r="BI596" s="222">
        <f>IF(N596="nulová",J596,0)</f>
        <v>0</v>
      </c>
      <c r="BJ596" s="21" t="s">
        <v>75</v>
      </c>
      <c r="BK596" s="222">
        <f>ROUND(I596*H596,2)</f>
        <v>0</v>
      </c>
      <c r="BL596" s="21" t="s">
        <v>209</v>
      </c>
      <c r="BM596" s="21" t="s">
        <v>937</v>
      </c>
    </row>
    <row r="597" spans="2:47" s="1" customFormat="1" ht="13.5">
      <c r="B597" s="43"/>
      <c r="C597" s="71"/>
      <c r="D597" s="223" t="s">
        <v>138</v>
      </c>
      <c r="E597" s="71"/>
      <c r="F597" s="224" t="s">
        <v>938</v>
      </c>
      <c r="G597" s="71"/>
      <c r="H597" s="71"/>
      <c r="I597" s="182"/>
      <c r="J597" s="71"/>
      <c r="K597" s="71"/>
      <c r="L597" s="69"/>
      <c r="M597" s="225"/>
      <c r="N597" s="44"/>
      <c r="O597" s="44"/>
      <c r="P597" s="44"/>
      <c r="Q597" s="44"/>
      <c r="R597" s="44"/>
      <c r="S597" s="44"/>
      <c r="T597" s="92"/>
      <c r="AT597" s="21" t="s">
        <v>138</v>
      </c>
      <c r="AU597" s="21" t="s">
        <v>82</v>
      </c>
    </row>
    <row r="598" spans="2:47" s="1" customFormat="1" ht="13.5">
      <c r="B598" s="43"/>
      <c r="C598" s="71"/>
      <c r="D598" s="223" t="s">
        <v>171</v>
      </c>
      <c r="E598" s="71"/>
      <c r="F598" s="237" t="s">
        <v>933</v>
      </c>
      <c r="G598" s="71"/>
      <c r="H598" s="71"/>
      <c r="I598" s="182"/>
      <c r="J598" s="71"/>
      <c r="K598" s="71"/>
      <c r="L598" s="69"/>
      <c r="M598" s="225"/>
      <c r="N598" s="44"/>
      <c r="O598" s="44"/>
      <c r="P598" s="44"/>
      <c r="Q598" s="44"/>
      <c r="R598" s="44"/>
      <c r="S598" s="44"/>
      <c r="T598" s="92"/>
      <c r="AT598" s="21" t="s">
        <v>171</v>
      </c>
      <c r="AU598" s="21" t="s">
        <v>82</v>
      </c>
    </row>
    <row r="599" spans="2:65" s="1" customFormat="1" ht="16.5" customHeight="1">
      <c r="B599" s="43"/>
      <c r="C599" s="211" t="s">
        <v>939</v>
      </c>
      <c r="D599" s="211" t="s">
        <v>131</v>
      </c>
      <c r="E599" s="212" t="s">
        <v>940</v>
      </c>
      <c r="F599" s="213" t="s">
        <v>941</v>
      </c>
      <c r="G599" s="214" t="s">
        <v>317</v>
      </c>
      <c r="H599" s="248"/>
      <c r="I599" s="216"/>
      <c r="J599" s="217">
        <f>ROUND(I599*H599,2)</f>
        <v>0</v>
      </c>
      <c r="K599" s="213" t="s">
        <v>135</v>
      </c>
      <c r="L599" s="69"/>
      <c r="M599" s="218" t="s">
        <v>21</v>
      </c>
      <c r="N599" s="219" t="s">
        <v>41</v>
      </c>
      <c r="O599" s="44"/>
      <c r="P599" s="220">
        <f>O599*H599</f>
        <v>0</v>
      </c>
      <c r="Q599" s="220">
        <v>0</v>
      </c>
      <c r="R599" s="220">
        <f>Q599*H599</f>
        <v>0</v>
      </c>
      <c r="S599" s="220">
        <v>0</v>
      </c>
      <c r="T599" s="221">
        <f>S599*H599</f>
        <v>0</v>
      </c>
      <c r="AR599" s="21" t="s">
        <v>209</v>
      </c>
      <c r="AT599" s="21" t="s">
        <v>131</v>
      </c>
      <c r="AU599" s="21" t="s">
        <v>82</v>
      </c>
      <c r="AY599" s="21" t="s">
        <v>128</v>
      </c>
      <c r="BE599" s="222">
        <f>IF(N599="základní",J599,0)</f>
        <v>0</v>
      </c>
      <c r="BF599" s="222">
        <f>IF(N599="snížená",J599,0)</f>
        <v>0</v>
      </c>
      <c r="BG599" s="222">
        <f>IF(N599="zákl. přenesená",J599,0)</f>
        <v>0</v>
      </c>
      <c r="BH599" s="222">
        <f>IF(N599="sníž. přenesená",J599,0)</f>
        <v>0</v>
      </c>
      <c r="BI599" s="222">
        <f>IF(N599="nulová",J599,0)</f>
        <v>0</v>
      </c>
      <c r="BJ599" s="21" t="s">
        <v>75</v>
      </c>
      <c r="BK599" s="222">
        <f>ROUND(I599*H599,2)</f>
        <v>0</v>
      </c>
      <c r="BL599" s="21" t="s">
        <v>209</v>
      </c>
      <c r="BM599" s="21" t="s">
        <v>942</v>
      </c>
    </row>
    <row r="600" spans="2:47" s="1" customFormat="1" ht="13.5">
      <c r="B600" s="43"/>
      <c r="C600" s="71"/>
      <c r="D600" s="223" t="s">
        <v>138</v>
      </c>
      <c r="E600" s="71"/>
      <c r="F600" s="224" t="s">
        <v>943</v>
      </c>
      <c r="G600" s="71"/>
      <c r="H600" s="71"/>
      <c r="I600" s="182"/>
      <c r="J600" s="71"/>
      <c r="K600" s="71"/>
      <c r="L600" s="69"/>
      <c r="M600" s="225"/>
      <c r="N600" s="44"/>
      <c r="O600" s="44"/>
      <c r="P600" s="44"/>
      <c r="Q600" s="44"/>
      <c r="R600" s="44"/>
      <c r="S600" s="44"/>
      <c r="T600" s="92"/>
      <c r="AT600" s="21" t="s">
        <v>138</v>
      </c>
      <c r="AU600" s="21" t="s">
        <v>82</v>
      </c>
    </row>
    <row r="601" spans="2:47" s="1" customFormat="1" ht="13.5">
      <c r="B601" s="43"/>
      <c r="C601" s="71"/>
      <c r="D601" s="223" t="s">
        <v>171</v>
      </c>
      <c r="E601" s="71"/>
      <c r="F601" s="237" t="s">
        <v>423</v>
      </c>
      <c r="G601" s="71"/>
      <c r="H601" s="71"/>
      <c r="I601" s="182"/>
      <c r="J601" s="71"/>
      <c r="K601" s="71"/>
      <c r="L601" s="69"/>
      <c r="M601" s="225"/>
      <c r="N601" s="44"/>
      <c r="O601" s="44"/>
      <c r="P601" s="44"/>
      <c r="Q601" s="44"/>
      <c r="R601" s="44"/>
      <c r="S601" s="44"/>
      <c r="T601" s="92"/>
      <c r="AT601" s="21" t="s">
        <v>171</v>
      </c>
      <c r="AU601" s="21" t="s">
        <v>82</v>
      </c>
    </row>
    <row r="602" spans="2:63" s="10" customFormat="1" ht="29.85" customHeight="1">
      <c r="B602" s="195"/>
      <c r="C602" s="196"/>
      <c r="D602" s="197" t="s">
        <v>69</v>
      </c>
      <c r="E602" s="209" t="s">
        <v>944</v>
      </c>
      <c r="F602" s="209" t="s">
        <v>945</v>
      </c>
      <c r="G602" s="196"/>
      <c r="H602" s="196"/>
      <c r="I602" s="199"/>
      <c r="J602" s="210">
        <f>BK602</f>
        <v>0</v>
      </c>
      <c r="K602" s="196"/>
      <c r="L602" s="201"/>
      <c r="M602" s="202"/>
      <c r="N602" s="203"/>
      <c r="O602" s="203"/>
      <c r="P602" s="204">
        <f>SUM(P603:P624)</f>
        <v>0</v>
      </c>
      <c r="Q602" s="203"/>
      <c r="R602" s="204">
        <f>SUM(R603:R624)</f>
        <v>1.334691</v>
      </c>
      <c r="S602" s="203"/>
      <c r="T602" s="205">
        <f>SUM(T603:T624)</f>
        <v>0</v>
      </c>
      <c r="AR602" s="206" t="s">
        <v>82</v>
      </c>
      <c r="AT602" s="207" t="s">
        <v>69</v>
      </c>
      <c r="AU602" s="207" t="s">
        <v>75</v>
      </c>
      <c r="AY602" s="206" t="s">
        <v>128</v>
      </c>
      <c r="BK602" s="208">
        <f>SUM(BK603:BK624)</f>
        <v>0</v>
      </c>
    </row>
    <row r="603" spans="2:65" s="1" customFormat="1" ht="25.5" customHeight="1">
      <c r="B603" s="43"/>
      <c r="C603" s="211" t="s">
        <v>946</v>
      </c>
      <c r="D603" s="211" t="s">
        <v>131</v>
      </c>
      <c r="E603" s="212" t="s">
        <v>947</v>
      </c>
      <c r="F603" s="213" t="s">
        <v>948</v>
      </c>
      <c r="G603" s="214" t="s">
        <v>134</v>
      </c>
      <c r="H603" s="215">
        <v>116.1</v>
      </c>
      <c r="I603" s="216"/>
      <c r="J603" s="217">
        <f>ROUND(I603*H603,2)</f>
        <v>0</v>
      </c>
      <c r="K603" s="213" t="s">
        <v>135</v>
      </c>
      <c r="L603" s="69"/>
      <c r="M603" s="218" t="s">
        <v>21</v>
      </c>
      <c r="N603" s="219" t="s">
        <v>41</v>
      </c>
      <c r="O603" s="44"/>
      <c r="P603" s="220">
        <f>O603*H603</f>
        <v>0</v>
      </c>
      <c r="Q603" s="220">
        <v>9E-05</v>
      </c>
      <c r="R603" s="220">
        <f>Q603*H603</f>
        <v>0.010449</v>
      </c>
      <c r="S603" s="220">
        <v>0</v>
      </c>
      <c r="T603" s="221">
        <f>S603*H603</f>
        <v>0</v>
      </c>
      <c r="AR603" s="21" t="s">
        <v>209</v>
      </c>
      <c r="AT603" s="21" t="s">
        <v>131</v>
      </c>
      <c r="AU603" s="21" t="s">
        <v>82</v>
      </c>
      <c r="AY603" s="21" t="s">
        <v>128</v>
      </c>
      <c r="BE603" s="222">
        <f>IF(N603="základní",J603,0)</f>
        <v>0</v>
      </c>
      <c r="BF603" s="222">
        <f>IF(N603="snížená",J603,0)</f>
        <v>0</v>
      </c>
      <c r="BG603" s="222">
        <f>IF(N603="zákl. přenesená",J603,0)</f>
        <v>0</v>
      </c>
      <c r="BH603" s="222">
        <f>IF(N603="sníž. přenesená",J603,0)</f>
        <v>0</v>
      </c>
      <c r="BI603" s="222">
        <f>IF(N603="nulová",J603,0)</f>
        <v>0</v>
      </c>
      <c r="BJ603" s="21" t="s">
        <v>75</v>
      </c>
      <c r="BK603" s="222">
        <f>ROUND(I603*H603,2)</f>
        <v>0</v>
      </c>
      <c r="BL603" s="21" t="s">
        <v>209</v>
      </c>
      <c r="BM603" s="21" t="s">
        <v>949</v>
      </c>
    </row>
    <row r="604" spans="2:47" s="1" customFormat="1" ht="13.5">
      <c r="B604" s="43"/>
      <c r="C604" s="71"/>
      <c r="D604" s="223" t="s">
        <v>138</v>
      </c>
      <c r="E604" s="71"/>
      <c r="F604" s="224" t="s">
        <v>950</v>
      </c>
      <c r="G604" s="71"/>
      <c r="H604" s="71"/>
      <c r="I604" s="182"/>
      <c r="J604" s="71"/>
      <c r="K604" s="71"/>
      <c r="L604" s="69"/>
      <c r="M604" s="225"/>
      <c r="N604" s="44"/>
      <c r="O604" s="44"/>
      <c r="P604" s="44"/>
      <c r="Q604" s="44"/>
      <c r="R604" s="44"/>
      <c r="S604" s="44"/>
      <c r="T604" s="92"/>
      <c r="AT604" s="21" t="s">
        <v>138</v>
      </c>
      <c r="AU604" s="21" t="s">
        <v>82</v>
      </c>
    </row>
    <row r="605" spans="2:51" s="11" customFormat="1" ht="13.5">
      <c r="B605" s="226"/>
      <c r="C605" s="227"/>
      <c r="D605" s="223" t="s">
        <v>140</v>
      </c>
      <c r="E605" s="228" t="s">
        <v>21</v>
      </c>
      <c r="F605" s="229" t="s">
        <v>874</v>
      </c>
      <c r="G605" s="227"/>
      <c r="H605" s="230">
        <v>116.1</v>
      </c>
      <c r="I605" s="231"/>
      <c r="J605" s="227"/>
      <c r="K605" s="227"/>
      <c r="L605" s="232"/>
      <c r="M605" s="233"/>
      <c r="N605" s="234"/>
      <c r="O605" s="234"/>
      <c r="P605" s="234"/>
      <c r="Q605" s="234"/>
      <c r="R605" s="234"/>
      <c r="S605" s="234"/>
      <c r="T605" s="235"/>
      <c r="AT605" s="236" t="s">
        <v>140</v>
      </c>
      <c r="AU605" s="236" t="s">
        <v>82</v>
      </c>
      <c r="AV605" s="11" t="s">
        <v>82</v>
      </c>
      <c r="AW605" s="11" t="s">
        <v>33</v>
      </c>
      <c r="AX605" s="11" t="s">
        <v>70</v>
      </c>
      <c r="AY605" s="236" t="s">
        <v>128</v>
      </c>
    </row>
    <row r="606" spans="2:65" s="1" customFormat="1" ht="16.5" customHeight="1">
      <c r="B606" s="43"/>
      <c r="C606" s="211" t="s">
        <v>951</v>
      </c>
      <c r="D606" s="211" t="s">
        <v>131</v>
      </c>
      <c r="E606" s="212" t="s">
        <v>952</v>
      </c>
      <c r="F606" s="213" t="s">
        <v>953</v>
      </c>
      <c r="G606" s="214" t="s">
        <v>134</v>
      </c>
      <c r="H606" s="215">
        <v>116.1</v>
      </c>
      <c r="I606" s="216"/>
      <c r="J606" s="217">
        <f>ROUND(I606*H606,2)</f>
        <v>0</v>
      </c>
      <c r="K606" s="213" t="s">
        <v>135</v>
      </c>
      <c r="L606" s="69"/>
      <c r="M606" s="218" t="s">
        <v>21</v>
      </c>
      <c r="N606" s="219" t="s">
        <v>41</v>
      </c>
      <c r="O606" s="44"/>
      <c r="P606" s="220">
        <f>O606*H606</f>
        <v>0</v>
      </c>
      <c r="Q606" s="220">
        <v>0.00016</v>
      </c>
      <c r="R606" s="220">
        <f>Q606*H606</f>
        <v>0.018576000000000002</v>
      </c>
      <c r="S606" s="220">
        <v>0</v>
      </c>
      <c r="T606" s="221">
        <f>S606*H606</f>
        <v>0</v>
      </c>
      <c r="AR606" s="21" t="s">
        <v>209</v>
      </c>
      <c r="AT606" s="21" t="s">
        <v>131</v>
      </c>
      <c r="AU606" s="21" t="s">
        <v>82</v>
      </c>
      <c r="AY606" s="21" t="s">
        <v>128</v>
      </c>
      <c r="BE606" s="222">
        <f>IF(N606="základní",J606,0)</f>
        <v>0</v>
      </c>
      <c r="BF606" s="222">
        <f>IF(N606="snížená",J606,0)</f>
        <v>0</v>
      </c>
      <c r="BG606" s="222">
        <f>IF(N606="zákl. přenesená",J606,0)</f>
        <v>0</v>
      </c>
      <c r="BH606" s="222">
        <f>IF(N606="sníž. přenesená",J606,0)</f>
        <v>0</v>
      </c>
      <c r="BI606" s="222">
        <f>IF(N606="nulová",J606,0)</f>
        <v>0</v>
      </c>
      <c r="BJ606" s="21" t="s">
        <v>75</v>
      </c>
      <c r="BK606" s="222">
        <f>ROUND(I606*H606,2)</f>
        <v>0</v>
      </c>
      <c r="BL606" s="21" t="s">
        <v>209</v>
      </c>
      <c r="BM606" s="21" t="s">
        <v>954</v>
      </c>
    </row>
    <row r="607" spans="2:47" s="1" customFormat="1" ht="13.5">
      <c r="B607" s="43"/>
      <c r="C607" s="71"/>
      <c r="D607" s="223" t="s">
        <v>138</v>
      </c>
      <c r="E607" s="71"/>
      <c r="F607" s="224" t="s">
        <v>955</v>
      </c>
      <c r="G607" s="71"/>
      <c r="H607" s="71"/>
      <c r="I607" s="182"/>
      <c r="J607" s="71"/>
      <c r="K607" s="71"/>
      <c r="L607" s="69"/>
      <c r="M607" s="225"/>
      <c r="N607" s="44"/>
      <c r="O607" s="44"/>
      <c r="P607" s="44"/>
      <c r="Q607" s="44"/>
      <c r="R607" s="44"/>
      <c r="S607" s="44"/>
      <c r="T607" s="92"/>
      <c r="AT607" s="21" t="s">
        <v>138</v>
      </c>
      <c r="AU607" s="21" t="s">
        <v>82</v>
      </c>
    </row>
    <row r="608" spans="2:51" s="11" customFormat="1" ht="13.5">
      <c r="B608" s="226"/>
      <c r="C608" s="227"/>
      <c r="D608" s="223" t="s">
        <v>140</v>
      </c>
      <c r="E608" s="228" t="s">
        <v>21</v>
      </c>
      <c r="F608" s="229" t="s">
        <v>874</v>
      </c>
      <c r="G608" s="227"/>
      <c r="H608" s="230">
        <v>116.1</v>
      </c>
      <c r="I608" s="231"/>
      <c r="J608" s="227"/>
      <c r="K608" s="227"/>
      <c r="L608" s="232"/>
      <c r="M608" s="233"/>
      <c r="N608" s="234"/>
      <c r="O608" s="234"/>
      <c r="P608" s="234"/>
      <c r="Q608" s="234"/>
      <c r="R608" s="234"/>
      <c r="S608" s="234"/>
      <c r="T608" s="235"/>
      <c r="AT608" s="236" t="s">
        <v>140</v>
      </c>
      <c r="AU608" s="236" t="s">
        <v>82</v>
      </c>
      <c r="AV608" s="11" t="s">
        <v>82</v>
      </c>
      <c r="AW608" s="11" t="s">
        <v>33</v>
      </c>
      <c r="AX608" s="11" t="s">
        <v>70</v>
      </c>
      <c r="AY608" s="236" t="s">
        <v>128</v>
      </c>
    </row>
    <row r="609" spans="2:65" s="1" customFormat="1" ht="16.5" customHeight="1">
      <c r="B609" s="43"/>
      <c r="C609" s="211" t="s">
        <v>956</v>
      </c>
      <c r="D609" s="211" t="s">
        <v>131</v>
      </c>
      <c r="E609" s="212" t="s">
        <v>957</v>
      </c>
      <c r="F609" s="213" t="s">
        <v>958</v>
      </c>
      <c r="G609" s="214" t="s">
        <v>134</v>
      </c>
      <c r="H609" s="215">
        <v>116.1</v>
      </c>
      <c r="I609" s="216"/>
      <c r="J609" s="217">
        <f>ROUND(I609*H609,2)</f>
        <v>0</v>
      </c>
      <c r="K609" s="213" t="s">
        <v>135</v>
      </c>
      <c r="L609" s="69"/>
      <c r="M609" s="218" t="s">
        <v>21</v>
      </c>
      <c r="N609" s="219" t="s">
        <v>41</v>
      </c>
      <c r="O609" s="44"/>
      <c r="P609" s="220">
        <f>O609*H609</f>
        <v>0</v>
      </c>
      <c r="Q609" s="220">
        <v>0.00031</v>
      </c>
      <c r="R609" s="220">
        <f>Q609*H609</f>
        <v>0.035990999999999995</v>
      </c>
      <c r="S609" s="220">
        <v>0</v>
      </c>
      <c r="T609" s="221">
        <f>S609*H609</f>
        <v>0</v>
      </c>
      <c r="AR609" s="21" t="s">
        <v>209</v>
      </c>
      <c r="AT609" s="21" t="s">
        <v>131</v>
      </c>
      <c r="AU609" s="21" t="s">
        <v>82</v>
      </c>
      <c r="AY609" s="21" t="s">
        <v>128</v>
      </c>
      <c r="BE609" s="222">
        <f>IF(N609="základní",J609,0)</f>
        <v>0</v>
      </c>
      <c r="BF609" s="222">
        <f>IF(N609="snížená",J609,0)</f>
        <v>0</v>
      </c>
      <c r="BG609" s="222">
        <f>IF(N609="zákl. přenesená",J609,0)</f>
        <v>0</v>
      </c>
      <c r="BH609" s="222">
        <f>IF(N609="sníž. přenesená",J609,0)</f>
        <v>0</v>
      </c>
      <c r="BI609" s="222">
        <f>IF(N609="nulová",J609,0)</f>
        <v>0</v>
      </c>
      <c r="BJ609" s="21" t="s">
        <v>75</v>
      </c>
      <c r="BK609" s="222">
        <f>ROUND(I609*H609,2)</f>
        <v>0</v>
      </c>
      <c r="BL609" s="21" t="s">
        <v>209</v>
      </c>
      <c r="BM609" s="21" t="s">
        <v>959</v>
      </c>
    </row>
    <row r="610" spans="2:47" s="1" customFormat="1" ht="13.5">
      <c r="B610" s="43"/>
      <c r="C610" s="71"/>
      <c r="D610" s="223" t="s">
        <v>138</v>
      </c>
      <c r="E610" s="71"/>
      <c r="F610" s="224" t="s">
        <v>960</v>
      </c>
      <c r="G610" s="71"/>
      <c r="H610" s="71"/>
      <c r="I610" s="182"/>
      <c r="J610" s="71"/>
      <c r="K610" s="71"/>
      <c r="L610" s="69"/>
      <c r="M610" s="225"/>
      <c r="N610" s="44"/>
      <c r="O610" s="44"/>
      <c r="P610" s="44"/>
      <c r="Q610" s="44"/>
      <c r="R610" s="44"/>
      <c r="S610" s="44"/>
      <c r="T610" s="92"/>
      <c r="AT610" s="21" t="s">
        <v>138</v>
      </c>
      <c r="AU610" s="21" t="s">
        <v>82</v>
      </c>
    </row>
    <row r="611" spans="2:51" s="11" customFormat="1" ht="13.5">
      <c r="B611" s="226"/>
      <c r="C611" s="227"/>
      <c r="D611" s="223" t="s">
        <v>140</v>
      </c>
      <c r="E611" s="228" t="s">
        <v>21</v>
      </c>
      <c r="F611" s="229" t="s">
        <v>874</v>
      </c>
      <c r="G611" s="227"/>
      <c r="H611" s="230">
        <v>116.1</v>
      </c>
      <c r="I611" s="231"/>
      <c r="J611" s="227"/>
      <c r="K611" s="227"/>
      <c r="L611" s="232"/>
      <c r="M611" s="233"/>
      <c r="N611" s="234"/>
      <c r="O611" s="234"/>
      <c r="P611" s="234"/>
      <c r="Q611" s="234"/>
      <c r="R611" s="234"/>
      <c r="S611" s="234"/>
      <c r="T611" s="235"/>
      <c r="AT611" s="236" t="s">
        <v>140</v>
      </c>
      <c r="AU611" s="236" t="s">
        <v>82</v>
      </c>
      <c r="AV611" s="11" t="s">
        <v>82</v>
      </c>
      <c r="AW611" s="11" t="s">
        <v>33</v>
      </c>
      <c r="AX611" s="11" t="s">
        <v>70</v>
      </c>
      <c r="AY611" s="236" t="s">
        <v>128</v>
      </c>
    </row>
    <row r="612" spans="2:65" s="1" customFormat="1" ht="16.5" customHeight="1">
      <c r="B612" s="43"/>
      <c r="C612" s="211" t="s">
        <v>961</v>
      </c>
      <c r="D612" s="211" t="s">
        <v>131</v>
      </c>
      <c r="E612" s="212" t="s">
        <v>962</v>
      </c>
      <c r="F612" s="213" t="s">
        <v>963</v>
      </c>
      <c r="G612" s="214" t="s">
        <v>134</v>
      </c>
      <c r="H612" s="215">
        <v>247.5</v>
      </c>
      <c r="I612" s="216"/>
      <c r="J612" s="217">
        <f>ROUND(I612*H612,2)</f>
        <v>0</v>
      </c>
      <c r="K612" s="213" t="s">
        <v>135</v>
      </c>
      <c r="L612" s="69"/>
      <c r="M612" s="218" t="s">
        <v>21</v>
      </c>
      <c r="N612" s="219" t="s">
        <v>41</v>
      </c>
      <c r="O612" s="44"/>
      <c r="P612" s="220">
        <f>O612*H612</f>
        <v>0</v>
      </c>
      <c r="Q612" s="220">
        <v>0</v>
      </c>
      <c r="R612" s="220">
        <f>Q612*H612</f>
        <v>0</v>
      </c>
      <c r="S612" s="220">
        <v>0</v>
      </c>
      <c r="T612" s="221">
        <f>S612*H612</f>
        <v>0</v>
      </c>
      <c r="AR612" s="21" t="s">
        <v>209</v>
      </c>
      <c r="AT612" s="21" t="s">
        <v>131</v>
      </c>
      <c r="AU612" s="21" t="s">
        <v>82</v>
      </c>
      <c r="AY612" s="21" t="s">
        <v>128</v>
      </c>
      <c r="BE612" s="222">
        <f>IF(N612="základní",J612,0)</f>
        <v>0</v>
      </c>
      <c r="BF612" s="222">
        <f>IF(N612="snížená",J612,0)</f>
        <v>0</v>
      </c>
      <c r="BG612" s="222">
        <f>IF(N612="zákl. přenesená",J612,0)</f>
        <v>0</v>
      </c>
      <c r="BH612" s="222">
        <f>IF(N612="sníž. přenesená",J612,0)</f>
        <v>0</v>
      </c>
      <c r="BI612" s="222">
        <f>IF(N612="nulová",J612,0)</f>
        <v>0</v>
      </c>
      <c r="BJ612" s="21" t="s">
        <v>75</v>
      </c>
      <c r="BK612" s="222">
        <f>ROUND(I612*H612,2)</f>
        <v>0</v>
      </c>
      <c r="BL612" s="21" t="s">
        <v>209</v>
      </c>
      <c r="BM612" s="21" t="s">
        <v>964</v>
      </c>
    </row>
    <row r="613" spans="2:47" s="1" customFormat="1" ht="13.5">
      <c r="B613" s="43"/>
      <c r="C613" s="71"/>
      <c r="D613" s="223" t="s">
        <v>138</v>
      </c>
      <c r="E613" s="71"/>
      <c r="F613" s="224" t="s">
        <v>965</v>
      </c>
      <c r="G613" s="71"/>
      <c r="H613" s="71"/>
      <c r="I613" s="182"/>
      <c r="J613" s="71"/>
      <c r="K613" s="71"/>
      <c r="L613" s="69"/>
      <c r="M613" s="225"/>
      <c r="N613" s="44"/>
      <c r="O613" s="44"/>
      <c r="P613" s="44"/>
      <c r="Q613" s="44"/>
      <c r="R613" s="44"/>
      <c r="S613" s="44"/>
      <c r="T613" s="92"/>
      <c r="AT613" s="21" t="s">
        <v>138</v>
      </c>
      <c r="AU613" s="21" t="s">
        <v>82</v>
      </c>
    </row>
    <row r="614" spans="2:51" s="11" customFormat="1" ht="13.5">
      <c r="B614" s="226"/>
      <c r="C614" s="227"/>
      <c r="D614" s="223" t="s">
        <v>140</v>
      </c>
      <c r="E614" s="228" t="s">
        <v>21</v>
      </c>
      <c r="F614" s="229" t="s">
        <v>966</v>
      </c>
      <c r="G614" s="227"/>
      <c r="H614" s="230">
        <v>247.5</v>
      </c>
      <c r="I614" s="231"/>
      <c r="J614" s="227"/>
      <c r="K614" s="227"/>
      <c r="L614" s="232"/>
      <c r="M614" s="233"/>
      <c r="N614" s="234"/>
      <c r="O614" s="234"/>
      <c r="P614" s="234"/>
      <c r="Q614" s="234"/>
      <c r="R614" s="234"/>
      <c r="S614" s="234"/>
      <c r="T614" s="235"/>
      <c r="AT614" s="236" t="s">
        <v>140</v>
      </c>
      <c r="AU614" s="236" t="s">
        <v>82</v>
      </c>
      <c r="AV614" s="11" t="s">
        <v>82</v>
      </c>
      <c r="AW614" s="11" t="s">
        <v>33</v>
      </c>
      <c r="AX614" s="11" t="s">
        <v>70</v>
      </c>
      <c r="AY614" s="236" t="s">
        <v>128</v>
      </c>
    </row>
    <row r="615" spans="2:65" s="1" customFormat="1" ht="25.5" customHeight="1">
      <c r="B615" s="43"/>
      <c r="C615" s="211" t="s">
        <v>967</v>
      </c>
      <c r="D615" s="211" t="s">
        <v>131</v>
      </c>
      <c r="E615" s="212" t="s">
        <v>968</v>
      </c>
      <c r="F615" s="213" t="s">
        <v>969</v>
      </c>
      <c r="G615" s="214" t="s">
        <v>134</v>
      </c>
      <c r="H615" s="215">
        <v>247.5</v>
      </c>
      <c r="I615" s="216"/>
      <c r="J615" s="217">
        <f>ROUND(I615*H615,2)</f>
        <v>0</v>
      </c>
      <c r="K615" s="213" t="s">
        <v>135</v>
      </c>
      <c r="L615" s="69"/>
      <c r="M615" s="218" t="s">
        <v>21</v>
      </c>
      <c r="N615" s="219" t="s">
        <v>41</v>
      </c>
      <c r="O615" s="44"/>
      <c r="P615" s="220">
        <f>O615*H615</f>
        <v>0</v>
      </c>
      <c r="Q615" s="220">
        <v>0.0002</v>
      </c>
      <c r="R615" s="220">
        <f>Q615*H615</f>
        <v>0.0495</v>
      </c>
      <c r="S615" s="220">
        <v>0</v>
      </c>
      <c r="T615" s="221">
        <f>S615*H615</f>
        <v>0</v>
      </c>
      <c r="AR615" s="21" t="s">
        <v>209</v>
      </c>
      <c r="AT615" s="21" t="s">
        <v>131</v>
      </c>
      <c r="AU615" s="21" t="s">
        <v>82</v>
      </c>
      <c r="AY615" s="21" t="s">
        <v>128</v>
      </c>
      <c r="BE615" s="222">
        <f>IF(N615="základní",J615,0)</f>
        <v>0</v>
      </c>
      <c r="BF615" s="222">
        <f>IF(N615="snížená",J615,0)</f>
        <v>0</v>
      </c>
      <c r="BG615" s="222">
        <f>IF(N615="zákl. přenesená",J615,0)</f>
        <v>0</v>
      </c>
      <c r="BH615" s="222">
        <f>IF(N615="sníž. přenesená",J615,0)</f>
        <v>0</v>
      </c>
      <c r="BI615" s="222">
        <f>IF(N615="nulová",J615,0)</f>
        <v>0</v>
      </c>
      <c r="BJ615" s="21" t="s">
        <v>75</v>
      </c>
      <c r="BK615" s="222">
        <f>ROUND(I615*H615,2)</f>
        <v>0</v>
      </c>
      <c r="BL615" s="21" t="s">
        <v>209</v>
      </c>
      <c r="BM615" s="21" t="s">
        <v>970</v>
      </c>
    </row>
    <row r="616" spans="2:47" s="1" customFormat="1" ht="13.5">
      <c r="B616" s="43"/>
      <c r="C616" s="71"/>
      <c r="D616" s="223" t="s">
        <v>138</v>
      </c>
      <c r="E616" s="71"/>
      <c r="F616" s="224" t="s">
        <v>971</v>
      </c>
      <c r="G616" s="71"/>
      <c r="H616" s="71"/>
      <c r="I616" s="182"/>
      <c r="J616" s="71"/>
      <c r="K616" s="71"/>
      <c r="L616" s="69"/>
      <c r="M616" s="225"/>
      <c r="N616" s="44"/>
      <c r="O616" s="44"/>
      <c r="P616" s="44"/>
      <c r="Q616" s="44"/>
      <c r="R616" s="44"/>
      <c r="S616" s="44"/>
      <c r="T616" s="92"/>
      <c r="AT616" s="21" t="s">
        <v>138</v>
      </c>
      <c r="AU616" s="21" t="s">
        <v>82</v>
      </c>
    </row>
    <row r="617" spans="2:51" s="11" customFormat="1" ht="13.5">
      <c r="B617" s="226"/>
      <c r="C617" s="227"/>
      <c r="D617" s="223" t="s">
        <v>140</v>
      </c>
      <c r="E617" s="228" t="s">
        <v>21</v>
      </c>
      <c r="F617" s="229" t="s">
        <v>966</v>
      </c>
      <c r="G617" s="227"/>
      <c r="H617" s="230">
        <v>247.5</v>
      </c>
      <c r="I617" s="231"/>
      <c r="J617" s="227"/>
      <c r="K617" s="227"/>
      <c r="L617" s="232"/>
      <c r="M617" s="233"/>
      <c r="N617" s="234"/>
      <c r="O617" s="234"/>
      <c r="P617" s="234"/>
      <c r="Q617" s="234"/>
      <c r="R617" s="234"/>
      <c r="S617" s="234"/>
      <c r="T617" s="235"/>
      <c r="AT617" s="236" t="s">
        <v>140</v>
      </c>
      <c r="AU617" s="236" t="s">
        <v>82</v>
      </c>
      <c r="AV617" s="11" t="s">
        <v>82</v>
      </c>
      <c r="AW617" s="11" t="s">
        <v>33</v>
      </c>
      <c r="AX617" s="11" t="s">
        <v>70</v>
      </c>
      <c r="AY617" s="236" t="s">
        <v>128</v>
      </c>
    </row>
    <row r="618" spans="2:65" s="1" customFormat="1" ht="25.5" customHeight="1">
      <c r="B618" s="43"/>
      <c r="C618" s="211" t="s">
        <v>972</v>
      </c>
      <c r="D618" s="211" t="s">
        <v>131</v>
      </c>
      <c r="E618" s="212" t="s">
        <v>973</v>
      </c>
      <c r="F618" s="213" t="s">
        <v>974</v>
      </c>
      <c r="G618" s="214" t="s">
        <v>134</v>
      </c>
      <c r="H618" s="215">
        <v>247.5</v>
      </c>
      <c r="I618" s="216"/>
      <c r="J618" s="217">
        <f>ROUND(I618*H618,2)</f>
        <v>0</v>
      </c>
      <c r="K618" s="213" t="s">
        <v>135</v>
      </c>
      <c r="L618" s="69"/>
      <c r="M618" s="218" t="s">
        <v>21</v>
      </c>
      <c r="N618" s="219" t="s">
        <v>41</v>
      </c>
      <c r="O618" s="44"/>
      <c r="P618" s="220">
        <f>O618*H618</f>
        <v>0</v>
      </c>
      <c r="Q618" s="220">
        <v>0.00021</v>
      </c>
      <c r="R618" s="220">
        <f>Q618*H618</f>
        <v>0.051975</v>
      </c>
      <c r="S618" s="220">
        <v>0</v>
      </c>
      <c r="T618" s="221">
        <f>S618*H618</f>
        <v>0</v>
      </c>
      <c r="AR618" s="21" t="s">
        <v>209</v>
      </c>
      <c r="AT618" s="21" t="s">
        <v>131</v>
      </c>
      <c r="AU618" s="21" t="s">
        <v>82</v>
      </c>
      <c r="AY618" s="21" t="s">
        <v>128</v>
      </c>
      <c r="BE618" s="222">
        <f>IF(N618="základní",J618,0)</f>
        <v>0</v>
      </c>
      <c r="BF618" s="222">
        <f>IF(N618="snížená",J618,0)</f>
        <v>0</v>
      </c>
      <c r="BG618" s="222">
        <f>IF(N618="zákl. přenesená",J618,0)</f>
        <v>0</v>
      </c>
      <c r="BH618" s="222">
        <f>IF(N618="sníž. přenesená",J618,0)</f>
        <v>0</v>
      </c>
      <c r="BI618" s="222">
        <f>IF(N618="nulová",J618,0)</f>
        <v>0</v>
      </c>
      <c r="BJ618" s="21" t="s">
        <v>75</v>
      </c>
      <c r="BK618" s="222">
        <f>ROUND(I618*H618,2)</f>
        <v>0</v>
      </c>
      <c r="BL618" s="21" t="s">
        <v>209</v>
      </c>
      <c r="BM618" s="21" t="s">
        <v>975</v>
      </c>
    </row>
    <row r="619" spans="2:47" s="1" customFormat="1" ht="13.5">
      <c r="B619" s="43"/>
      <c r="C619" s="71"/>
      <c r="D619" s="223" t="s">
        <v>138</v>
      </c>
      <c r="E619" s="71"/>
      <c r="F619" s="224" t="s">
        <v>976</v>
      </c>
      <c r="G619" s="71"/>
      <c r="H619" s="71"/>
      <c r="I619" s="182"/>
      <c r="J619" s="71"/>
      <c r="K619" s="71"/>
      <c r="L619" s="69"/>
      <c r="M619" s="225"/>
      <c r="N619" s="44"/>
      <c r="O619" s="44"/>
      <c r="P619" s="44"/>
      <c r="Q619" s="44"/>
      <c r="R619" s="44"/>
      <c r="S619" s="44"/>
      <c r="T619" s="92"/>
      <c r="AT619" s="21" t="s">
        <v>138</v>
      </c>
      <c r="AU619" s="21" t="s">
        <v>82</v>
      </c>
    </row>
    <row r="620" spans="2:51" s="11" customFormat="1" ht="13.5">
      <c r="B620" s="226"/>
      <c r="C620" s="227"/>
      <c r="D620" s="223" t="s">
        <v>140</v>
      </c>
      <c r="E620" s="228" t="s">
        <v>21</v>
      </c>
      <c r="F620" s="229" t="s">
        <v>966</v>
      </c>
      <c r="G620" s="227"/>
      <c r="H620" s="230">
        <v>247.5</v>
      </c>
      <c r="I620" s="231"/>
      <c r="J620" s="227"/>
      <c r="K620" s="227"/>
      <c r="L620" s="232"/>
      <c r="M620" s="233"/>
      <c r="N620" s="234"/>
      <c r="O620" s="234"/>
      <c r="P620" s="234"/>
      <c r="Q620" s="234"/>
      <c r="R620" s="234"/>
      <c r="S620" s="234"/>
      <c r="T620" s="235"/>
      <c r="AT620" s="236" t="s">
        <v>140</v>
      </c>
      <c r="AU620" s="236" t="s">
        <v>82</v>
      </c>
      <c r="AV620" s="11" t="s">
        <v>82</v>
      </c>
      <c r="AW620" s="11" t="s">
        <v>33</v>
      </c>
      <c r="AX620" s="11" t="s">
        <v>70</v>
      </c>
      <c r="AY620" s="236" t="s">
        <v>128</v>
      </c>
    </row>
    <row r="621" spans="2:65" s="1" customFormat="1" ht="25.5" customHeight="1">
      <c r="B621" s="43"/>
      <c r="C621" s="211" t="s">
        <v>977</v>
      </c>
      <c r="D621" s="211" t="s">
        <v>131</v>
      </c>
      <c r="E621" s="212" t="s">
        <v>978</v>
      </c>
      <c r="F621" s="213" t="s">
        <v>979</v>
      </c>
      <c r="G621" s="214" t="s">
        <v>134</v>
      </c>
      <c r="H621" s="215">
        <v>247.5</v>
      </c>
      <c r="I621" s="216"/>
      <c r="J621" s="217">
        <f>ROUND(I621*H621,2)</f>
        <v>0</v>
      </c>
      <c r="K621" s="213" t="s">
        <v>135</v>
      </c>
      <c r="L621" s="69"/>
      <c r="M621" s="218" t="s">
        <v>21</v>
      </c>
      <c r="N621" s="219" t="s">
        <v>41</v>
      </c>
      <c r="O621" s="44"/>
      <c r="P621" s="220">
        <f>O621*H621</f>
        <v>0</v>
      </c>
      <c r="Q621" s="220">
        <v>0.00472</v>
      </c>
      <c r="R621" s="220">
        <f>Q621*H621</f>
        <v>1.1682000000000001</v>
      </c>
      <c r="S621" s="220">
        <v>0</v>
      </c>
      <c r="T621" s="221">
        <f>S621*H621</f>
        <v>0</v>
      </c>
      <c r="AR621" s="21" t="s">
        <v>209</v>
      </c>
      <c r="AT621" s="21" t="s">
        <v>131</v>
      </c>
      <c r="AU621" s="21" t="s">
        <v>82</v>
      </c>
      <c r="AY621" s="21" t="s">
        <v>128</v>
      </c>
      <c r="BE621" s="222">
        <f>IF(N621="základní",J621,0)</f>
        <v>0</v>
      </c>
      <c r="BF621" s="222">
        <f>IF(N621="snížená",J621,0)</f>
        <v>0</v>
      </c>
      <c r="BG621" s="222">
        <f>IF(N621="zákl. přenesená",J621,0)</f>
        <v>0</v>
      </c>
      <c r="BH621" s="222">
        <f>IF(N621="sníž. přenesená",J621,0)</f>
        <v>0</v>
      </c>
      <c r="BI621" s="222">
        <f>IF(N621="nulová",J621,0)</f>
        <v>0</v>
      </c>
      <c r="BJ621" s="21" t="s">
        <v>75</v>
      </c>
      <c r="BK621" s="222">
        <f>ROUND(I621*H621,2)</f>
        <v>0</v>
      </c>
      <c r="BL621" s="21" t="s">
        <v>209</v>
      </c>
      <c r="BM621" s="21" t="s">
        <v>980</v>
      </c>
    </row>
    <row r="622" spans="2:47" s="1" customFormat="1" ht="13.5">
      <c r="B622" s="43"/>
      <c r="C622" s="71"/>
      <c r="D622" s="223" t="s">
        <v>138</v>
      </c>
      <c r="E622" s="71"/>
      <c r="F622" s="224" t="s">
        <v>981</v>
      </c>
      <c r="G622" s="71"/>
      <c r="H622" s="71"/>
      <c r="I622" s="182"/>
      <c r="J622" s="71"/>
      <c r="K622" s="71"/>
      <c r="L622" s="69"/>
      <c r="M622" s="225"/>
      <c r="N622" s="44"/>
      <c r="O622" s="44"/>
      <c r="P622" s="44"/>
      <c r="Q622" s="44"/>
      <c r="R622" s="44"/>
      <c r="S622" s="44"/>
      <c r="T622" s="92"/>
      <c r="AT622" s="21" t="s">
        <v>138</v>
      </c>
      <c r="AU622" s="21" t="s">
        <v>82</v>
      </c>
    </row>
    <row r="623" spans="2:47" s="1" customFormat="1" ht="13.5">
      <c r="B623" s="43"/>
      <c r="C623" s="71"/>
      <c r="D623" s="223" t="s">
        <v>171</v>
      </c>
      <c r="E623" s="71"/>
      <c r="F623" s="237" t="s">
        <v>982</v>
      </c>
      <c r="G623" s="71"/>
      <c r="H623" s="71"/>
      <c r="I623" s="182"/>
      <c r="J623" s="71"/>
      <c r="K623" s="71"/>
      <c r="L623" s="69"/>
      <c r="M623" s="225"/>
      <c r="N623" s="44"/>
      <c r="O623" s="44"/>
      <c r="P623" s="44"/>
      <c r="Q623" s="44"/>
      <c r="R623" s="44"/>
      <c r="S623" s="44"/>
      <c r="T623" s="92"/>
      <c r="AT623" s="21" t="s">
        <v>171</v>
      </c>
      <c r="AU623" s="21" t="s">
        <v>82</v>
      </c>
    </row>
    <row r="624" spans="2:51" s="11" customFormat="1" ht="13.5">
      <c r="B624" s="226"/>
      <c r="C624" s="227"/>
      <c r="D624" s="223" t="s">
        <v>140</v>
      </c>
      <c r="E624" s="228" t="s">
        <v>21</v>
      </c>
      <c r="F624" s="229" t="s">
        <v>966</v>
      </c>
      <c r="G624" s="227"/>
      <c r="H624" s="230">
        <v>247.5</v>
      </c>
      <c r="I624" s="231"/>
      <c r="J624" s="227"/>
      <c r="K624" s="227"/>
      <c r="L624" s="232"/>
      <c r="M624" s="233"/>
      <c r="N624" s="234"/>
      <c r="O624" s="234"/>
      <c r="P624" s="234"/>
      <c r="Q624" s="234"/>
      <c r="R624" s="234"/>
      <c r="S624" s="234"/>
      <c r="T624" s="235"/>
      <c r="AT624" s="236" t="s">
        <v>140</v>
      </c>
      <c r="AU624" s="236" t="s">
        <v>82</v>
      </c>
      <c r="AV624" s="11" t="s">
        <v>82</v>
      </c>
      <c r="AW624" s="11" t="s">
        <v>33</v>
      </c>
      <c r="AX624" s="11" t="s">
        <v>70</v>
      </c>
      <c r="AY624" s="236" t="s">
        <v>128</v>
      </c>
    </row>
    <row r="625" spans="2:63" s="10" customFormat="1" ht="37.4" customHeight="1">
      <c r="B625" s="195"/>
      <c r="C625" s="196"/>
      <c r="D625" s="197" t="s">
        <v>69</v>
      </c>
      <c r="E625" s="198" t="s">
        <v>983</v>
      </c>
      <c r="F625" s="198" t="s">
        <v>984</v>
      </c>
      <c r="G625" s="196"/>
      <c r="H625" s="196"/>
      <c r="I625" s="199"/>
      <c r="J625" s="200">
        <f>BK625</f>
        <v>0</v>
      </c>
      <c r="K625" s="196"/>
      <c r="L625" s="201"/>
      <c r="M625" s="202"/>
      <c r="N625" s="203"/>
      <c r="O625" s="203"/>
      <c r="P625" s="204">
        <f>P626+P631+P634</f>
        <v>0</v>
      </c>
      <c r="Q625" s="203"/>
      <c r="R625" s="204">
        <f>R626+R631+R634</f>
        <v>0</v>
      </c>
      <c r="S625" s="203"/>
      <c r="T625" s="205">
        <f>T626+T631+T634</f>
        <v>0</v>
      </c>
      <c r="AR625" s="206" t="s">
        <v>166</v>
      </c>
      <c r="AT625" s="207" t="s">
        <v>69</v>
      </c>
      <c r="AU625" s="207" t="s">
        <v>70</v>
      </c>
      <c r="AY625" s="206" t="s">
        <v>128</v>
      </c>
      <c r="BK625" s="208">
        <f>BK626+BK631+BK634</f>
        <v>0</v>
      </c>
    </row>
    <row r="626" spans="2:63" s="10" customFormat="1" ht="19.9" customHeight="1">
      <c r="B626" s="195"/>
      <c r="C626" s="196"/>
      <c r="D626" s="197" t="s">
        <v>69</v>
      </c>
      <c r="E626" s="209" t="s">
        <v>985</v>
      </c>
      <c r="F626" s="209" t="s">
        <v>986</v>
      </c>
      <c r="G626" s="196"/>
      <c r="H626" s="196"/>
      <c r="I626" s="199"/>
      <c r="J626" s="210">
        <f>BK626</f>
        <v>0</v>
      </c>
      <c r="K626" s="196"/>
      <c r="L626" s="201"/>
      <c r="M626" s="202"/>
      <c r="N626" s="203"/>
      <c r="O626" s="203"/>
      <c r="P626" s="204">
        <f>SUM(P627:P630)</f>
        <v>0</v>
      </c>
      <c r="Q626" s="203"/>
      <c r="R626" s="204">
        <f>SUM(R627:R630)</f>
        <v>0</v>
      </c>
      <c r="S626" s="203"/>
      <c r="T626" s="205">
        <f>SUM(T627:T630)</f>
        <v>0</v>
      </c>
      <c r="AR626" s="206" t="s">
        <v>166</v>
      </c>
      <c r="AT626" s="207" t="s">
        <v>69</v>
      </c>
      <c r="AU626" s="207" t="s">
        <v>75</v>
      </c>
      <c r="AY626" s="206" t="s">
        <v>128</v>
      </c>
      <c r="BK626" s="208">
        <f>SUM(BK627:BK630)</f>
        <v>0</v>
      </c>
    </row>
    <row r="627" spans="2:65" s="1" customFormat="1" ht="16.5" customHeight="1">
      <c r="B627" s="43"/>
      <c r="C627" s="211" t="s">
        <v>987</v>
      </c>
      <c r="D627" s="211" t="s">
        <v>131</v>
      </c>
      <c r="E627" s="212" t="s">
        <v>988</v>
      </c>
      <c r="F627" s="213" t="s">
        <v>989</v>
      </c>
      <c r="G627" s="214" t="s">
        <v>990</v>
      </c>
      <c r="H627" s="215">
        <v>1</v>
      </c>
      <c r="I627" s="216"/>
      <c r="J627" s="217">
        <f>ROUND(I627*H627,2)</f>
        <v>0</v>
      </c>
      <c r="K627" s="213" t="s">
        <v>135</v>
      </c>
      <c r="L627" s="69"/>
      <c r="M627" s="218" t="s">
        <v>21</v>
      </c>
      <c r="N627" s="219" t="s">
        <v>41</v>
      </c>
      <c r="O627" s="44"/>
      <c r="P627" s="220">
        <f>O627*H627</f>
        <v>0</v>
      </c>
      <c r="Q627" s="220">
        <v>0</v>
      </c>
      <c r="R627" s="220">
        <f>Q627*H627</f>
        <v>0</v>
      </c>
      <c r="S627" s="220">
        <v>0</v>
      </c>
      <c r="T627" s="221">
        <f>S627*H627</f>
        <v>0</v>
      </c>
      <c r="AR627" s="21" t="s">
        <v>991</v>
      </c>
      <c r="AT627" s="21" t="s">
        <v>131</v>
      </c>
      <c r="AU627" s="21" t="s">
        <v>82</v>
      </c>
      <c r="AY627" s="21" t="s">
        <v>128</v>
      </c>
      <c r="BE627" s="222">
        <f>IF(N627="základní",J627,0)</f>
        <v>0</v>
      </c>
      <c r="BF627" s="222">
        <f>IF(N627="snížená",J627,0)</f>
        <v>0</v>
      </c>
      <c r="BG627" s="222">
        <f>IF(N627="zákl. přenesená",J627,0)</f>
        <v>0</v>
      </c>
      <c r="BH627" s="222">
        <f>IF(N627="sníž. přenesená",J627,0)</f>
        <v>0</v>
      </c>
      <c r="BI627" s="222">
        <f>IF(N627="nulová",J627,0)</f>
        <v>0</v>
      </c>
      <c r="BJ627" s="21" t="s">
        <v>75</v>
      </c>
      <c r="BK627" s="222">
        <f>ROUND(I627*H627,2)</f>
        <v>0</v>
      </c>
      <c r="BL627" s="21" t="s">
        <v>991</v>
      </c>
      <c r="BM627" s="21" t="s">
        <v>992</v>
      </c>
    </row>
    <row r="628" spans="2:47" s="1" customFormat="1" ht="13.5">
      <c r="B628" s="43"/>
      <c r="C628" s="71"/>
      <c r="D628" s="223" t="s">
        <v>138</v>
      </c>
      <c r="E628" s="71"/>
      <c r="F628" s="224" t="s">
        <v>989</v>
      </c>
      <c r="G628" s="71"/>
      <c r="H628" s="71"/>
      <c r="I628" s="182"/>
      <c r="J628" s="71"/>
      <c r="K628" s="71"/>
      <c r="L628" s="69"/>
      <c r="M628" s="225"/>
      <c r="N628" s="44"/>
      <c r="O628" s="44"/>
      <c r="P628" s="44"/>
      <c r="Q628" s="44"/>
      <c r="R628" s="44"/>
      <c r="S628" s="44"/>
      <c r="T628" s="92"/>
      <c r="AT628" s="21" t="s">
        <v>138</v>
      </c>
      <c r="AU628" s="21" t="s">
        <v>82</v>
      </c>
    </row>
    <row r="629" spans="2:65" s="1" customFormat="1" ht="16.5" customHeight="1">
      <c r="B629" s="43"/>
      <c r="C629" s="211" t="s">
        <v>993</v>
      </c>
      <c r="D629" s="211" t="s">
        <v>131</v>
      </c>
      <c r="E629" s="212" t="s">
        <v>994</v>
      </c>
      <c r="F629" s="213" t="s">
        <v>995</v>
      </c>
      <c r="G629" s="214" t="s">
        <v>990</v>
      </c>
      <c r="H629" s="215">
        <v>1</v>
      </c>
      <c r="I629" s="216"/>
      <c r="J629" s="217">
        <f>ROUND(I629*H629,2)</f>
        <v>0</v>
      </c>
      <c r="K629" s="213" t="s">
        <v>135</v>
      </c>
      <c r="L629" s="69"/>
      <c r="M629" s="218" t="s">
        <v>21</v>
      </c>
      <c r="N629" s="219" t="s">
        <v>41</v>
      </c>
      <c r="O629" s="44"/>
      <c r="P629" s="220">
        <f>O629*H629</f>
        <v>0</v>
      </c>
      <c r="Q629" s="220">
        <v>0</v>
      </c>
      <c r="R629" s="220">
        <f>Q629*H629</f>
        <v>0</v>
      </c>
      <c r="S629" s="220">
        <v>0</v>
      </c>
      <c r="T629" s="221">
        <f>S629*H629</f>
        <v>0</v>
      </c>
      <c r="AR629" s="21" t="s">
        <v>991</v>
      </c>
      <c r="AT629" s="21" t="s">
        <v>131</v>
      </c>
      <c r="AU629" s="21" t="s">
        <v>82</v>
      </c>
      <c r="AY629" s="21" t="s">
        <v>128</v>
      </c>
      <c r="BE629" s="222">
        <f>IF(N629="základní",J629,0)</f>
        <v>0</v>
      </c>
      <c r="BF629" s="222">
        <f>IF(N629="snížená",J629,0)</f>
        <v>0</v>
      </c>
      <c r="BG629" s="222">
        <f>IF(N629="zákl. přenesená",J629,0)</f>
        <v>0</v>
      </c>
      <c r="BH629" s="222">
        <f>IF(N629="sníž. přenesená",J629,0)</f>
        <v>0</v>
      </c>
      <c r="BI629" s="222">
        <f>IF(N629="nulová",J629,0)</f>
        <v>0</v>
      </c>
      <c r="BJ629" s="21" t="s">
        <v>75</v>
      </c>
      <c r="BK629" s="222">
        <f>ROUND(I629*H629,2)</f>
        <v>0</v>
      </c>
      <c r="BL629" s="21" t="s">
        <v>991</v>
      </c>
      <c r="BM629" s="21" t="s">
        <v>996</v>
      </c>
    </row>
    <row r="630" spans="2:47" s="1" customFormat="1" ht="13.5">
      <c r="B630" s="43"/>
      <c r="C630" s="71"/>
      <c r="D630" s="223" t="s">
        <v>138</v>
      </c>
      <c r="E630" s="71"/>
      <c r="F630" s="224" t="s">
        <v>995</v>
      </c>
      <c r="G630" s="71"/>
      <c r="H630" s="71"/>
      <c r="I630" s="182"/>
      <c r="J630" s="71"/>
      <c r="K630" s="71"/>
      <c r="L630" s="69"/>
      <c r="M630" s="225"/>
      <c r="N630" s="44"/>
      <c r="O630" s="44"/>
      <c r="P630" s="44"/>
      <c r="Q630" s="44"/>
      <c r="R630" s="44"/>
      <c r="S630" s="44"/>
      <c r="T630" s="92"/>
      <c r="AT630" s="21" t="s">
        <v>138</v>
      </c>
      <c r="AU630" s="21" t="s">
        <v>82</v>
      </c>
    </row>
    <row r="631" spans="2:63" s="10" customFormat="1" ht="29.85" customHeight="1">
      <c r="B631" s="195"/>
      <c r="C631" s="196"/>
      <c r="D631" s="197" t="s">
        <v>69</v>
      </c>
      <c r="E631" s="209" t="s">
        <v>997</v>
      </c>
      <c r="F631" s="209" t="s">
        <v>998</v>
      </c>
      <c r="G631" s="196"/>
      <c r="H631" s="196"/>
      <c r="I631" s="199"/>
      <c r="J631" s="210">
        <f>BK631</f>
        <v>0</v>
      </c>
      <c r="K631" s="196"/>
      <c r="L631" s="201"/>
      <c r="M631" s="202"/>
      <c r="N631" s="203"/>
      <c r="O631" s="203"/>
      <c r="P631" s="204">
        <f>SUM(P632:P633)</f>
        <v>0</v>
      </c>
      <c r="Q631" s="203"/>
      <c r="R631" s="204">
        <f>SUM(R632:R633)</f>
        <v>0</v>
      </c>
      <c r="S631" s="203"/>
      <c r="T631" s="205">
        <f>SUM(T632:T633)</f>
        <v>0</v>
      </c>
      <c r="AR631" s="206" t="s">
        <v>166</v>
      </c>
      <c r="AT631" s="207" t="s">
        <v>69</v>
      </c>
      <c r="AU631" s="207" t="s">
        <v>75</v>
      </c>
      <c r="AY631" s="206" t="s">
        <v>128</v>
      </c>
      <c r="BK631" s="208">
        <f>SUM(BK632:BK633)</f>
        <v>0</v>
      </c>
    </row>
    <row r="632" spans="2:65" s="1" customFormat="1" ht="16.5" customHeight="1">
      <c r="B632" s="43"/>
      <c r="C632" s="211" t="s">
        <v>999</v>
      </c>
      <c r="D632" s="211" t="s">
        <v>131</v>
      </c>
      <c r="E632" s="212" t="s">
        <v>1000</v>
      </c>
      <c r="F632" s="213" t="s">
        <v>998</v>
      </c>
      <c r="G632" s="214" t="s">
        <v>990</v>
      </c>
      <c r="H632" s="215">
        <v>1</v>
      </c>
      <c r="I632" s="216"/>
      <c r="J632" s="217">
        <f>ROUND(I632*H632,2)</f>
        <v>0</v>
      </c>
      <c r="K632" s="213" t="s">
        <v>135</v>
      </c>
      <c r="L632" s="69"/>
      <c r="M632" s="218" t="s">
        <v>21</v>
      </c>
      <c r="N632" s="219" t="s">
        <v>41</v>
      </c>
      <c r="O632" s="44"/>
      <c r="P632" s="220">
        <f>O632*H632</f>
        <v>0</v>
      </c>
      <c r="Q632" s="220">
        <v>0</v>
      </c>
      <c r="R632" s="220">
        <f>Q632*H632</f>
        <v>0</v>
      </c>
      <c r="S632" s="220">
        <v>0</v>
      </c>
      <c r="T632" s="221">
        <f>S632*H632</f>
        <v>0</v>
      </c>
      <c r="AR632" s="21" t="s">
        <v>991</v>
      </c>
      <c r="AT632" s="21" t="s">
        <v>131</v>
      </c>
      <c r="AU632" s="21" t="s">
        <v>82</v>
      </c>
      <c r="AY632" s="21" t="s">
        <v>128</v>
      </c>
      <c r="BE632" s="222">
        <f>IF(N632="základní",J632,0)</f>
        <v>0</v>
      </c>
      <c r="BF632" s="222">
        <f>IF(N632="snížená",J632,0)</f>
        <v>0</v>
      </c>
      <c r="BG632" s="222">
        <f>IF(N632="zákl. přenesená",J632,0)</f>
        <v>0</v>
      </c>
      <c r="BH632" s="222">
        <f>IF(N632="sníž. přenesená",J632,0)</f>
        <v>0</v>
      </c>
      <c r="BI632" s="222">
        <f>IF(N632="nulová",J632,0)</f>
        <v>0</v>
      </c>
      <c r="BJ632" s="21" t="s">
        <v>75</v>
      </c>
      <c r="BK632" s="222">
        <f>ROUND(I632*H632,2)</f>
        <v>0</v>
      </c>
      <c r="BL632" s="21" t="s">
        <v>991</v>
      </c>
      <c r="BM632" s="21" t="s">
        <v>1001</v>
      </c>
    </row>
    <row r="633" spans="2:47" s="1" customFormat="1" ht="13.5">
      <c r="B633" s="43"/>
      <c r="C633" s="71"/>
      <c r="D633" s="223" t="s">
        <v>138</v>
      </c>
      <c r="E633" s="71"/>
      <c r="F633" s="224" t="s">
        <v>998</v>
      </c>
      <c r="G633" s="71"/>
      <c r="H633" s="71"/>
      <c r="I633" s="182"/>
      <c r="J633" s="71"/>
      <c r="K633" s="71"/>
      <c r="L633" s="69"/>
      <c r="M633" s="225"/>
      <c r="N633" s="44"/>
      <c r="O633" s="44"/>
      <c r="P633" s="44"/>
      <c r="Q633" s="44"/>
      <c r="R633" s="44"/>
      <c r="S633" s="44"/>
      <c r="T633" s="92"/>
      <c r="AT633" s="21" t="s">
        <v>138</v>
      </c>
      <c r="AU633" s="21" t="s">
        <v>82</v>
      </c>
    </row>
    <row r="634" spans="2:63" s="10" customFormat="1" ht="29.85" customHeight="1">
      <c r="B634" s="195"/>
      <c r="C634" s="196"/>
      <c r="D634" s="197" t="s">
        <v>69</v>
      </c>
      <c r="E634" s="209" t="s">
        <v>1002</v>
      </c>
      <c r="F634" s="209" t="s">
        <v>1003</v>
      </c>
      <c r="G634" s="196"/>
      <c r="H634" s="196"/>
      <c r="I634" s="199"/>
      <c r="J634" s="210">
        <f>BK634</f>
        <v>0</v>
      </c>
      <c r="K634" s="196"/>
      <c r="L634" s="201"/>
      <c r="M634" s="202"/>
      <c r="N634" s="203"/>
      <c r="O634" s="203"/>
      <c r="P634" s="204">
        <f>SUM(P635:P637)</f>
        <v>0</v>
      </c>
      <c r="Q634" s="203"/>
      <c r="R634" s="204">
        <f>SUM(R635:R637)</f>
        <v>0</v>
      </c>
      <c r="S634" s="203"/>
      <c r="T634" s="205">
        <f>SUM(T635:T637)</f>
        <v>0</v>
      </c>
      <c r="AR634" s="206" t="s">
        <v>166</v>
      </c>
      <c r="AT634" s="207" t="s">
        <v>69</v>
      </c>
      <c r="AU634" s="207" t="s">
        <v>75</v>
      </c>
      <c r="AY634" s="206" t="s">
        <v>128</v>
      </c>
      <c r="BK634" s="208">
        <f>SUM(BK635:BK637)</f>
        <v>0</v>
      </c>
    </row>
    <row r="635" spans="2:65" s="1" customFormat="1" ht="16.5" customHeight="1">
      <c r="B635" s="43"/>
      <c r="C635" s="211" t="s">
        <v>1004</v>
      </c>
      <c r="D635" s="211" t="s">
        <v>131</v>
      </c>
      <c r="E635" s="212" t="s">
        <v>1005</v>
      </c>
      <c r="F635" s="213" t="s">
        <v>1006</v>
      </c>
      <c r="G635" s="214" t="s">
        <v>990</v>
      </c>
      <c r="H635" s="215">
        <v>1</v>
      </c>
      <c r="I635" s="216"/>
      <c r="J635" s="217">
        <f>ROUND(I635*H635,2)</f>
        <v>0</v>
      </c>
      <c r="K635" s="213" t="s">
        <v>135</v>
      </c>
      <c r="L635" s="69"/>
      <c r="M635" s="218" t="s">
        <v>21</v>
      </c>
      <c r="N635" s="219" t="s">
        <v>41</v>
      </c>
      <c r="O635" s="44"/>
      <c r="P635" s="220">
        <f>O635*H635</f>
        <v>0</v>
      </c>
      <c r="Q635" s="220">
        <v>0</v>
      </c>
      <c r="R635" s="220">
        <f>Q635*H635</f>
        <v>0</v>
      </c>
      <c r="S635" s="220">
        <v>0</v>
      </c>
      <c r="T635" s="221">
        <f>S635*H635</f>
        <v>0</v>
      </c>
      <c r="AR635" s="21" t="s">
        <v>991</v>
      </c>
      <c r="AT635" s="21" t="s">
        <v>131</v>
      </c>
      <c r="AU635" s="21" t="s">
        <v>82</v>
      </c>
      <c r="AY635" s="21" t="s">
        <v>128</v>
      </c>
      <c r="BE635" s="222">
        <f>IF(N635="základní",J635,0)</f>
        <v>0</v>
      </c>
      <c r="BF635" s="222">
        <f>IF(N635="snížená",J635,0)</f>
        <v>0</v>
      </c>
      <c r="BG635" s="222">
        <f>IF(N635="zákl. přenesená",J635,0)</f>
        <v>0</v>
      </c>
      <c r="BH635" s="222">
        <f>IF(N635="sníž. přenesená",J635,0)</f>
        <v>0</v>
      </c>
      <c r="BI635" s="222">
        <f>IF(N635="nulová",J635,0)</f>
        <v>0</v>
      </c>
      <c r="BJ635" s="21" t="s">
        <v>75</v>
      </c>
      <c r="BK635" s="222">
        <f>ROUND(I635*H635,2)</f>
        <v>0</v>
      </c>
      <c r="BL635" s="21" t="s">
        <v>991</v>
      </c>
      <c r="BM635" s="21" t="s">
        <v>1007</v>
      </c>
    </row>
    <row r="636" spans="2:47" s="1" customFormat="1" ht="13.5">
      <c r="B636" s="43"/>
      <c r="C636" s="71"/>
      <c r="D636" s="223" t="s">
        <v>138</v>
      </c>
      <c r="E636" s="71"/>
      <c r="F636" s="224" t="s">
        <v>1006</v>
      </c>
      <c r="G636" s="71"/>
      <c r="H636" s="71"/>
      <c r="I636" s="182"/>
      <c r="J636" s="71"/>
      <c r="K636" s="71"/>
      <c r="L636" s="69"/>
      <c r="M636" s="225"/>
      <c r="N636" s="44"/>
      <c r="O636" s="44"/>
      <c r="P636" s="44"/>
      <c r="Q636" s="44"/>
      <c r="R636" s="44"/>
      <c r="S636" s="44"/>
      <c r="T636" s="92"/>
      <c r="AT636" s="21" t="s">
        <v>138</v>
      </c>
      <c r="AU636" s="21" t="s">
        <v>82</v>
      </c>
    </row>
    <row r="637" spans="2:47" s="1" customFormat="1" ht="13.5">
      <c r="B637" s="43"/>
      <c r="C637" s="71"/>
      <c r="D637" s="223" t="s">
        <v>261</v>
      </c>
      <c r="E637" s="71"/>
      <c r="F637" s="237" t="s">
        <v>1008</v>
      </c>
      <c r="G637" s="71"/>
      <c r="H637" s="71"/>
      <c r="I637" s="182"/>
      <c r="J637" s="71"/>
      <c r="K637" s="71"/>
      <c r="L637" s="69"/>
      <c r="M637" s="249"/>
      <c r="N637" s="250"/>
      <c r="O637" s="250"/>
      <c r="P637" s="250"/>
      <c r="Q637" s="250"/>
      <c r="R637" s="250"/>
      <c r="S637" s="250"/>
      <c r="T637" s="251"/>
      <c r="AT637" s="21" t="s">
        <v>261</v>
      </c>
      <c r="AU637" s="21" t="s">
        <v>82</v>
      </c>
    </row>
    <row r="638" spans="2:12" s="1" customFormat="1" ht="6.95" customHeight="1">
      <c r="B638" s="64"/>
      <c r="C638" s="65"/>
      <c r="D638" s="65"/>
      <c r="E638" s="65"/>
      <c r="F638" s="65"/>
      <c r="G638" s="65"/>
      <c r="H638" s="65"/>
      <c r="I638" s="157"/>
      <c r="J638" s="65"/>
      <c r="K638" s="65"/>
      <c r="L638" s="69"/>
    </row>
  </sheetData>
  <sheetProtection password="CC35" sheet="1" objects="1" scenarios="1" formatColumns="0" formatRows="0" autoFilter="0"/>
  <autoFilter ref="C92:K637"/>
  <mergeCells count="7">
    <mergeCell ref="E7:H7"/>
    <mergeCell ref="E22:H22"/>
    <mergeCell ref="E43:H43"/>
    <mergeCell ref="J47:J48"/>
    <mergeCell ref="E85:H85"/>
    <mergeCell ref="G1:H1"/>
    <mergeCell ref="L2:V2"/>
  </mergeCells>
  <hyperlinks>
    <hyperlink ref="F1:G1" location="C2" display="1) Krycí list soupisu"/>
    <hyperlink ref="G1:H1" location="C50"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52" customWidth="1"/>
    <col min="2" max="2" width="1.66796875" style="252" customWidth="1"/>
    <col min="3" max="4" width="5" style="252" customWidth="1"/>
    <col min="5" max="5" width="11.66015625" style="252" customWidth="1"/>
    <col min="6" max="6" width="9.16015625" style="252" customWidth="1"/>
    <col min="7" max="7" width="5" style="252" customWidth="1"/>
    <col min="8" max="8" width="77.83203125" style="252" customWidth="1"/>
    <col min="9" max="10" width="20" style="252" customWidth="1"/>
    <col min="11" max="11" width="1.66796875" style="252" customWidth="1"/>
  </cols>
  <sheetData>
    <row r="1" ht="37.5" customHeight="1"/>
    <row r="2" spans="2:11" ht="7.5" customHeight="1">
      <c r="B2" s="253"/>
      <c r="C2" s="254"/>
      <c r="D2" s="254"/>
      <c r="E2" s="254"/>
      <c r="F2" s="254"/>
      <c r="G2" s="254"/>
      <c r="H2" s="254"/>
      <c r="I2" s="254"/>
      <c r="J2" s="254"/>
      <c r="K2" s="255"/>
    </row>
    <row r="3" spans="2:11" s="12" customFormat="1" ht="45" customHeight="1">
      <c r="B3" s="256"/>
      <c r="C3" s="257" t="s">
        <v>1009</v>
      </c>
      <c r="D3" s="257"/>
      <c r="E3" s="257"/>
      <c r="F3" s="257"/>
      <c r="G3" s="257"/>
      <c r="H3" s="257"/>
      <c r="I3" s="257"/>
      <c r="J3" s="257"/>
      <c r="K3" s="258"/>
    </row>
    <row r="4" spans="2:11" ht="25.5" customHeight="1">
      <c r="B4" s="259"/>
      <c r="C4" s="260" t="s">
        <v>1010</v>
      </c>
      <c r="D4" s="260"/>
      <c r="E4" s="260"/>
      <c r="F4" s="260"/>
      <c r="G4" s="260"/>
      <c r="H4" s="260"/>
      <c r="I4" s="260"/>
      <c r="J4" s="260"/>
      <c r="K4" s="261"/>
    </row>
    <row r="5" spans="2:11" ht="5.25" customHeight="1">
      <c r="B5" s="259"/>
      <c r="C5" s="262"/>
      <c r="D5" s="262"/>
      <c r="E5" s="262"/>
      <c r="F5" s="262"/>
      <c r="G5" s="262"/>
      <c r="H5" s="262"/>
      <c r="I5" s="262"/>
      <c r="J5" s="262"/>
      <c r="K5" s="261"/>
    </row>
    <row r="6" spans="2:11" ht="15" customHeight="1">
      <c r="B6" s="259"/>
      <c r="C6" s="263" t="s">
        <v>1011</v>
      </c>
      <c r="D6" s="263"/>
      <c r="E6" s="263"/>
      <c r="F6" s="263"/>
      <c r="G6" s="263"/>
      <c r="H6" s="263"/>
      <c r="I6" s="263"/>
      <c r="J6" s="263"/>
      <c r="K6" s="261"/>
    </row>
    <row r="7" spans="2:11" ht="15" customHeight="1">
      <c r="B7" s="264"/>
      <c r="C7" s="263" t="s">
        <v>1012</v>
      </c>
      <c r="D7" s="263"/>
      <c r="E7" s="263"/>
      <c r="F7" s="263"/>
      <c r="G7" s="263"/>
      <c r="H7" s="263"/>
      <c r="I7" s="263"/>
      <c r="J7" s="263"/>
      <c r="K7" s="261"/>
    </row>
    <row r="8" spans="2:11" ht="12.75" customHeight="1">
      <c r="B8" s="264"/>
      <c r="C8" s="263"/>
      <c r="D8" s="263"/>
      <c r="E8" s="263"/>
      <c r="F8" s="263"/>
      <c r="G8" s="263"/>
      <c r="H8" s="263"/>
      <c r="I8" s="263"/>
      <c r="J8" s="263"/>
      <c r="K8" s="261"/>
    </row>
    <row r="9" spans="2:11" ht="15" customHeight="1">
      <c r="B9" s="264"/>
      <c r="C9" s="263" t="s">
        <v>1013</v>
      </c>
      <c r="D9" s="263"/>
      <c r="E9" s="263"/>
      <c r="F9" s="263"/>
      <c r="G9" s="263"/>
      <c r="H9" s="263"/>
      <c r="I9" s="263"/>
      <c r="J9" s="263"/>
      <c r="K9" s="261"/>
    </row>
    <row r="10" spans="2:11" ht="15" customHeight="1">
      <c r="B10" s="264"/>
      <c r="C10" s="263"/>
      <c r="D10" s="263" t="s">
        <v>1014</v>
      </c>
      <c r="E10" s="263"/>
      <c r="F10" s="263"/>
      <c r="G10" s="263"/>
      <c r="H10" s="263"/>
      <c r="I10" s="263"/>
      <c r="J10" s="263"/>
      <c r="K10" s="261"/>
    </row>
    <row r="11" spans="2:11" ht="15" customHeight="1">
      <c r="B11" s="264"/>
      <c r="C11" s="265"/>
      <c r="D11" s="263" t="s">
        <v>1015</v>
      </c>
      <c r="E11" s="263"/>
      <c r="F11" s="263"/>
      <c r="G11" s="263"/>
      <c r="H11" s="263"/>
      <c r="I11" s="263"/>
      <c r="J11" s="263"/>
      <c r="K11" s="261"/>
    </row>
    <row r="12" spans="2:11" ht="12.75" customHeight="1">
      <c r="B12" s="264"/>
      <c r="C12" s="265"/>
      <c r="D12" s="265"/>
      <c r="E12" s="265"/>
      <c r="F12" s="265"/>
      <c r="G12" s="265"/>
      <c r="H12" s="265"/>
      <c r="I12" s="265"/>
      <c r="J12" s="265"/>
      <c r="K12" s="261"/>
    </row>
    <row r="13" spans="2:11" ht="15" customHeight="1">
      <c r="B13" s="264"/>
      <c r="C13" s="265"/>
      <c r="D13" s="263" t="s">
        <v>1016</v>
      </c>
      <c r="E13" s="263"/>
      <c r="F13" s="263"/>
      <c r="G13" s="263"/>
      <c r="H13" s="263"/>
      <c r="I13" s="263"/>
      <c r="J13" s="263"/>
      <c r="K13" s="261"/>
    </row>
    <row r="14" spans="2:11" ht="15" customHeight="1">
      <c r="B14" s="264"/>
      <c r="C14" s="265"/>
      <c r="D14" s="263" t="s">
        <v>1017</v>
      </c>
      <c r="E14" s="263"/>
      <c r="F14" s="263"/>
      <c r="G14" s="263"/>
      <c r="H14" s="263"/>
      <c r="I14" s="263"/>
      <c r="J14" s="263"/>
      <c r="K14" s="261"/>
    </row>
    <row r="15" spans="2:11" ht="15" customHeight="1">
      <c r="B15" s="264"/>
      <c r="C15" s="265"/>
      <c r="D15" s="263" t="s">
        <v>1018</v>
      </c>
      <c r="E15" s="263"/>
      <c r="F15" s="263"/>
      <c r="G15" s="263"/>
      <c r="H15" s="263"/>
      <c r="I15" s="263"/>
      <c r="J15" s="263"/>
      <c r="K15" s="261"/>
    </row>
    <row r="16" spans="2:11" ht="15" customHeight="1">
      <c r="B16" s="264"/>
      <c r="C16" s="265"/>
      <c r="D16" s="265"/>
      <c r="E16" s="266" t="s">
        <v>74</v>
      </c>
      <c r="F16" s="263" t="s">
        <v>1019</v>
      </c>
      <c r="G16" s="263"/>
      <c r="H16" s="263"/>
      <c r="I16" s="263"/>
      <c r="J16" s="263"/>
      <c r="K16" s="261"/>
    </row>
    <row r="17" spans="2:11" ht="15" customHeight="1">
      <c r="B17" s="264"/>
      <c r="C17" s="265"/>
      <c r="D17" s="265"/>
      <c r="E17" s="266" t="s">
        <v>1020</v>
      </c>
      <c r="F17" s="263" t="s">
        <v>1021</v>
      </c>
      <c r="G17" s="263"/>
      <c r="H17" s="263"/>
      <c r="I17" s="263"/>
      <c r="J17" s="263"/>
      <c r="K17" s="261"/>
    </row>
    <row r="18" spans="2:11" ht="15" customHeight="1">
      <c r="B18" s="264"/>
      <c r="C18" s="265"/>
      <c r="D18" s="265"/>
      <c r="E18" s="266" t="s">
        <v>1022</v>
      </c>
      <c r="F18" s="263" t="s">
        <v>1023</v>
      </c>
      <c r="G18" s="263"/>
      <c r="H18" s="263"/>
      <c r="I18" s="263"/>
      <c r="J18" s="263"/>
      <c r="K18" s="261"/>
    </row>
    <row r="19" spans="2:11" ht="15" customHeight="1">
      <c r="B19" s="264"/>
      <c r="C19" s="265"/>
      <c r="D19" s="265"/>
      <c r="E19" s="266" t="s">
        <v>1024</v>
      </c>
      <c r="F19" s="263" t="s">
        <v>1025</v>
      </c>
      <c r="G19" s="263"/>
      <c r="H19" s="263"/>
      <c r="I19" s="263"/>
      <c r="J19" s="263"/>
      <c r="K19" s="261"/>
    </row>
    <row r="20" spans="2:11" ht="15" customHeight="1">
      <c r="B20" s="264"/>
      <c r="C20" s="265"/>
      <c r="D20" s="265"/>
      <c r="E20" s="266" t="s">
        <v>1026</v>
      </c>
      <c r="F20" s="263" t="s">
        <v>1027</v>
      </c>
      <c r="G20" s="263"/>
      <c r="H20" s="263"/>
      <c r="I20" s="263"/>
      <c r="J20" s="263"/>
      <c r="K20" s="261"/>
    </row>
    <row r="21" spans="2:11" ht="15" customHeight="1">
      <c r="B21" s="264"/>
      <c r="C21" s="265"/>
      <c r="D21" s="265"/>
      <c r="E21" s="266" t="s">
        <v>1028</v>
      </c>
      <c r="F21" s="263" t="s">
        <v>1029</v>
      </c>
      <c r="G21" s="263"/>
      <c r="H21" s="263"/>
      <c r="I21" s="263"/>
      <c r="J21" s="263"/>
      <c r="K21" s="261"/>
    </row>
    <row r="22" spans="2:11" ht="12.75" customHeight="1">
      <c r="B22" s="264"/>
      <c r="C22" s="265"/>
      <c r="D22" s="265"/>
      <c r="E22" s="265"/>
      <c r="F22" s="265"/>
      <c r="G22" s="265"/>
      <c r="H22" s="265"/>
      <c r="I22" s="265"/>
      <c r="J22" s="265"/>
      <c r="K22" s="261"/>
    </row>
    <row r="23" spans="2:11" ht="15" customHeight="1">
      <c r="B23" s="264"/>
      <c r="C23" s="263" t="s">
        <v>1030</v>
      </c>
      <c r="D23" s="263"/>
      <c r="E23" s="263"/>
      <c r="F23" s="263"/>
      <c r="G23" s="263"/>
      <c r="H23" s="263"/>
      <c r="I23" s="263"/>
      <c r="J23" s="263"/>
      <c r="K23" s="261"/>
    </row>
    <row r="24" spans="2:11" ht="15" customHeight="1">
      <c r="B24" s="264"/>
      <c r="C24" s="263" t="s">
        <v>1031</v>
      </c>
      <c r="D24" s="263"/>
      <c r="E24" s="263"/>
      <c r="F24" s="263"/>
      <c r="G24" s="263"/>
      <c r="H24" s="263"/>
      <c r="I24" s="263"/>
      <c r="J24" s="263"/>
      <c r="K24" s="261"/>
    </row>
    <row r="25" spans="2:11" ht="15" customHeight="1">
      <c r="B25" s="264"/>
      <c r="C25" s="263"/>
      <c r="D25" s="263" t="s">
        <v>1032</v>
      </c>
      <c r="E25" s="263"/>
      <c r="F25" s="263"/>
      <c r="G25" s="263"/>
      <c r="H25" s="263"/>
      <c r="I25" s="263"/>
      <c r="J25" s="263"/>
      <c r="K25" s="261"/>
    </row>
    <row r="26" spans="2:11" ht="15" customHeight="1">
      <c r="B26" s="264"/>
      <c r="C26" s="265"/>
      <c r="D26" s="263" t="s">
        <v>1033</v>
      </c>
      <c r="E26" s="263"/>
      <c r="F26" s="263"/>
      <c r="G26" s="263"/>
      <c r="H26" s="263"/>
      <c r="I26" s="263"/>
      <c r="J26" s="263"/>
      <c r="K26" s="261"/>
    </row>
    <row r="27" spans="2:11" ht="12.75" customHeight="1">
      <c r="B27" s="264"/>
      <c r="C27" s="265"/>
      <c r="D27" s="265"/>
      <c r="E27" s="265"/>
      <c r="F27" s="265"/>
      <c r="G27" s="265"/>
      <c r="H27" s="265"/>
      <c r="I27" s="265"/>
      <c r="J27" s="265"/>
      <c r="K27" s="261"/>
    </row>
    <row r="28" spans="2:11" ht="15" customHeight="1">
      <c r="B28" s="264"/>
      <c r="C28" s="265"/>
      <c r="D28" s="263" t="s">
        <v>1034</v>
      </c>
      <c r="E28" s="263"/>
      <c r="F28" s="263"/>
      <c r="G28" s="263"/>
      <c r="H28" s="263"/>
      <c r="I28" s="263"/>
      <c r="J28" s="263"/>
      <c r="K28" s="261"/>
    </row>
    <row r="29" spans="2:11" ht="15" customHeight="1">
      <c r="B29" s="264"/>
      <c r="C29" s="265"/>
      <c r="D29" s="263" t="s">
        <v>1035</v>
      </c>
      <c r="E29" s="263"/>
      <c r="F29" s="263"/>
      <c r="G29" s="263"/>
      <c r="H29" s="263"/>
      <c r="I29" s="263"/>
      <c r="J29" s="263"/>
      <c r="K29" s="261"/>
    </row>
    <row r="30" spans="2:11" ht="12.75" customHeight="1">
      <c r="B30" s="264"/>
      <c r="C30" s="265"/>
      <c r="D30" s="265"/>
      <c r="E30" s="265"/>
      <c r="F30" s="265"/>
      <c r="G30" s="265"/>
      <c r="H30" s="265"/>
      <c r="I30" s="265"/>
      <c r="J30" s="265"/>
      <c r="K30" s="261"/>
    </row>
    <row r="31" spans="2:11" ht="15" customHeight="1">
      <c r="B31" s="264"/>
      <c r="C31" s="265"/>
      <c r="D31" s="263" t="s">
        <v>1036</v>
      </c>
      <c r="E31" s="263"/>
      <c r="F31" s="263"/>
      <c r="G31" s="263"/>
      <c r="H31" s="263"/>
      <c r="I31" s="263"/>
      <c r="J31" s="263"/>
      <c r="K31" s="261"/>
    </row>
    <row r="32" spans="2:11" ht="15" customHeight="1">
      <c r="B32" s="264"/>
      <c r="C32" s="265"/>
      <c r="D32" s="263" t="s">
        <v>1037</v>
      </c>
      <c r="E32" s="263"/>
      <c r="F32" s="263"/>
      <c r="G32" s="263"/>
      <c r="H32" s="263"/>
      <c r="I32" s="263"/>
      <c r="J32" s="263"/>
      <c r="K32" s="261"/>
    </row>
    <row r="33" spans="2:11" ht="15" customHeight="1">
      <c r="B33" s="264"/>
      <c r="C33" s="265"/>
      <c r="D33" s="263" t="s">
        <v>1038</v>
      </c>
      <c r="E33" s="263"/>
      <c r="F33" s="263"/>
      <c r="G33" s="263"/>
      <c r="H33" s="263"/>
      <c r="I33" s="263"/>
      <c r="J33" s="263"/>
      <c r="K33" s="261"/>
    </row>
    <row r="34" spans="2:11" ht="15" customHeight="1">
      <c r="B34" s="264"/>
      <c r="C34" s="265"/>
      <c r="D34" s="263"/>
      <c r="E34" s="267" t="s">
        <v>113</v>
      </c>
      <c r="F34" s="263"/>
      <c r="G34" s="263" t="s">
        <v>1039</v>
      </c>
      <c r="H34" s="263"/>
      <c r="I34" s="263"/>
      <c r="J34" s="263"/>
      <c r="K34" s="261"/>
    </row>
    <row r="35" spans="2:11" ht="30.75" customHeight="1">
      <c r="B35" s="264"/>
      <c r="C35" s="265"/>
      <c r="D35" s="263"/>
      <c r="E35" s="267" t="s">
        <v>1040</v>
      </c>
      <c r="F35" s="263"/>
      <c r="G35" s="263" t="s">
        <v>1041</v>
      </c>
      <c r="H35" s="263"/>
      <c r="I35" s="263"/>
      <c r="J35" s="263"/>
      <c r="K35" s="261"/>
    </row>
    <row r="36" spans="2:11" ht="15" customHeight="1">
      <c r="B36" s="264"/>
      <c r="C36" s="265"/>
      <c r="D36" s="263"/>
      <c r="E36" s="267" t="s">
        <v>51</v>
      </c>
      <c r="F36" s="263"/>
      <c r="G36" s="263" t="s">
        <v>1042</v>
      </c>
      <c r="H36" s="263"/>
      <c r="I36" s="263"/>
      <c r="J36" s="263"/>
      <c r="K36" s="261"/>
    </row>
    <row r="37" spans="2:11" ht="15" customHeight="1">
      <c r="B37" s="264"/>
      <c r="C37" s="265"/>
      <c r="D37" s="263"/>
      <c r="E37" s="267" t="s">
        <v>114</v>
      </c>
      <c r="F37" s="263"/>
      <c r="G37" s="263" t="s">
        <v>1043</v>
      </c>
      <c r="H37" s="263"/>
      <c r="I37" s="263"/>
      <c r="J37" s="263"/>
      <c r="K37" s="261"/>
    </row>
    <row r="38" spans="2:11" ht="15" customHeight="1">
      <c r="B38" s="264"/>
      <c r="C38" s="265"/>
      <c r="D38" s="263"/>
      <c r="E38" s="267" t="s">
        <v>115</v>
      </c>
      <c r="F38" s="263"/>
      <c r="G38" s="263" t="s">
        <v>1044</v>
      </c>
      <c r="H38" s="263"/>
      <c r="I38" s="263"/>
      <c r="J38" s="263"/>
      <c r="K38" s="261"/>
    </row>
    <row r="39" spans="2:11" ht="15" customHeight="1">
      <c r="B39" s="264"/>
      <c r="C39" s="265"/>
      <c r="D39" s="263"/>
      <c r="E39" s="267" t="s">
        <v>116</v>
      </c>
      <c r="F39" s="263"/>
      <c r="G39" s="263" t="s">
        <v>1045</v>
      </c>
      <c r="H39" s="263"/>
      <c r="I39" s="263"/>
      <c r="J39" s="263"/>
      <c r="K39" s="261"/>
    </row>
    <row r="40" spans="2:11" ht="15" customHeight="1">
      <c r="B40" s="264"/>
      <c r="C40" s="265"/>
      <c r="D40" s="263"/>
      <c r="E40" s="267" t="s">
        <v>1046</v>
      </c>
      <c r="F40" s="263"/>
      <c r="G40" s="263" t="s">
        <v>1047</v>
      </c>
      <c r="H40" s="263"/>
      <c r="I40" s="263"/>
      <c r="J40" s="263"/>
      <c r="K40" s="261"/>
    </row>
    <row r="41" spans="2:11" ht="15" customHeight="1">
      <c r="B41" s="264"/>
      <c r="C41" s="265"/>
      <c r="D41" s="263"/>
      <c r="E41" s="267"/>
      <c r="F41" s="263"/>
      <c r="G41" s="263" t="s">
        <v>1048</v>
      </c>
      <c r="H41" s="263"/>
      <c r="I41" s="263"/>
      <c r="J41" s="263"/>
      <c r="K41" s="261"/>
    </row>
    <row r="42" spans="2:11" ht="15" customHeight="1">
      <c r="B42" s="264"/>
      <c r="C42" s="265"/>
      <c r="D42" s="263"/>
      <c r="E42" s="267" t="s">
        <v>1049</v>
      </c>
      <c r="F42" s="263"/>
      <c r="G42" s="263" t="s">
        <v>1050</v>
      </c>
      <c r="H42" s="263"/>
      <c r="I42" s="263"/>
      <c r="J42" s="263"/>
      <c r="K42" s="261"/>
    </row>
    <row r="43" spans="2:11" ht="15" customHeight="1">
      <c r="B43" s="264"/>
      <c r="C43" s="265"/>
      <c r="D43" s="263"/>
      <c r="E43" s="267" t="s">
        <v>118</v>
      </c>
      <c r="F43" s="263"/>
      <c r="G43" s="263" t="s">
        <v>1051</v>
      </c>
      <c r="H43" s="263"/>
      <c r="I43" s="263"/>
      <c r="J43" s="263"/>
      <c r="K43" s="261"/>
    </row>
    <row r="44" spans="2:11" ht="12.75" customHeight="1">
      <c r="B44" s="264"/>
      <c r="C44" s="265"/>
      <c r="D44" s="263"/>
      <c r="E44" s="263"/>
      <c r="F44" s="263"/>
      <c r="G44" s="263"/>
      <c r="H44" s="263"/>
      <c r="I44" s="263"/>
      <c r="J44" s="263"/>
      <c r="K44" s="261"/>
    </row>
    <row r="45" spans="2:11" ht="15" customHeight="1">
      <c r="B45" s="264"/>
      <c r="C45" s="265"/>
      <c r="D45" s="263" t="s">
        <v>1052</v>
      </c>
      <c r="E45" s="263"/>
      <c r="F45" s="263"/>
      <c r="G45" s="263"/>
      <c r="H45" s="263"/>
      <c r="I45" s="263"/>
      <c r="J45" s="263"/>
      <c r="K45" s="261"/>
    </row>
    <row r="46" spans="2:11" ht="15" customHeight="1">
      <c r="B46" s="264"/>
      <c r="C46" s="265"/>
      <c r="D46" s="265"/>
      <c r="E46" s="263" t="s">
        <v>1053</v>
      </c>
      <c r="F46" s="263"/>
      <c r="G46" s="263"/>
      <c r="H46" s="263"/>
      <c r="I46" s="263"/>
      <c r="J46" s="263"/>
      <c r="K46" s="261"/>
    </row>
    <row r="47" spans="2:11" ht="15" customHeight="1">
      <c r="B47" s="264"/>
      <c r="C47" s="265"/>
      <c r="D47" s="265"/>
      <c r="E47" s="263" t="s">
        <v>1054</v>
      </c>
      <c r="F47" s="263"/>
      <c r="G47" s="263"/>
      <c r="H47" s="263"/>
      <c r="I47" s="263"/>
      <c r="J47" s="263"/>
      <c r="K47" s="261"/>
    </row>
    <row r="48" spans="2:11" ht="15" customHeight="1">
      <c r="B48" s="264"/>
      <c r="C48" s="265"/>
      <c r="D48" s="265"/>
      <c r="E48" s="263" t="s">
        <v>1055</v>
      </c>
      <c r="F48" s="263"/>
      <c r="G48" s="263"/>
      <c r="H48" s="263"/>
      <c r="I48" s="263"/>
      <c r="J48" s="263"/>
      <c r="K48" s="261"/>
    </row>
    <row r="49" spans="2:11" ht="15" customHeight="1">
      <c r="B49" s="264"/>
      <c r="C49" s="265"/>
      <c r="D49" s="263" t="s">
        <v>1056</v>
      </c>
      <c r="E49" s="263"/>
      <c r="F49" s="263"/>
      <c r="G49" s="263"/>
      <c r="H49" s="263"/>
      <c r="I49" s="263"/>
      <c r="J49" s="263"/>
      <c r="K49" s="261"/>
    </row>
    <row r="50" spans="2:11" ht="25.5" customHeight="1">
      <c r="B50" s="259"/>
      <c r="C50" s="260" t="s">
        <v>1057</v>
      </c>
      <c r="D50" s="260"/>
      <c r="E50" s="260"/>
      <c r="F50" s="260"/>
      <c r="G50" s="260"/>
      <c r="H50" s="260"/>
      <c r="I50" s="260"/>
      <c r="J50" s="260"/>
      <c r="K50" s="261"/>
    </row>
    <row r="51" spans="2:11" ht="5.25" customHeight="1">
      <c r="B51" s="259"/>
      <c r="C51" s="262"/>
      <c r="D51" s="262"/>
      <c r="E51" s="262"/>
      <c r="F51" s="262"/>
      <c r="G51" s="262"/>
      <c r="H51" s="262"/>
      <c r="I51" s="262"/>
      <c r="J51" s="262"/>
      <c r="K51" s="261"/>
    </row>
    <row r="52" spans="2:11" ht="15" customHeight="1">
      <c r="B52" s="259"/>
      <c r="C52" s="263" t="s">
        <v>1058</v>
      </c>
      <c r="D52" s="263"/>
      <c r="E52" s="263"/>
      <c r="F52" s="263"/>
      <c r="G52" s="263"/>
      <c r="H52" s="263"/>
      <c r="I52" s="263"/>
      <c r="J52" s="263"/>
      <c r="K52" s="261"/>
    </row>
    <row r="53" spans="2:11" ht="15" customHeight="1">
      <c r="B53" s="259"/>
      <c r="C53" s="263" t="s">
        <v>1059</v>
      </c>
      <c r="D53" s="263"/>
      <c r="E53" s="263"/>
      <c r="F53" s="263"/>
      <c r="G53" s="263"/>
      <c r="H53" s="263"/>
      <c r="I53" s="263"/>
      <c r="J53" s="263"/>
      <c r="K53" s="261"/>
    </row>
    <row r="54" spans="2:11" ht="12.75" customHeight="1">
      <c r="B54" s="259"/>
      <c r="C54" s="263"/>
      <c r="D54" s="263"/>
      <c r="E54" s="263"/>
      <c r="F54" s="263"/>
      <c r="G54" s="263"/>
      <c r="H54" s="263"/>
      <c r="I54" s="263"/>
      <c r="J54" s="263"/>
      <c r="K54" s="261"/>
    </row>
    <row r="55" spans="2:11" ht="15" customHeight="1">
      <c r="B55" s="259"/>
      <c r="C55" s="263" t="s">
        <v>1060</v>
      </c>
      <c r="D55" s="263"/>
      <c r="E55" s="263"/>
      <c r="F55" s="263"/>
      <c r="G55" s="263"/>
      <c r="H55" s="263"/>
      <c r="I55" s="263"/>
      <c r="J55" s="263"/>
      <c r="K55" s="261"/>
    </row>
    <row r="56" spans="2:11" ht="15" customHeight="1">
      <c r="B56" s="259"/>
      <c r="C56" s="265"/>
      <c r="D56" s="263" t="s">
        <v>1061</v>
      </c>
      <c r="E56" s="263"/>
      <c r="F56" s="263"/>
      <c r="G56" s="263"/>
      <c r="H56" s="263"/>
      <c r="I56" s="263"/>
      <c r="J56" s="263"/>
      <c r="K56" s="261"/>
    </row>
    <row r="57" spans="2:11" ht="15" customHeight="1">
      <c r="B57" s="259"/>
      <c r="C57" s="265"/>
      <c r="D57" s="263" t="s">
        <v>1062</v>
      </c>
      <c r="E57" s="263"/>
      <c r="F57" s="263"/>
      <c r="G57" s="263"/>
      <c r="H57" s="263"/>
      <c r="I57" s="263"/>
      <c r="J57" s="263"/>
      <c r="K57" s="261"/>
    </row>
    <row r="58" spans="2:11" ht="15" customHeight="1">
      <c r="B58" s="259"/>
      <c r="C58" s="265"/>
      <c r="D58" s="263" t="s">
        <v>1063</v>
      </c>
      <c r="E58" s="263"/>
      <c r="F58" s="263"/>
      <c r="G58" s="263"/>
      <c r="H58" s="263"/>
      <c r="I58" s="263"/>
      <c r="J58" s="263"/>
      <c r="K58" s="261"/>
    </row>
    <row r="59" spans="2:11" ht="15" customHeight="1">
      <c r="B59" s="259"/>
      <c r="C59" s="265"/>
      <c r="D59" s="263" t="s">
        <v>1064</v>
      </c>
      <c r="E59" s="263"/>
      <c r="F59" s="263"/>
      <c r="G59" s="263"/>
      <c r="H59" s="263"/>
      <c r="I59" s="263"/>
      <c r="J59" s="263"/>
      <c r="K59" s="261"/>
    </row>
    <row r="60" spans="2:11" ht="15" customHeight="1">
      <c r="B60" s="259"/>
      <c r="C60" s="265"/>
      <c r="D60" s="268" t="s">
        <v>1065</v>
      </c>
      <c r="E60" s="268"/>
      <c r="F60" s="268"/>
      <c r="G60" s="268"/>
      <c r="H60" s="268"/>
      <c r="I60" s="268"/>
      <c r="J60" s="268"/>
      <c r="K60" s="261"/>
    </row>
    <row r="61" spans="2:11" ht="15" customHeight="1">
      <c r="B61" s="259"/>
      <c r="C61" s="265"/>
      <c r="D61" s="263" t="s">
        <v>1066</v>
      </c>
      <c r="E61" s="263"/>
      <c r="F61" s="263"/>
      <c r="G61" s="263"/>
      <c r="H61" s="263"/>
      <c r="I61" s="263"/>
      <c r="J61" s="263"/>
      <c r="K61" s="261"/>
    </row>
    <row r="62" spans="2:11" ht="12.75" customHeight="1">
      <c r="B62" s="259"/>
      <c r="C62" s="265"/>
      <c r="D62" s="265"/>
      <c r="E62" s="269"/>
      <c r="F62" s="265"/>
      <c r="G62" s="265"/>
      <c r="H62" s="265"/>
      <c r="I62" s="265"/>
      <c r="J62" s="265"/>
      <c r="K62" s="261"/>
    </row>
    <row r="63" spans="2:11" ht="15" customHeight="1">
      <c r="B63" s="259"/>
      <c r="C63" s="265"/>
      <c r="D63" s="263" t="s">
        <v>1067</v>
      </c>
      <c r="E63" s="263"/>
      <c r="F63" s="263"/>
      <c r="G63" s="263"/>
      <c r="H63" s="263"/>
      <c r="I63" s="263"/>
      <c r="J63" s="263"/>
      <c r="K63" s="261"/>
    </row>
    <row r="64" spans="2:11" ht="15" customHeight="1">
      <c r="B64" s="259"/>
      <c r="C64" s="265"/>
      <c r="D64" s="268" t="s">
        <v>1068</v>
      </c>
      <c r="E64" s="268"/>
      <c r="F64" s="268"/>
      <c r="G64" s="268"/>
      <c r="H64" s="268"/>
      <c r="I64" s="268"/>
      <c r="J64" s="268"/>
      <c r="K64" s="261"/>
    </row>
    <row r="65" spans="2:11" ht="15" customHeight="1">
      <c r="B65" s="259"/>
      <c r="C65" s="265"/>
      <c r="D65" s="263" t="s">
        <v>1069</v>
      </c>
      <c r="E65" s="263"/>
      <c r="F65" s="263"/>
      <c r="G65" s="263"/>
      <c r="H65" s="263"/>
      <c r="I65" s="263"/>
      <c r="J65" s="263"/>
      <c r="K65" s="261"/>
    </row>
    <row r="66" spans="2:11" ht="15" customHeight="1">
      <c r="B66" s="259"/>
      <c r="C66" s="265"/>
      <c r="D66" s="263" t="s">
        <v>1070</v>
      </c>
      <c r="E66" s="263"/>
      <c r="F66" s="263"/>
      <c r="G66" s="263"/>
      <c r="H66" s="263"/>
      <c r="I66" s="263"/>
      <c r="J66" s="263"/>
      <c r="K66" s="261"/>
    </row>
    <row r="67" spans="2:11" ht="15" customHeight="1">
      <c r="B67" s="259"/>
      <c r="C67" s="265"/>
      <c r="D67" s="263" t="s">
        <v>1071</v>
      </c>
      <c r="E67" s="263"/>
      <c r="F67" s="263"/>
      <c r="G67" s="263"/>
      <c r="H67" s="263"/>
      <c r="I67" s="263"/>
      <c r="J67" s="263"/>
      <c r="K67" s="261"/>
    </row>
    <row r="68" spans="2:11" ht="15" customHeight="1">
      <c r="B68" s="259"/>
      <c r="C68" s="265"/>
      <c r="D68" s="263" t="s">
        <v>1072</v>
      </c>
      <c r="E68" s="263"/>
      <c r="F68" s="263"/>
      <c r="G68" s="263"/>
      <c r="H68" s="263"/>
      <c r="I68" s="263"/>
      <c r="J68" s="263"/>
      <c r="K68" s="261"/>
    </row>
    <row r="69" spans="2:11" ht="12.75" customHeight="1">
      <c r="B69" s="270"/>
      <c r="C69" s="271"/>
      <c r="D69" s="271"/>
      <c r="E69" s="271"/>
      <c r="F69" s="271"/>
      <c r="G69" s="271"/>
      <c r="H69" s="271"/>
      <c r="I69" s="271"/>
      <c r="J69" s="271"/>
      <c r="K69" s="272"/>
    </row>
    <row r="70" spans="2:11" ht="18.75" customHeight="1">
      <c r="B70" s="273"/>
      <c r="C70" s="273"/>
      <c r="D70" s="273"/>
      <c r="E70" s="273"/>
      <c r="F70" s="273"/>
      <c r="G70" s="273"/>
      <c r="H70" s="273"/>
      <c r="I70" s="273"/>
      <c r="J70" s="273"/>
      <c r="K70" s="274"/>
    </row>
    <row r="71" spans="2:11" ht="18.75" customHeight="1">
      <c r="B71" s="274"/>
      <c r="C71" s="274"/>
      <c r="D71" s="274"/>
      <c r="E71" s="274"/>
      <c r="F71" s="274"/>
      <c r="G71" s="274"/>
      <c r="H71" s="274"/>
      <c r="I71" s="274"/>
      <c r="J71" s="274"/>
      <c r="K71" s="274"/>
    </row>
    <row r="72" spans="2:11" ht="7.5" customHeight="1">
      <c r="B72" s="275"/>
      <c r="C72" s="276"/>
      <c r="D72" s="276"/>
      <c r="E72" s="276"/>
      <c r="F72" s="276"/>
      <c r="G72" s="276"/>
      <c r="H72" s="276"/>
      <c r="I72" s="276"/>
      <c r="J72" s="276"/>
      <c r="K72" s="277"/>
    </row>
    <row r="73" spans="2:11" ht="45" customHeight="1">
      <c r="B73" s="278"/>
      <c r="C73" s="279" t="s">
        <v>81</v>
      </c>
      <c r="D73" s="279"/>
      <c r="E73" s="279"/>
      <c r="F73" s="279"/>
      <c r="G73" s="279"/>
      <c r="H73" s="279"/>
      <c r="I73" s="279"/>
      <c r="J73" s="279"/>
      <c r="K73" s="280"/>
    </row>
    <row r="74" spans="2:11" ht="17.25" customHeight="1">
      <c r="B74" s="278"/>
      <c r="C74" s="281" t="s">
        <v>1073</v>
      </c>
      <c r="D74" s="281"/>
      <c r="E74" s="281"/>
      <c r="F74" s="281" t="s">
        <v>1074</v>
      </c>
      <c r="G74" s="282"/>
      <c r="H74" s="281" t="s">
        <v>114</v>
      </c>
      <c r="I74" s="281" t="s">
        <v>55</v>
      </c>
      <c r="J74" s="281" t="s">
        <v>1075</v>
      </c>
      <c r="K74" s="280"/>
    </row>
    <row r="75" spans="2:11" ht="17.25" customHeight="1">
      <c r="B75" s="278"/>
      <c r="C75" s="283" t="s">
        <v>1076</v>
      </c>
      <c r="D75" s="283"/>
      <c r="E75" s="283"/>
      <c r="F75" s="284" t="s">
        <v>1077</v>
      </c>
      <c r="G75" s="285"/>
      <c r="H75" s="283"/>
      <c r="I75" s="283"/>
      <c r="J75" s="283" t="s">
        <v>1078</v>
      </c>
      <c r="K75" s="280"/>
    </row>
    <row r="76" spans="2:11" ht="5.25" customHeight="1">
      <c r="B76" s="278"/>
      <c r="C76" s="286"/>
      <c r="D76" s="286"/>
      <c r="E76" s="286"/>
      <c r="F76" s="286"/>
      <c r="G76" s="287"/>
      <c r="H76" s="286"/>
      <c r="I76" s="286"/>
      <c r="J76" s="286"/>
      <c r="K76" s="280"/>
    </row>
    <row r="77" spans="2:11" ht="15" customHeight="1">
      <c r="B77" s="278"/>
      <c r="C77" s="267" t="s">
        <v>51</v>
      </c>
      <c r="D77" s="286"/>
      <c r="E77" s="286"/>
      <c r="F77" s="288" t="s">
        <v>1079</v>
      </c>
      <c r="G77" s="287"/>
      <c r="H77" s="267" t="s">
        <v>1080</v>
      </c>
      <c r="I77" s="267" t="s">
        <v>1081</v>
      </c>
      <c r="J77" s="267">
        <v>20</v>
      </c>
      <c r="K77" s="280"/>
    </row>
    <row r="78" spans="2:11" ht="15" customHeight="1">
      <c r="B78" s="278"/>
      <c r="C78" s="267" t="s">
        <v>1082</v>
      </c>
      <c r="D78" s="267"/>
      <c r="E78" s="267"/>
      <c r="F78" s="288" t="s">
        <v>1079</v>
      </c>
      <c r="G78" s="287"/>
      <c r="H78" s="267" t="s">
        <v>1083</v>
      </c>
      <c r="I78" s="267" t="s">
        <v>1081</v>
      </c>
      <c r="J78" s="267">
        <v>120</v>
      </c>
      <c r="K78" s="280"/>
    </row>
    <row r="79" spans="2:11" ht="15" customHeight="1">
      <c r="B79" s="289"/>
      <c r="C79" s="267" t="s">
        <v>1084</v>
      </c>
      <c r="D79" s="267"/>
      <c r="E79" s="267"/>
      <c r="F79" s="288" t="s">
        <v>1085</v>
      </c>
      <c r="G79" s="287"/>
      <c r="H79" s="267" t="s">
        <v>1086</v>
      </c>
      <c r="I79" s="267" t="s">
        <v>1081</v>
      </c>
      <c r="J79" s="267">
        <v>50</v>
      </c>
      <c r="K79" s="280"/>
    </row>
    <row r="80" spans="2:11" ht="15" customHeight="1">
      <c r="B80" s="289"/>
      <c r="C80" s="267" t="s">
        <v>1087</v>
      </c>
      <c r="D80" s="267"/>
      <c r="E80" s="267"/>
      <c r="F80" s="288" t="s">
        <v>1079</v>
      </c>
      <c r="G80" s="287"/>
      <c r="H80" s="267" t="s">
        <v>1088</v>
      </c>
      <c r="I80" s="267" t="s">
        <v>1089</v>
      </c>
      <c r="J80" s="267"/>
      <c r="K80" s="280"/>
    </row>
    <row r="81" spans="2:11" ht="15" customHeight="1">
      <c r="B81" s="289"/>
      <c r="C81" s="290" t="s">
        <v>1090</v>
      </c>
      <c r="D81" s="290"/>
      <c r="E81" s="290"/>
      <c r="F81" s="291" t="s">
        <v>1085</v>
      </c>
      <c r="G81" s="290"/>
      <c r="H81" s="290" t="s">
        <v>1091</v>
      </c>
      <c r="I81" s="290" t="s">
        <v>1081</v>
      </c>
      <c r="J81" s="290">
        <v>15</v>
      </c>
      <c r="K81" s="280"/>
    </row>
    <row r="82" spans="2:11" ht="15" customHeight="1">
      <c r="B82" s="289"/>
      <c r="C82" s="290" t="s">
        <v>1092</v>
      </c>
      <c r="D82" s="290"/>
      <c r="E82" s="290"/>
      <c r="F82" s="291" t="s">
        <v>1085</v>
      </c>
      <c r="G82" s="290"/>
      <c r="H82" s="290" t="s">
        <v>1093</v>
      </c>
      <c r="I82" s="290" t="s">
        <v>1081</v>
      </c>
      <c r="J82" s="290">
        <v>15</v>
      </c>
      <c r="K82" s="280"/>
    </row>
    <row r="83" spans="2:11" ht="15" customHeight="1">
      <c r="B83" s="289"/>
      <c r="C83" s="290" t="s">
        <v>1094</v>
      </c>
      <c r="D83" s="290"/>
      <c r="E83" s="290"/>
      <c r="F83" s="291" t="s">
        <v>1085</v>
      </c>
      <c r="G83" s="290"/>
      <c r="H83" s="290" t="s">
        <v>1095</v>
      </c>
      <c r="I83" s="290" t="s">
        <v>1081</v>
      </c>
      <c r="J83" s="290">
        <v>20</v>
      </c>
      <c r="K83" s="280"/>
    </row>
    <row r="84" spans="2:11" ht="15" customHeight="1">
      <c r="B84" s="289"/>
      <c r="C84" s="290" t="s">
        <v>1096</v>
      </c>
      <c r="D84" s="290"/>
      <c r="E84" s="290"/>
      <c r="F84" s="291" t="s">
        <v>1085</v>
      </c>
      <c r="G84" s="290"/>
      <c r="H84" s="290" t="s">
        <v>1097</v>
      </c>
      <c r="I84" s="290" t="s">
        <v>1081</v>
      </c>
      <c r="J84" s="290">
        <v>20</v>
      </c>
      <c r="K84" s="280"/>
    </row>
    <row r="85" spans="2:11" ht="15" customHeight="1">
      <c r="B85" s="289"/>
      <c r="C85" s="267" t="s">
        <v>1098</v>
      </c>
      <c r="D85" s="267"/>
      <c r="E85" s="267"/>
      <c r="F85" s="288" t="s">
        <v>1085</v>
      </c>
      <c r="G85" s="287"/>
      <c r="H85" s="267" t="s">
        <v>1099</v>
      </c>
      <c r="I85" s="267" t="s">
        <v>1081</v>
      </c>
      <c r="J85" s="267">
        <v>50</v>
      </c>
      <c r="K85" s="280"/>
    </row>
    <row r="86" spans="2:11" ht="15" customHeight="1">
      <c r="B86" s="289"/>
      <c r="C86" s="267" t="s">
        <v>1100</v>
      </c>
      <c r="D86" s="267"/>
      <c r="E86" s="267"/>
      <c r="F86" s="288" t="s">
        <v>1085</v>
      </c>
      <c r="G86" s="287"/>
      <c r="H86" s="267" t="s">
        <v>1101</v>
      </c>
      <c r="I86" s="267" t="s">
        <v>1081</v>
      </c>
      <c r="J86" s="267">
        <v>20</v>
      </c>
      <c r="K86" s="280"/>
    </row>
    <row r="87" spans="2:11" ht="15" customHeight="1">
      <c r="B87" s="289"/>
      <c r="C87" s="267" t="s">
        <v>1102</v>
      </c>
      <c r="D87" s="267"/>
      <c r="E87" s="267"/>
      <c r="F87" s="288" t="s">
        <v>1085</v>
      </c>
      <c r="G87" s="287"/>
      <c r="H87" s="267" t="s">
        <v>1103</v>
      </c>
      <c r="I87" s="267" t="s">
        <v>1081</v>
      </c>
      <c r="J87" s="267">
        <v>20</v>
      </c>
      <c r="K87" s="280"/>
    </row>
    <row r="88" spans="2:11" ht="15" customHeight="1">
      <c r="B88" s="289"/>
      <c r="C88" s="267" t="s">
        <v>1104</v>
      </c>
      <c r="D88" s="267"/>
      <c r="E88" s="267"/>
      <c r="F88" s="288" t="s">
        <v>1085</v>
      </c>
      <c r="G88" s="287"/>
      <c r="H88" s="267" t="s">
        <v>1105</v>
      </c>
      <c r="I88" s="267" t="s">
        <v>1081</v>
      </c>
      <c r="J88" s="267">
        <v>50</v>
      </c>
      <c r="K88" s="280"/>
    </row>
    <row r="89" spans="2:11" ht="15" customHeight="1">
      <c r="B89" s="289"/>
      <c r="C89" s="267" t="s">
        <v>1106</v>
      </c>
      <c r="D89" s="267"/>
      <c r="E89" s="267"/>
      <c r="F89" s="288" t="s">
        <v>1085</v>
      </c>
      <c r="G89" s="287"/>
      <c r="H89" s="267" t="s">
        <v>1106</v>
      </c>
      <c r="I89" s="267" t="s">
        <v>1081</v>
      </c>
      <c r="J89" s="267">
        <v>50</v>
      </c>
      <c r="K89" s="280"/>
    </row>
    <row r="90" spans="2:11" ht="15" customHeight="1">
      <c r="B90" s="289"/>
      <c r="C90" s="267" t="s">
        <v>119</v>
      </c>
      <c r="D90" s="267"/>
      <c r="E90" s="267"/>
      <c r="F90" s="288" t="s">
        <v>1085</v>
      </c>
      <c r="G90" s="287"/>
      <c r="H90" s="267" t="s">
        <v>1107</v>
      </c>
      <c r="I90" s="267" t="s">
        <v>1081</v>
      </c>
      <c r="J90" s="267">
        <v>255</v>
      </c>
      <c r="K90" s="280"/>
    </row>
    <row r="91" spans="2:11" ht="15" customHeight="1">
      <c r="B91" s="289"/>
      <c r="C91" s="267" t="s">
        <v>1108</v>
      </c>
      <c r="D91" s="267"/>
      <c r="E91" s="267"/>
      <c r="F91" s="288" t="s">
        <v>1079</v>
      </c>
      <c r="G91" s="287"/>
      <c r="H91" s="267" t="s">
        <v>1109</v>
      </c>
      <c r="I91" s="267" t="s">
        <v>1110</v>
      </c>
      <c r="J91" s="267"/>
      <c r="K91" s="280"/>
    </row>
    <row r="92" spans="2:11" ht="15" customHeight="1">
      <c r="B92" s="289"/>
      <c r="C92" s="267" t="s">
        <v>1111</v>
      </c>
      <c r="D92" s="267"/>
      <c r="E92" s="267"/>
      <c r="F92" s="288" t="s">
        <v>1079</v>
      </c>
      <c r="G92" s="287"/>
      <c r="H92" s="267" t="s">
        <v>1112</v>
      </c>
      <c r="I92" s="267" t="s">
        <v>1113</v>
      </c>
      <c r="J92" s="267"/>
      <c r="K92" s="280"/>
    </row>
    <row r="93" spans="2:11" ht="15" customHeight="1">
      <c r="B93" s="289"/>
      <c r="C93" s="267" t="s">
        <v>1114</v>
      </c>
      <c r="D93" s="267"/>
      <c r="E93" s="267"/>
      <c r="F93" s="288" t="s">
        <v>1079</v>
      </c>
      <c r="G93" s="287"/>
      <c r="H93" s="267" t="s">
        <v>1114</v>
      </c>
      <c r="I93" s="267" t="s">
        <v>1113</v>
      </c>
      <c r="J93" s="267"/>
      <c r="K93" s="280"/>
    </row>
    <row r="94" spans="2:11" ht="15" customHeight="1">
      <c r="B94" s="289"/>
      <c r="C94" s="267" t="s">
        <v>36</v>
      </c>
      <c r="D94" s="267"/>
      <c r="E94" s="267"/>
      <c r="F94" s="288" t="s">
        <v>1079</v>
      </c>
      <c r="G94" s="287"/>
      <c r="H94" s="267" t="s">
        <v>1115</v>
      </c>
      <c r="I94" s="267" t="s">
        <v>1113</v>
      </c>
      <c r="J94" s="267"/>
      <c r="K94" s="280"/>
    </row>
    <row r="95" spans="2:11" ht="15" customHeight="1">
      <c r="B95" s="289"/>
      <c r="C95" s="267" t="s">
        <v>46</v>
      </c>
      <c r="D95" s="267"/>
      <c r="E95" s="267"/>
      <c r="F95" s="288" t="s">
        <v>1079</v>
      </c>
      <c r="G95" s="287"/>
      <c r="H95" s="267" t="s">
        <v>1116</v>
      </c>
      <c r="I95" s="267" t="s">
        <v>1113</v>
      </c>
      <c r="J95" s="267"/>
      <c r="K95" s="280"/>
    </row>
    <row r="96" spans="2:11" ht="15" customHeight="1">
      <c r="B96" s="292"/>
      <c r="C96" s="293"/>
      <c r="D96" s="293"/>
      <c r="E96" s="293"/>
      <c r="F96" s="293"/>
      <c r="G96" s="293"/>
      <c r="H96" s="293"/>
      <c r="I96" s="293"/>
      <c r="J96" s="293"/>
      <c r="K96" s="294"/>
    </row>
    <row r="97" spans="2:11" ht="18.75" customHeight="1">
      <c r="B97" s="295"/>
      <c r="C97" s="296"/>
      <c r="D97" s="296"/>
      <c r="E97" s="296"/>
      <c r="F97" s="296"/>
      <c r="G97" s="296"/>
      <c r="H97" s="296"/>
      <c r="I97" s="296"/>
      <c r="J97" s="296"/>
      <c r="K97" s="295"/>
    </row>
    <row r="98" spans="2:11" ht="18.75" customHeight="1">
      <c r="B98" s="274"/>
      <c r="C98" s="274"/>
      <c r="D98" s="274"/>
      <c r="E98" s="274"/>
      <c r="F98" s="274"/>
      <c r="G98" s="274"/>
      <c r="H98" s="274"/>
      <c r="I98" s="274"/>
      <c r="J98" s="274"/>
      <c r="K98" s="274"/>
    </row>
    <row r="99" spans="2:11" ht="7.5" customHeight="1">
      <c r="B99" s="275"/>
      <c r="C99" s="276"/>
      <c r="D99" s="276"/>
      <c r="E99" s="276"/>
      <c r="F99" s="276"/>
      <c r="G99" s="276"/>
      <c r="H99" s="276"/>
      <c r="I99" s="276"/>
      <c r="J99" s="276"/>
      <c r="K99" s="277"/>
    </row>
    <row r="100" spans="2:11" ht="45" customHeight="1">
      <c r="B100" s="278"/>
      <c r="C100" s="279" t="s">
        <v>1117</v>
      </c>
      <c r="D100" s="279"/>
      <c r="E100" s="279"/>
      <c r="F100" s="279"/>
      <c r="G100" s="279"/>
      <c r="H100" s="279"/>
      <c r="I100" s="279"/>
      <c r="J100" s="279"/>
      <c r="K100" s="280"/>
    </row>
    <row r="101" spans="2:11" ht="17.25" customHeight="1">
      <c r="B101" s="278"/>
      <c r="C101" s="281" t="s">
        <v>1073</v>
      </c>
      <c r="D101" s="281"/>
      <c r="E101" s="281"/>
      <c r="F101" s="281" t="s">
        <v>1074</v>
      </c>
      <c r="G101" s="282"/>
      <c r="H101" s="281" t="s">
        <v>114</v>
      </c>
      <c r="I101" s="281" t="s">
        <v>55</v>
      </c>
      <c r="J101" s="281" t="s">
        <v>1075</v>
      </c>
      <c r="K101" s="280"/>
    </row>
    <row r="102" spans="2:11" ht="17.25" customHeight="1">
      <c r="B102" s="278"/>
      <c r="C102" s="283" t="s">
        <v>1076</v>
      </c>
      <c r="D102" s="283"/>
      <c r="E102" s="283"/>
      <c r="F102" s="284" t="s">
        <v>1077</v>
      </c>
      <c r="G102" s="285"/>
      <c r="H102" s="283"/>
      <c r="I102" s="283"/>
      <c r="J102" s="283" t="s">
        <v>1078</v>
      </c>
      <c r="K102" s="280"/>
    </row>
    <row r="103" spans="2:11" ht="5.25" customHeight="1">
      <c r="B103" s="278"/>
      <c r="C103" s="281"/>
      <c r="D103" s="281"/>
      <c r="E103" s="281"/>
      <c r="F103" s="281"/>
      <c r="G103" s="297"/>
      <c r="H103" s="281"/>
      <c r="I103" s="281"/>
      <c r="J103" s="281"/>
      <c r="K103" s="280"/>
    </row>
    <row r="104" spans="2:11" ht="15" customHeight="1">
      <c r="B104" s="278"/>
      <c r="C104" s="267" t="s">
        <v>51</v>
      </c>
      <c r="D104" s="286"/>
      <c r="E104" s="286"/>
      <c r="F104" s="288" t="s">
        <v>1079</v>
      </c>
      <c r="G104" s="297"/>
      <c r="H104" s="267" t="s">
        <v>1118</v>
      </c>
      <c r="I104" s="267" t="s">
        <v>1081</v>
      </c>
      <c r="J104" s="267">
        <v>20</v>
      </c>
      <c r="K104" s="280"/>
    </row>
    <row r="105" spans="2:11" ht="15" customHeight="1">
      <c r="B105" s="278"/>
      <c r="C105" s="267" t="s">
        <v>1082</v>
      </c>
      <c r="D105" s="267"/>
      <c r="E105" s="267"/>
      <c r="F105" s="288" t="s">
        <v>1079</v>
      </c>
      <c r="G105" s="267"/>
      <c r="H105" s="267" t="s">
        <v>1118</v>
      </c>
      <c r="I105" s="267" t="s">
        <v>1081</v>
      </c>
      <c r="J105" s="267">
        <v>120</v>
      </c>
      <c r="K105" s="280"/>
    </row>
    <row r="106" spans="2:11" ht="15" customHeight="1">
      <c r="B106" s="289"/>
      <c r="C106" s="267" t="s">
        <v>1084</v>
      </c>
      <c r="D106" s="267"/>
      <c r="E106" s="267"/>
      <c r="F106" s="288" t="s">
        <v>1085</v>
      </c>
      <c r="G106" s="267"/>
      <c r="H106" s="267" t="s">
        <v>1118</v>
      </c>
      <c r="I106" s="267" t="s">
        <v>1081</v>
      </c>
      <c r="J106" s="267">
        <v>50</v>
      </c>
      <c r="K106" s="280"/>
    </row>
    <row r="107" spans="2:11" ht="15" customHeight="1">
      <c r="B107" s="289"/>
      <c r="C107" s="267" t="s">
        <v>1087</v>
      </c>
      <c r="D107" s="267"/>
      <c r="E107" s="267"/>
      <c r="F107" s="288" t="s">
        <v>1079</v>
      </c>
      <c r="G107" s="267"/>
      <c r="H107" s="267" t="s">
        <v>1118</v>
      </c>
      <c r="I107" s="267" t="s">
        <v>1089</v>
      </c>
      <c r="J107" s="267"/>
      <c r="K107" s="280"/>
    </row>
    <row r="108" spans="2:11" ht="15" customHeight="1">
      <c r="B108" s="289"/>
      <c r="C108" s="267" t="s">
        <v>1098</v>
      </c>
      <c r="D108" s="267"/>
      <c r="E108" s="267"/>
      <c r="F108" s="288" t="s">
        <v>1085</v>
      </c>
      <c r="G108" s="267"/>
      <c r="H108" s="267" t="s">
        <v>1118</v>
      </c>
      <c r="I108" s="267" t="s">
        <v>1081</v>
      </c>
      <c r="J108" s="267">
        <v>50</v>
      </c>
      <c r="K108" s="280"/>
    </row>
    <row r="109" spans="2:11" ht="15" customHeight="1">
      <c r="B109" s="289"/>
      <c r="C109" s="267" t="s">
        <v>1106</v>
      </c>
      <c r="D109" s="267"/>
      <c r="E109" s="267"/>
      <c r="F109" s="288" t="s">
        <v>1085</v>
      </c>
      <c r="G109" s="267"/>
      <c r="H109" s="267" t="s">
        <v>1118</v>
      </c>
      <c r="I109" s="267" t="s">
        <v>1081</v>
      </c>
      <c r="J109" s="267">
        <v>50</v>
      </c>
      <c r="K109" s="280"/>
    </row>
    <row r="110" spans="2:11" ht="15" customHeight="1">
      <c r="B110" s="289"/>
      <c r="C110" s="267" t="s">
        <v>1104</v>
      </c>
      <c r="D110" s="267"/>
      <c r="E110" s="267"/>
      <c r="F110" s="288" t="s">
        <v>1085</v>
      </c>
      <c r="G110" s="267"/>
      <c r="H110" s="267" t="s">
        <v>1118</v>
      </c>
      <c r="I110" s="267" t="s">
        <v>1081</v>
      </c>
      <c r="J110" s="267">
        <v>50</v>
      </c>
      <c r="K110" s="280"/>
    </row>
    <row r="111" spans="2:11" ht="15" customHeight="1">
      <c r="B111" s="289"/>
      <c r="C111" s="267" t="s">
        <v>51</v>
      </c>
      <c r="D111" s="267"/>
      <c r="E111" s="267"/>
      <c r="F111" s="288" t="s">
        <v>1079</v>
      </c>
      <c r="G111" s="267"/>
      <c r="H111" s="267" t="s">
        <v>1119</v>
      </c>
      <c r="I111" s="267" t="s">
        <v>1081</v>
      </c>
      <c r="J111" s="267">
        <v>20</v>
      </c>
      <c r="K111" s="280"/>
    </row>
    <row r="112" spans="2:11" ht="15" customHeight="1">
      <c r="B112" s="289"/>
      <c r="C112" s="267" t="s">
        <v>1120</v>
      </c>
      <c r="D112" s="267"/>
      <c r="E112" s="267"/>
      <c r="F112" s="288" t="s">
        <v>1079</v>
      </c>
      <c r="G112" s="267"/>
      <c r="H112" s="267" t="s">
        <v>1121</v>
      </c>
      <c r="I112" s="267" t="s">
        <v>1081</v>
      </c>
      <c r="J112" s="267">
        <v>120</v>
      </c>
      <c r="K112" s="280"/>
    </row>
    <row r="113" spans="2:11" ht="15" customHeight="1">
      <c r="B113" s="289"/>
      <c r="C113" s="267" t="s">
        <v>36</v>
      </c>
      <c r="D113" s="267"/>
      <c r="E113" s="267"/>
      <c r="F113" s="288" t="s">
        <v>1079</v>
      </c>
      <c r="G113" s="267"/>
      <c r="H113" s="267" t="s">
        <v>1122</v>
      </c>
      <c r="I113" s="267" t="s">
        <v>1113</v>
      </c>
      <c r="J113" s="267"/>
      <c r="K113" s="280"/>
    </row>
    <row r="114" spans="2:11" ht="15" customHeight="1">
      <c r="B114" s="289"/>
      <c r="C114" s="267" t="s">
        <v>46</v>
      </c>
      <c r="D114" s="267"/>
      <c r="E114" s="267"/>
      <c r="F114" s="288" t="s">
        <v>1079</v>
      </c>
      <c r="G114" s="267"/>
      <c r="H114" s="267" t="s">
        <v>1123</v>
      </c>
      <c r="I114" s="267" t="s">
        <v>1113</v>
      </c>
      <c r="J114" s="267"/>
      <c r="K114" s="280"/>
    </row>
    <row r="115" spans="2:11" ht="15" customHeight="1">
      <c r="B115" s="289"/>
      <c r="C115" s="267" t="s">
        <v>55</v>
      </c>
      <c r="D115" s="267"/>
      <c r="E115" s="267"/>
      <c r="F115" s="288" t="s">
        <v>1079</v>
      </c>
      <c r="G115" s="267"/>
      <c r="H115" s="267" t="s">
        <v>1124</v>
      </c>
      <c r="I115" s="267" t="s">
        <v>1125</v>
      </c>
      <c r="J115" s="267"/>
      <c r="K115" s="280"/>
    </row>
    <row r="116" spans="2:11" ht="15" customHeight="1">
      <c r="B116" s="292"/>
      <c r="C116" s="298"/>
      <c r="D116" s="298"/>
      <c r="E116" s="298"/>
      <c r="F116" s="298"/>
      <c r="G116" s="298"/>
      <c r="H116" s="298"/>
      <c r="I116" s="298"/>
      <c r="J116" s="298"/>
      <c r="K116" s="294"/>
    </row>
    <row r="117" spans="2:11" ht="18.75" customHeight="1">
      <c r="B117" s="299"/>
      <c r="C117" s="263"/>
      <c r="D117" s="263"/>
      <c r="E117" s="263"/>
      <c r="F117" s="300"/>
      <c r="G117" s="263"/>
      <c r="H117" s="263"/>
      <c r="I117" s="263"/>
      <c r="J117" s="263"/>
      <c r="K117" s="299"/>
    </row>
    <row r="118" spans="2:11" ht="18.75" customHeight="1">
      <c r="B118" s="274"/>
      <c r="C118" s="274"/>
      <c r="D118" s="274"/>
      <c r="E118" s="274"/>
      <c r="F118" s="274"/>
      <c r="G118" s="274"/>
      <c r="H118" s="274"/>
      <c r="I118" s="274"/>
      <c r="J118" s="274"/>
      <c r="K118" s="274"/>
    </row>
    <row r="119" spans="2:11" ht="7.5" customHeight="1">
      <c r="B119" s="301"/>
      <c r="C119" s="302"/>
      <c r="D119" s="302"/>
      <c r="E119" s="302"/>
      <c r="F119" s="302"/>
      <c r="G119" s="302"/>
      <c r="H119" s="302"/>
      <c r="I119" s="302"/>
      <c r="J119" s="302"/>
      <c r="K119" s="303"/>
    </row>
    <row r="120" spans="2:11" ht="45" customHeight="1">
      <c r="B120" s="304"/>
      <c r="C120" s="257" t="s">
        <v>1126</v>
      </c>
      <c r="D120" s="257"/>
      <c r="E120" s="257"/>
      <c r="F120" s="257"/>
      <c r="G120" s="257"/>
      <c r="H120" s="257"/>
      <c r="I120" s="257"/>
      <c r="J120" s="257"/>
      <c r="K120" s="305"/>
    </row>
    <row r="121" spans="2:11" ht="17.25" customHeight="1">
      <c r="B121" s="306"/>
      <c r="C121" s="281" t="s">
        <v>1073</v>
      </c>
      <c r="D121" s="281"/>
      <c r="E121" s="281"/>
      <c r="F121" s="281" t="s">
        <v>1074</v>
      </c>
      <c r="G121" s="282"/>
      <c r="H121" s="281" t="s">
        <v>114</v>
      </c>
      <c r="I121" s="281" t="s">
        <v>55</v>
      </c>
      <c r="J121" s="281" t="s">
        <v>1075</v>
      </c>
      <c r="K121" s="307"/>
    </row>
    <row r="122" spans="2:11" ht="17.25" customHeight="1">
      <c r="B122" s="306"/>
      <c r="C122" s="283" t="s">
        <v>1076</v>
      </c>
      <c r="D122" s="283"/>
      <c r="E122" s="283"/>
      <c r="F122" s="284" t="s">
        <v>1077</v>
      </c>
      <c r="G122" s="285"/>
      <c r="H122" s="283"/>
      <c r="I122" s="283"/>
      <c r="J122" s="283" t="s">
        <v>1078</v>
      </c>
      <c r="K122" s="307"/>
    </row>
    <row r="123" spans="2:11" ht="5.25" customHeight="1">
      <c r="B123" s="308"/>
      <c r="C123" s="286"/>
      <c r="D123" s="286"/>
      <c r="E123" s="286"/>
      <c r="F123" s="286"/>
      <c r="G123" s="267"/>
      <c r="H123" s="286"/>
      <c r="I123" s="286"/>
      <c r="J123" s="286"/>
      <c r="K123" s="309"/>
    </row>
    <row r="124" spans="2:11" ht="15" customHeight="1">
      <c r="B124" s="308"/>
      <c r="C124" s="267" t="s">
        <v>1082</v>
      </c>
      <c r="D124" s="286"/>
      <c r="E124" s="286"/>
      <c r="F124" s="288" t="s">
        <v>1079</v>
      </c>
      <c r="G124" s="267"/>
      <c r="H124" s="267" t="s">
        <v>1118</v>
      </c>
      <c r="I124" s="267" t="s">
        <v>1081</v>
      </c>
      <c r="J124" s="267">
        <v>120</v>
      </c>
      <c r="K124" s="310"/>
    </row>
    <row r="125" spans="2:11" ht="15" customHeight="1">
      <c r="B125" s="308"/>
      <c r="C125" s="267" t="s">
        <v>1127</v>
      </c>
      <c r="D125" s="267"/>
      <c r="E125" s="267"/>
      <c r="F125" s="288" t="s">
        <v>1079</v>
      </c>
      <c r="G125" s="267"/>
      <c r="H125" s="267" t="s">
        <v>1128</v>
      </c>
      <c r="I125" s="267" t="s">
        <v>1081</v>
      </c>
      <c r="J125" s="267" t="s">
        <v>1129</v>
      </c>
      <c r="K125" s="310"/>
    </row>
    <row r="126" spans="2:11" ht="15" customHeight="1">
      <c r="B126" s="308"/>
      <c r="C126" s="267" t="s">
        <v>1028</v>
      </c>
      <c r="D126" s="267"/>
      <c r="E126" s="267"/>
      <c r="F126" s="288" t="s">
        <v>1079</v>
      </c>
      <c r="G126" s="267"/>
      <c r="H126" s="267" t="s">
        <v>1130</v>
      </c>
      <c r="I126" s="267" t="s">
        <v>1081</v>
      </c>
      <c r="J126" s="267" t="s">
        <v>1129</v>
      </c>
      <c r="K126" s="310"/>
    </row>
    <row r="127" spans="2:11" ht="15" customHeight="1">
      <c r="B127" s="308"/>
      <c r="C127" s="267" t="s">
        <v>1090</v>
      </c>
      <c r="D127" s="267"/>
      <c r="E127" s="267"/>
      <c r="F127" s="288" t="s">
        <v>1085</v>
      </c>
      <c r="G127" s="267"/>
      <c r="H127" s="267" t="s">
        <v>1091</v>
      </c>
      <c r="I127" s="267" t="s">
        <v>1081</v>
      </c>
      <c r="J127" s="267">
        <v>15</v>
      </c>
      <c r="K127" s="310"/>
    </row>
    <row r="128" spans="2:11" ht="15" customHeight="1">
      <c r="B128" s="308"/>
      <c r="C128" s="290" t="s">
        <v>1092</v>
      </c>
      <c r="D128" s="290"/>
      <c r="E128" s="290"/>
      <c r="F128" s="291" t="s">
        <v>1085</v>
      </c>
      <c r="G128" s="290"/>
      <c r="H128" s="290" t="s">
        <v>1093</v>
      </c>
      <c r="I128" s="290" t="s">
        <v>1081</v>
      </c>
      <c r="J128" s="290">
        <v>15</v>
      </c>
      <c r="K128" s="310"/>
    </row>
    <row r="129" spans="2:11" ht="15" customHeight="1">
      <c r="B129" s="308"/>
      <c r="C129" s="290" t="s">
        <v>1094</v>
      </c>
      <c r="D129" s="290"/>
      <c r="E129" s="290"/>
      <c r="F129" s="291" t="s">
        <v>1085</v>
      </c>
      <c r="G129" s="290"/>
      <c r="H129" s="290" t="s">
        <v>1095</v>
      </c>
      <c r="I129" s="290" t="s">
        <v>1081</v>
      </c>
      <c r="J129" s="290">
        <v>20</v>
      </c>
      <c r="K129" s="310"/>
    </row>
    <row r="130" spans="2:11" ht="15" customHeight="1">
      <c r="B130" s="308"/>
      <c r="C130" s="290" t="s">
        <v>1096</v>
      </c>
      <c r="D130" s="290"/>
      <c r="E130" s="290"/>
      <c r="F130" s="291" t="s">
        <v>1085</v>
      </c>
      <c r="G130" s="290"/>
      <c r="H130" s="290" t="s">
        <v>1097</v>
      </c>
      <c r="I130" s="290" t="s">
        <v>1081</v>
      </c>
      <c r="J130" s="290">
        <v>20</v>
      </c>
      <c r="K130" s="310"/>
    </row>
    <row r="131" spans="2:11" ht="15" customHeight="1">
      <c r="B131" s="308"/>
      <c r="C131" s="267" t="s">
        <v>1084</v>
      </c>
      <c r="D131" s="267"/>
      <c r="E131" s="267"/>
      <c r="F131" s="288" t="s">
        <v>1085</v>
      </c>
      <c r="G131" s="267"/>
      <c r="H131" s="267" t="s">
        <v>1118</v>
      </c>
      <c r="I131" s="267" t="s">
        <v>1081</v>
      </c>
      <c r="J131" s="267">
        <v>50</v>
      </c>
      <c r="K131" s="310"/>
    </row>
    <row r="132" spans="2:11" ht="15" customHeight="1">
      <c r="B132" s="308"/>
      <c r="C132" s="267" t="s">
        <v>1098</v>
      </c>
      <c r="D132" s="267"/>
      <c r="E132" s="267"/>
      <c r="F132" s="288" t="s">
        <v>1085</v>
      </c>
      <c r="G132" s="267"/>
      <c r="H132" s="267" t="s">
        <v>1118</v>
      </c>
      <c r="I132" s="267" t="s">
        <v>1081</v>
      </c>
      <c r="J132" s="267">
        <v>50</v>
      </c>
      <c r="K132" s="310"/>
    </row>
    <row r="133" spans="2:11" ht="15" customHeight="1">
      <c r="B133" s="308"/>
      <c r="C133" s="267" t="s">
        <v>1104</v>
      </c>
      <c r="D133" s="267"/>
      <c r="E133" s="267"/>
      <c r="F133" s="288" t="s">
        <v>1085</v>
      </c>
      <c r="G133" s="267"/>
      <c r="H133" s="267" t="s">
        <v>1118</v>
      </c>
      <c r="I133" s="267" t="s">
        <v>1081</v>
      </c>
      <c r="J133" s="267">
        <v>50</v>
      </c>
      <c r="K133" s="310"/>
    </row>
    <row r="134" spans="2:11" ht="15" customHeight="1">
      <c r="B134" s="308"/>
      <c r="C134" s="267" t="s">
        <v>1106</v>
      </c>
      <c r="D134" s="267"/>
      <c r="E134" s="267"/>
      <c r="F134" s="288" t="s">
        <v>1085</v>
      </c>
      <c r="G134" s="267"/>
      <c r="H134" s="267" t="s">
        <v>1118</v>
      </c>
      <c r="I134" s="267" t="s">
        <v>1081</v>
      </c>
      <c r="J134" s="267">
        <v>50</v>
      </c>
      <c r="K134" s="310"/>
    </row>
    <row r="135" spans="2:11" ht="15" customHeight="1">
      <c r="B135" s="308"/>
      <c r="C135" s="267" t="s">
        <v>119</v>
      </c>
      <c r="D135" s="267"/>
      <c r="E135" s="267"/>
      <c r="F135" s="288" t="s">
        <v>1085</v>
      </c>
      <c r="G135" s="267"/>
      <c r="H135" s="267" t="s">
        <v>1131</v>
      </c>
      <c r="I135" s="267" t="s">
        <v>1081</v>
      </c>
      <c r="J135" s="267">
        <v>255</v>
      </c>
      <c r="K135" s="310"/>
    </row>
    <row r="136" spans="2:11" ht="15" customHeight="1">
      <c r="B136" s="308"/>
      <c r="C136" s="267" t="s">
        <v>1108</v>
      </c>
      <c r="D136" s="267"/>
      <c r="E136" s="267"/>
      <c r="F136" s="288" t="s">
        <v>1079</v>
      </c>
      <c r="G136" s="267"/>
      <c r="H136" s="267" t="s">
        <v>1132</v>
      </c>
      <c r="I136" s="267" t="s">
        <v>1110</v>
      </c>
      <c r="J136" s="267"/>
      <c r="K136" s="310"/>
    </row>
    <row r="137" spans="2:11" ht="15" customHeight="1">
      <c r="B137" s="308"/>
      <c r="C137" s="267" t="s">
        <v>1111</v>
      </c>
      <c r="D137" s="267"/>
      <c r="E137" s="267"/>
      <c r="F137" s="288" t="s">
        <v>1079</v>
      </c>
      <c r="G137" s="267"/>
      <c r="H137" s="267" t="s">
        <v>1133</v>
      </c>
      <c r="I137" s="267" t="s">
        <v>1113</v>
      </c>
      <c r="J137" s="267"/>
      <c r="K137" s="310"/>
    </row>
    <row r="138" spans="2:11" ht="15" customHeight="1">
      <c r="B138" s="308"/>
      <c r="C138" s="267" t="s">
        <v>1114</v>
      </c>
      <c r="D138" s="267"/>
      <c r="E138" s="267"/>
      <c r="F138" s="288" t="s">
        <v>1079</v>
      </c>
      <c r="G138" s="267"/>
      <c r="H138" s="267" t="s">
        <v>1114</v>
      </c>
      <c r="I138" s="267" t="s">
        <v>1113</v>
      </c>
      <c r="J138" s="267"/>
      <c r="K138" s="310"/>
    </row>
    <row r="139" spans="2:11" ht="15" customHeight="1">
      <c r="B139" s="308"/>
      <c r="C139" s="267" t="s">
        <v>36</v>
      </c>
      <c r="D139" s="267"/>
      <c r="E139" s="267"/>
      <c r="F139" s="288" t="s">
        <v>1079</v>
      </c>
      <c r="G139" s="267"/>
      <c r="H139" s="267" t="s">
        <v>1134</v>
      </c>
      <c r="I139" s="267" t="s">
        <v>1113</v>
      </c>
      <c r="J139" s="267"/>
      <c r="K139" s="310"/>
    </row>
    <row r="140" spans="2:11" ht="15" customHeight="1">
      <c r="B140" s="308"/>
      <c r="C140" s="267" t="s">
        <v>1135</v>
      </c>
      <c r="D140" s="267"/>
      <c r="E140" s="267"/>
      <c r="F140" s="288" t="s">
        <v>1079</v>
      </c>
      <c r="G140" s="267"/>
      <c r="H140" s="267" t="s">
        <v>1136</v>
      </c>
      <c r="I140" s="267" t="s">
        <v>1113</v>
      </c>
      <c r="J140" s="267"/>
      <c r="K140" s="310"/>
    </row>
    <row r="141" spans="2:11" ht="15" customHeight="1">
      <c r="B141" s="311"/>
      <c r="C141" s="312"/>
      <c r="D141" s="312"/>
      <c r="E141" s="312"/>
      <c r="F141" s="312"/>
      <c r="G141" s="312"/>
      <c r="H141" s="312"/>
      <c r="I141" s="312"/>
      <c r="J141" s="312"/>
      <c r="K141" s="313"/>
    </row>
    <row r="142" spans="2:11" ht="18.75" customHeight="1">
      <c r="B142" s="263"/>
      <c r="C142" s="263"/>
      <c r="D142" s="263"/>
      <c r="E142" s="263"/>
      <c r="F142" s="300"/>
      <c r="G142" s="263"/>
      <c r="H142" s="263"/>
      <c r="I142" s="263"/>
      <c r="J142" s="263"/>
      <c r="K142" s="263"/>
    </row>
    <row r="143" spans="2:11" ht="18.75" customHeight="1">
      <c r="B143" s="274"/>
      <c r="C143" s="274"/>
      <c r="D143" s="274"/>
      <c r="E143" s="274"/>
      <c r="F143" s="274"/>
      <c r="G143" s="274"/>
      <c r="H143" s="274"/>
      <c r="I143" s="274"/>
      <c r="J143" s="274"/>
      <c r="K143" s="274"/>
    </row>
    <row r="144" spans="2:11" ht="7.5" customHeight="1">
      <c r="B144" s="275"/>
      <c r="C144" s="276"/>
      <c r="D144" s="276"/>
      <c r="E144" s="276"/>
      <c r="F144" s="276"/>
      <c r="G144" s="276"/>
      <c r="H144" s="276"/>
      <c r="I144" s="276"/>
      <c r="J144" s="276"/>
      <c r="K144" s="277"/>
    </row>
    <row r="145" spans="2:11" ht="45" customHeight="1">
      <c r="B145" s="278"/>
      <c r="C145" s="279" t="s">
        <v>1137</v>
      </c>
      <c r="D145" s="279"/>
      <c r="E145" s="279"/>
      <c r="F145" s="279"/>
      <c r="G145" s="279"/>
      <c r="H145" s="279"/>
      <c r="I145" s="279"/>
      <c r="J145" s="279"/>
      <c r="K145" s="280"/>
    </row>
    <row r="146" spans="2:11" ht="17.25" customHeight="1">
      <c r="B146" s="278"/>
      <c r="C146" s="281" t="s">
        <v>1073</v>
      </c>
      <c r="D146" s="281"/>
      <c r="E146" s="281"/>
      <c r="F146" s="281" t="s">
        <v>1074</v>
      </c>
      <c r="G146" s="282"/>
      <c r="H146" s="281" t="s">
        <v>114</v>
      </c>
      <c r="I146" s="281" t="s">
        <v>55</v>
      </c>
      <c r="J146" s="281" t="s">
        <v>1075</v>
      </c>
      <c r="K146" s="280"/>
    </row>
    <row r="147" spans="2:11" ht="17.25" customHeight="1">
      <c r="B147" s="278"/>
      <c r="C147" s="283" t="s">
        <v>1076</v>
      </c>
      <c r="D147" s="283"/>
      <c r="E147" s="283"/>
      <c r="F147" s="284" t="s">
        <v>1077</v>
      </c>
      <c r="G147" s="285"/>
      <c r="H147" s="283"/>
      <c r="I147" s="283"/>
      <c r="J147" s="283" t="s">
        <v>1078</v>
      </c>
      <c r="K147" s="280"/>
    </row>
    <row r="148" spans="2:11" ht="5.25" customHeight="1">
      <c r="B148" s="289"/>
      <c r="C148" s="286"/>
      <c r="D148" s="286"/>
      <c r="E148" s="286"/>
      <c r="F148" s="286"/>
      <c r="G148" s="287"/>
      <c r="H148" s="286"/>
      <c r="I148" s="286"/>
      <c r="J148" s="286"/>
      <c r="K148" s="310"/>
    </row>
    <row r="149" spans="2:11" ht="15" customHeight="1">
      <c r="B149" s="289"/>
      <c r="C149" s="314" t="s">
        <v>1082</v>
      </c>
      <c r="D149" s="267"/>
      <c r="E149" s="267"/>
      <c r="F149" s="315" t="s">
        <v>1079</v>
      </c>
      <c r="G149" s="267"/>
      <c r="H149" s="314" t="s">
        <v>1118</v>
      </c>
      <c r="I149" s="314" t="s">
        <v>1081</v>
      </c>
      <c r="J149" s="314">
        <v>120</v>
      </c>
      <c r="K149" s="310"/>
    </row>
    <row r="150" spans="2:11" ht="15" customHeight="1">
      <c r="B150" s="289"/>
      <c r="C150" s="314" t="s">
        <v>1127</v>
      </c>
      <c r="D150" s="267"/>
      <c r="E150" s="267"/>
      <c r="F150" s="315" t="s">
        <v>1079</v>
      </c>
      <c r="G150" s="267"/>
      <c r="H150" s="314" t="s">
        <v>1138</v>
      </c>
      <c r="I150" s="314" t="s">
        <v>1081</v>
      </c>
      <c r="J150" s="314" t="s">
        <v>1129</v>
      </c>
      <c r="K150" s="310"/>
    </row>
    <row r="151" spans="2:11" ht="15" customHeight="1">
      <c r="B151" s="289"/>
      <c r="C151" s="314" t="s">
        <v>1028</v>
      </c>
      <c r="D151" s="267"/>
      <c r="E151" s="267"/>
      <c r="F151" s="315" t="s">
        <v>1079</v>
      </c>
      <c r="G151" s="267"/>
      <c r="H151" s="314" t="s">
        <v>1139</v>
      </c>
      <c r="I151" s="314" t="s">
        <v>1081</v>
      </c>
      <c r="J151" s="314" t="s">
        <v>1129</v>
      </c>
      <c r="K151" s="310"/>
    </row>
    <row r="152" spans="2:11" ht="15" customHeight="1">
      <c r="B152" s="289"/>
      <c r="C152" s="314" t="s">
        <v>1084</v>
      </c>
      <c r="D152" s="267"/>
      <c r="E152" s="267"/>
      <c r="F152" s="315" t="s">
        <v>1085</v>
      </c>
      <c r="G152" s="267"/>
      <c r="H152" s="314" t="s">
        <v>1118</v>
      </c>
      <c r="I152" s="314" t="s">
        <v>1081</v>
      </c>
      <c r="J152" s="314">
        <v>50</v>
      </c>
      <c r="K152" s="310"/>
    </row>
    <row r="153" spans="2:11" ht="15" customHeight="1">
      <c r="B153" s="289"/>
      <c r="C153" s="314" t="s">
        <v>1087</v>
      </c>
      <c r="D153" s="267"/>
      <c r="E153" s="267"/>
      <c r="F153" s="315" t="s">
        <v>1079</v>
      </c>
      <c r="G153" s="267"/>
      <c r="H153" s="314" t="s">
        <v>1118</v>
      </c>
      <c r="I153" s="314" t="s">
        <v>1089</v>
      </c>
      <c r="J153" s="314"/>
      <c r="K153" s="310"/>
    </row>
    <row r="154" spans="2:11" ht="15" customHeight="1">
      <c r="B154" s="289"/>
      <c r="C154" s="314" t="s">
        <v>1098</v>
      </c>
      <c r="D154" s="267"/>
      <c r="E154" s="267"/>
      <c r="F154" s="315" t="s">
        <v>1085</v>
      </c>
      <c r="G154" s="267"/>
      <c r="H154" s="314" t="s">
        <v>1118</v>
      </c>
      <c r="I154" s="314" t="s">
        <v>1081</v>
      </c>
      <c r="J154" s="314">
        <v>50</v>
      </c>
      <c r="K154" s="310"/>
    </row>
    <row r="155" spans="2:11" ht="15" customHeight="1">
      <c r="B155" s="289"/>
      <c r="C155" s="314" t="s">
        <v>1106</v>
      </c>
      <c r="D155" s="267"/>
      <c r="E155" s="267"/>
      <c r="F155" s="315" t="s">
        <v>1085</v>
      </c>
      <c r="G155" s="267"/>
      <c r="H155" s="314" t="s">
        <v>1118</v>
      </c>
      <c r="I155" s="314" t="s">
        <v>1081</v>
      </c>
      <c r="J155" s="314">
        <v>50</v>
      </c>
      <c r="K155" s="310"/>
    </row>
    <row r="156" spans="2:11" ht="15" customHeight="1">
      <c r="B156" s="289"/>
      <c r="C156" s="314" t="s">
        <v>1104</v>
      </c>
      <c r="D156" s="267"/>
      <c r="E156" s="267"/>
      <c r="F156" s="315" t="s">
        <v>1085</v>
      </c>
      <c r="G156" s="267"/>
      <c r="H156" s="314" t="s">
        <v>1118</v>
      </c>
      <c r="I156" s="314" t="s">
        <v>1081</v>
      </c>
      <c r="J156" s="314">
        <v>50</v>
      </c>
      <c r="K156" s="310"/>
    </row>
    <row r="157" spans="2:11" ht="15" customHeight="1">
      <c r="B157" s="289"/>
      <c r="C157" s="314" t="s">
        <v>85</v>
      </c>
      <c r="D157" s="267"/>
      <c r="E157" s="267"/>
      <c r="F157" s="315" t="s">
        <v>1079</v>
      </c>
      <c r="G157" s="267"/>
      <c r="H157" s="314" t="s">
        <v>1140</v>
      </c>
      <c r="I157" s="314" t="s">
        <v>1081</v>
      </c>
      <c r="J157" s="314" t="s">
        <v>1141</v>
      </c>
      <c r="K157" s="310"/>
    </row>
    <row r="158" spans="2:11" ht="15" customHeight="1">
      <c r="B158" s="289"/>
      <c r="C158" s="314" t="s">
        <v>1142</v>
      </c>
      <c r="D158" s="267"/>
      <c r="E158" s="267"/>
      <c r="F158" s="315" t="s">
        <v>1079</v>
      </c>
      <c r="G158" s="267"/>
      <c r="H158" s="314" t="s">
        <v>1143</v>
      </c>
      <c r="I158" s="314" t="s">
        <v>1113</v>
      </c>
      <c r="J158" s="314"/>
      <c r="K158" s="310"/>
    </row>
    <row r="159" spans="2:11" ht="15" customHeight="1">
      <c r="B159" s="316"/>
      <c r="C159" s="298"/>
      <c r="D159" s="298"/>
      <c r="E159" s="298"/>
      <c r="F159" s="298"/>
      <c r="G159" s="298"/>
      <c r="H159" s="298"/>
      <c r="I159" s="298"/>
      <c r="J159" s="298"/>
      <c r="K159" s="317"/>
    </row>
    <row r="160" spans="2:11" ht="18.75" customHeight="1">
      <c r="B160" s="263"/>
      <c r="C160" s="267"/>
      <c r="D160" s="267"/>
      <c r="E160" s="267"/>
      <c r="F160" s="288"/>
      <c r="G160" s="267"/>
      <c r="H160" s="267"/>
      <c r="I160" s="267"/>
      <c r="J160" s="267"/>
      <c r="K160" s="263"/>
    </row>
    <row r="161" spans="2:11" ht="18.75" customHeight="1">
      <c r="B161" s="274"/>
      <c r="C161" s="274"/>
      <c r="D161" s="274"/>
      <c r="E161" s="274"/>
      <c r="F161" s="274"/>
      <c r="G161" s="274"/>
      <c r="H161" s="274"/>
      <c r="I161" s="274"/>
      <c r="J161" s="274"/>
      <c r="K161" s="274"/>
    </row>
    <row r="162" spans="2:11" ht="7.5" customHeight="1">
      <c r="B162" s="253"/>
      <c r="C162" s="254"/>
      <c r="D162" s="254"/>
      <c r="E162" s="254"/>
      <c r="F162" s="254"/>
      <c r="G162" s="254"/>
      <c r="H162" s="254"/>
      <c r="I162" s="254"/>
      <c r="J162" s="254"/>
      <c r="K162" s="255"/>
    </row>
    <row r="163" spans="2:11" ht="45" customHeight="1">
      <c r="B163" s="256"/>
      <c r="C163" s="257" t="s">
        <v>1144</v>
      </c>
      <c r="D163" s="257"/>
      <c r="E163" s="257"/>
      <c r="F163" s="257"/>
      <c r="G163" s="257"/>
      <c r="H163" s="257"/>
      <c r="I163" s="257"/>
      <c r="J163" s="257"/>
      <c r="K163" s="258"/>
    </row>
    <row r="164" spans="2:11" ht="17.25" customHeight="1">
      <c r="B164" s="256"/>
      <c r="C164" s="281" t="s">
        <v>1073</v>
      </c>
      <c r="D164" s="281"/>
      <c r="E164" s="281"/>
      <c r="F164" s="281" t="s">
        <v>1074</v>
      </c>
      <c r="G164" s="318"/>
      <c r="H164" s="319" t="s">
        <v>114</v>
      </c>
      <c r="I164" s="319" t="s">
        <v>55</v>
      </c>
      <c r="J164" s="281" t="s">
        <v>1075</v>
      </c>
      <c r="K164" s="258"/>
    </row>
    <row r="165" spans="2:11" ht="17.25" customHeight="1">
      <c r="B165" s="259"/>
      <c r="C165" s="283" t="s">
        <v>1076</v>
      </c>
      <c r="D165" s="283"/>
      <c r="E165" s="283"/>
      <c r="F165" s="284" t="s">
        <v>1077</v>
      </c>
      <c r="G165" s="320"/>
      <c r="H165" s="321"/>
      <c r="I165" s="321"/>
      <c r="J165" s="283" t="s">
        <v>1078</v>
      </c>
      <c r="K165" s="261"/>
    </row>
    <row r="166" spans="2:11" ht="5.25" customHeight="1">
      <c r="B166" s="289"/>
      <c r="C166" s="286"/>
      <c r="D166" s="286"/>
      <c r="E166" s="286"/>
      <c r="F166" s="286"/>
      <c r="G166" s="287"/>
      <c r="H166" s="286"/>
      <c r="I166" s="286"/>
      <c r="J166" s="286"/>
      <c r="K166" s="310"/>
    </row>
    <row r="167" spans="2:11" ht="15" customHeight="1">
      <c r="B167" s="289"/>
      <c r="C167" s="267" t="s">
        <v>1082</v>
      </c>
      <c r="D167" s="267"/>
      <c r="E167" s="267"/>
      <c r="F167" s="288" t="s">
        <v>1079</v>
      </c>
      <c r="G167" s="267"/>
      <c r="H167" s="267" t="s">
        <v>1118</v>
      </c>
      <c r="I167" s="267" t="s">
        <v>1081</v>
      </c>
      <c r="J167" s="267">
        <v>120</v>
      </c>
      <c r="K167" s="310"/>
    </row>
    <row r="168" spans="2:11" ht="15" customHeight="1">
      <c r="B168" s="289"/>
      <c r="C168" s="267" t="s">
        <v>1127</v>
      </c>
      <c r="D168" s="267"/>
      <c r="E168" s="267"/>
      <c r="F168" s="288" t="s">
        <v>1079</v>
      </c>
      <c r="G168" s="267"/>
      <c r="H168" s="267" t="s">
        <v>1128</v>
      </c>
      <c r="I168" s="267" t="s">
        <v>1081</v>
      </c>
      <c r="J168" s="267" t="s">
        <v>1129</v>
      </c>
      <c r="K168" s="310"/>
    </row>
    <row r="169" spans="2:11" ht="15" customHeight="1">
      <c r="B169" s="289"/>
      <c r="C169" s="267" t="s">
        <v>1028</v>
      </c>
      <c r="D169" s="267"/>
      <c r="E169" s="267"/>
      <c r="F169" s="288" t="s">
        <v>1079</v>
      </c>
      <c r="G169" s="267"/>
      <c r="H169" s="267" t="s">
        <v>1145</v>
      </c>
      <c r="I169" s="267" t="s">
        <v>1081</v>
      </c>
      <c r="J169" s="267" t="s">
        <v>1129</v>
      </c>
      <c r="K169" s="310"/>
    </row>
    <row r="170" spans="2:11" ht="15" customHeight="1">
      <c r="B170" s="289"/>
      <c r="C170" s="267" t="s">
        <v>1084</v>
      </c>
      <c r="D170" s="267"/>
      <c r="E170" s="267"/>
      <c r="F170" s="288" t="s">
        <v>1085</v>
      </c>
      <c r="G170" s="267"/>
      <c r="H170" s="267" t="s">
        <v>1145</v>
      </c>
      <c r="I170" s="267" t="s">
        <v>1081</v>
      </c>
      <c r="J170" s="267">
        <v>50</v>
      </c>
      <c r="K170" s="310"/>
    </row>
    <row r="171" spans="2:11" ht="15" customHeight="1">
      <c r="B171" s="289"/>
      <c r="C171" s="267" t="s">
        <v>1087</v>
      </c>
      <c r="D171" s="267"/>
      <c r="E171" s="267"/>
      <c r="F171" s="288" t="s">
        <v>1079</v>
      </c>
      <c r="G171" s="267"/>
      <c r="H171" s="267" t="s">
        <v>1145</v>
      </c>
      <c r="I171" s="267" t="s">
        <v>1089</v>
      </c>
      <c r="J171" s="267"/>
      <c r="K171" s="310"/>
    </row>
    <row r="172" spans="2:11" ht="15" customHeight="1">
      <c r="B172" s="289"/>
      <c r="C172" s="267" t="s">
        <v>1098</v>
      </c>
      <c r="D172" s="267"/>
      <c r="E172" s="267"/>
      <c r="F172" s="288" t="s">
        <v>1085</v>
      </c>
      <c r="G172" s="267"/>
      <c r="H172" s="267" t="s">
        <v>1145</v>
      </c>
      <c r="I172" s="267" t="s">
        <v>1081</v>
      </c>
      <c r="J172" s="267">
        <v>50</v>
      </c>
      <c r="K172" s="310"/>
    </row>
    <row r="173" spans="2:11" ht="15" customHeight="1">
      <c r="B173" s="289"/>
      <c r="C173" s="267" t="s">
        <v>1106</v>
      </c>
      <c r="D173" s="267"/>
      <c r="E173" s="267"/>
      <c r="F173" s="288" t="s">
        <v>1085</v>
      </c>
      <c r="G173" s="267"/>
      <c r="H173" s="267" t="s">
        <v>1145</v>
      </c>
      <c r="I173" s="267" t="s">
        <v>1081</v>
      </c>
      <c r="J173" s="267">
        <v>50</v>
      </c>
      <c r="K173" s="310"/>
    </row>
    <row r="174" spans="2:11" ht="15" customHeight="1">
      <c r="B174" s="289"/>
      <c r="C174" s="267" t="s">
        <v>1104</v>
      </c>
      <c r="D174" s="267"/>
      <c r="E174" s="267"/>
      <c r="F174" s="288" t="s">
        <v>1085</v>
      </c>
      <c r="G174" s="267"/>
      <c r="H174" s="267" t="s">
        <v>1145</v>
      </c>
      <c r="I174" s="267" t="s">
        <v>1081</v>
      </c>
      <c r="J174" s="267">
        <v>50</v>
      </c>
      <c r="K174" s="310"/>
    </row>
    <row r="175" spans="2:11" ht="15" customHeight="1">
      <c r="B175" s="289"/>
      <c r="C175" s="267" t="s">
        <v>113</v>
      </c>
      <c r="D175" s="267"/>
      <c r="E175" s="267"/>
      <c r="F175" s="288" t="s">
        <v>1079</v>
      </c>
      <c r="G175" s="267"/>
      <c r="H175" s="267" t="s">
        <v>1146</v>
      </c>
      <c r="I175" s="267" t="s">
        <v>1147</v>
      </c>
      <c r="J175" s="267"/>
      <c r="K175" s="310"/>
    </row>
    <row r="176" spans="2:11" ht="15" customHeight="1">
      <c r="B176" s="289"/>
      <c r="C176" s="267" t="s">
        <v>55</v>
      </c>
      <c r="D176" s="267"/>
      <c r="E176" s="267"/>
      <c r="F176" s="288" t="s">
        <v>1079</v>
      </c>
      <c r="G176" s="267"/>
      <c r="H176" s="267" t="s">
        <v>1148</v>
      </c>
      <c r="I176" s="267" t="s">
        <v>1149</v>
      </c>
      <c r="J176" s="267">
        <v>1</v>
      </c>
      <c r="K176" s="310"/>
    </row>
    <row r="177" spans="2:11" ht="15" customHeight="1">
      <c r="B177" s="289"/>
      <c r="C177" s="267" t="s">
        <v>51</v>
      </c>
      <c r="D177" s="267"/>
      <c r="E177" s="267"/>
      <c r="F177" s="288" t="s">
        <v>1079</v>
      </c>
      <c r="G177" s="267"/>
      <c r="H177" s="267" t="s">
        <v>1150</v>
      </c>
      <c r="I177" s="267" t="s">
        <v>1081</v>
      </c>
      <c r="J177" s="267">
        <v>20</v>
      </c>
      <c r="K177" s="310"/>
    </row>
    <row r="178" spans="2:11" ht="15" customHeight="1">
      <c r="B178" s="289"/>
      <c r="C178" s="267" t="s">
        <v>114</v>
      </c>
      <c r="D178" s="267"/>
      <c r="E178" s="267"/>
      <c r="F178" s="288" t="s">
        <v>1079</v>
      </c>
      <c r="G178" s="267"/>
      <c r="H178" s="267" t="s">
        <v>1151</v>
      </c>
      <c r="I178" s="267" t="s">
        <v>1081</v>
      </c>
      <c r="J178" s="267">
        <v>255</v>
      </c>
      <c r="K178" s="310"/>
    </row>
    <row r="179" spans="2:11" ht="15" customHeight="1">
      <c r="B179" s="289"/>
      <c r="C179" s="267" t="s">
        <v>115</v>
      </c>
      <c r="D179" s="267"/>
      <c r="E179" s="267"/>
      <c r="F179" s="288" t="s">
        <v>1079</v>
      </c>
      <c r="G179" s="267"/>
      <c r="H179" s="267" t="s">
        <v>1044</v>
      </c>
      <c r="I179" s="267" t="s">
        <v>1081</v>
      </c>
      <c r="J179" s="267">
        <v>10</v>
      </c>
      <c r="K179" s="310"/>
    </row>
    <row r="180" spans="2:11" ht="15" customHeight="1">
      <c r="B180" s="289"/>
      <c r="C180" s="267" t="s">
        <v>116</v>
      </c>
      <c r="D180" s="267"/>
      <c r="E180" s="267"/>
      <c r="F180" s="288" t="s">
        <v>1079</v>
      </c>
      <c r="G180" s="267"/>
      <c r="H180" s="267" t="s">
        <v>1152</v>
      </c>
      <c r="I180" s="267" t="s">
        <v>1113</v>
      </c>
      <c r="J180" s="267"/>
      <c r="K180" s="310"/>
    </row>
    <row r="181" spans="2:11" ht="15" customHeight="1">
      <c r="B181" s="289"/>
      <c r="C181" s="267" t="s">
        <v>1153</v>
      </c>
      <c r="D181" s="267"/>
      <c r="E181" s="267"/>
      <c r="F181" s="288" t="s">
        <v>1079</v>
      </c>
      <c r="G181" s="267"/>
      <c r="H181" s="267" t="s">
        <v>1154</v>
      </c>
      <c r="I181" s="267" t="s">
        <v>1113</v>
      </c>
      <c r="J181" s="267"/>
      <c r="K181" s="310"/>
    </row>
    <row r="182" spans="2:11" ht="15" customHeight="1">
      <c r="B182" s="289"/>
      <c r="C182" s="267" t="s">
        <v>1142</v>
      </c>
      <c r="D182" s="267"/>
      <c r="E182" s="267"/>
      <c r="F182" s="288" t="s">
        <v>1079</v>
      </c>
      <c r="G182" s="267"/>
      <c r="H182" s="267" t="s">
        <v>1155</v>
      </c>
      <c r="I182" s="267" t="s">
        <v>1113</v>
      </c>
      <c r="J182" s="267"/>
      <c r="K182" s="310"/>
    </row>
    <row r="183" spans="2:11" ht="15" customHeight="1">
      <c r="B183" s="289"/>
      <c r="C183" s="267" t="s">
        <v>118</v>
      </c>
      <c r="D183" s="267"/>
      <c r="E183" s="267"/>
      <c r="F183" s="288" t="s">
        <v>1085</v>
      </c>
      <c r="G183" s="267"/>
      <c r="H183" s="267" t="s">
        <v>1156</v>
      </c>
      <c r="I183" s="267" t="s">
        <v>1081</v>
      </c>
      <c r="J183" s="267">
        <v>50</v>
      </c>
      <c r="K183" s="310"/>
    </row>
    <row r="184" spans="2:11" ht="15" customHeight="1">
      <c r="B184" s="289"/>
      <c r="C184" s="267" t="s">
        <v>1157</v>
      </c>
      <c r="D184" s="267"/>
      <c r="E184" s="267"/>
      <c r="F184" s="288" t="s">
        <v>1085</v>
      </c>
      <c r="G184" s="267"/>
      <c r="H184" s="267" t="s">
        <v>1158</v>
      </c>
      <c r="I184" s="267" t="s">
        <v>1159</v>
      </c>
      <c r="J184" s="267"/>
      <c r="K184" s="310"/>
    </row>
    <row r="185" spans="2:11" ht="15" customHeight="1">
      <c r="B185" s="289"/>
      <c r="C185" s="267" t="s">
        <v>1160</v>
      </c>
      <c r="D185" s="267"/>
      <c r="E185" s="267"/>
      <c r="F185" s="288" t="s">
        <v>1085</v>
      </c>
      <c r="G185" s="267"/>
      <c r="H185" s="267" t="s">
        <v>1161</v>
      </c>
      <c r="I185" s="267" t="s">
        <v>1159</v>
      </c>
      <c r="J185" s="267"/>
      <c r="K185" s="310"/>
    </row>
    <row r="186" spans="2:11" ht="15" customHeight="1">
      <c r="B186" s="289"/>
      <c r="C186" s="267" t="s">
        <v>1162</v>
      </c>
      <c r="D186" s="267"/>
      <c r="E186" s="267"/>
      <c r="F186" s="288" t="s">
        <v>1085</v>
      </c>
      <c r="G186" s="267"/>
      <c r="H186" s="267" t="s">
        <v>1163</v>
      </c>
      <c r="I186" s="267" t="s">
        <v>1159</v>
      </c>
      <c r="J186" s="267"/>
      <c r="K186" s="310"/>
    </row>
    <row r="187" spans="2:11" ht="15" customHeight="1">
      <c r="B187" s="289"/>
      <c r="C187" s="322" t="s">
        <v>1164</v>
      </c>
      <c r="D187" s="267"/>
      <c r="E187" s="267"/>
      <c r="F187" s="288" t="s">
        <v>1085</v>
      </c>
      <c r="G187" s="267"/>
      <c r="H187" s="267" t="s">
        <v>1165</v>
      </c>
      <c r="I187" s="267" t="s">
        <v>1166</v>
      </c>
      <c r="J187" s="323" t="s">
        <v>1167</v>
      </c>
      <c r="K187" s="310"/>
    </row>
    <row r="188" spans="2:11" ht="15" customHeight="1">
      <c r="B188" s="289"/>
      <c r="C188" s="273" t="s">
        <v>40</v>
      </c>
      <c r="D188" s="267"/>
      <c r="E188" s="267"/>
      <c r="F188" s="288" t="s">
        <v>1079</v>
      </c>
      <c r="G188" s="267"/>
      <c r="H188" s="263" t="s">
        <v>1168</v>
      </c>
      <c r="I188" s="267" t="s">
        <v>1169</v>
      </c>
      <c r="J188" s="267"/>
      <c r="K188" s="310"/>
    </row>
    <row r="189" spans="2:11" ht="15" customHeight="1">
      <c r="B189" s="289"/>
      <c r="C189" s="273" t="s">
        <v>1170</v>
      </c>
      <c r="D189" s="267"/>
      <c r="E189" s="267"/>
      <c r="F189" s="288" t="s">
        <v>1079</v>
      </c>
      <c r="G189" s="267"/>
      <c r="H189" s="267" t="s">
        <v>1171</v>
      </c>
      <c r="I189" s="267" t="s">
        <v>1113</v>
      </c>
      <c r="J189" s="267"/>
      <c r="K189" s="310"/>
    </row>
    <row r="190" spans="2:11" ht="15" customHeight="1">
      <c r="B190" s="289"/>
      <c r="C190" s="273" t="s">
        <v>1172</v>
      </c>
      <c r="D190" s="267"/>
      <c r="E190" s="267"/>
      <c r="F190" s="288" t="s">
        <v>1079</v>
      </c>
      <c r="G190" s="267"/>
      <c r="H190" s="267" t="s">
        <v>1173</v>
      </c>
      <c r="I190" s="267" t="s">
        <v>1113</v>
      </c>
      <c r="J190" s="267"/>
      <c r="K190" s="310"/>
    </row>
    <row r="191" spans="2:11" ht="15" customHeight="1">
      <c r="B191" s="289"/>
      <c r="C191" s="273" t="s">
        <v>1174</v>
      </c>
      <c r="D191" s="267"/>
      <c r="E191" s="267"/>
      <c r="F191" s="288" t="s">
        <v>1085</v>
      </c>
      <c r="G191" s="267"/>
      <c r="H191" s="267" t="s">
        <v>1175</v>
      </c>
      <c r="I191" s="267" t="s">
        <v>1113</v>
      </c>
      <c r="J191" s="267"/>
      <c r="K191" s="310"/>
    </row>
    <row r="192" spans="2:11" ht="15" customHeight="1">
      <c r="B192" s="316"/>
      <c r="C192" s="324"/>
      <c r="D192" s="298"/>
      <c r="E192" s="298"/>
      <c r="F192" s="298"/>
      <c r="G192" s="298"/>
      <c r="H192" s="298"/>
      <c r="I192" s="298"/>
      <c r="J192" s="298"/>
      <c r="K192" s="317"/>
    </row>
    <row r="193" spans="2:11" ht="18.75" customHeight="1">
      <c r="B193" s="263"/>
      <c r="C193" s="267"/>
      <c r="D193" s="267"/>
      <c r="E193" s="267"/>
      <c r="F193" s="288"/>
      <c r="G193" s="267"/>
      <c r="H193" s="267"/>
      <c r="I193" s="267"/>
      <c r="J193" s="267"/>
      <c r="K193" s="263"/>
    </row>
    <row r="194" spans="2:11" ht="18.75" customHeight="1">
      <c r="B194" s="263"/>
      <c r="C194" s="267"/>
      <c r="D194" s="267"/>
      <c r="E194" s="267"/>
      <c r="F194" s="288"/>
      <c r="G194" s="267"/>
      <c r="H194" s="267"/>
      <c r="I194" s="267"/>
      <c r="J194" s="267"/>
      <c r="K194" s="263"/>
    </row>
    <row r="195" spans="2:11" ht="18.75" customHeight="1">
      <c r="B195" s="274"/>
      <c r="C195" s="274"/>
      <c r="D195" s="274"/>
      <c r="E195" s="274"/>
      <c r="F195" s="274"/>
      <c r="G195" s="274"/>
      <c r="H195" s="274"/>
      <c r="I195" s="274"/>
      <c r="J195" s="274"/>
      <c r="K195" s="274"/>
    </row>
    <row r="196" spans="2:11" ht="13.5">
      <c r="B196" s="253"/>
      <c r="C196" s="254"/>
      <c r="D196" s="254"/>
      <c r="E196" s="254"/>
      <c r="F196" s="254"/>
      <c r="G196" s="254"/>
      <c r="H196" s="254"/>
      <c r="I196" s="254"/>
      <c r="J196" s="254"/>
      <c r="K196" s="255"/>
    </row>
    <row r="197" spans="2:11" ht="21">
      <c r="B197" s="256"/>
      <c r="C197" s="257" t="s">
        <v>1176</v>
      </c>
      <c r="D197" s="257"/>
      <c r="E197" s="257"/>
      <c r="F197" s="257"/>
      <c r="G197" s="257"/>
      <c r="H197" s="257"/>
      <c r="I197" s="257"/>
      <c r="J197" s="257"/>
      <c r="K197" s="258"/>
    </row>
    <row r="198" spans="2:11" ht="25.5" customHeight="1">
      <c r="B198" s="256"/>
      <c r="C198" s="325" t="s">
        <v>1177</v>
      </c>
      <c r="D198" s="325"/>
      <c r="E198" s="325"/>
      <c r="F198" s="325" t="s">
        <v>1178</v>
      </c>
      <c r="G198" s="326"/>
      <c r="H198" s="325" t="s">
        <v>1179</v>
      </c>
      <c r="I198" s="325"/>
      <c r="J198" s="325"/>
      <c r="K198" s="258"/>
    </row>
    <row r="199" spans="2:11" ht="5.25" customHeight="1">
      <c r="B199" s="289"/>
      <c r="C199" s="286"/>
      <c r="D199" s="286"/>
      <c r="E199" s="286"/>
      <c r="F199" s="286"/>
      <c r="G199" s="267"/>
      <c r="H199" s="286"/>
      <c r="I199" s="286"/>
      <c r="J199" s="286"/>
      <c r="K199" s="310"/>
    </row>
    <row r="200" spans="2:11" ht="15" customHeight="1">
      <c r="B200" s="289"/>
      <c r="C200" s="267" t="s">
        <v>1169</v>
      </c>
      <c r="D200" s="267"/>
      <c r="E200" s="267"/>
      <c r="F200" s="288" t="s">
        <v>41</v>
      </c>
      <c r="G200" s="267"/>
      <c r="H200" s="267" t="s">
        <v>1180</v>
      </c>
      <c r="I200" s="267"/>
      <c r="J200" s="267"/>
      <c r="K200" s="310"/>
    </row>
    <row r="201" spans="2:11" ht="15" customHeight="1">
      <c r="B201" s="289"/>
      <c r="C201" s="295"/>
      <c r="D201" s="267"/>
      <c r="E201" s="267"/>
      <c r="F201" s="288" t="s">
        <v>42</v>
      </c>
      <c r="G201" s="267"/>
      <c r="H201" s="267" t="s">
        <v>1181</v>
      </c>
      <c r="I201" s="267"/>
      <c r="J201" s="267"/>
      <c r="K201" s="310"/>
    </row>
    <row r="202" spans="2:11" ht="15" customHeight="1">
      <c r="B202" s="289"/>
      <c r="C202" s="295"/>
      <c r="D202" s="267"/>
      <c r="E202" s="267"/>
      <c r="F202" s="288" t="s">
        <v>45</v>
      </c>
      <c r="G202" s="267"/>
      <c r="H202" s="267" t="s">
        <v>1182</v>
      </c>
      <c r="I202" s="267"/>
      <c r="J202" s="267"/>
      <c r="K202" s="310"/>
    </row>
    <row r="203" spans="2:11" ht="15" customHeight="1">
      <c r="B203" s="289"/>
      <c r="C203" s="267"/>
      <c r="D203" s="267"/>
      <c r="E203" s="267"/>
      <c r="F203" s="288" t="s">
        <v>43</v>
      </c>
      <c r="G203" s="267"/>
      <c r="H203" s="267" t="s">
        <v>1183</v>
      </c>
      <c r="I203" s="267"/>
      <c r="J203" s="267"/>
      <c r="K203" s="310"/>
    </row>
    <row r="204" spans="2:11" ht="15" customHeight="1">
      <c r="B204" s="289"/>
      <c r="C204" s="267"/>
      <c r="D204" s="267"/>
      <c r="E204" s="267"/>
      <c r="F204" s="288" t="s">
        <v>44</v>
      </c>
      <c r="G204" s="267"/>
      <c r="H204" s="267" t="s">
        <v>1184</v>
      </c>
      <c r="I204" s="267"/>
      <c r="J204" s="267"/>
      <c r="K204" s="310"/>
    </row>
    <row r="205" spans="2:11" ht="15" customHeight="1">
      <c r="B205" s="289"/>
      <c r="C205" s="267"/>
      <c r="D205" s="267"/>
      <c r="E205" s="267"/>
      <c r="F205" s="288"/>
      <c r="G205" s="267"/>
      <c r="H205" s="267"/>
      <c r="I205" s="267"/>
      <c r="J205" s="267"/>
      <c r="K205" s="310"/>
    </row>
    <row r="206" spans="2:11" ht="15" customHeight="1">
      <c r="B206" s="289"/>
      <c r="C206" s="267" t="s">
        <v>1125</v>
      </c>
      <c r="D206" s="267"/>
      <c r="E206" s="267"/>
      <c r="F206" s="288" t="s">
        <v>74</v>
      </c>
      <c r="G206" s="267"/>
      <c r="H206" s="267" t="s">
        <v>1185</v>
      </c>
      <c r="I206" s="267"/>
      <c r="J206" s="267"/>
      <c r="K206" s="310"/>
    </row>
    <row r="207" spans="2:11" ht="15" customHeight="1">
      <c r="B207" s="289"/>
      <c r="C207" s="295"/>
      <c r="D207" s="267"/>
      <c r="E207" s="267"/>
      <c r="F207" s="288" t="s">
        <v>1022</v>
      </c>
      <c r="G207" s="267"/>
      <c r="H207" s="267" t="s">
        <v>1023</v>
      </c>
      <c r="I207" s="267"/>
      <c r="J207" s="267"/>
      <c r="K207" s="310"/>
    </row>
    <row r="208" spans="2:11" ht="15" customHeight="1">
      <c r="B208" s="289"/>
      <c r="C208" s="267"/>
      <c r="D208" s="267"/>
      <c r="E208" s="267"/>
      <c r="F208" s="288" t="s">
        <v>1020</v>
      </c>
      <c r="G208" s="267"/>
      <c r="H208" s="267" t="s">
        <v>1186</v>
      </c>
      <c r="I208" s="267"/>
      <c r="J208" s="267"/>
      <c r="K208" s="310"/>
    </row>
    <row r="209" spans="2:11" ht="15" customHeight="1">
      <c r="B209" s="327"/>
      <c r="C209" s="295"/>
      <c r="D209" s="295"/>
      <c r="E209" s="295"/>
      <c r="F209" s="288" t="s">
        <v>1024</v>
      </c>
      <c r="G209" s="273"/>
      <c r="H209" s="314" t="s">
        <v>1025</v>
      </c>
      <c r="I209" s="314"/>
      <c r="J209" s="314"/>
      <c r="K209" s="328"/>
    </row>
    <row r="210" spans="2:11" ht="15" customHeight="1">
      <c r="B210" s="327"/>
      <c r="C210" s="295"/>
      <c r="D210" s="295"/>
      <c r="E210" s="295"/>
      <c r="F210" s="288" t="s">
        <v>1026</v>
      </c>
      <c r="G210" s="273"/>
      <c r="H210" s="314" t="s">
        <v>1187</v>
      </c>
      <c r="I210" s="314"/>
      <c r="J210" s="314"/>
      <c r="K210" s="328"/>
    </row>
    <row r="211" spans="2:11" ht="15" customHeight="1">
      <c r="B211" s="327"/>
      <c r="C211" s="295"/>
      <c r="D211" s="295"/>
      <c r="E211" s="295"/>
      <c r="F211" s="329"/>
      <c r="G211" s="273"/>
      <c r="H211" s="330"/>
      <c r="I211" s="330"/>
      <c r="J211" s="330"/>
      <c r="K211" s="328"/>
    </row>
    <row r="212" spans="2:11" ht="15" customHeight="1">
      <c r="B212" s="327"/>
      <c r="C212" s="267" t="s">
        <v>1149</v>
      </c>
      <c r="D212" s="295"/>
      <c r="E212" s="295"/>
      <c r="F212" s="288">
        <v>1</v>
      </c>
      <c r="G212" s="273"/>
      <c r="H212" s="314" t="s">
        <v>1188</v>
      </c>
      <c r="I212" s="314"/>
      <c r="J212" s="314"/>
      <c r="K212" s="328"/>
    </row>
    <row r="213" spans="2:11" ht="15" customHeight="1">
      <c r="B213" s="327"/>
      <c r="C213" s="295"/>
      <c r="D213" s="295"/>
      <c r="E213" s="295"/>
      <c r="F213" s="288">
        <v>2</v>
      </c>
      <c r="G213" s="273"/>
      <c r="H213" s="314" t="s">
        <v>1189</v>
      </c>
      <c r="I213" s="314"/>
      <c r="J213" s="314"/>
      <c r="K213" s="328"/>
    </row>
    <row r="214" spans="2:11" ht="15" customHeight="1">
      <c r="B214" s="327"/>
      <c r="C214" s="295"/>
      <c r="D214" s="295"/>
      <c r="E214" s="295"/>
      <c r="F214" s="288">
        <v>3</v>
      </c>
      <c r="G214" s="273"/>
      <c r="H214" s="314" t="s">
        <v>1190</v>
      </c>
      <c r="I214" s="314"/>
      <c r="J214" s="314"/>
      <c r="K214" s="328"/>
    </row>
    <row r="215" spans="2:11" ht="15" customHeight="1">
      <c r="B215" s="327"/>
      <c r="C215" s="295"/>
      <c r="D215" s="295"/>
      <c r="E215" s="295"/>
      <c r="F215" s="288">
        <v>4</v>
      </c>
      <c r="G215" s="273"/>
      <c r="H215" s="314" t="s">
        <v>1191</v>
      </c>
      <c r="I215" s="314"/>
      <c r="J215" s="314"/>
      <c r="K215" s="328"/>
    </row>
    <row r="216" spans="2:11" ht="12.75" customHeight="1">
      <c r="B216" s="331"/>
      <c r="C216" s="332"/>
      <c r="D216" s="332"/>
      <c r="E216" s="332"/>
      <c r="F216" s="332"/>
      <c r="G216" s="332"/>
      <c r="H216" s="332"/>
      <c r="I216" s="332"/>
      <c r="J216" s="332"/>
      <c r="K216" s="333"/>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Zbyněk Jarolím</dc:creator>
  <cp:keywords/>
  <dc:description/>
  <cp:lastModifiedBy>Zbyněk Jarolím</cp:lastModifiedBy>
  <dcterms:created xsi:type="dcterms:W3CDTF">2018-06-13T08:49:46Z</dcterms:created>
  <dcterms:modified xsi:type="dcterms:W3CDTF">2018-06-13T08:49:50Z</dcterms:modified>
  <cp:category/>
  <cp:version/>
  <cp:contentType/>
  <cp:contentStatus/>
</cp:coreProperties>
</file>