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Pol'!$A$1:$V$326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316" i="12" l="1"/>
  <c r="F41" i="1" s="1"/>
  <c r="BA314" i="12"/>
  <c r="BA312" i="12"/>
  <c r="BA310" i="12"/>
  <c r="BA309" i="12"/>
  <c r="BA307" i="12"/>
  <c r="BA305" i="12"/>
  <c r="BA303" i="12"/>
  <c r="BA281" i="12"/>
  <c r="BA214" i="12"/>
  <c r="BA205" i="12"/>
  <c r="BA186" i="12"/>
  <c r="BA174" i="12"/>
  <c r="BA171" i="12"/>
  <c r="BA116" i="12"/>
  <c r="BA103" i="12"/>
  <c r="BA51" i="12"/>
  <c r="BA42" i="12"/>
  <c r="BA29" i="12"/>
  <c r="BA20" i="12"/>
  <c r="G8" i="12"/>
  <c r="AF316" i="12" s="1"/>
  <c r="I8" i="12"/>
  <c r="K8" i="12"/>
  <c r="M8" i="12"/>
  <c r="O8" i="12"/>
  <c r="Q8" i="12"/>
  <c r="U8" i="12"/>
  <c r="G10" i="12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8" i="12"/>
  <c r="I28" i="12"/>
  <c r="K28" i="12"/>
  <c r="M28" i="12"/>
  <c r="O28" i="12"/>
  <c r="Q28" i="12"/>
  <c r="U28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I35" i="12"/>
  <c r="K35" i="12"/>
  <c r="M35" i="12"/>
  <c r="O35" i="12"/>
  <c r="Q35" i="12"/>
  <c r="U35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1" i="12"/>
  <c r="I41" i="12"/>
  <c r="K41" i="12"/>
  <c r="M41" i="12"/>
  <c r="O41" i="12"/>
  <c r="Q41" i="12"/>
  <c r="U41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6" i="12"/>
  <c r="I56" i="12"/>
  <c r="K56" i="12"/>
  <c r="M56" i="12"/>
  <c r="O56" i="12"/>
  <c r="Q56" i="12"/>
  <c r="U56" i="12"/>
  <c r="G59" i="12"/>
  <c r="M59" i="12" s="1"/>
  <c r="I59" i="12"/>
  <c r="K59" i="12"/>
  <c r="O59" i="12"/>
  <c r="Q59" i="12"/>
  <c r="U59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7" i="12"/>
  <c r="M67" i="12" s="1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2" i="12"/>
  <c r="M82" i="12" s="1"/>
  <c r="I82" i="12"/>
  <c r="K82" i="12"/>
  <c r="O82" i="12"/>
  <c r="Q82" i="12"/>
  <c r="U82" i="12"/>
  <c r="G84" i="12"/>
  <c r="I84" i="12"/>
  <c r="K84" i="12"/>
  <c r="M84" i="12"/>
  <c r="O84" i="12"/>
  <c r="Q84" i="12"/>
  <c r="U84" i="12"/>
  <c r="G88" i="12"/>
  <c r="M88" i="12" s="1"/>
  <c r="I88" i="12"/>
  <c r="K88" i="12"/>
  <c r="O88" i="12"/>
  <c r="Q88" i="12"/>
  <c r="U88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4" i="12"/>
  <c r="M104" i="12" s="1"/>
  <c r="I104" i="12"/>
  <c r="K104" i="12"/>
  <c r="O104" i="12"/>
  <c r="Q104" i="12"/>
  <c r="U104" i="12"/>
  <c r="G105" i="12"/>
  <c r="I105" i="12"/>
  <c r="K105" i="12"/>
  <c r="M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I113" i="12"/>
  <c r="K113" i="12"/>
  <c r="M113" i="12"/>
  <c r="O113" i="12"/>
  <c r="Q113" i="12"/>
  <c r="U113" i="12"/>
  <c r="G115" i="12"/>
  <c r="M115" i="12" s="1"/>
  <c r="I115" i="12"/>
  <c r="K115" i="12"/>
  <c r="O115" i="12"/>
  <c r="Q115" i="12"/>
  <c r="U115" i="12"/>
  <c r="G118" i="12"/>
  <c r="M118" i="12" s="1"/>
  <c r="I118" i="12"/>
  <c r="K118" i="12"/>
  <c r="O118" i="12"/>
  <c r="Q118" i="12"/>
  <c r="U118" i="12"/>
  <c r="G119" i="12"/>
  <c r="I119" i="12"/>
  <c r="K119" i="12"/>
  <c r="M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I127" i="12"/>
  <c r="K127" i="12"/>
  <c r="M127" i="12"/>
  <c r="O127" i="12"/>
  <c r="Q127" i="12"/>
  <c r="U127" i="12"/>
  <c r="G128" i="12"/>
  <c r="M128" i="12" s="1"/>
  <c r="I128" i="12"/>
  <c r="K128" i="12"/>
  <c r="O128" i="12"/>
  <c r="Q128" i="12"/>
  <c r="U128" i="12"/>
  <c r="G130" i="12"/>
  <c r="M130" i="12" s="1"/>
  <c r="I130" i="12"/>
  <c r="K130" i="12"/>
  <c r="O130" i="12"/>
  <c r="Q130" i="12"/>
  <c r="U130" i="12"/>
  <c r="G132" i="12"/>
  <c r="M132" i="12" s="1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7" i="12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1" i="12"/>
  <c r="M141" i="12" s="1"/>
  <c r="I141" i="12"/>
  <c r="K141" i="12"/>
  <c r="O141" i="12"/>
  <c r="Q141" i="12"/>
  <c r="U141" i="12"/>
  <c r="G143" i="12"/>
  <c r="I143" i="12"/>
  <c r="K143" i="12"/>
  <c r="M143" i="12"/>
  <c r="O143" i="12"/>
  <c r="Q143" i="12"/>
  <c r="U143" i="12"/>
  <c r="G146" i="12"/>
  <c r="M146" i="12" s="1"/>
  <c r="I146" i="12"/>
  <c r="K146" i="12"/>
  <c r="O146" i="12"/>
  <c r="Q146" i="12"/>
  <c r="U146" i="12"/>
  <c r="G149" i="12"/>
  <c r="M149" i="12" s="1"/>
  <c r="I149" i="12"/>
  <c r="K149" i="12"/>
  <c r="O149" i="12"/>
  <c r="Q149" i="12"/>
  <c r="U149" i="12"/>
  <c r="G152" i="12"/>
  <c r="M152" i="12" s="1"/>
  <c r="I152" i="12"/>
  <c r="K152" i="12"/>
  <c r="O152" i="12"/>
  <c r="Q152" i="12"/>
  <c r="U152" i="12"/>
  <c r="G156" i="12"/>
  <c r="I156" i="12"/>
  <c r="K156" i="12"/>
  <c r="M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60" i="12"/>
  <c r="M160" i="12" s="1"/>
  <c r="I160" i="12"/>
  <c r="K160" i="12"/>
  <c r="O160" i="12"/>
  <c r="Q160" i="12"/>
  <c r="U160" i="12"/>
  <c r="G162" i="12"/>
  <c r="I162" i="12"/>
  <c r="K162" i="12"/>
  <c r="M162" i="12"/>
  <c r="O162" i="12"/>
  <c r="Q162" i="12"/>
  <c r="U162" i="12"/>
  <c r="G164" i="12"/>
  <c r="M164" i="12" s="1"/>
  <c r="I164" i="12"/>
  <c r="K164" i="12"/>
  <c r="O164" i="12"/>
  <c r="Q164" i="12"/>
  <c r="U164" i="12"/>
  <c r="G168" i="12"/>
  <c r="M168" i="12" s="1"/>
  <c r="I168" i="12"/>
  <c r="K168" i="12"/>
  <c r="O168" i="12"/>
  <c r="Q168" i="12"/>
  <c r="U168" i="12"/>
  <c r="G170" i="12"/>
  <c r="M170" i="12" s="1"/>
  <c r="I170" i="12"/>
  <c r="K170" i="12"/>
  <c r="O170" i="12"/>
  <c r="Q170" i="12"/>
  <c r="U170" i="12"/>
  <c r="G173" i="12"/>
  <c r="I173" i="12"/>
  <c r="K173" i="12"/>
  <c r="M173" i="12"/>
  <c r="O173" i="12"/>
  <c r="Q173" i="12"/>
  <c r="U173" i="12"/>
  <c r="G176" i="12"/>
  <c r="M176" i="12" s="1"/>
  <c r="I176" i="12"/>
  <c r="K176" i="12"/>
  <c r="O176" i="12"/>
  <c r="Q176" i="12"/>
  <c r="U176" i="12"/>
  <c r="G178" i="12"/>
  <c r="M178" i="12" s="1"/>
  <c r="I178" i="12"/>
  <c r="K178" i="12"/>
  <c r="O178" i="12"/>
  <c r="Q178" i="12"/>
  <c r="U178" i="12"/>
  <c r="G180" i="12"/>
  <c r="M180" i="12" s="1"/>
  <c r="I180" i="12"/>
  <c r="K180" i="12"/>
  <c r="O180" i="12"/>
  <c r="Q180" i="12"/>
  <c r="U180" i="12"/>
  <c r="G181" i="12"/>
  <c r="I181" i="12"/>
  <c r="K181" i="12"/>
  <c r="M181" i="12"/>
  <c r="O181" i="12"/>
  <c r="Q181" i="12"/>
  <c r="U181" i="12"/>
  <c r="G185" i="12"/>
  <c r="M185" i="12" s="1"/>
  <c r="I185" i="12"/>
  <c r="K185" i="12"/>
  <c r="O185" i="12"/>
  <c r="Q185" i="12"/>
  <c r="U185" i="12"/>
  <c r="G188" i="12"/>
  <c r="M188" i="12" s="1"/>
  <c r="I188" i="12"/>
  <c r="K188" i="12"/>
  <c r="O188" i="12"/>
  <c r="Q188" i="12"/>
  <c r="U188" i="12"/>
  <c r="G189" i="12"/>
  <c r="M189" i="12" s="1"/>
  <c r="I189" i="12"/>
  <c r="K189" i="12"/>
  <c r="O189" i="12"/>
  <c r="Q189" i="12"/>
  <c r="U189" i="12"/>
  <c r="G192" i="12"/>
  <c r="I192" i="12"/>
  <c r="K192" i="12"/>
  <c r="M192" i="12"/>
  <c r="O192" i="12"/>
  <c r="Q192" i="12"/>
  <c r="U192" i="12"/>
  <c r="G193" i="12"/>
  <c r="M193" i="12" s="1"/>
  <c r="I193" i="12"/>
  <c r="K193" i="12"/>
  <c r="O193" i="12"/>
  <c r="Q193" i="12"/>
  <c r="U193" i="12"/>
  <c r="G195" i="12"/>
  <c r="M195" i="12" s="1"/>
  <c r="I195" i="12"/>
  <c r="K195" i="12"/>
  <c r="O195" i="12"/>
  <c r="Q195" i="12"/>
  <c r="U195" i="12"/>
  <c r="G196" i="12"/>
  <c r="M196" i="12" s="1"/>
  <c r="I196" i="12"/>
  <c r="K196" i="12"/>
  <c r="O196" i="12"/>
  <c r="Q196" i="12"/>
  <c r="U196" i="12"/>
  <c r="G197" i="12"/>
  <c r="I197" i="12"/>
  <c r="K197" i="12"/>
  <c r="M197" i="12"/>
  <c r="O197" i="12"/>
  <c r="Q197" i="12"/>
  <c r="U197" i="12"/>
  <c r="G198" i="12"/>
  <c r="M198" i="12" s="1"/>
  <c r="I198" i="12"/>
  <c r="K198" i="12"/>
  <c r="O198" i="12"/>
  <c r="Q198" i="12"/>
  <c r="U198" i="12"/>
  <c r="G200" i="12"/>
  <c r="M200" i="12" s="1"/>
  <c r="I200" i="12"/>
  <c r="K200" i="12"/>
  <c r="O200" i="12"/>
  <c r="Q200" i="12"/>
  <c r="U200" i="12"/>
  <c r="G201" i="12"/>
  <c r="M201" i="12" s="1"/>
  <c r="I201" i="12"/>
  <c r="K201" i="12"/>
  <c r="O201" i="12"/>
  <c r="Q201" i="12"/>
  <c r="U201" i="12"/>
  <c r="G203" i="12"/>
  <c r="I203" i="12"/>
  <c r="K203" i="12"/>
  <c r="M203" i="12"/>
  <c r="O203" i="12"/>
  <c r="Q203" i="12"/>
  <c r="U203" i="12"/>
  <c r="G204" i="12"/>
  <c r="M204" i="12" s="1"/>
  <c r="I204" i="12"/>
  <c r="K204" i="12"/>
  <c r="O204" i="12"/>
  <c r="Q204" i="12"/>
  <c r="U204" i="12"/>
  <c r="G206" i="12"/>
  <c r="M206" i="12" s="1"/>
  <c r="I206" i="12"/>
  <c r="K206" i="12"/>
  <c r="O206" i="12"/>
  <c r="Q206" i="12"/>
  <c r="U206" i="12"/>
  <c r="G207" i="12"/>
  <c r="M207" i="12" s="1"/>
  <c r="I207" i="12"/>
  <c r="K207" i="12"/>
  <c r="O207" i="12"/>
  <c r="Q207" i="12"/>
  <c r="U207" i="12"/>
  <c r="G208" i="12"/>
  <c r="I208" i="12"/>
  <c r="K208" i="12"/>
  <c r="M208" i="12"/>
  <c r="O208" i="12"/>
  <c r="Q208" i="12"/>
  <c r="U208" i="12"/>
  <c r="G209" i="12"/>
  <c r="M209" i="12" s="1"/>
  <c r="I209" i="12"/>
  <c r="K209" i="12"/>
  <c r="O209" i="12"/>
  <c r="Q209" i="12"/>
  <c r="U209" i="12"/>
  <c r="G210" i="12"/>
  <c r="I54" i="1" s="1"/>
  <c r="G211" i="12"/>
  <c r="M211" i="12" s="1"/>
  <c r="M210" i="12" s="1"/>
  <c r="I211" i="12"/>
  <c r="I210" i="12" s="1"/>
  <c r="K211" i="12"/>
  <c r="K210" i="12" s="1"/>
  <c r="O211" i="12"/>
  <c r="O210" i="12" s="1"/>
  <c r="Q211" i="12"/>
  <c r="Q210" i="12" s="1"/>
  <c r="U211" i="12"/>
  <c r="U210" i="12" s="1"/>
  <c r="U212" i="12"/>
  <c r="G213" i="12"/>
  <c r="I213" i="12"/>
  <c r="K213" i="12"/>
  <c r="K212" i="12" s="1"/>
  <c r="M213" i="12"/>
  <c r="O213" i="12"/>
  <c r="Q213" i="12"/>
  <c r="U213" i="12"/>
  <c r="G216" i="12"/>
  <c r="M216" i="12" s="1"/>
  <c r="I216" i="12"/>
  <c r="I212" i="12" s="1"/>
  <c r="K216" i="12"/>
  <c r="O216" i="12"/>
  <c r="Q216" i="12"/>
  <c r="Q212" i="12" s="1"/>
  <c r="U216" i="12"/>
  <c r="G217" i="12"/>
  <c r="M217" i="12" s="1"/>
  <c r="I217" i="12"/>
  <c r="K217" i="12"/>
  <c r="O217" i="12"/>
  <c r="Q217" i="12"/>
  <c r="U217" i="12"/>
  <c r="G219" i="12"/>
  <c r="G218" i="12" s="1"/>
  <c r="I56" i="1" s="1"/>
  <c r="I219" i="12"/>
  <c r="K219" i="12"/>
  <c r="O219" i="12"/>
  <c r="Q219" i="12"/>
  <c r="U219" i="12"/>
  <c r="G222" i="12"/>
  <c r="M222" i="12" s="1"/>
  <c r="I222" i="12"/>
  <c r="K222" i="12"/>
  <c r="O222" i="12"/>
  <c r="Q222" i="12"/>
  <c r="U222" i="12"/>
  <c r="G223" i="12"/>
  <c r="M223" i="12" s="1"/>
  <c r="I223" i="12"/>
  <c r="K223" i="12"/>
  <c r="O223" i="12"/>
  <c r="Q223" i="12"/>
  <c r="U223" i="12"/>
  <c r="G225" i="12"/>
  <c r="I225" i="12"/>
  <c r="K225" i="12"/>
  <c r="K218" i="12" s="1"/>
  <c r="M225" i="12"/>
  <c r="O225" i="12"/>
  <c r="Q225" i="12"/>
  <c r="U225" i="12"/>
  <c r="G227" i="12"/>
  <c r="M227" i="12" s="1"/>
  <c r="M226" i="12" s="1"/>
  <c r="I227" i="12"/>
  <c r="I226" i="12" s="1"/>
  <c r="K227" i="12"/>
  <c r="K226" i="12" s="1"/>
  <c r="O227" i="12"/>
  <c r="O226" i="12" s="1"/>
  <c r="Q227" i="12"/>
  <c r="Q226" i="12" s="1"/>
  <c r="U227" i="12"/>
  <c r="U226" i="12" s="1"/>
  <c r="G229" i="12"/>
  <c r="M229" i="12" s="1"/>
  <c r="M228" i="12" s="1"/>
  <c r="I229" i="12"/>
  <c r="I228" i="12" s="1"/>
  <c r="K229" i="12"/>
  <c r="O229" i="12"/>
  <c r="Q229" i="12"/>
  <c r="Q228" i="12" s="1"/>
  <c r="U229" i="12"/>
  <c r="G230" i="12"/>
  <c r="I230" i="12"/>
  <c r="K230" i="12"/>
  <c r="M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M234" i="12" s="1"/>
  <c r="I234" i="12"/>
  <c r="K234" i="12"/>
  <c r="O234" i="12"/>
  <c r="Q234" i="12"/>
  <c r="U234" i="12"/>
  <c r="G235" i="12"/>
  <c r="M235" i="12" s="1"/>
  <c r="I235" i="12"/>
  <c r="K235" i="12"/>
  <c r="O235" i="12"/>
  <c r="Q235" i="12"/>
  <c r="U235" i="12"/>
  <c r="G236" i="12"/>
  <c r="M236" i="12" s="1"/>
  <c r="I236" i="12"/>
  <c r="K236" i="12"/>
  <c r="O236" i="12"/>
  <c r="Q236" i="12"/>
  <c r="U236" i="12"/>
  <c r="G237" i="12"/>
  <c r="M237" i="12" s="1"/>
  <c r="I237" i="12"/>
  <c r="K237" i="12"/>
  <c r="O237" i="12"/>
  <c r="Q237" i="12"/>
  <c r="U237" i="12"/>
  <c r="G239" i="12"/>
  <c r="I239" i="12"/>
  <c r="K239" i="12"/>
  <c r="O239" i="12"/>
  <c r="Q239" i="12"/>
  <c r="U239" i="12"/>
  <c r="G240" i="12"/>
  <c r="M240" i="12" s="1"/>
  <c r="I240" i="12"/>
  <c r="K240" i="12"/>
  <c r="O240" i="12"/>
  <c r="Q240" i="12"/>
  <c r="U240" i="12"/>
  <c r="G241" i="12"/>
  <c r="M241" i="12" s="1"/>
  <c r="I241" i="12"/>
  <c r="K241" i="12"/>
  <c r="O241" i="12"/>
  <c r="Q241" i="12"/>
  <c r="U241" i="12"/>
  <c r="G242" i="12"/>
  <c r="I242" i="12"/>
  <c r="K242" i="12"/>
  <c r="M242" i="12"/>
  <c r="O242" i="12"/>
  <c r="Q242" i="12"/>
  <c r="U242" i="12"/>
  <c r="G245" i="12"/>
  <c r="M245" i="12" s="1"/>
  <c r="I245" i="12"/>
  <c r="K245" i="12"/>
  <c r="O245" i="12"/>
  <c r="Q245" i="12"/>
  <c r="U245" i="12"/>
  <c r="G247" i="12"/>
  <c r="M247" i="12" s="1"/>
  <c r="I247" i="12"/>
  <c r="K247" i="12"/>
  <c r="O247" i="12"/>
  <c r="Q247" i="12"/>
  <c r="U247" i="12"/>
  <c r="G248" i="12"/>
  <c r="I248" i="12"/>
  <c r="K248" i="12"/>
  <c r="M248" i="12"/>
  <c r="O248" i="12"/>
  <c r="Q248" i="12"/>
  <c r="U248" i="12"/>
  <c r="G249" i="12"/>
  <c r="M249" i="12" s="1"/>
  <c r="I249" i="12"/>
  <c r="K249" i="12"/>
  <c r="O249" i="12"/>
  <c r="Q249" i="12"/>
  <c r="U249" i="12"/>
  <c r="G250" i="12"/>
  <c r="M250" i="12" s="1"/>
  <c r="I250" i="12"/>
  <c r="K250" i="12"/>
  <c r="O250" i="12"/>
  <c r="Q250" i="12"/>
  <c r="U250" i="12"/>
  <c r="G251" i="12"/>
  <c r="M251" i="12" s="1"/>
  <c r="I251" i="12"/>
  <c r="K251" i="12"/>
  <c r="O251" i="12"/>
  <c r="Q251" i="12"/>
  <c r="U251" i="12"/>
  <c r="G253" i="12"/>
  <c r="I253" i="12"/>
  <c r="K253" i="12"/>
  <c r="M253" i="12"/>
  <c r="O253" i="12"/>
  <c r="Q253" i="12"/>
  <c r="U253" i="12"/>
  <c r="G254" i="12"/>
  <c r="M254" i="12" s="1"/>
  <c r="I254" i="12"/>
  <c r="K254" i="12"/>
  <c r="O254" i="12"/>
  <c r="Q254" i="12"/>
  <c r="U254" i="12"/>
  <c r="G256" i="12"/>
  <c r="M256" i="12" s="1"/>
  <c r="I256" i="12"/>
  <c r="K256" i="12"/>
  <c r="O256" i="12"/>
  <c r="Q256" i="12"/>
  <c r="U256" i="12"/>
  <c r="G257" i="12"/>
  <c r="M257" i="12" s="1"/>
  <c r="I257" i="12"/>
  <c r="K257" i="12"/>
  <c r="O257" i="12"/>
  <c r="Q257" i="12"/>
  <c r="U257" i="12"/>
  <c r="G260" i="12"/>
  <c r="I260" i="12"/>
  <c r="K260" i="12"/>
  <c r="M260" i="12"/>
  <c r="O260" i="12"/>
  <c r="Q260" i="12"/>
  <c r="U260" i="12"/>
  <c r="G262" i="12"/>
  <c r="M262" i="12" s="1"/>
  <c r="I262" i="12"/>
  <c r="K262" i="12"/>
  <c r="O262" i="12"/>
  <c r="Q262" i="12"/>
  <c r="U262" i="12"/>
  <c r="G263" i="12"/>
  <c r="M263" i="12" s="1"/>
  <c r="I263" i="12"/>
  <c r="K263" i="12"/>
  <c r="O263" i="12"/>
  <c r="Q263" i="12"/>
  <c r="U263" i="12"/>
  <c r="G265" i="12"/>
  <c r="M265" i="12" s="1"/>
  <c r="I265" i="12"/>
  <c r="K265" i="12"/>
  <c r="O265" i="12"/>
  <c r="Q265" i="12"/>
  <c r="U265" i="12"/>
  <c r="G267" i="12"/>
  <c r="I267" i="12"/>
  <c r="K267" i="12"/>
  <c r="M267" i="12"/>
  <c r="O267" i="12"/>
  <c r="Q267" i="12"/>
  <c r="U267" i="12"/>
  <c r="G270" i="12"/>
  <c r="M270" i="12" s="1"/>
  <c r="I270" i="12"/>
  <c r="K270" i="12"/>
  <c r="O270" i="12"/>
  <c r="Q270" i="12"/>
  <c r="U270" i="12"/>
  <c r="G272" i="12"/>
  <c r="M272" i="12" s="1"/>
  <c r="I272" i="12"/>
  <c r="K272" i="12"/>
  <c r="O272" i="12"/>
  <c r="Q272" i="12"/>
  <c r="U272" i="12"/>
  <c r="G274" i="12"/>
  <c r="M274" i="12" s="1"/>
  <c r="I274" i="12"/>
  <c r="K274" i="12"/>
  <c r="K273" i="12" s="1"/>
  <c r="O274" i="12"/>
  <c r="Q274" i="12"/>
  <c r="U274" i="12"/>
  <c r="U273" i="12" s="1"/>
  <c r="G276" i="12"/>
  <c r="M276" i="12" s="1"/>
  <c r="I276" i="12"/>
  <c r="K276" i="12"/>
  <c r="O276" i="12"/>
  <c r="Q276" i="12"/>
  <c r="U276" i="12"/>
  <c r="G277" i="12"/>
  <c r="M277" i="12" s="1"/>
  <c r="I277" i="12"/>
  <c r="K277" i="12"/>
  <c r="O277" i="12"/>
  <c r="Q277" i="12"/>
  <c r="U277" i="12"/>
  <c r="G278" i="12"/>
  <c r="I278" i="12"/>
  <c r="K278" i="12"/>
  <c r="M278" i="12"/>
  <c r="O278" i="12"/>
  <c r="Q278" i="12"/>
  <c r="U278" i="12"/>
  <c r="G280" i="12"/>
  <c r="I280" i="12"/>
  <c r="K280" i="12"/>
  <c r="O280" i="12"/>
  <c r="Q280" i="12"/>
  <c r="U280" i="12"/>
  <c r="G282" i="12"/>
  <c r="M282" i="12" s="1"/>
  <c r="I282" i="12"/>
  <c r="K282" i="12"/>
  <c r="O282" i="12"/>
  <c r="Q282" i="12"/>
  <c r="U282" i="12"/>
  <c r="G286" i="12"/>
  <c r="M286" i="12" s="1"/>
  <c r="I286" i="12"/>
  <c r="K286" i="12"/>
  <c r="O286" i="12"/>
  <c r="Q286" i="12"/>
  <c r="U286" i="12"/>
  <c r="G287" i="12"/>
  <c r="M287" i="12" s="1"/>
  <c r="I287" i="12"/>
  <c r="K287" i="12"/>
  <c r="O287" i="12"/>
  <c r="Q287" i="12"/>
  <c r="U287" i="12"/>
  <c r="G289" i="12"/>
  <c r="M289" i="12" s="1"/>
  <c r="I289" i="12"/>
  <c r="K289" i="12"/>
  <c r="O289" i="12"/>
  <c r="Q289" i="12"/>
  <c r="U289" i="12"/>
  <c r="G290" i="12"/>
  <c r="M290" i="12" s="1"/>
  <c r="I290" i="12"/>
  <c r="K290" i="12"/>
  <c r="O290" i="12"/>
  <c r="Q290" i="12"/>
  <c r="U290" i="12"/>
  <c r="G292" i="12"/>
  <c r="M292" i="12" s="1"/>
  <c r="M291" i="12" s="1"/>
  <c r="I292" i="12"/>
  <c r="K292" i="12"/>
  <c r="K291" i="12" s="1"/>
  <c r="O292" i="12"/>
  <c r="Q292" i="12"/>
  <c r="U292" i="12"/>
  <c r="U291" i="12" s="1"/>
  <c r="G293" i="12"/>
  <c r="M293" i="12" s="1"/>
  <c r="I293" i="12"/>
  <c r="I291" i="12" s="1"/>
  <c r="K293" i="12"/>
  <c r="O293" i="12"/>
  <c r="Q293" i="12"/>
  <c r="Q291" i="12" s="1"/>
  <c r="U293" i="12"/>
  <c r="G295" i="12"/>
  <c r="M295" i="12" s="1"/>
  <c r="I295" i="12"/>
  <c r="K295" i="12"/>
  <c r="K294" i="12" s="1"/>
  <c r="O295" i="12"/>
  <c r="Q295" i="12"/>
  <c r="U295" i="12"/>
  <c r="U294" i="12" s="1"/>
  <c r="G297" i="12"/>
  <c r="I297" i="12"/>
  <c r="K297" i="12"/>
  <c r="M297" i="12"/>
  <c r="O297" i="12"/>
  <c r="Q297" i="12"/>
  <c r="U297" i="12"/>
  <c r="G298" i="12"/>
  <c r="M298" i="12" s="1"/>
  <c r="I298" i="12"/>
  <c r="K298" i="12"/>
  <c r="O298" i="12"/>
  <c r="Q298" i="12"/>
  <c r="U298" i="12"/>
  <c r="G299" i="12"/>
  <c r="I67" i="1" s="1"/>
  <c r="I18" i="1" s="1"/>
  <c r="Q299" i="12"/>
  <c r="G300" i="12"/>
  <c r="M300" i="12" s="1"/>
  <c r="M299" i="12" s="1"/>
  <c r="I300" i="12"/>
  <c r="I299" i="12" s="1"/>
  <c r="K300" i="12"/>
  <c r="K299" i="12" s="1"/>
  <c r="O300" i="12"/>
  <c r="O299" i="12" s="1"/>
  <c r="Q300" i="12"/>
  <c r="U300" i="12"/>
  <c r="U299" i="12" s="1"/>
  <c r="G302" i="12"/>
  <c r="M302" i="12" s="1"/>
  <c r="I302" i="12"/>
  <c r="K302" i="12"/>
  <c r="O302" i="12"/>
  <c r="Q302" i="12"/>
  <c r="U302" i="12"/>
  <c r="G304" i="12"/>
  <c r="M304" i="12" s="1"/>
  <c r="I304" i="12"/>
  <c r="K304" i="12"/>
  <c r="O304" i="12"/>
  <c r="Q304" i="12"/>
  <c r="U304" i="12"/>
  <c r="G306" i="12"/>
  <c r="I306" i="12"/>
  <c r="K306" i="12"/>
  <c r="M306" i="12"/>
  <c r="O306" i="12"/>
  <c r="Q306" i="12"/>
  <c r="U306" i="12"/>
  <c r="G308" i="12"/>
  <c r="I308" i="12"/>
  <c r="K308" i="12"/>
  <c r="M308" i="12"/>
  <c r="O308" i="12"/>
  <c r="Q308" i="12"/>
  <c r="U308" i="12"/>
  <c r="G311" i="12"/>
  <c r="M311" i="12" s="1"/>
  <c r="I311" i="12"/>
  <c r="K311" i="12"/>
  <c r="O311" i="12"/>
  <c r="Q311" i="12"/>
  <c r="U311" i="12"/>
  <c r="G313" i="12"/>
  <c r="M313" i="12" s="1"/>
  <c r="I313" i="12"/>
  <c r="K313" i="12"/>
  <c r="O313" i="12"/>
  <c r="Q313" i="12"/>
  <c r="U313" i="12"/>
  <c r="I20" i="1"/>
  <c r="G27" i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39" i="1"/>
  <c r="G42" i="1" s="1"/>
  <c r="G25" i="1" s="1"/>
  <c r="G26" i="1" s="1"/>
  <c r="G40" i="1"/>
  <c r="U246" i="12"/>
  <c r="I246" i="12"/>
  <c r="K231" i="12"/>
  <c r="I218" i="12"/>
  <c r="O218" i="12"/>
  <c r="Q114" i="12"/>
  <c r="Q58" i="12"/>
  <c r="Q36" i="12"/>
  <c r="O7" i="12"/>
  <c r="G7" i="12"/>
  <c r="F40" i="1"/>
  <c r="H40" i="1" s="1"/>
  <c r="I40" i="1" s="1"/>
  <c r="I294" i="12"/>
  <c r="Q273" i="12"/>
  <c r="Q246" i="12"/>
  <c r="U238" i="12"/>
  <c r="K238" i="12"/>
  <c r="U231" i="12"/>
  <c r="I231" i="12"/>
  <c r="O228" i="12"/>
  <c r="G228" i="12"/>
  <c r="I58" i="1" s="1"/>
  <c r="Q218" i="12"/>
  <c r="M219" i="12"/>
  <c r="U136" i="12"/>
  <c r="K136" i="12"/>
  <c r="O114" i="12"/>
  <c r="O58" i="12"/>
  <c r="O36" i="12"/>
  <c r="M10" i="12"/>
  <c r="U7" i="12"/>
  <c r="K7" i="12"/>
  <c r="M301" i="12"/>
  <c r="Q294" i="12"/>
  <c r="K279" i="12"/>
  <c r="O246" i="12"/>
  <c r="I238" i="12"/>
  <c r="O238" i="12"/>
  <c r="G238" i="12"/>
  <c r="I60" i="1" s="1"/>
  <c r="Q231" i="12"/>
  <c r="U228" i="12"/>
  <c r="K228" i="12"/>
  <c r="I136" i="12"/>
  <c r="O136" i="12"/>
  <c r="G136" i="12"/>
  <c r="I53" i="1" s="1"/>
  <c r="K114" i="12"/>
  <c r="K58" i="12"/>
  <c r="K36" i="12"/>
  <c r="Q7" i="12"/>
  <c r="I7" i="12"/>
  <c r="F39" i="1"/>
  <c r="O301" i="12"/>
  <c r="G301" i="12"/>
  <c r="I68" i="1" s="1"/>
  <c r="I19" i="1" s="1"/>
  <c r="U279" i="12"/>
  <c r="O279" i="12"/>
  <c r="K246" i="12"/>
  <c r="Q238" i="12"/>
  <c r="M239" i="12"/>
  <c r="O231" i="12"/>
  <c r="U218" i="12"/>
  <c r="O212" i="12"/>
  <c r="G212" i="12"/>
  <c r="I55" i="1" s="1"/>
  <c r="Q136" i="12"/>
  <c r="M137" i="12"/>
  <c r="U114" i="12"/>
  <c r="I114" i="12"/>
  <c r="U58" i="12"/>
  <c r="I58" i="12"/>
  <c r="U36" i="12"/>
  <c r="I36" i="12"/>
  <c r="U301" i="12"/>
  <c r="O294" i="12"/>
  <c r="G294" i="12"/>
  <c r="I66" i="1" s="1"/>
  <c r="M294" i="12"/>
  <c r="O291" i="12"/>
  <c r="G291" i="12"/>
  <c r="I65" i="1" s="1"/>
  <c r="I279" i="12"/>
  <c r="I273" i="12"/>
  <c r="O273" i="12"/>
  <c r="G273" i="12"/>
  <c r="I63" i="1" s="1"/>
  <c r="U252" i="12"/>
  <c r="K252" i="12"/>
  <c r="M212" i="12"/>
  <c r="M114" i="12"/>
  <c r="M58" i="12"/>
  <c r="M36" i="12"/>
  <c r="M7" i="12"/>
  <c r="Q279" i="12"/>
  <c r="M280" i="12"/>
  <c r="M279" i="12" s="1"/>
  <c r="G279" i="12"/>
  <c r="I64" i="1" s="1"/>
  <c r="M273" i="12"/>
  <c r="I252" i="12"/>
  <c r="O252" i="12"/>
  <c r="G252" i="12"/>
  <c r="I62" i="1" s="1"/>
  <c r="M246" i="12"/>
  <c r="M218" i="12"/>
  <c r="I301" i="12"/>
  <c r="Q252" i="12"/>
  <c r="M252" i="12"/>
  <c r="M231" i="12"/>
  <c r="K301" i="12"/>
  <c r="Q301" i="12"/>
  <c r="M238" i="12"/>
  <c r="M136" i="12"/>
  <c r="G226" i="12"/>
  <c r="I57" i="1" s="1"/>
  <c r="G246" i="12"/>
  <c r="I61" i="1" s="1"/>
  <c r="G231" i="12"/>
  <c r="I59" i="1" s="1"/>
  <c r="G114" i="12"/>
  <c r="I52" i="1" s="1"/>
  <c r="G58" i="12"/>
  <c r="I51" i="1" s="1"/>
  <c r="G36" i="12"/>
  <c r="I50" i="1" s="1"/>
  <c r="I17" i="1" l="1"/>
  <c r="G316" i="12"/>
  <c r="I49" i="1"/>
  <c r="F42" i="1"/>
  <c r="H39" i="1"/>
  <c r="I39" i="1" l="1"/>
  <c r="I42" i="1" s="1"/>
  <c r="H42" i="1"/>
  <c r="G23" i="1"/>
  <c r="G24" i="1" s="1"/>
  <c r="G29" i="1" s="1"/>
  <c r="G28" i="1"/>
  <c r="I16" i="1"/>
  <c r="I21" i="1" s="1"/>
  <c r="I69" i="1"/>
  <c r="J40" i="1" l="1"/>
  <c r="J41" i="1"/>
  <c r="J39" i="1"/>
  <c r="J42" i="1" s="1"/>
  <c r="J68" i="1"/>
  <c r="J52" i="1"/>
  <c r="J58" i="1"/>
  <c r="J50" i="1"/>
  <c r="J57" i="1"/>
  <c r="J65" i="1"/>
  <c r="J54" i="1"/>
  <c r="J62" i="1"/>
  <c r="J51" i="1"/>
  <c r="J59" i="1"/>
  <c r="J67" i="1"/>
  <c r="J49" i="1"/>
  <c r="J69" i="1" s="1"/>
  <c r="J64" i="1"/>
  <c r="J55" i="1"/>
  <c r="J63" i="1"/>
  <c r="J60" i="1"/>
  <c r="J56" i="1"/>
  <c r="J53" i="1"/>
  <c r="J61" i="1"/>
  <c r="J6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<sst xmlns="http://schemas.openxmlformats.org/spreadsheetml/2006/main" count="1449" uniqueCount="598">
  <si>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</si>
  <si>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</si>
  <si>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</si>
  <si>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</si>
  <si>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</si>
  <si>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</si>
  <si>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</si>
  <si>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</si>
  <si>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</si>
  <si>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</si>
  <si>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</si>
  <si>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</si>
  <si>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</si>
  <si>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</si>
  <si>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</si>
  <si>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</si>
  <si>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</si>
  <si>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</si>
  <si>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</si>
  <si>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</si>
  <si>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</si>
  <si>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</si>
  <si>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</si>
  <si>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</si>
  <si>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</si>
  <si>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</si>
  <si>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</si>
  <si>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</si>
  <si>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</si>
  <si>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</si>
  <si>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</si>
  <si>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</si>
  <si>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</si>
  <si>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</si>
  <si>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</si>
  <si>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</si>
  <si>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</si>
  <si>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</si>
  <si>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</si>
  <si>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</si>
  <si>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</si>
  <si>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</si>
  <si>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Oprava klubu příslušníků</t>
  </si>
  <si>
    <t>Objekt:</t>
  </si>
  <si>
    <t>Rozpočet:</t>
  </si>
  <si>
    <t>.</t>
  </si>
  <si>
    <t>W474</t>
  </si>
  <si>
    <t>Věznice Heřmanice - oprava klubu příslušníků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</si>
  <si>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</si>
  <si>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</si>
  <si>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</si>
  <si>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</si>
  <si>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</si>
  <si>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</si>
  <si>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</si>
  <si>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</si>
  <si>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</si>
  <si>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</si>
  <si>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</si>
  <si>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</si>
  <si>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</si>
  <si>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</si>
  <si>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</si>
  <si>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</si>
  <si>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</si>
  <si>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</si>
  <si>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</si>
  <si>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</si>
  <si>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</si>
  <si>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</si>
  <si>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</si>
  <si>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</si>
  <si>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</si>
  <si>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</si>
  <si>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</si>
  <si>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</si>
  <si>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</si>
  <si>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</si>
  <si>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</si>
  <si>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</si>
  <si>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</si>
  <si>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</si>
  <si>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</si>
  <si>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</si>
  <si>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</si>
  <si>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</si>
  <si>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</si>
  <si>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</si>
  <si>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</si>
  <si>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</si>
  <si>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</si>
  <si>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</si>
  <si>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</si>
  <si>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</si>
  <si>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</si>
  <si>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</si>
  <si>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</si>
  <si>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</si>
  <si>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</si>
  <si>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</si>
  <si>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</si>
  <si>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</si>
  <si>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</si>
  <si>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</si>
  <si>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</si>
  <si>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</si>
  <si>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</si>
  <si>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</si>
  <si>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</si>
  <si>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</si>
  <si>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</si>
  <si>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</si>
  <si>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</si>
  <si>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</si>
  <si>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</si>
  <si>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</si>
  <si>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</si>
  <si>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</si>
  <si>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310238211R00</t>
  </si>
  <si>
    <t>Zazdívka otvorů plochy do 1 m2 cihlami na MVC</t>
  </si>
  <si>
    <t>m3</t>
  </si>
  <si>
    <t>801-4</t>
  </si>
  <si>
    <t>RTS 17/ I</t>
  </si>
  <si>
    <t>POL1_</t>
  </si>
  <si>
    <t>0,6*0,55*0,25</t>
  </si>
  <si>
    <t>VV</t>
  </si>
  <si>
    <t>311112120RT4</t>
  </si>
  <si>
    <t>Stěna z tvárnic ztraceného bednění, tl. 20 cm, zalití tvárnic betonem C 25/30</t>
  </si>
  <si>
    <t>m2</t>
  </si>
  <si>
    <t>801-1</t>
  </si>
  <si>
    <t>(0,9+2,4)*0,45</t>
  </si>
  <si>
    <t>311361821R00</t>
  </si>
  <si>
    <t>Výztuž nadzáklad. zdí z betonářské oceli 10505 (R)</t>
  </si>
  <si>
    <t>t</t>
  </si>
  <si>
    <t>boční kce schodiště,podesty : 0,05</t>
  </si>
  <si>
    <t>317234410R00</t>
  </si>
  <si>
    <t>Vyzdívka mezi nosníky cihlami pálenými na MC</t>
  </si>
  <si>
    <t>2,4*0,3*0,14</t>
  </si>
  <si>
    <t>317314130R00</t>
  </si>
  <si>
    <t>Podbetonování zhlaví nosníků, zdivo šířky 300 mm</t>
  </si>
  <si>
    <t>kus</t>
  </si>
  <si>
    <t>317944313RT2</t>
  </si>
  <si>
    <t>Válcované nosníky č.14-22 do připravených otvorů, včetně dodávky profilu  I č.14</t>
  </si>
  <si>
    <t>2,4*3*1,08*14,3*0,001</t>
  </si>
  <si>
    <t>318261112RT1</t>
  </si>
  <si>
    <t>Zdivo plot.z tvárnic FACE BLOCK,bet.zálivka,tl.190, tvárnice jednostranně štípané, přírodní</t>
  </si>
  <si>
    <t>pohledové tvárnice viz N3c</t>
  </si>
  <si>
    <t>POP</t>
  </si>
  <si>
    <t>319201311R00</t>
  </si>
  <si>
    <t>Vyrovnání povrchu zdiva maltou tl.do 3 cm</t>
  </si>
  <si>
    <t>Položka pořadí 126 : 70.38200</t>
  </si>
  <si>
    <t>342248140R00</t>
  </si>
  <si>
    <t>Příčky POROTHERM 8 Profi na DBM, tl. 80 mm</t>
  </si>
  <si>
    <t>1,3*2,2-0,6*2</t>
  </si>
  <si>
    <t>342255028R00</t>
  </si>
  <si>
    <t>Příčky z desek Ytong tl. 15 cm</t>
  </si>
  <si>
    <t>1*2</t>
  </si>
  <si>
    <t>342948111R00</t>
  </si>
  <si>
    <t>Ukotvení příček k cihel.konstr. kotvami na hmožd.</t>
  </si>
  <si>
    <t>m</t>
  </si>
  <si>
    <t>Včetně dodávky kotev i spojovacího materiálu.</t>
  </si>
  <si>
    <t>2,2*2</t>
  </si>
  <si>
    <t>2*2</t>
  </si>
  <si>
    <t>346244361R00</t>
  </si>
  <si>
    <t>Zazdívka rýh, potrubí, kapes cihlami tl. 6,5 cm</t>
  </si>
  <si>
    <t>346244381R00</t>
  </si>
  <si>
    <t>Plentování ocelových nosníků výšky do 20 cm</t>
  </si>
  <si>
    <t>2,4*0,14*2</t>
  </si>
  <si>
    <t>311011</t>
  </si>
  <si>
    <t>Dod+mont trny DN16 á 200mm</t>
  </si>
  <si>
    <t>ks</t>
  </si>
  <si>
    <t>Vlastní</t>
  </si>
  <si>
    <t>430321514R00</t>
  </si>
  <si>
    <t>Schodišťové konstrukce, železobeton C 30/37</t>
  </si>
  <si>
    <t>podesta : 2,4*1,4*0,15</t>
  </si>
  <si>
    <t>430361921R00</t>
  </si>
  <si>
    <t>Výztuž schodišťových konstrukcí svařovanou sítí</t>
  </si>
  <si>
    <t>1,4*2,4*1,2*5*0,001</t>
  </si>
  <si>
    <t>431351121R00</t>
  </si>
  <si>
    <t>Bednění podest přímočarých - zřízení</t>
  </si>
  <si>
    <t>s pomocným lešením o výšce podlahy do 1900 mm a pro zatížení do 1,5 kPa,</t>
  </si>
  <si>
    <t>(2,4+1,4)*0,15</t>
  </si>
  <si>
    <t>431351122R00</t>
  </si>
  <si>
    <t>Bednění podest přímočarých - odstranění</t>
  </si>
  <si>
    <t>434311116R00</t>
  </si>
  <si>
    <t>Stupně dusané na terén, na desku, z betonu C 25/30</t>
  </si>
  <si>
    <t>1,2*3</t>
  </si>
  <si>
    <t>434351141R00</t>
  </si>
  <si>
    <t>Bednění stupňů přímočarých - zřízení</t>
  </si>
  <si>
    <t>3,6*0,46</t>
  </si>
  <si>
    <t>434351142R00</t>
  </si>
  <si>
    <t>Bednění stupňů přímočarých - odstranění</t>
  </si>
  <si>
    <t>631313611R00</t>
  </si>
  <si>
    <t>Mazanina betonová tl. 8 - 12 cm C 16/20</t>
  </si>
  <si>
    <t>Včetně vytvoření dilatačních spár, bez zaplnění.</t>
  </si>
  <si>
    <t>podkladní beton : 1,2*3,3*0,1</t>
  </si>
  <si>
    <t>631319173R00</t>
  </si>
  <si>
    <t>Příplatek za stržení povrchu mazaniny tl. 12 cm</t>
  </si>
  <si>
    <t>631361921R00</t>
  </si>
  <si>
    <t>Výztuž mazanin svařovanou sítí</t>
  </si>
  <si>
    <t>podkladní beton : 1,2*3,3*1,2*1,35*0,001</t>
  </si>
  <si>
    <t>631571004R00</t>
  </si>
  <si>
    <t>Násyp ze štěrkopísku 0 - 32, tř. I</t>
  </si>
  <si>
    <t>pod podestou : 1,5</t>
  </si>
  <si>
    <t>610991111R00</t>
  </si>
  <si>
    <t>Zakrývání výplní vnitřních otvorů</t>
  </si>
  <si>
    <t>0,6*0,6*3</t>
  </si>
  <si>
    <t>0,9*2+1,3*1,2+0,9*2,4+2,1*1,5</t>
  </si>
  <si>
    <t>612403399R00</t>
  </si>
  <si>
    <t>Hrubá výplň rýh ve stěnách maltou</t>
  </si>
  <si>
    <t>612409991R00</t>
  </si>
  <si>
    <t>Začištění omítek kolem oken,dveří apod.</t>
  </si>
  <si>
    <t>pod parapety : 5,7*1,2</t>
  </si>
  <si>
    <t>ostatní : 20</t>
  </si>
  <si>
    <t>612421637R00</t>
  </si>
  <si>
    <t>Omítka vnitřní zdiva, MVC, štuková</t>
  </si>
  <si>
    <t>2*2+1,66*2+5</t>
  </si>
  <si>
    <t>612425931R00</t>
  </si>
  <si>
    <t>Omítka vápenná vnitřního ostění - štuková</t>
  </si>
  <si>
    <t>27*0,5</t>
  </si>
  <si>
    <t>612451121R00</t>
  </si>
  <si>
    <t>Omítka vnitřní zdiva, cementová (MC), hladká</t>
  </si>
  <si>
    <t>Položka pořadí 149 : 34.00000</t>
  </si>
  <si>
    <t>612471411RT2</t>
  </si>
  <si>
    <t>Úprava vnitřních stěn aktivovaným štukem, s použitím suché maltové směsi</t>
  </si>
  <si>
    <t>(1,1+1,3)*2*0,6*2</t>
  </si>
  <si>
    <t>kuchyň : 17,3</t>
  </si>
  <si>
    <t>šatna : 12</t>
  </si>
  <si>
    <t>wc : (1,45+1,55)*2*0,6</t>
  </si>
  <si>
    <t>612481211RT2</t>
  </si>
  <si>
    <t>Montáž výztužné sítě (perlinky) do stěrky-stěny, včetně výztužné sítě a stěrkového tmelu Baumit</t>
  </si>
  <si>
    <t>620991121R00</t>
  </si>
  <si>
    <t>Zakrývání výplní vnějších otvorů z lešení</t>
  </si>
  <si>
    <t>okna dveře : 11,75</t>
  </si>
  <si>
    <t>ostatní a sokl : 20</t>
  </si>
  <si>
    <t>622421131R00</t>
  </si>
  <si>
    <t>Omítka vnější stěn, MVC, hladká, složitost 1-2</t>
  </si>
  <si>
    <t>0,6*0,55</t>
  </si>
  <si>
    <t>622473187RT2</t>
  </si>
  <si>
    <t>Příplatek za okenní lištu (APU) - montáž, včetně dodávky lišty</t>
  </si>
  <si>
    <t>0,6*3*3</t>
  </si>
  <si>
    <t>1+2+2+1,3+1,2*2</t>
  </si>
  <si>
    <t>3,1+2,4*2+1+2*2</t>
  </si>
  <si>
    <t>622904112R00</t>
  </si>
  <si>
    <t>Očištění fasád tlakovou vodou složitost 1 - 2</t>
  </si>
  <si>
    <t>9,065*2,72+9,1*1*3</t>
  </si>
  <si>
    <t>9,15*3,1</t>
  </si>
  <si>
    <t>1,5*2*2,65</t>
  </si>
  <si>
    <t>4,05</t>
  </si>
  <si>
    <t>-11,75</t>
  </si>
  <si>
    <t>Mezisoučet</t>
  </si>
  <si>
    <t>5,2</t>
  </si>
  <si>
    <t>622904121R00</t>
  </si>
  <si>
    <t>Ruční čištění ocelovým kartáčem</t>
  </si>
  <si>
    <t>631312141R00</t>
  </si>
  <si>
    <t>Doplnění rýh betonem v dosavadních mazaninách</t>
  </si>
  <si>
    <t>632451065R00</t>
  </si>
  <si>
    <t>Potěr pískocementový, min. 25 MPa, tl. 50 mm</t>
  </si>
  <si>
    <t>1,8+1,4*2</t>
  </si>
  <si>
    <t>1,2*1</t>
  </si>
  <si>
    <t>632902211R00</t>
  </si>
  <si>
    <t>Příprava zatvrdlého povrchu s přísadou PVAC</t>
  </si>
  <si>
    <t>642944121R00</t>
  </si>
  <si>
    <t>Osazení ocelových zárubní dodatečně do 2,5 m2</t>
  </si>
  <si>
    <t>Včetně pomocného pracovního lešení o výšce podlahy do 1900 mm a pro zatížení do 1,5 kPa.</t>
  </si>
  <si>
    <t>55302</t>
  </si>
  <si>
    <t>Dod zárubně ocelové 600x1970</t>
  </si>
  <si>
    <t>62201</t>
  </si>
  <si>
    <t>Dod+mont začištění vnějšího ostění po osazení výplní</t>
  </si>
  <si>
    <t>62202</t>
  </si>
  <si>
    <t>Dod+mont penetrace stávající fasády</t>
  </si>
  <si>
    <t>62203</t>
  </si>
  <si>
    <t>Dod+mont vyrovnávací stěrka fasády s vláknem</t>
  </si>
  <si>
    <t>62204</t>
  </si>
  <si>
    <t xml:space="preserve">Dod+mont perlinka s tmelem </t>
  </si>
  <si>
    <t>62205</t>
  </si>
  <si>
    <t>Dod+mont fasádní flexi štuk</t>
  </si>
  <si>
    <t>62206</t>
  </si>
  <si>
    <t>Dod+mont penetrace pod fasádní nátěr</t>
  </si>
  <si>
    <t>62207</t>
  </si>
  <si>
    <t>Dod+mont silikonový fasádní nátěr</t>
  </si>
  <si>
    <t>62208</t>
  </si>
  <si>
    <t>Dod+mont nátěr v šedé barvě vč.penetrace</t>
  </si>
  <si>
    <t>62209</t>
  </si>
  <si>
    <t>Dod+mont očištění a lokální opravy (do 10%) stávajícího keramického soklu</t>
  </si>
  <si>
    <t>941941031R00</t>
  </si>
  <si>
    <t>Montáž lešení leh.řad.s podlahami,š.do 1 m, H 10 m</t>
  </si>
  <si>
    <t>800-3</t>
  </si>
  <si>
    <t>Včetně kotvení lešení.</t>
  </si>
  <si>
    <t>(1,5+1+9,15+1+9,1)*3+5</t>
  </si>
  <si>
    <t>941941191R00</t>
  </si>
  <si>
    <t>Příplatek za každý měsíc použití lešení k pol.1031</t>
  </si>
  <si>
    <t>941941831R00</t>
  </si>
  <si>
    <t>Demontáž lešení leh.řad.s podlahami,š.1 m, H 10 m</t>
  </si>
  <si>
    <t>941955001R00</t>
  </si>
  <si>
    <t>Lešení lehké pomocné, výška podlahy do 1,2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</si>
  <si>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</si>
  <si>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</si>
  <si>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</si>
  <si>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</si>
  <si>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</si>
  <si>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</si>
  <si>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</si>
  <si>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</si>
  <si>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90100</t>
  </si>
  <si>
    <t>Ostatní práce zednické a dokončovací</t>
  </si>
  <si>
    <t>hod</t>
  </si>
  <si>
    <t>90101</t>
  </si>
  <si>
    <t>Demontáž a zpětná montáž pultu a kuchyňské linky vč.úprav a napojení ZTI,EL</t>
  </si>
  <si>
    <t>soub</t>
  </si>
  <si>
    <t>90102</t>
  </si>
  <si>
    <t>Demontáž a zpětná montáž šatní sestavy s věšáky</t>
  </si>
  <si>
    <t>90103</t>
  </si>
  <si>
    <t>Dod+mont kazetový podhled  viz N14</t>
  </si>
  <si>
    <t>33,8+9,4</t>
  </si>
  <si>
    <t>90104</t>
  </si>
  <si>
    <t>Ochrana stávajících podlah při stavební činnosti,vč. vyčištění a uvedení do původního stavu</t>
  </si>
  <si>
    <t>33,8+1,6+2,5+9,4</t>
  </si>
  <si>
    <t>90903</t>
  </si>
  <si>
    <t>Očištění,obroušení a nátěr stávajících ocelových prvků na objektu</t>
  </si>
  <si>
    <t>90904</t>
  </si>
  <si>
    <t>Očištění,obroušení a nátěr přesahů krovů,krokve a bednění</t>
  </si>
  <si>
    <t>90905</t>
  </si>
  <si>
    <t>Ochrana stáv. střech při provádění opravy fasády</t>
  </si>
  <si>
    <t>90906</t>
  </si>
  <si>
    <t>Ochrana ploch kolem budovy vč.uvedení do původního stavu</t>
  </si>
  <si>
    <t>962031132R00</t>
  </si>
  <si>
    <t>Bourání příček cihelných tl. 10 cm</t>
  </si>
  <si>
    <t>801-3</t>
  </si>
  <si>
    <t>1,3*2-0,6*2</t>
  </si>
  <si>
    <t>962081141R00</t>
  </si>
  <si>
    <t>Bourání příček ze skleněných tvárnic tl. 15 cm</t>
  </si>
  <si>
    <t>0,6*1,15</t>
  </si>
  <si>
    <t>964073221R00</t>
  </si>
  <si>
    <t>Vybourání nosníků ze zdi cihelné dl. 4 m, 20 kg/m</t>
  </si>
  <si>
    <t>3*2,2*14,3*0,001</t>
  </si>
  <si>
    <t>965042131R00</t>
  </si>
  <si>
    <t>Bourání mazanin betonových  tl. 10 cm, pl. 4 m2</t>
  </si>
  <si>
    <t>1,8*0,05+1,4*2*0,05</t>
  </si>
  <si>
    <t>1,2*1*0,1</t>
  </si>
  <si>
    <t>965081713R00</t>
  </si>
  <si>
    <t>Bourání dlažeb keramických tl.10 mm, nad 1 m2</t>
  </si>
  <si>
    <t>1,8+1,4+1,4</t>
  </si>
  <si>
    <t>venkovní podesta : 1*1,2</t>
  </si>
  <si>
    <t>965081702R00</t>
  </si>
  <si>
    <t xml:space="preserve">Bourání soklíků z dlažeb keramických </t>
  </si>
  <si>
    <t>(5,8+4,7+6,22+6,95)</t>
  </si>
  <si>
    <t>4,3</t>
  </si>
  <si>
    <t>967031132R00</t>
  </si>
  <si>
    <t>Přisekání rovných ostění cihelných na MVC</t>
  </si>
  <si>
    <t>0,3*2</t>
  </si>
  <si>
    <t>0,9*0,45*2</t>
  </si>
  <si>
    <t>(0,6+1,15)*2*0,25</t>
  </si>
  <si>
    <t>968061112R00</t>
  </si>
  <si>
    <t>Vyvěšení dřevěných okenních křídel pl. do 1,5 m2</t>
  </si>
  <si>
    <t>968061125R00</t>
  </si>
  <si>
    <t>Vyvěšení dřevěných dveřních křídel pl. do 2 m2</t>
  </si>
  <si>
    <t>968062354R00</t>
  </si>
  <si>
    <t>Vybourání dřevěných rámů oken dvojitých pl. 1 m2</t>
  </si>
  <si>
    <t>0,6*0,6*2</t>
  </si>
  <si>
    <t>968062355R00</t>
  </si>
  <si>
    <t>Vybourání dřevěných rámů oken dvojitých pl. 2 m2</t>
  </si>
  <si>
    <t>1,3*1,2</t>
  </si>
  <si>
    <t>968062356R00</t>
  </si>
  <si>
    <t>Vybourání dřevěných rámů oken dvojitých pl. 4 m2</t>
  </si>
  <si>
    <t>3*1,5</t>
  </si>
  <si>
    <t>968072455R00</t>
  </si>
  <si>
    <t>Vybourání kovových dveřních zárubní pl. do 2 m2</t>
  </si>
  <si>
    <t>0,6*2*2</t>
  </si>
  <si>
    <t>0,8*2,02</t>
  </si>
  <si>
    <t>0,9*2,02*2</t>
  </si>
  <si>
    <t>968095001R00</t>
  </si>
  <si>
    <t>Bourání parapetů dřevěných š. do 25 cm</t>
  </si>
  <si>
    <t>0,6*2+1,3+3</t>
  </si>
  <si>
    <t>971033541R00</t>
  </si>
  <si>
    <t>Vybourání otv. zeď cihel. pl.1 m2, tl.30 cm, MVC</t>
  </si>
  <si>
    <t>Včetně pomocného lešení o výšce podlahy do 1900 mm a pro zatížení do 1,5 kPa  (150 kg/m2).</t>
  </si>
  <si>
    <t>0,3*2*0,3</t>
  </si>
  <si>
    <t>971033561R00</t>
  </si>
  <si>
    <t>Vybourání otv. zeď cihel. pl.1 m2, tl.60 cm, MVC</t>
  </si>
  <si>
    <t>0,9*0,9*0,45</t>
  </si>
  <si>
    <t>975021211R00</t>
  </si>
  <si>
    <t>Podchycení zdiva pod stropem při tl.zdi do 45 cm</t>
  </si>
  <si>
    <t>2*3</t>
  </si>
  <si>
    <t>978013191R00</t>
  </si>
  <si>
    <t>Otlučení omítek vnitřních stěn v rozsahu do 100 %</t>
  </si>
  <si>
    <t>10,8+8,5</t>
  </si>
  <si>
    <t>978021191R00</t>
  </si>
  <si>
    <t>Otlučení cementových omítek vnitřních stěn do 100%</t>
  </si>
  <si>
    <t>978059531R00</t>
  </si>
  <si>
    <t>Odsekání vnitřních obkladů stěn nad 2 m2</t>
  </si>
  <si>
    <t>(1,3+1,1)*2*2-0,6*2</t>
  </si>
  <si>
    <t>(1,3+1,1)*2*2-0,6*2*2</t>
  </si>
  <si>
    <t>(4,1+2,3)*2*2-0,6*2-0,9*2-1,2*1,2</t>
  </si>
  <si>
    <t>713100832R00</t>
  </si>
  <si>
    <t>Odstr. tepelné izolace z min. desek tl. do 200 mm</t>
  </si>
  <si>
    <t>800-713</t>
  </si>
  <si>
    <t>volně ložené, bez kotev</t>
  </si>
  <si>
    <t>764410850R00</t>
  </si>
  <si>
    <t>Demontáž oplechování parapetů,rš od 100 do 330 mm</t>
  </si>
  <si>
    <t>800-764</t>
  </si>
  <si>
    <t>766411811R00</t>
  </si>
  <si>
    <t>Demontáž obložení stěn panely velikosti do 1,5 m2</t>
  </si>
  <si>
    <t>800-766</t>
  </si>
  <si>
    <t>(5,8+4,7+6,22+6,95)*1,5</t>
  </si>
  <si>
    <t>4,3*1,5</t>
  </si>
  <si>
    <t>766411822R00</t>
  </si>
  <si>
    <t>Demontáž podkladových roštů obložení stěn</t>
  </si>
  <si>
    <t>766421811R00</t>
  </si>
  <si>
    <t>Demontáž obložení podhledů panely do 1,5 m2</t>
  </si>
  <si>
    <t>766421822R00</t>
  </si>
  <si>
    <t>Demontáž podkladových roštů obložení podhledů</t>
  </si>
  <si>
    <t>9601</t>
  </si>
  <si>
    <t>Demontáže a vybourání vybavení,zařízení a ostatních prvků</t>
  </si>
  <si>
    <t>9602</t>
  </si>
  <si>
    <t>Vybourání ostatních klempířských prvků</t>
  </si>
  <si>
    <t>9603</t>
  </si>
  <si>
    <t>Demontáž ocelových mříží</t>
  </si>
  <si>
    <t>0,6*0,8*2+1,5*1,2+3*1,5</t>
  </si>
  <si>
    <t>9604</t>
  </si>
  <si>
    <t>Demontáž ocelového zábradlí</t>
  </si>
  <si>
    <t>9605</t>
  </si>
  <si>
    <t>Odstranění koberce - stěny nad obkladem vč.oškrabání lepidla</t>
  </si>
  <si>
    <t>(5,8+4,7+6,22+6,95)*1,1</t>
  </si>
  <si>
    <t>9606</t>
  </si>
  <si>
    <t>Odsekání jalového stupně viz U2</t>
  </si>
  <si>
    <t>979081111R00</t>
  </si>
  <si>
    <t>Odvoz suti a vybour. hmot na skládku do 1 km</t>
  </si>
  <si>
    <t>RTS 16/ II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</si>
  <si>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</si>
  <si>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</si>
  <si>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</si>
  <si>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</si>
  <si>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</si>
  <si>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</si>
  <si>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</si>
  <si>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</si>
  <si>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</si>
  <si>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</si>
  <si>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999281105R00</t>
  </si>
  <si>
    <t>Přesun hmot pro opravy a údržbu do výšky 6 m</t>
  </si>
  <si>
    <t>POL7_</t>
  </si>
  <si>
    <t>711212002R00</t>
  </si>
  <si>
    <t>Hydroizolační povlak - nátěr nebo stěrka</t>
  </si>
  <si>
    <t>800-711</t>
  </si>
  <si>
    <t>dvouvrstvá</t>
  </si>
  <si>
    <t>venkovní podesta a schody vč.svislé části : 16,5</t>
  </si>
  <si>
    <t>711212601R00</t>
  </si>
  <si>
    <t>Těsnicí pás do spoje podlaha - stěna</t>
  </si>
  <si>
    <t>998711201R00</t>
  </si>
  <si>
    <t>Přesun hmot pro izolace proti vodě, výšky do 6 m</t>
  </si>
  <si>
    <t>713111121R00</t>
  </si>
  <si>
    <t>Izolace tepelné stropů rovných spodem, drátem</t>
  </si>
  <si>
    <t>43,2</t>
  </si>
  <si>
    <t>713134211RK2</t>
  </si>
  <si>
    <t>Montáž parozábrany na stěny s přelepením spojů, parotěsná zábrana Jutafol N 110 speciál</t>
  </si>
  <si>
    <t>63140544R</t>
  </si>
  <si>
    <t>Deska izolační minerální Rockmin PLUS tl. 80 mm, 1000x610 mm, univerzální</t>
  </si>
  <si>
    <t>SPCM</t>
  </si>
  <si>
    <t>POL3_</t>
  </si>
  <si>
    <t>Položka pořadí 111 : 86.40000*1,03</t>
  </si>
  <si>
    <t>998713201R00</t>
  </si>
  <si>
    <t>Přesun hmot pro izolace tepelné, výšky do 6 m</t>
  </si>
  <si>
    <t>72001</t>
  </si>
  <si>
    <t>Zdravotechnika viz samostatný soupis</t>
  </si>
  <si>
    <t>76201</t>
  </si>
  <si>
    <t>Dod+mont přístřešek 1,45x3m  kompletní konstrukce viz N7 vč.pojistné folie vč.povrchové úpravy, vč.kotev a kotvení</t>
  </si>
  <si>
    <t>998762202R00</t>
  </si>
  <si>
    <t>Přesun hmot pro tesařské konstrukce, výšky do 12 m</t>
  </si>
  <si>
    <t>800-762</t>
  </si>
  <si>
    <t>76401</t>
  </si>
  <si>
    <t>Dod+mont oplechování parapetů 330mm kompletní prvek viz klempířské výrobky</t>
  </si>
  <si>
    <t>2,2+1,4+0,7*3</t>
  </si>
  <si>
    <t>76402</t>
  </si>
  <si>
    <t>Dod+mont střešní krytina PZ s povrchovou úpravou kompletní prvek viz klempířské výrobky</t>
  </si>
  <si>
    <t>76403</t>
  </si>
  <si>
    <t>Dod+mont klempířské prvky přístřešku kompletní prvek viz klempířské výrobky</t>
  </si>
  <si>
    <t>76405</t>
  </si>
  <si>
    <t>998764201R00</t>
  </si>
  <si>
    <t>Přesun hmot pro klempířské konstr., výšky do 6 m</t>
  </si>
  <si>
    <t>76601</t>
  </si>
  <si>
    <t>Dod+mont okno 1300/1200 N9 kompletní prvek viz plastové výplně otvorů</t>
  </si>
  <si>
    <t>76602</t>
  </si>
  <si>
    <t>Dod+mont okno 600/600 N8 kompletní prvek viz plastové výplně otvorů</t>
  </si>
  <si>
    <t>76603</t>
  </si>
  <si>
    <t>Dod+mont dveře 600/1970 N16 kompletní prvek viz truhlářské výrobky</t>
  </si>
  <si>
    <t>76604</t>
  </si>
  <si>
    <t>Dod+mont obklad stěn obkladovými panely vč.roštu ukončovacích a rohových lišt, vč.obkladu ostění otvorů</t>
  </si>
  <si>
    <t>(5,8+4,7+6,22+6,95)*2,6</t>
  </si>
  <si>
    <t>(0,6+2,3+0,5)*2,6</t>
  </si>
  <si>
    <t>998766201R00</t>
  </si>
  <si>
    <t>Přesun hmot pro truhlářské konstr., výšky do 6 m</t>
  </si>
  <si>
    <t>76701</t>
  </si>
  <si>
    <t>Dod+mont vstupní dveře 900/2400 N1a kompletní prvek viz hliníkové výplně otvorů</t>
  </si>
  <si>
    <t>76702</t>
  </si>
  <si>
    <t>Dod+mont okno 2100/1500 N1b kompletní prvek viz hliníkové výplně otvorů</t>
  </si>
  <si>
    <t>76703</t>
  </si>
  <si>
    <t>Dod+mont vstupní dveře 900/2000 N2 kompletní prvek viz hliníkové výplně otvorů</t>
  </si>
  <si>
    <t>76704</t>
  </si>
  <si>
    <t>Dod+mont ocelové zábradlí kompletní prvek viz zámečnické výrobky vč.povrchové úpravy, vč.kotev a kotvení</t>
  </si>
  <si>
    <t>998767201R00</t>
  </si>
  <si>
    <t>Přesun hmot pro zámečnické konstr., výšky do 6 m</t>
  </si>
  <si>
    <t>800-767</t>
  </si>
  <si>
    <t>771101210R00</t>
  </si>
  <si>
    <t>Penetrace podkladu pod dlažby</t>
  </si>
  <si>
    <t>800-771</t>
  </si>
  <si>
    <t>771275511R00</t>
  </si>
  <si>
    <t>Montáž teracových schodovek na stupnice,TM</t>
  </si>
  <si>
    <t>771275521R00</t>
  </si>
  <si>
    <t>Montáž teracových dlaždic na podstupnice, TM</t>
  </si>
  <si>
    <t>771551040R00</t>
  </si>
  <si>
    <t>Montáž podlah z dlaždic teracových  40x40 cm</t>
  </si>
  <si>
    <t>1,2*2,4</t>
  </si>
  <si>
    <t>771575109RT1</t>
  </si>
  <si>
    <t>Montáž podlah keram.,hladké, tmel, 30x30 cm, weber.for profiflex (lep),weber.color perfect (sp)</t>
  </si>
  <si>
    <t>771579791R00</t>
  </si>
  <si>
    <t>Příplatek za plochu podlah keram. do 5 m2 jednotl.</t>
  </si>
  <si>
    <t>771579795R00</t>
  </si>
  <si>
    <t>Příplatek za spárování vodotěsnou hmotou - plošně</t>
  </si>
  <si>
    <t>4,6+4,08</t>
  </si>
  <si>
    <t>77101</t>
  </si>
  <si>
    <t>Dod keramická dlažba vícebarevná protiskluzová</t>
  </si>
  <si>
    <t>4,6*1,1</t>
  </si>
  <si>
    <t>77102</t>
  </si>
  <si>
    <t>Dod dlažba teracová 400x400x20</t>
  </si>
  <si>
    <t>4,08*1,075</t>
  </si>
  <si>
    <t>na postupnice : 3,6*0,3*1,075</t>
  </si>
  <si>
    <t>77103</t>
  </si>
  <si>
    <t>Dod teraco schodovky na stupnice</t>
  </si>
  <si>
    <t>3,6*1,1</t>
  </si>
  <si>
    <t>998771201R00</t>
  </si>
  <si>
    <t>Přesun hmot pro podlahy z dlaždic, výšky do 6 m</t>
  </si>
  <si>
    <t>777553010R00</t>
  </si>
  <si>
    <t>Penetrace savého podkladu disperzí pod Nivelit</t>
  </si>
  <si>
    <t>800-773</t>
  </si>
  <si>
    <t>777553210R00</t>
  </si>
  <si>
    <t>Vyrovnání podlah, samonivel. hmota Nivelit tl. 2mm</t>
  </si>
  <si>
    <t>777553219R00</t>
  </si>
  <si>
    <t>Příplatek za další 2 mm, samonivel. hmota Nivelit</t>
  </si>
  <si>
    <t>998777201R00</t>
  </si>
  <si>
    <t>Přesun hmot pro podlahy syntetické, výšky do 6 m</t>
  </si>
  <si>
    <t>781101210R00</t>
  </si>
  <si>
    <t>Penetrace podkladu pod obklady</t>
  </si>
  <si>
    <t>včetně dodávky materiálu.</t>
  </si>
  <si>
    <t>781415016RT1</t>
  </si>
  <si>
    <t>Montáž obkladů stěn, porovin.,tmel, nad 20x25 cm, weber.for profiflex (lep),weber.color perfect (sp)</t>
  </si>
  <si>
    <t>106+107 : (1,1+1,3)*2*2*2-0,6*2*3</t>
  </si>
  <si>
    <t>kuchyň : 8</t>
  </si>
  <si>
    <t>101 : (1,45+1,55)*2*2-0,8*2</t>
  </si>
  <si>
    <t>781419706R00</t>
  </si>
  <si>
    <t>Příplatek za spárovací vodotěsnou hmotu - plošně</t>
  </si>
  <si>
    <t>78101</t>
  </si>
  <si>
    <t>Dod obklad 200/250 vícebarevný</t>
  </si>
  <si>
    <t>34*1,075</t>
  </si>
  <si>
    <t>78102</t>
  </si>
  <si>
    <t xml:space="preserve">Dod+mont obkladové lišty </t>
  </si>
  <si>
    <t>998781201R00</t>
  </si>
  <si>
    <t>Přesun hmot pro obklady keramické, výšky do 6 m</t>
  </si>
  <si>
    <t>78301</t>
  </si>
  <si>
    <t>Dod+mont nátěr nových zárubní</t>
  </si>
  <si>
    <t>78302</t>
  </si>
  <si>
    <t>Dod+mont očištění,příprava a nátěr stávajících zárubní</t>
  </si>
  <si>
    <t>784402801R00</t>
  </si>
  <si>
    <t>Odstranění malby oškrábáním v místnosti H do 3,8 m</t>
  </si>
  <si>
    <t>800-784</t>
  </si>
  <si>
    <t>45+1,8</t>
  </si>
  <si>
    <t>784191101R00</t>
  </si>
  <si>
    <t>Penetrace podkladu univerzální Primalex 1x</t>
  </si>
  <si>
    <t>784195212R00</t>
  </si>
  <si>
    <t>Malba Primalex Plus, bílá, bez penetrace, 2 x</t>
  </si>
  <si>
    <t>2101</t>
  </si>
  <si>
    <t>Elektroinstalace viz samostatný soupis</t>
  </si>
  <si>
    <t>005121010R</t>
  </si>
  <si>
    <t>Vybudování zařízení staveniště</t>
  </si>
  <si>
    <t>Soubor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</si>
  <si>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</si>
  <si>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</si>
  <si>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</si>
  <si>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</si>
  <si>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</si>
  <si>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</si>
  <si>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</si>
  <si>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</si>
  <si>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</si>
  <si>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</si>
  <si>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</si>
  <si>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Ostatní náklady vzniklé v souvislosti s prostředím věznice a vstupy do zařízení.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</si>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</sst>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0" fontId="19" fillId="0" borderId="30" xfId="0" applyNumberFormat="1" applyFont="1" applyBorder="1" applyAlignment="1">
      <alignment horizontal="center" vertical="top" wrapText="1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164" fontId="19" fillId="0" borderId="30" xfId="0" applyNumberFormat="1" applyFont="1" applyBorder="1" applyAlignment="1">
      <alignment vertical="top" wrapText="1" shrinkToFit="1"/>
    </xf>
    <xf numFmtId="164" fontId="16" fillId="3" borderId="30" xfId="0" applyNumberFormat="1" applyFont="1" applyFill="1" applyBorder="1" applyAlignment="1" applyProtection="1">
      <alignment vertical="top" shrinkToFit="1"/>
      <protection locked="0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0" fontId="19" fillId="0" borderId="3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25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">
      <c r="A2" s="4"/>
      <c r="B2" s="82" t="s">
        <v>24</v>
      </c>
      <c r="C2" s="83"/>
      <c r="D2" s="84" t="s">
        <v>46</v>
      </c>
      <c r="E2" s="84" t="s">
        <v>47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43</v>
      </c>
      <c r="C3" s="83"/>
      <c r="D3" s="89" t="s">
        <v>41</v>
      </c>
      <c r="E3" s="89" t="s">
        <v>42</v>
      </c>
      <c r="F3" s="90"/>
      <c r="G3" s="90"/>
      <c r="H3" s="83"/>
      <c r="I3" s="91"/>
      <c r="J3" s="92"/>
    </row>
    <row r="4" spans="1:15" ht="23.25" customHeight="1" x14ac:dyDescent="0.2">
      <c r="A4" s="81">
        <v>3341</v>
      </c>
      <c r="B4" s="93" t="s">
        <v>44</v>
      </c>
      <c r="C4" s="94"/>
      <c r="D4" s="95" t="s">
        <v>41</v>
      </c>
      <c r="E4" s="95" t="s">
        <v>42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9"/>
      <c r="E11" s="229"/>
      <c r="F11" s="229"/>
      <c r="G11" s="229"/>
      <c r="H11" s="28" t="s">
        <v>40</v>
      </c>
      <c r="I11" s="100"/>
      <c r="J11" s="11"/>
    </row>
    <row r="12" spans="1:15" ht="15.75" customHeight="1" x14ac:dyDescent="0.2">
      <c r="A12" s="4"/>
      <c r="B12" s="42"/>
      <c r="C12" s="26"/>
      <c r="D12" s="234"/>
      <c r="E12" s="234"/>
      <c r="F12" s="234"/>
      <c r="G12" s="234"/>
      <c r="H12" s="28" t="s">
        <v>36</v>
      </c>
      <c r="I12" s="100"/>
      <c r="J12" s="11"/>
    </row>
    <row r="13" spans="1:15" ht="15.75" customHeight="1" x14ac:dyDescent="0.2">
      <c r="A13" s="4"/>
      <c r="B13" s="43"/>
      <c r="C13" s="99"/>
      <c r="D13" s="235"/>
      <c r="E13" s="235"/>
      <c r="F13" s="235"/>
      <c r="G13" s="235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 t="s">
        <v>45</v>
      </c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">
      <c r="A16" s="160" t="s">
        <v>26</v>
      </c>
      <c r="B16" s="58" t="s">
        <v>26</v>
      </c>
      <c r="C16" s="59"/>
      <c r="D16" s="60"/>
      <c r="E16" s="232"/>
      <c r="F16" s="233"/>
      <c r="G16" s="232"/>
      <c r="H16" s="233"/>
      <c r="I16" s="232">
        <f>SUMIF(F49:F68,A16,I49:I68)+SUMIF(F49:F68,"PSU",I49:I68)</f>
        <v>0</v>
      </c>
      <c r="J16" s="245"/>
    </row>
    <row r="17" spans="1:10" ht="23.25" customHeight="1" x14ac:dyDescent="0.2">
      <c r="A17" s="160" t="s">
        <v>27</v>
      </c>
      <c r="B17" s="58" t="s">
        <v>27</v>
      </c>
      <c r="C17" s="59"/>
      <c r="D17" s="60"/>
      <c r="E17" s="232"/>
      <c r="F17" s="233"/>
      <c r="G17" s="232"/>
      <c r="H17" s="233"/>
      <c r="I17" s="232">
        <f>SUMIF(F49:F68,A17,I49:I68)</f>
        <v>0</v>
      </c>
      <c r="J17" s="245"/>
    </row>
    <row r="18" spans="1:10" ht="23.25" customHeight="1" x14ac:dyDescent="0.2">
      <c r="A18" s="160" t="s">
        <v>28</v>
      </c>
      <c r="B18" s="58" t="s">
        <v>28</v>
      </c>
      <c r="C18" s="59"/>
      <c r="D18" s="60"/>
      <c r="E18" s="232"/>
      <c r="F18" s="233"/>
      <c r="G18" s="232"/>
      <c r="H18" s="233"/>
      <c r="I18" s="232">
        <f>SUMIF(F49:F68,A18,I49:I68)</f>
        <v>0</v>
      </c>
      <c r="J18" s="245"/>
    </row>
    <row r="19" spans="1:10" ht="23.25" customHeight="1" x14ac:dyDescent="0.2">
      <c r="A19" s="160" t="s">
        <v>91</v>
      </c>
      <c r="B19" s="58" t="s">
        <v>29</v>
      </c>
      <c r="C19" s="59"/>
      <c r="D19" s="60"/>
      <c r="E19" s="232"/>
      <c r="F19" s="233"/>
      <c r="G19" s="232"/>
      <c r="H19" s="233"/>
      <c r="I19" s="232">
        <f>SUMIF(F49:F68,A19,I49:I68)</f>
        <v>0</v>
      </c>
      <c r="J19" s="245"/>
    </row>
    <row r="20" spans="1:10" ht="23.25" customHeight="1" x14ac:dyDescent="0.2">
      <c r="A20" s="160" t="s">
        <v>92</v>
      </c>
      <c r="B20" s="58" t="s">
        <v>30</v>
      </c>
      <c r="C20" s="59"/>
      <c r="D20" s="60"/>
      <c r="E20" s="232"/>
      <c r="F20" s="233"/>
      <c r="G20" s="232"/>
      <c r="H20" s="233"/>
      <c r="I20" s="232">
        <f>SUMIF(F49:F68,A20,I49:I68)</f>
        <v>0</v>
      </c>
      <c r="J20" s="245"/>
    </row>
    <row r="21" spans="1:10" ht="23.25" customHeight="1" x14ac:dyDescent="0.2">
      <c r="A21" s="4"/>
      <c r="B21" s="75" t="s">
        <v>31</v>
      </c>
      <c r="C21" s="76"/>
      <c r="D21" s="77"/>
      <c r="E21" s="246"/>
      <c r="F21" s="247"/>
      <c r="G21" s="246"/>
      <c r="H21" s="247"/>
      <c r="I21" s="246">
        <f>SUM(I16:J20)</f>
        <v>0</v>
      </c>
      <c r="J21" s="252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43">
        <f>ZakladDPHSniVypocet</f>
        <v>0</v>
      </c>
      <c r="H23" s="244"/>
      <c r="I23" s="244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50">
        <f>ZakladDPHSni*SazbaDPH1/100</f>
        <v>0</v>
      </c>
      <c r="H24" s="251"/>
      <c r="I24" s="251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43">
        <f>ZakladDPHZaklVypocet</f>
        <v>0</v>
      </c>
      <c r="H25" s="244"/>
      <c r="I25" s="244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9">
        <f>ZakladDPHZakl*SazbaDPH2/100</f>
        <v>0</v>
      </c>
      <c r="H26" s="240"/>
      <c r="I26" s="240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41">
        <f>0</f>
        <v>0</v>
      </c>
      <c r="H27" s="241"/>
      <c r="I27" s="241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48">
        <f>ZakladDPHSniVypocet+ZakladDPHZaklVypocet</f>
        <v>0</v>
      </c>
      <c r="H28" s="248"/>
      <c r="I28" s="248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42">
        <f>ZakladDPHSni+DPHSni+ZakladDPHZakl+DPHZakl+Zaokrouhleni</f>
        <v>0</v>
      </c>
      <c r="H29" s="242"/>
      <c r="I29" s="242"/>
      <c r="J29" s="13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49" t="s">
        <v>2</v>
      </c>
      <c r="E35" s="249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48</v>
      </c>
      <c r="C39" s="217"/>
      <c r="D39" s="218"/>
      <c r="E39" s="218"/>
      <c r="F39" s="120">
        <f>'01 01 Pol'!AE316</f>
        <v>0</v>
      </c>
      <c r="G39" s="121">
        <f>'01 01 Pol'!AF316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41</v>
      </c>
      <c r="C40" s="219" t="s">
        <v>42</v>
      </c>
      <c r="D40" s="220"/>
      <c r="E40" s="220"/>
      <c r="F40" s="123">
        <f>'01 01 Pol'!AE316</f>
        <v>0</v>
      </c>
      <c r="G40" s="124">
        <f>'01 01 Pol'!AF316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41</v>
      </c>
      <c r="C41" s="221" t="s">
        <v>42</v>
      </c>
      <c r="D41" s="222"/>
      <c r="E41" s="222"/>
      <c r="F41" s="125">
        <f>'01 01 Pol'!AE316</f>
        <v>0</v>
      </c>
      <c r="G41" s="126">
        <f>'01 01 Pol'!AF316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23" t="s">
        <v>49</v>
      </c>
      <c r="C42" s="224"/>
      <c r="D42" s="224"/>
      <c r="E42" s="225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51</v>
      </c>
    </row>
    <row r="48" spans="1:10" ht="25.5" customHeight="1" x14ac:dyDescent="0.2">
      <c r="A48" s="137"/>
      <c r="B48" s="141" t="s">
        <v>18</v>
      </c>
      <c r="C48" s="141" t="s">
        <v>6</v>
      </c>
      <c r="D48" s="142"/>
      <c r="E48" s="142"/>
      <c r="F48" s="145" t="s">
        <v>52</v>
      </c>
      <c r="G48" s="145"/>
      <c r="H48" s="145"/>
      <c r="I48" s="145" t="s">
        <v>31</v>
      </c>
      <c r="J48" s="145" t="s">
        <v>0</v>
      </c>
    </row>
    <row r="49" spans="1:10" ht="25.5" customHeight="1" x14ac:dyDescent="0.2">
      <c r="A49" s="138"/>
      <c r="B49" s="146" t="s">
        <v>53</v>
      </c>
      <c r="C49" s="226" t="s">
        <v>54</v>
      </c>
      <c r="D49" s="227"/>
      <c r="E49" s="227"/>
      <c r="F49" s="152" t="s">
        <v>26</v>
      </c>
      <c r="G49" s="153"/>
      <c r="H49" s="153"/>
      <c r="I49" s="153">
        <f>'01 01 Pol'!G7</f>
        <v>0</v>
      </c>
      <c r="J49" s="148" t="str">
        <f>IF(I69=0,"",I49/I69*100)</f>
        <v/>
      </c>
    </row>
    <row r="50" spans="1:10" ht="25.5" customHeight="1" x14ac:dyDescent="0.2">
      <c r="A50" s="138"/>
      <c r="B50" s="140" t="s">
        <v>55</v>
      </c>
      <c r="C50" s="213" t="s">
        <v>56</v>
      </c>
      <c r="D50" s="214"/>
      <c r="E50" s="214"/>
      <c r="F50" s="154" t="s">
        <v>26</v>
      </c>
      <c r="G50" s="155"/>
      <c r="H50" s="155"/>
      <c r="I50" s="155">
        <f>'01 01 Pol'!G36</f>
        <v>0</v>
      </c>
      <c r="J50" s="149" t="str">
        <f>IF(I69=0,"",I50/I69*100)</f>
        <v/>
      </c>
    </row>
    <row r="51" spans="1:10" ht="25.5" customHeight="1" x14ac:dyDescent="0.2">
      <c r="A51" s="138"/>
      <c r="B51" s="140" t="s">
        <v>57</v>
      </c>
      <c r="C51" s="213" t="s">
        <v>58</v>
      </c>
      <c r="D51" s="214"/>
      <c r="E51" s="214"/>
      <c r="F51" s="154" t="s">
        <v>26</v>
      </c>
      <c r="G51" s="155"/>
      <c r="H51" s="155"/>
      <c r="I51" s="155">
        <f>'01 01 Pol'!G58</f>
        <v>0</v>
      </c>
      <c r="J51" s="149" t="str">
        <f>IF(I69=0,"",I51/I69*100)</f>
        <v/>
      </c>
    </row>
    <row r="52" spans="1:10" ht="25.5" customHeight="1" x14ac:dyDescent="0.2">
      <c r="A52" s="138"/>
      <c r="B52" s="140" t="s">
        <v>59</v>
      </c>
      <c r="C52" s="213" t="s">
        <v>60</v>
      </c>
      <c r="D52" s="214"/>
      <c r="E52" s="214"/>
      <c r="F52" s="154" t="s">
        <v>26</v>
      </c>
      <c r="G52" s="155"/>
      <c r="H52" s="155"/>
      <c r="I52" s="155">
        <f>'01 01 Pol'!G114</f>
        <v>0</v>
      </c>
      <c r="J52" s="149" t="str">
        <f>IF(I69=0,"",I52/I69*100)</f>
        <v/>
      </c>
    </row>
    <row r="53" spans="1:10" ht="25.5" customHeight="1" x14ac:dyDescent="0.2">
      <c r="A53" s="138"/>
      <c r="B53" s="140" t="s">
        <v>61</v>
      </c>
      <c r="C53" s="213" t="s">
        <v>62</v>
      </c>
      <c r="D53" s="214"/>
      <c r="E53" s="214"/>
      <c r="F53" s="154" t="s">
        <v>26</v>
      </c>
      <c r="G53" s="155"/>
      <c r="H53" s="155"/>
      <c r="I53" s="155">
        <f>'01 01 Pol'!G136</f>
        <v>0</v>
      </c>
      <c r="J53" s="149" t="str">
        <f>IF(I69=0,"",I53/I69*100)</f>
        <v/>
      </c>
    </row>
    <row r="54" spans="1:10" ht="25.5" customHeight="1" x14ac:dyDescent="0.2">
      <c r="A54" s="138"/>
      <c r="B54" s="140" t="s">
        <v>63</v>
      </c>
      <c r="C54" s="213" t="s">
        <v>64</v>
      </c>
      <c r="D54" s="214"/>
      <c r="E54" s="214"/>
      <c r="F54" s="154" t="s">
        <v>26</v>
      </c>
      <c r="G54" s="155"/>
      <c r="H54" s="155"/>
      <c r="I54" s="155">
        <f>'01 01 Pol'!G210</f>
        <v>0</v>
      </c>
      <c r="J54" s="149" t="str">
        <f>IF(I69=0,"",I54/I69*100)</f>
        <v/>
      </c>
    </row>
    <row r="55" spans="1:10" ht="25.5" customHeight="1" x14ac:dyDescent="0.2">
      <c r="A55" s="138"/>
      <c r="B55" s="140" t="s">
        <v>65</v>
      </c>
      <c r="C55" s="213" t="s">
        <v>66</v>
      </c>
      <c r="D55" s="214"/>
      <c r="E55" s="214"/>
      <c r="F55" s="154" t="s">
        <v>27</v>
      </c>
      <c r="G55" s="155"/>
      <c r="H55" s="155"/>
      <c r="I55" s="155">
        <f>'01 01 Pol'!G212</f>
        <v>0</v>
      </c>
      <c r="J55" s="149" t="str">
        <f>IF(I69=0,"",I55/I69*100)</f>
        <v/>
      </c>
    </row>
    <row r="56" spans="1:10" ht="25.5" customHeight="1" x14ac:dyDescent="0.2">
      <c r="A56" s="138"/>
      <c r="B56" s="140" t="s">
        <v>67</v>
      </c>
      <c r="C56" s="213" t="s">
        <v>68</v>
      </c>
      <c r="D56" s="214"/>
      <c r="E56" s="214"/>
      <c r="F56" s="154" t="s">
        <v>27</v>
      </c>
      <c r="G56" s="155"/>
      <c r="H56" s="155"/>
      <c r="I56" s="155">
        <f>'01 01 Pol'!G218</f>
        <v>0</v>
      </c>
      <c r="J56" s="149" t="str">
        <f>IF(I69=0,"",I56/I69*100)</f>
        <v/>
      </c>
    </row>
    <row r="57" spans="1:10" ht="25.5" customHeight="1" x14ac:dyDescent="0.2">
      <c r="A57" s="138"/>
      <c r="B57" s="140" t="s">
        <v>69</v>
      </c>
      <c r="C57" s="213" t="s">
        <v>70</v>
      </c>
      <c r="D57" s="214"/>
      <c r="E57" s="214"/>
      <c r="F57" s="154" t="s">
        <v>27</v>
      </c>
      <c r="G57" s="155"/>
      <c r="H57" s="155"/>
      <c r="I57" s="155">
        <f>'01 01 Pol'!G226</f>
        <v>0</v>
      </c>
      <c r="J57" s="149" t="str">
        <f>IF(I69=0,"",I57/I69*100)</f>
        <v/>
      </c>
    </row>
    <row r="58" spans="1:10" ht="25.5" customHeight="1" x14ac:dyDescent="0.2">
      <c r="A58" s="138"/>
      <c r="B58" s="140" t="s">
        <v>71</v>
      </c>
      <c r="C58" s="213" t="s">
        <v>72</v>
      </c>
      <c r="D58" s="214"/>
      <c r="E58" s="214"/>
      <c r="F58" s="154" t="s">
        <v>27</v>
      </c>
      <c r="G58" s="155"/>
      <c r="H58" s="155"/>
      <c r="I58" s="155">
        <f>'01 01 Pol'!G228</f>
        <v>0</v>
      </c>
      <c r="J58" s="149" t="str">
        <f>IF(I69=0,"",I58/I69*100)</f>
        <v/>
      </c>
    </row>
    <row r="59" spans="1:10" ht="25.5" customHeight="1" x14ac:dyDescent="0.2">
      <c r="A59" s="138"/>
      <c r="B59" s="140" t="s">
        <v>73</v>
      </c>
      <c r="C59" s="213" t="s">
        <v>74</v>
      </c>
      <c r="D59" s="214"/>
      <c r="E59" s="214"/>
      <c r="F59" s="154" t="s">
        <v>27</v>
      </c>
      <c r="G59" s="155"/>
      <c r="H59" s="155"/>
      <c r="I59" s="155">
        <f>'01 01 Pol'!G231</f>
        <v>0</v>
      </c>
      <c r="J59" s="149" t="str">
        <f>IF(I69=0,"",I59/I69*100)</f>
        <v/>
      </c>
    </row>
    <row r="60" spans="1:10" ht="25.5" customHeight="1" x14ac:dyDescent="0.2">
      <c r="A60" s="138"/>
      <c r="B60" s="140" t="s">
        <v>75</v>
      </c>
      <c r="C60" s="213" t="s">
        <v>76</v>
      </c>
      <c r="D60" s="214"/>
      <c r="E60" s="214"/>
      <c r="F60" s="154" t="s">
        <v>27</v>
      </c>
      <c r="G60" s="155"/>
      <c r="H60" s="155"/>
      <c r="I60" s="155">
        <f>'01 01 Pol'!G238</f>
        <v>0</v>
      </c>
      <c r="J60" s="149" t="str">
        <f>IF(I69=0,"",I60/I69*100)</f>
        <v/>
      </c>
    </row>
    <row r="61" spans="1:10" ht="25.5" customHeight="1" x14ac:dyDescent="0.2">
      <c r="A61" s="138"/>
      <c r="B61" s="140" t="s">
        <v>77</v>
      </c>
      <c r="C61" s="213" t="s">
        <v>78</v>
      </c>
      <c r="D61" s="214"/>
      <c r="E61" s="214"/>
      <c r="F61" s="154" t="s">
        <v>27</v>
      </c>
      <c r="G61" s="155"/>
      <c r="H61" s="155"/>
      <c r="I61" s="155">
        <f>'01 01 Pol'!G246</f>
        <v>0</v>
      </c>
      <c r="J61" s="149" t="str">
        <f>IF(I69=0,"",I61/I69*100)</f>
        <v/>
      </c>
    </row>
    <row r="62" spans="1:10" ht="25.5" customHeight="1" x14ac:dyDescent="0.2">
      <c r="A62" s="138"/>
      <c r="B62" s="140" t="s">
        <v>79</v>
      </c>
      <c r="C62" s="213" t="s">
        <v>80</v>
      </c>
      <c r="D62" s="214"/>
      <c r="E62" s="214"/>
      <c r="F62" s="154" t="s">
        <v>27</v>
      </c>
      <c r="G62" s="155"/>
      <c r="H62" s="155"/>
      <c r="I62" s="155">
        <f>'01 01 Pol'!G252</f>
        <v>0</v>
      </c>
      <c r="J62" s="149" t="str">
        <f>IF(I69=0,"",I62/I69*100)</f>
        <v/>
      </c>
    </row>
    <row r="63" spans="1:10" ht="25.5" customHeight="1" x14ac:dyDescent="0.2">
      <c r="A63" s="138"/>
      <c r="B63" s="140" t="s">
        <v>81</v>
      </c>
      <c r="C63" s="213" t="s">
        <v>82</v>
      </c>
      <c r="D63" s="214"/>
      <c r="E63" s="214"/>
      <c r="F63" s="154" t="s">
        <v>27</v>
      </c>
      <c r="G63" s="155"/>
      <c r="H63" s="155"/>
      <c r="I63" s="155">
        <f>'01 01 Pol'!G273</f>
        <v>0</v>
      </c>
      <c r="J63" s="149" t="str">
        <f>IF(I69=0,"",I63/I69*100)</f>
        <v/>
      </c>
    </row>
    <row r="64" spans="1:10" ht="25.5" customHeight="1" x14ac:dyDescent="0.2">
      <c r="A64" s="138"/>
      <c r="B64" s="140" t="s">
        <v>83</v>
      </c>
      <c r="C64" s="213" t="s">
        <v>84</v>
      </c>
      <c r="D64" s="214"/>
      <c r="E64" s="214"/>
      <c r="F64" s="154" t="s">
        <v>27</v>
      </c>
      <c r="G64" s="155"/>
      <c r="H64" s="155"/>
      <c r="I64" s="155">
        <f>'01 01 Pol'!G279</f>
        <v>0</v>
      </c>
      <c r="J64" s="149" t="str">
        <f>IF(I69=0,"",I64/I69*100)</f>
        <v/>
      </c>
    </row>
    <row r="65" spans="1:10" ht="25.5" customHeight="1" x14ac:dyDescent="0.2">
      <c r="A65" s="138"/>
      <c r="B65" s="140" t="s">
        <v>85</v>
      </c>
      <c r="C65" s="213" t="s">
        <v>86</v>
      </c>
      <c r="D65" s="214"/>
      <c r="E65" s="214"/>
      <c r="F65" s="154" t="s">
        <v>27</v>
      </c>
      <c r="G65" s="155"/>
      <c r="H65" s="155"/>
      <c r="I65" s="155">
        <f>'01 01 Pol'!G291</f>
        <v>0</v>
      </c>
      <c r="J65" s="149" t="str">
        <f>IF(I69=0,"",I65/I69*100)</f>
        <v/>
      </c>
    </row>
    <row r="66" spans="1:10" ht="25.5" customHeight="1" x14ac:dyDescent="0.2">
      <c r="A66" s="138"/>
      <c r="B66" s="140" t="s">
        <v>87</v>
      </c>
      <c r="C66" s="213" t="s">
        <v>88</v>
      </c>
      <c r="D66" s="214"/>
      <c r="E66" s="214"/>
      <c r="F66" s="154" t="s">
        <v>27</v>
      </c>
      <c r="G66" s="155"/>
      <c r="H66" s="155"/>
      <c r="I66" s="155">
        <f>'01 01 Pol'!G294</f>
        <v>0</v>
      </c>
      <c r="J66" s="149" t="str">
        <f>IF(I69=0,"",I66/I69*100)</f>
        <v/>
      </c>
    </row>
    <row r="67" spans="1:10" ht="25.5" customHeight="1" x14ac:dyDescent="0.2">
      <c r="A67" s="138"/>
      <c r="B67" s="140" t="s">
        <v>89</v>
      </c>
      <c r="C67" s="213" t="s">
        <v>90</v>
      </c>
      <c r="D67" s="214"/>
      <c r="E67" s="214"/>
      <c r="F67" s="154" t="s">
        <v>28</v>
      </c>
      <c r="G67" s="155"/>
      <c r="H67" s="155"/>
      <c r="I67" s="155">
        <f>'01 01 Pol'!G299</f>
        <v>0</v>
      </c>
      <c r="J67" s="149" t="str">
        <f>IF(I69=0,"",I67/I69*100)</f>
        <v/>
      </c>
    </row>
    <row r="68" spans="1:10" ht="25.5" customHeight="1" x14ac:dyDescent="0.2">
      <c r="A68" s="138"/>
      <c r="B68" s="147" t="s">
        <v>91</v>
      </c>
      <c r="C68" s="215" t="s">
        <v>29</v>
      </c>
      <c r="D68" s="216"/>
      <c r="E68" s="216"/>
      <c r="F68" s="156" t="s">
        <v>91</v>
      </c>
      <c r="G68" s="157"/>
      <c r="H68" s="157"/>
      <c r="I68" s="157">
        <f>'01 01 Pol'!G301</f>
        <v>0</v>
      </c>
      <c r="J68" s="150" t="str">
        <f>IF(I69=0,"",I68/I69*100)</f>
        <v/>
      </c>
    </row>
    <row r="69" spans="1:10" ht="25.5" customHeight="1" x14ac:dyDescent="0.2">
      <c r="A69" s="139"/>
      <c r="B69" s="143" t="s">
        <v>1</v>
      </c>
      <c r="C69" s="143"/>
      <c r="D69" s="144"/>
      <c r="E69" s="144"/>
      <c r="F69" s="158"/>
      <c r="G69" s="159"/>
      <c r="H69" s="159"/>
      <c r="I69" s="159">
        <f>SUM(I49:I68)</f>
        <v>0</v>
      </c>
      <c r="J69" s="151">
        <f>SUM(J49:J68)</f>
        <v>0</v>
      </c>
    </row>
    <row r="70" spans="1:10" x14ac:dyDescent="0.2">
      <c r="F70" s="103"/>
      <c r="G70" s="102"/>
      <c r="H70" s="103"/>
      <c r="I70" s="102"/>
      <c r="J70" s="104"/>
    </row>
    <row r="71" spans="1:10" x14ac:dyDescent="0.2">
      <c r="F71" s="103"/>
      <c r="G71" s="102"/>
      <c r="H71" s="103"/>
      <c r="I71" s="102"/>
      <c r="J71" s="104"/>
    </row>
    <row r="72" spans="1:10" x14ac:dyDescent="0.2">
      <c r="F72" s="103"/>
      <c r="G72" s="102"/>
      <c r="H72" s="103"/>
      <c r="I72" s="102"/>
      <c r="J72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56:E56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68:E68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80" t="s">
        <v>8</v>
      </c>
      <c r="B2" s="79"/>
      <c r="C2" s="255"/>
      <c r="D2" s="255"/>
      <c r="E2" s="255"/>
      <c r="F2" s="255"/>
      <c r="G2" s="256"/>
    </row>
    <row r="3" spans="1:7" ht="24.95" customHeight="1" x14ac:dyDescent="0.2">
      <c r="A3" s="80" t="s">
        <v>9</v>
      </c>
      <c r="B3" s="79"/>
      <c r="C3" s="255"/>
      <c r="D3" s="255"/>
      <c r="E3" s="255"/>
      <c r="F3" s="255"/>
      <c r="G3" s="256"/>
    </row>
    <row r="4" spans="1:7" ht="24.95" customHeight="1" x14ac:dyDescent="0.2">
      <c r="A4" s="80" t="s">
        <v>10</v>
      </c>
      <c r="B4" s="79"/>
      <c r="C4" s="255"/>
      <c r="D4" s="255"/>
      <c r="E4" s="255"/>
      <c r="F4" s="255"/>
      <c r="G4" s="256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81" t="s">
        <v>7</v>
      </c>
      <c r="B1" s="281"/>
      <c r="C1" s="281"/>
      <c r="D1" s="281"/>
      <c r="E1" s="281"/>
      <c r="F1" s="281"/>
      <c r="G1" s="281"/>
      <c r="AG1" t="s">
        <v>93</v>
      </c>
    </row>
    <row r="2" spans="1:60" ht="25.15" customHeight="1" x14ac:dyDescent="0.2">
      <c r="A2" s="162" t="s">
        <v>8</v>
      </c>
      <c r="B2" s="79" t="s">
        <v>46</v>
      </c>
      <c r="C2" s="282" t="s">
        <v>47</v>
      </c>
      <c r="D2" s="283"/>
      <c r="E2" s="283"/>
      <c r="F2" s="283"/>
      <c r="G2" s="284"/>
      <c r="AG2" t="s">
        <v>94</v>
      </c>
    </row>
    <row r="3" spans="1:60" ht="25.15" customHeight="1" x14ac:dyDescent="0.2">
      <c r="A3" s="162" t="s">
        <v>9</v>
      </c>
      <c r="B3" s="79" t="s">
        <v>41</v>
      </c>
      <c r="C3" s="282" t="s">
        <v>42</v>
      </c>
      <c r="D3" s="283"/>
      <c r="E3" s="283"/>
      <c r="F3" s="283"/>
      <c r="G3" s="284"/>
      <c r="AC3" s="101" t="s">
        <v>94</v>
      </c>
      <c r="AG3" t="s">
        <v>95</v>
      </c>
    </row>
    <row r="4" spans="1:60" ht="25.15" customHeight="1" x14ac:dyDescent="0.2">
      <c r="A4" s="163" t="s">
        <v>10</v>
      </c>
      <c r="B4" s="164" t="s">
        <v>41</v>
      </c>
      <c r="C4" s="285" t="s">
        <v>42</v>
      </c>
      <c r="D4" s="286"/>
      <c r="E4" s="286"/>
      <c r="F4" s="286"/>
      <c r="G4" s="287"/>
      <c r="AG4" t="s">
        <v>96</v>
      </c>
    </row>
    <row r="5" spans="1:60" x14ac:dyDescent="0.2">
      <c r="D5" s="161"/>
    </row>
    <row r="6" spans="1:60" ht="38.25" x14ac:dyDescent="0.2">
      <c r="A6" s="170" t="s">
        <v>97</v>
      </c>
      <c r="B6" s="168" t="s">
        <v>98</v>
      </c>
      <c r="C6" s="168" t="s">
        <v>99</v>
      </c>
      <c r="D6" s="169" t="s">
        <v>100</v>
      </c>
      <c r="E6" s="170" t="s">
        <v>101</v>
      </c>
      <c r="F6" s="165" t="s">
        <v>102</v>
      </c>
      <c r="G6" s="170" t="s">
        <v>31</v>
      </c>
      <c r="H6" s="171" t="s">
        <v>32</v>
      </c>
      <c r="I6" s="171" t="s">
        <v>103</v>
      </c>
      <c r="J6" s="171" t="s">
        <v>33</v>
      </c>
      <c r="K6" s="171" t="s">
        <v>104</v>
      </c>
      <c r="L6" s="171" t="s">
        <v>105</v>
      </c>
      <c r="M6" s="171" t="s">
        <v>106</v>
      </c>
      <c r="N6" s="171" t="s">
        <v>107</v>
      </c>
      <c r="O6" s="171" t="s">
        <v>108</v>
      </c>
      <c r="P6" s="171" t="s">
        <v>109</v>
      </c>
      <c r="Q6" s="171" t="s">
        <v>110</v>
      </c>
      <c r="R6" s="171" t="s">
        <v>111</v>
      </c>
      <c r="S6" s="171" t="s">
        <v>112</v>
      </c>
      <c r="T6" s="171" t="s">
        <v>113</v>
      </c>
      <c r="U6" s="171" t="s">
        <v>114</v>
      </c>
      <c r="V6" s="171" t="s">
        <v>115</v>
      </c>
    </row>
    <row r="7" spans="1:60" x14ac:dyDescent="0.2">
      <c r="A7" s="173" t="s">
        <v>116</v>
      </c>
      <c r="B7" s="176" t="s">
        <v>53</v>
      </c>
      <c r="C7" s="177" t="s">
        <v>54</v>
      </c>
      <c r="D7" s="172"/>
      <c r="E7" s="184"/>
      <c r="F7" s="190"/>
      <c r="G7" s="190">
        <f>SUMIF(AG8:AG35,"&lt;&gt;NOR",G8:G35)</f>
        <v>0</v>
      </c>
      <c r="H7" s="190"/>
      <c r="I7" s="190">
        <f>SUM(I8:I35)</f>
        <v>0</v>
      </c>
      <c r="J7" s="190"/>
      <c r="K7" s="190">
        <f>SUM(K8:K35)</f>
        <v>0</v>
      </c>
      <c r="L7" s="190"/>
      <c r="M7" s="190">
        <f>SUM(M8:M35)</f>
        <v>0</v>
      </c>
      <c r="N7" s="190"/>
      <c r="O7" s="190">
        <f>SUM(O8:O35)</f>
        <v>5.28</v>
      </c>
      <c r="P7" s="190"/>
      <c r="Q7" s="190">
        <f>SUM(Q8:Q35)</f>
        <v>0</v>
      </c>
      <c r="R7" s="190"/>
      <c r="S7" s="190"/>
      <c r="T7" s="190"/>
      <c r="U7" s="191">
        <f>SUM(U8:U35)</f>
        <v>44.210000000000008</v>
      </c>
      <c r="V7" s="190"/>
      <c r="AG7" t="s">
        <v>117</v>
      </c>
    </row>
    <row r="8" spans="1:60" outlineLevel="1" x14ac:dyDescent="0.2">
      <c r="A8" s="167">
        <v>1</v>
      </c>
      <c r="B8" s="178" t="s">
        <v>118</v>
      </c>
      <c r="C8" s="206" t="s">
        <v>119</v>
      </c>
      <c r="D8" s="180" t="s">
        <v>120</v>
      </c>
      <c r="E8" s="185">
        <v>8.2500000000000004E-2</v>
      </c>
      <c r="F8" s="192"/>
      <c r="G8" s="193">
        <f>ROUND(E8*F8,2)</f>
        <v>0</v>
      </c>
      <c r="H8" s="192"/>
      <c r="I8" s="193">
        <f>ROUND(E8*H8,2)</f>
        <v>0</v>
      </c>
      <c r="J8" s="192"/>
      <c r="K8" s="193">
        <f>ROUND(E8*J8,2)</f>
        <v>0</v>
      </c>
      <c r="L8" s="193">
        <v>21</v>
      </c>
      <c r="M8" s="193">
        <f>G8*(1+L8/100)</f>
        <v>0</v>
      </c>
      <c r="N8" s="193">
        <v>1.95224</v>
      </c>
      <c r="O8" s="193">
        <f>ROUND(E8*N8,2)</f>
        <v>0.16</v>
      </c>
      <c r="P8" s="193">
        <v>0</v>
      </c>
      <c r="Q8" s="193">
        <f>ROUND(E8*P8,2)</f>
        <v>0</v>
      </c>
      <c r="R8" s="193" t="s">
        <v>121</v>
      </c>
      <c r="S8" s="193" t="s">
        <v>122</v>
      </c>
      <c r="T8" s="193">
        <v>4.7939999999999996</v>
      </c>
      <c r="U8" s="194">
        <f>ROUND(E8*T8,2)</f>
        <v>0.4</v>
      </c>
      <c r="V8" s="193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123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/>
      <c r="B9" s="178"/>
      <c r="C9" s="207" t="s">
        <v>124</v>
      </c>
      <c r="D9" s="181"/>
      <c r="E9" s="186">
        <v>8.2500000000000004E-2</v>
      </c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/>
      <c r="V9" s="193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125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outlineLevel="1" x14ac:dyDescent="0.2">
      <c r="A10" s="167">
        <v>2</v>
      </c>
      <c r="B10" s="178" t="s">
        <v>126</v>
      </c>
      <c r="C10" s="206" t="s">
        <v>127</v>
      </c>
      <c r="D10" s="180" t="s">
        <v>128</v>
      </c>
      <c r="E10" s="185">
        <v>1.4850000000000001</v>
      </c>
      <c r="F10" s="192"/>
      <c r="G10" s="193">
        <f>ROUND(E10*F10,2)</f>
        <v>0</v>
      </c>
      <c r="H10" s="192"/>
      <c r="I10" s="193">
        <f>ROUND(E10*H10,2)</f>
        <v>0</v>
      </c>
      <c r="J10" s="192"/>
      <c r="K10" s="193">
        <f>ROUND(E10*J10,2)</f>
        <v>0</v>
      </c>
      <c r="L10" s="193">
        <v>21</v>
      </c>
      <c r="M10" s="193">
        <f>G10*(1+L10/100)</f>
        <v>0</v>
      </c>
      <c r="N10" s="193">
        <v>0.50065000000000004</v>
      </c>
      <c r="O10" s="193">
        <f>ROUND(E10*N10,2)</f>
        <v>0.74</v>
      </c>
      <c r="P10" s="193">
        <v>0</v>
      </c>
      <c r="Q10" s="193">
        <f>ROUND(E10*P10,2)</f>
        <v>0</v>
      </c>
      <c r="R10" s="193" t="s">
        <v>129</v>
      </c>
      <c r="S10" s="193" t="s">
        <v>122</v>
      </c>
      <c r="T10" s="193">
        <v>0.69799999999999995</v>
      </c>
      <c r="U10" s="194">
        <f>ROUND(E10*T10,2)</f>
        <v>1.04</v>
      </c>
      <c r="V10" s="193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123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67"/>
      <c r="B11" s="178"/>
      <c r="C11" s="207" t="s">
        <v>130</v>
      </c>
      <c r="D11" s="181"/>
      <c r="E11" s="186">
        <v>1.4850000000000001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/>
      <c r="V11" s="193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125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>
        <v>3</v>
      </c>
      <c r="B12" s="178" t="s">
        <v>131</v>
      </c>
      <c r="C12" s="206" t="s">
        <v>132</v>
      </c>
      <c r="D12" s="180" t="s">
        <v>133</v>
      </c>
      <c r="E12" s="185">
        <v>0.05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21</v>
      </c>
      <c r="M12" s="193">
        <f>G12*(1+L12/100)</f>
        <v>0</v>
      </c>
      <c r="N12" s="193">
        <v>1.0202899999999999</v>
      </c>
      <c r="O12" s="193">
        <f>ROUND(E12*N12,2)</f>
        <v>0.05</v>
      </c>
      <c r="P12" s="193">
        <v>0</v>
      </c>
      <c r="Q12" s="193">
        <f>ROUND(E12*P12,2)</f>
        <v>0</v>
      </c>
      <c r="R12" s="193" t="s">
        <v>129</v>
      </c>
      <c r="S12" s="193" t="s">
        <v>122</v>
      </c>
      <c r="T12" s="193">
        <v>25.271000000000001</v>
      </c>
      <c r="U12" s="194">
        <f>ROUND(E12*T12,2)</f>
        <v>1.26</v>
      </c>
      <c r="V12" s="193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 t="s">
        <v>123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67"/>
      <c r="B13" s="178"/>
      <c r="C13" s="207" t="s">
        <v>134</v>
      </c>
      <c r="D13" s="181"/>
      <c r="E13" s="186">
        <v>0.05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4"/>
      <c r="V13" s="193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125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>
        <v>4</v>
      </c>
      <c r="B14" s="178" t="s">
        <v>135</v>
      </c>
      <c r="C14" s="206" t="s">
        <v>136</v>
      </c>
      <c r="D14" s="180" t="s">
        <v>120</v>
      </c>
      <c r="E14" s="185">
        <v>0.1008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3">
        <v>1.9332</v>
      </c>
      <c r="O14" s="193">
        <f>ROUND(E14*N14,2)</f>
        <v>0.19</v>
      </c>
      <c r="P14" s="193">
        <v>0</v>
      </c>
      <c r="Q14" s="193">
        <f>ROUND(E14*P14,2)</f>
        <v>0</v>
      </c>
      <c r="R14" s="193" t="s">
        <v>121</v>
      </c>
      <c r="S14" s="193" t="s">
        <v>122</v>
      </c>
      <c r="T14" s="193">
        <v>6.77</v>
      </c>
      <c r="U14" s="194">
        <f>ROUND(E14*T14,2)</f>
        <v>0.68</v>
      </c>
      <c r="V14" s="193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123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67"/>
      <c r="B15" s="178"/>
      <c r="C15" s="207" t="s">
        <v>137</v>
      </c>
      <c r="D15" s="181"/>
      <c r="E15" s="186">
        <v>0.1008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4"/>
      <c r="V15" s="193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125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67">
        <v>5</v>
      </c>
      <c r="B16" s="178" t="s">
        <v>138</v>
      </c>
      <c r="C16" s="206" t="s">
        <v>139</v>
      </c>
      <c r="D16" s="180" t="s">
        <v>140</v>
      </c>
      <c r="E16" s="185">
        <v>2</v>
      </c>
      <c r="F16" s="192"/>
      <c r="G16" s="193">
        <f>ROUND(E16*F16,2)</f>
        <v>0</v>
      </c>
      <c r="H16" s="192"/>
      <c r="I16" s="193">
        <f>ROUND(E16*H16,2)</f>
        <v>0</v>
      </c>
      <c r="J16" s="192"/>
      <c r="K16" s="193">
        <f>ROUND(E16*J16,2)</f>
        <v>0</v>
      </c>
      <c r="L16" s="193">
        <v>21</v>
      </c>
      <c r="M16" s="193">
        <f>G16*(1+L16/100)</f>
        <v>0</v>
      </c>
      <c r="N16" s="193">
        <v>6.3E-3</v>
      </c>
      <c r="O16" s="193">
        <f>ROUND(E16*N16,2)</f>
        <v>0.01</v>
      </c>
      <c r="P16" s="193">
        <v>0</v>
      </c>
      <c r="Q16" s="193">
        <f>ROUND(E16*P16,2)</f>
        <v>0</v>
      </c>
      <c r="R16" s="193" t="s">
        <v>121</v>
      </c>
      <c r="S16" s="193" t="s">
        <v>122</v>
      </c>
      <c r="T16" s="193">
        <v>0.11</v>
      </c>
      <c r="U16" s="194">
        <f>ROUND(E16*T16,2)</f>
        <v>0.22</v>
      </c>
      <c r="V16" s="193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123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ht="22.5" outlineLevel="1" x14ac:dyDescent="0.2">
      <c r="A17" s="167">
        <v>6</v>
      </c>
      <c r="B17" s="178" t="s">
        <v>141</v>
      </c>
      <c r="C17" s="206" t="s">
        <v>142</v>
      </c>
      <c r="D17" s="180" t="s">
        <v>133</v>
      </c>
      <c r="E17" s="185">
        <v>0.11119999999999999</v>
      </c>
      <c r="F17" s="192"/>
      <c r="G17" s="193">
        <f>ROUND(E17*F17,2)</f>
        <v>0</v>
      </c>
      <c r="H17" s="192"/>
      <c r="I17" s="193">
        <f>ROUND(E17*H17,2)</f>
        <v>0</v>
      </c>
      <c r="J17" s="192"/>
      <c r="K17" s="193">
        <f>ROUND(E17*J17,2)</f>
        <v>0</v>
      </c>
      <c r="L17" s="193">
        <v>21</v>
      </c>
      <c r="M17" s="193">
        <f>G17*(1+L17/100)</f>
        <v>0</v>
      </c>
      <c r="N17" s="193">
        <v>1.0900000000000001</v>
      </c>
      <c r="O17" s="193">
        <f>ROUND(E17*N17,2)</f>
        <v>0.12</v>
      </c>
      <c r="P17" s="193">
        <v>0</v>
      </c>
      <c r="Q17" s="193">
        <f>ROUND(E17*P17,2)</f>
        <v>0</v>
      </c>
      <c r="R17" s="193" t="s">
        <v>121</v>
      </c>
      <c r="S17" s="193" t="s">
        <v>122</v>
      </c>
      <c r="T17" s="193">
        <v>18.8</v>
      </c>
      <c r="U17" s="194">
        <f>ROUND(E17*T17,2)</f>
        <v>2.09</v>
      </c>
      <c r="V17" s="193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123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/>
      <c r="B18" s="178"/>
      <c r="C18" s="207" t="s">
        <v>143</v>
      </c>
      <c r="D18" s="181"/>
      <c r="E18" s="186">
        <v>0.11119999999999999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4"/>
      <c r="V18" s="193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125</v>
      </c>
      <c r="AH18" s="166">
        <v>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ht="22.5" outlineLevel="1" x14ac:dyDescent="0.2">
      <c r="A19" s="167">
        <v>7</v>
      </c>
      <c r="B19" s="178" t="s">
        <v>144</v>
      </c>
      <c r="C19" s="206" t="s">
        <v>145</v>
      </c>
      <c r="D19" s="180" t="s">
        <v>128</v>
      </c>
      <c r="E19" s="185">
        <v>1.4850000000000001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21</v>
      </c>
      <c r="M19" s="193">
        <f>G19*(1+L19/100)</f>
        <v>0</v>
      </c>
      <c r="N19" s="193">
        <v>0.36371999999999999</v>
      </c>
      <c r="O19" s="193">
        <f>ROUND(E19*N19,2)</f>
        <v>0.54</v>
      </c>
      <c r="P19" s="193">
        <v>0</v>
      </c>
      <c r="Q19" s="193">
        <f>ROUND(E19*P19,2)</f>
        <v>0</v>
      </c>
      <c r="R19" s="193" t="s">
        <v>129</v>
      </c>
      <c r="S19" s="193" t="s">
        <v>122</v>
      </c>
      <c r="T19" s="193">
        <v>0.9</v>
      </c>
      <c r="U19" s="194">
        <f>ROUND(E19*T19,2)</f>
        <v>1.34</v>
      </c>
      <c r="V19" s="193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123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67"/>
      <c r="B20" s="178"/>
      <c r="C20" s="269" t="s">
        <v>146</v>
      </c>
      <c r="D20" s="270"/>
      <c r="E20" s="271"/>
      <c r="F20" s="272"/>
      <c r="G20" s="27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193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147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74" t="str">
        <f>C20</f>
        <v>pohledové tvárnice viz N3c</v>
      </c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67"/>
      <c r="B21" s="178"/>
      <c r="C21" s="207" t="s">
        <v>130</v>
      </c>
      <c r="D21" s="181"/>
      <c r="E21" s="186">
        <v>1.4850000000000001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4"/>
      <c r="V21" s="193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125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67">
        <v>8</v>
      </c>
      <c r="B22" s="178" t="s">
        <v>148</v>
      </c>
      <c r="C22" s="206" t="s">
        <v>149</v>
      </c>
      <c r="D22" s="180" t="s">
        <v>128</v>
      </c>
      <c r="E22" s="185">
        <v>70.382000000000005</v>
      </c>
      <c r="F22" s="192"/>
      <c r="G22" s="193">
        <f>ROUND(E22*F22,2)</f>
        <v>0</v>
      </c>
      <c r="H22" s="192"/>
      <c r="I22" s="193">
        <f>ROUND(E22*H22,2)</f>
        <v>0</v>
      </c>
      <c r="J22" s="192"/>
      <c r="K22" s="193">
        <f>ROUND(E22*J22,2)</f>
        <v>0</v>
      </c>
      <c r="L22" s="193">
        <v>21</v>
      </c>
      <c r="M22" s="193">
        <f>G22*(1+L22/100)</f>
        <v>0</v>
      </c>
      <c r="N22" s="193">
        <v>3.7670000000000002E-2</v>
      </c>
      <c r="O22" s="193">
        <f>ROUND(E22*N22,2)</f>
        <v>2.65</v>
      </c>
      <c r="P22" s="193">
        <v>0</v>
      </c>
      <c r="Q22" s="193">
        <f>ROUND(E22*P22,2)</f>
        <v>0</v>
      </c>
      <c r="R22" s="193" t="s">
        <v>121</v>
      </c>
      <c r="S22" s="193" t="s">
        <v>122</v>
      </c>
      <c r="T22" s="193">
        <v>0.41</v>
      </c>
      <c r="U22" s="194">
        <f>ROUND(E22*T22,2)</f>
        <v>28.86</v>
      </c>
      <c r="V22" s="193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123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67"/>
      <c r="B23" s="178"/>
      <c r="C23" s="207" t="s">
        <v>150</v>
      </c>
      <c r="D23" s="181"/>
      <c r="E23" s="186">
        <v>70.382000000000005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4"/>
      <c r="V23" s="193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125</v>
      </c>
      <c r="AH23" s="166">
        <v>5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67">
        <v>9</v>
      </c>
      <c r="B24" s="178" t="s">
        <v>151</v>
      </c>
      <c r="C24" s="206" t="s">
        <v>152</v>
      </c>
      <c r="D24" s="180" t="s">
        <v>128</v>
      </c>
      <c r="E24" s="185">
        <v>1.66</v>
      </c>
      <c r="F24" s="192"/>
      <c r="G24" s="193">
        <f>ROUND(E24*F24,2)</f>
        <v>0</v>
      </c>
      <c r="H24" s="192"/>
      <c r="I24" s="193">
        <f>ROUND(E24*H24,2)</f>
        <v>0</v>
      </c>
      <c r="J24" s="192"/>
      <c r="K24" s="193">
        <f>ROUND(E24*J24,2)</f>
        <v>0</v>
      </c>
      <c r="L24" s="193">
        <v>21</v>
      </c>
      <c r="M24" s="193">
        <f>G24*(1+L24/100)</f>
        <v>0</v>
      </c>
      <c r="N24" s="193">
        <v>7.782E-2</v>
      </c>
      <c r="O24" s="193">
        <f>ROUND(E24*N24,2)</f>
        <v>0.13</v>
      </c>
      <c r="P24" s="193">
        <v>0</v>
      </c>
      <c r="Q24" s="193">
        <f>ROUND(E24*P24,2)</f>
        <v>0</v>
      </c>
      <c r="R24" s="193" t="s">
        <v>129</v>
      </c>
      <c r="S24" s="193" t="s">
        <v>122</v>
      </c>
      <c r="T24" s="193">
        <v>0.46500000000000002</v>
      </c>
      <c r="U24" s="194">
        <f>ROUND(E24*T24,2)</f>
        <v>0.77</v>
      </c>
      <c r="V24" s="193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123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67"/>
      <c r="B25" s="178"/>
      <c r="C25" s="207" t="s">
        <v>153</v>
      </c>
      <c r="D25" s="181"/>
      <c r="E25" s="186">
        <v>1.66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125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67">
        <v>10</v>
      </c>
      <c r="B26" s="178" t="s">
        <v>154</v>
      </c>
      <c r="C26" s="206" t="s">
        <v>155</v>
      </c>
      <c r="D26" s="180" t="s">
        <v>128</v>
      </c>
      <c r="E26" s="185">
        <v>2</v>
      </c>
      <c r="F26" s="192"/>
      <c r="G26" s="193">
        <f>ROUND(E26*F26,2)</f>
        <v>0</v>
      </c>
      <c r="H26" s="192"/>
      <c r="I26" s="193">
        <f>ROUND(E26*H26,2)</f>
        <v>0</v>
      </c>
      <c r="J26" s="192"/>
      <c r="K26" s="193">
        <f>ROUND(E26*J26,2)</f>
        <v>0</v>
      </c>
      <c r="L26" s="193">
        <v>21</v>
      </c>
      <c r="M26" s="193">
        <f>G26*(1+L26/100)</f>
        <v>0</v>
      </c>
      <c r="N26" s="193">
        <v>7.8359999999999999E-2</v>
      </c>
      <c r="O26" s="193">
        <f>ROUND(E26*N26,2)</f>
        <v>0.16</v>
      </c>
      <c r="P26" s="193">
        <v>0</v>
      </c>
      <c r="Q26" s="193">
        <f>ROUND(E26*P26,2)</f>
        <v>0</v>
      </c>
      <c r="R26" s="193" t="s">
        <v>129</v>
      </c>
      <c r="S26" s="193" t="s">
        <v>122</v>
      </c>
      <c r="T26" s="193">
        <v>0.55488999999999999</v>
      </c>
      <c r="U26" s="194">
        <f>ROUND(E26*T26,2)</f>
        <v>1.1100000000000001</v>
      </c>
      <c r="V26" s="193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123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67"/>
      <c r="B27" s="178"/>
      <c r="C27" s="207" t="s">
        <v>156</v>
      </c>
      <c r="D27" s="181"/>
      <c r="E27" s="186">
        <v>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4"/>
      <c r="V27" s="193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125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67">
        <v>11</v>
      </c>
      <c r="B28" s="178" t="s">
        <v>157</v>
      </c>
      <c r="C28" s="206" t="s">
        <v>158</v>
      </c>
      <c r="D28" s="180" t="s">
        <v>159</v>
      </c>
      <c r="E28" s="185">
        <v>8.4</v>
      </c>
      <c r="F28" s="192"/>
      <c r="G28" s="193">
        <f>ROUND(E28*F28,2)</f>
        <v>0</v>
      </c>
      <c r="H28" s="192"/>
      <c r="I28" s="193">
        <f>ROUND(E28*H28,2)</f>
        <v>0</v>
      </c>
      <c r="J28" s="192"/>
      <c r="K28" s="193">
        <f>ROUND(E28*J28,2)</f>
        <v>0</v>
      </c>
      <c r="L28" s="193">
        <v>21</v>
      </c>
      <c r="M28" s="193">
        <f>G28*(1+L28/100)</f>
        <v>0</v>
      </c>
      <c r="N28" s="193">
        <v>1.0200000000000001E-3</v>
      </c>
      <c r="O28" s="193">
        <f>ROUND(E28*N28,2)</f>
        <v>0.01</v>
      </c>
      <c r="P28" s="193">
        <v>0</v>
      </c>
      <c r="Q28" s="193">
        <f>ROUND(E28*P28,2)</f>
        <v>0</v>
      </c>
      <c r="R28" s="193" t="s">
        <v>129</v>
      </c>
      <c r="S28" s="193" t="s">
        <v>122</v>
      </c>
      <c r="T28" s="193">
        <v>0.36</v>
      </c>
      <c r="U28" s="194">
        <f>ROUND(E28*T28,2)</f>
        <v>3.02</v>
      </c>
      <c r="V28" s="193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123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67"/>
      <c r="B29" s="178"/>
      <c r="C29" s="269" t="s">
        <v>160</v>
      </c>
      <c r="D29" s="270"/>
      <c r="E29" s="271"/>
      <c r="F29" s="272"/>
      <c r="G29" s="27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4"/>
      <c r="V29" s="193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147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74" t="str">
        <f>C29</f>
        <v>Včetně dodávky kotev i spojovacího materiálu.</v>
      </c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67"/>
      <c r="B30" s="178"/>
      <c r="C30" s="207" t="s">
        <v>161</v>
      </c>
      <c r="D30" s="181"/>
      <c r="E30" s="186">
        <v>4.4000000000000004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4"/>
      <c r="V30" s="193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125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 x14ac:dyDescent="0.2">
      <c r="A31" s="167"/>
      <c r="B31" s="178"/>
      <c r="C31" s="207" t="s">
        <v>162</v>
      </c>
      <c r="D31" s="181"/>
      <c r="E31" s="186">
        <v>4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4"/>
      <c r="V31" s="193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125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67">
        <v>12</v>
      </c>
      <c r="B32" s="178" t="s">
        <v>163</v>
      </c>
      <c r="C32" s="206" t="s">
        <v>164</v>
      </c>
      <c r="D32" s="180" t="s">
        <v>128</v>
      </c>
      <c r="E32" s="185">
        <v>3</v>
      </c>
      <c r="F32" s="192"/>
      <c r="G32" s="193">
        <f>ROUND(E32*F32,2)</f>
        <v>0</v>
      </c>
      <c r="H32" s="192"/>
      <c r="I32" s="193">
        <f>ROUND(E32*H32,2)</f>
        <v>0</v>
      </c>
      <c r="J32" s="192"/>
      <c r="K32" s="193">
        <f>ROUND(E32*J32,2)</f>
        <v>0</v>
      </c>
      <c r="L32" s="193">
        <v>21</v>
      </c>
      <c r="M32" s="193">
        <f>G32*(1+L32/100)</f>
        <v>0</v>
      </c>
      <c r="N32" s="193">
        <v>0.13488</v>
      </c>
      <c r="O32" s="193">
        <f>ROUND(E32*N32,2)</f>
        <v>0.4</v>
      </c>
      <c r="P32" s="193">
        <v>0</v>
      </c>
      <c r="Q32" s="193">
        <f>ROUND(E32*P32,2)</f>
        <v>0</v>
      </c>
      <c r="R32" s="193" t="s">
        <v>129</v>
      </c>
      <c r="S32" s="193" t="s">
        <v>122</v>
      </c>
      <c r="T32" s="193">
        <v>0.871</v>
      </c>
      <c r="U32" s="194">
        <f>ROUND(E32*T32,2)</f>
        <v>2.61</v>
      </c>
      <c r="V32" s="193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123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>
        <v>13</v>
      </c>
      <c r="B33" s="178" t="s">
        <v>165</v>
      </c>
      <c r="C33" s="206" t="s">
        <v>166</v>
      </c>
      <c r="D33" s="180" t="s">
        <v>128</v>
      </c>
      <c r="E33" s="185">
        <v>0.67200000000000004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21</v>
      </c>
      <c r="M33" s="193">
        <f>G33*(1+L33/100)</f>
        <v>0</v>
      </c>
      <c r="N33" s="193">
        <v>0.18323999999999999</v>
      </c>
      <c r="O33" s="193">
        <f>ROUND(E33*N33,2)</f>
        <v>0.12</v>
      </c>
      <c r="P33" s="193">
        <v>0</v>
      </c>
      <c r="Q33" s="193">
        <f>ROUND(E33*P33,2)</f>
        <v>0</v>
      </c>
      <c r="R33" s="193" t="s">
        <v>129</v>
      </c>
      <c r="S33" s="193" t="s">
        <v>122</v>
      </c>
      <c r="T33" s="193">
        <v>1.21</v>
      </c>
      <c r="U33" s="194">
        <f>ROUND(E33*T33,2)</f>
        <v>0.81</v>
      </c>
      <c r="V33" s="193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123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67"/>
      <c r="B34" s="178"/>
      <c r="C34" s="207" t="s">
        <v>167</v>
      </c>
      <c r="D34" s="181"/>
      <c r="E34" s="186">
        <v>0.67200000000000004</v>
      </c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4"/>
      <c r="V34" s="193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125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67">
        <v>14</v>
      </c>
      <c r="B35" s="178" t="s">
        <v>168</v>
      </c>
      <c r="C35" s="206" t="s">
        <v>169</v>
      </c>
      <c r="D35" s="180" t="s">
        <v>170</v>
      </c>
      <c r="E35" s="185">
        <v>34</v>
      </c>
      <c r="F35" s="192"/>
      <c r="G35" s="193">
        <f>ROUND(E35*F35,2)</f>
        <v>0</v>
      </c>
      <c r="H35" s="192"/>
      <c r="I35" s="193">
        <f>ROUND(E35*H35,2)</f>
        <v>0</v>
      </c>
      <c r="J35" s="192"/>
      <c r="K35" s="193">
        <f>ROUND(E35*J35,2)</f>
        <v>0</v>
      </c>
      <c r="L35" s="193">
        <v>21</v>
      </c>
      <c r="M35" s="193">
        <f>G35*(1+L35/100)</f>
        <v>0</v>
      </c>
      <c r="N35" s="193">
        <v>0</v>
      </c>
      <c r="O35" s="193">
        <f>ROUND(E35*N35,2)</f>
        <v>0</v>
      </c>
      <c r="P35" s="193">
        <v>0</v>
      </c>
      <c r="Q35" s="193">
        <f>ROUND(E35*P35,2)</f>
        <v>0</v>
      </c>
      <c r="R35" s="193"/>
      <c r="S35" s="193" t="s">
        <v>171</v>
      </c>
      <c r="T35" s="193">
        <v>0</v>
      </c>
      <c r="U35" s="194">
        <f>ROUND(E35*T35,2)</f>
        <v>0</v>
      </c>
      <c r="V35" s="193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123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x14ac:dyDescent="0.2">
      <c r="A36" s="175" t="s">
        <v>116</v>
      </c>
      <c r="B36" s="179" t="s">
        <v>55</v>
      </c>
      <c r="C36" s="208" t="s">
        <v>56</v>
      </c>
      <c r="D36" s="182"/>
      <c r="E36" s="187"/>
      <c r="F36" s="195"/>
      <c r="G36" s="195">
        <f>SUMIF(AG37:AG57,"&lt;&gt;NOR",G37:G57)</f>
        <v>0</v>
      </c>
      <c r="H36" s="195"/>
      <c r="I36" s="195">
        <f>SUM(I37:I57)</f>
        <v>0</v>
      </c>
      <c r="J36" s="195"/>
      <c r="K36" s="195">
        <f>SUM(K37:K57)</f>
        <v>0</v>
      </c>
      <c r="L36" s="195"/>
      <c r="M36" s="195">
        <f>SUM(M37:M57)</f>
        <v>0</v>
      </c>
      <c r="N36" s="195"/>
      <c r="O36" s="195">
        <f>SUM(O37:O57)</f>
        <v>5.5299999999999994</v>
      </c>
      <c r="P36" s="195"/>
      <c r="Q36" s="195">
        <f>SUM(Q37:Q57)</f>
        <v>0</v>
      </c>
      <c r="R36" s="195"/>
      <c r="S36" s="195"/>
      <c r="T36" s="195"/>
      <c r="U36" s="196">
        <f>SUM(U37:U57)</f>
        <v>12.92</v>
      </c>
      <c r="V36" s="195"/>
      <c r="AG36" t="s">
        <v>117</v>
      </c>
    </row>
    <row r="37" spans="1:60" outlineLevel="1" x14ac:dyDescent="0.2">
      <c r="A37" s="167">
        <v>15</v>
      </c>
      <c r="B37" s="178" t="s">
        <v>172</v>
      </c>
      <c r="C37" s="206" t="s">
        <v>173</v>
      </c>
      <c r="D37" s="180" t="s">
        <v>120</v>
      </c>
      <c r="E37" s="185">
        <v>0.504</v>
      </c>
      <c r="F37" s="192"/>
      <c r="G37" s="193">
        <f>ROUND(E37*F37,2)</f>
        <v>0</v>
      </c>
      <c r="H37" s="192"/>
      <c r="I37" s="193">
        <f>ROUND(E37*H37,2)</f>
        <v>0</v>
      </c>
      <c r="J37" s="192"/>
      <c r="K37" s="193">
        <f>ROUND(E37*J37,2)</f>
        <v>0</v>
      </c>
      <c r="L37" s="193">
        <v>21</v>
      </c>
      <c r="M37" s="193">
        <f>G37*(1+L37/100)</f>
        <v>0</v>
      </c>
      <c r="N37" s="193">
        <v>2.52508</v>
      </c>
      <c r="O37" s="193">
        <f>ROUND(E37*N37,2)</f>
        <v>1.27</v>
      </c>
      <c r="P37" s="193">
        <v>0</v>
      </c>
      <c r="Q37" s="193">
        <f>ROUND(E37*P37,2)</f>
        <v>0</v>
      </c>
      <c r="R37" s="193" t="s">
        <v>129</v>
      </c>
      <c r="S37" s="193" t="s">
        <v>122</v>
      </c>
      <c r="T37" s="193">
        <v>3.7694999999999999</v>
      </c>
      <c r="U37" s="194">
        <f>ROUND(E37*T37,2)</f>
        <v>1.9</v>
      </c>
      <c r="V37" s="193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123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67"/>
      <c r="B38" s="178"/>
      <c r="C38" s="207" t="s">
        <v>174</v>
      </c>
      <c r="D38" s="181"/>
      <c r="E38" s="186">
        <v>0.504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  <c r="V38" s="193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125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67">
        <v>16</v>
      </c>
      <c r="B39" s="178" t="s">
        <v>175</v>
      </c>
      <c r="C39" s="206" t="s">
        <v>176</v>
      </c>
      <c r="D39" s="180" t="s">
        <v>133</v>
      </c>
      <c r="E39" s="185">
        <v>2.0160000000000001E-2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3">
        <v>1.05844</v>
      </c>
      <c r="O39" s="193">
        <f>ROUND(E39*N39,2)</f>
        <v>0.02</v>
      </c>
      <c r="P39" s="193">
        <v>0</v>
      </c>
      <c r="Q39" s="193">
        <f>ROUND(E39*P39,2)</f>
        <v>0</v>
      </c>
      <c r="R39" s="193" t="s">
        <v>129</v>
      </c>
      <c r="S39" s="193" t="s">
        <v>122</v>
      </c>
      <c r="T39" s="193">
        <v>22.816500000000001</v>
      </c>
      <c r="U39" s="194">
        <f>ROUND(E39*T39,2)</f>
        <v>0.46</v>
      </c>
      <c r="V39" s="193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123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67"/>
      <c r="B40" s="178"/>
      <c r="C40" s="207" t="s">
        <v>177</v>
      </c>
      <c r="D40" s="181"/>
      <c r="E40" s="186">
        <v>2.0160000000000001E-2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4"/>
      <c r="V40" s="193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125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>
        <v>17</v>
      </c>
      <c r="B41" s="178" t="s">
        <v>178</v>
      </c>
      <c r="C41" s="206" t="s">
        <v>179</v>
      </c>
      <c r="D41" s="180" t="s">
        <v>128</v>
      </c>
      <c r="E41" s="185">
        <v>0.56999999999999995</v>
      </c>
      <c r="F41" s="192"/>
      <c r="G41" s="193">
        <f>ROUND(E41*F41,2)</f>
        <v>0</v>
      </c>
      <c r="H41" s="192"/>
      <c r="I41" s="193">
        <f>ROUND(E41*H41,2)</f>
        <v>0</v>
      </c>
      <c r="J41" s="192"/>
      <c r="K41" s="193">
        <f>ROUND(E41*J41,2)</f>
        <v>0</v>
      </c>
      <c r="L41" s="193">
        <v>21</v>
      </c>
      <c r="M41" s="193">
        <f>G41*(1+L41/100)</f>
        <v>0</v>
      </c>
      <c r="N41" s="193">
        <v>4.5969999999999997E-2</v>
      </c>
      <c r="O41" s="193">
        <f>ROUND(E41*N41,2)</f>
        <v>0.03</v>
      </c>
      <c r="P41" s="193">
        <v>0</v>
      </c>
      <c r="Q41" s="193">
        <f>ROUND(E41*P41,2)</f>
        <v>0</v>
      </c>
      <c r="R41" s="193" t="s">
        <v>129</v>
      </c>
      <c r="S41" s="193" t="s">
        <v>122</v>
      </c>
      <c r="T41" s="193">
        <v>2.2999999999999998</v>
      </c>
      <c r="U41" s="194">
        <f>ROUND(E41*T41,2)</f>
        <v>1.31</v>
      </c>
      <c r="V41" s="193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123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/>
      <c r="B42" s="178"/>
      <c r="C42" s="269" t="s">
        <v>180</v>
      </c>
      <c r="D42" s="270"/>
      <c r="E42" s="271"/>
      <c r="F42" s="272"/>
      <c r="G42" s="27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4"/>
      <c r="V42" s="193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147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74" t="str">
        <f>C42</f>
        <v>s pomocným lešením o výšce podlahy do 1900 mm a pro zatížení do 1,5 kPa,</v>
      </c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67"/>
      <c r="B43" s="178"/>
      <c r="C43" s="207" t="s">
        <v>181</v>
      </c>
      <c r="D43" s="181"/>
      <c r="E43" s="186">
        <v>0.56999999999999995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4"/>
      <c r="V43" s="193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125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>
        <v>18</v>
      </c>
      <c r="B44" s="178" t="s">
        <v>182</v>
      </c>
      <c r="C44" s="206" t="s">
        <v>183</v>
      </c>
      <c r="D44" s="180" t="s">
        <v>128</v>
      </c>
      <c r="E44" s="185">
        <v>0.56999999999999995</v>
      </c>
      <c r="F44" s="192"/>
      <c r="G44" s="193">
        <f>ROUND(E44*F44,2)</f>
        <v>0</v>
      </c>
      <c r="H44" s="192"/>
      <c r="I44" s="193">
        <f>ROUND(E44*H44,2)</f>
        <v>0</v>
      </c>
      <c r="J44" s="192"/>
      <c r="K44" s="193">
        <f>ROUND(E44*J44,2)</f>
        <v>0</v>
      </c>
      <c r="L44" s="193">
        <v>21</v>
      </c>
      <c r="M44" s="193">
        <f>G44*(1+L44/100)</f>
        <v>0</v>
      </c>
      <c r="N44" s="193">
        <v>0</v>
      </c>
      <c r="O44" s="193">
        <f>ROUND(E44*N44,2)</f>
        <v>0</v>
      </c>
      <c r="P44" s="193">
        <v>0</v>
      </c>
      <c r="Q44" s="193">
        <f>ROUND(E44*P44,2)</f>
        <v>0</v>
      </c>
      <c r="R44" s="193" t="s">
        <v>129</v>
      </c>
      <c r="S44" s="193" t="s">
        <v>122</v>
      </c>
      <c r="T44" s="193">
        <v>0.33800000000000002</v>
      </c>
      <c r="U44" s="194">
        <f>ROUND(E44*T44,2)</f>
        <v>0.19</v>
      </c>
      <c r="V44" s="193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123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67">
        <v>19</v>
      </c>
      <c r="B45" s="178" t="s">
        <v>184</v>
      </c>
      <c r="C45" s="206" t="s">
        <v>185</v>
      </c>
      <c r="D45" s="180" t="s">
        <v>159</v>
      </c>
      <c r="E45" s="185">
        <v>3.6</v>
      </c>
      <c r="F45" s="192"/>
      <c r="G45" s="193">
        <f>ROUND(E45*F45,2)</f>
        <v>0</v>
      </c>
      <c r="H45" s="192"/>
      <c r="I45" s="193">
        <f>ROUND(E45*H45,2)</f>
        <v>0</v>
      </c>
      <c r="J45" s="192"/>
      <c r="K45" s="193">
        <f>ROUND(E45*J45,2)</f>
        <v>0</v>
      </c>
      <c r="L45" s="193">
        <v>21</v>
      </c>
      <c r="M45" s="193">
        <f>G45*(1+L45/100)</f>
        <v>0</v>
      </c>
      <c r="N45" s="193">
        <v>0.11369</v>
      </c>
      <c r="O45" s="193">
        <f>ROUND(E45*N45,2)</f>
        <v>0.41</v>
      </c>
      <c r="P45" s="193">
        <v>0</v>
      </c>
      <c r="Q45" s="193">
        <f>ROUND(E45*P45,2)</f>
        <v>0</v>
      </c>
      <c r="R45" s="193" t="s">
        <v>129</v>
      </c>
      <c r="S45" s="193" t="s">
        <v>122</v>
      </c>
      <c r="T45" s="193">
        <v>0.56850000000000001</v>
      </c>
      <c r="U45" s="194">
        <f>ROUND(E45*T45,2)</f>
        <v>2.0499999999999998</v>
      </c>
      <c r="V45" s="193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123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67"/>
      <c r="B46" s="178"/>
      <c r="C46" s="207" t="s">
        <v>186</v>
      </c>
      <c r="D46" s="181"/>
      <c r="E46" s="186">
        <v>3.6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4"/>
      <c r="V46" s="193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125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67">
        <v>20</v>
      </c>
      <c r="B47" s="178" t="s">
        <v>187</v>
      </c>
      <c r="C47" s="206" t="s">
        <v>188</v>
      </c>
      <c r="D47" s="180" t="s">
        <v>128</v>
      </c>
      <c r="E47" s="185">
        <v>1.6559999999999999</v>
      </c>
      <c r="F47" s="192"/>
      <c r="G47" s="193">
        <f>ROUND(E47*F47,2)</f>
        <v>0</v>
      </c>
      <c r="H47" s="192"/>
      <c r="I47" s="193">
        <f>ROUND(E47*H47,2)</f>
        <v>0</v>
      </c>
      <c r="J47" s="192"/>
      <c r="K47" s="193">
        <f>ROUND(E47*J47,2)</f>
        <v>0</v>
      </c>
      <c r="L47" s="193">
        <v>21</v>
      </c>
      <c r="M47" s="193">
        <f>G47*(1+L47/100)</f>
        <v>0</v>
      </c>
      <c r="N47" s="193">
        <v>1.6930000000000001E-2</v>
      </c>
      <c r="O47" s="193">
        <f>ROUND(E47*N47,2)</f>
        <v>0.03</v>
      </c>
      <c r="P47" s="193">
        <v>0</v>
      </c>
      <c r="Q47" s="193">
        <f>ROUND(E47*P47,2)</f>
        <v>0</v>
      </c>
      <c r="R47" s="193" t="s">
        <v>129</v>
      </c>
      <c r="S47" s="193" t="s">
        <v>122</v>
      </c>
      <c r="T47" s="193">
        <v>1.5396000000000001</v>
      </c>
      <c r="U47" s="194">
        <f>ROUND(E47*T47,2)</f>
        <v>2.5499999999999998</v>
      </c>
      <c r="V47" s="193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123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/>
      <c r="B48" s="178"/>
      <c r="C48" s="207" t="s">
        <v>189</v>
      </c>
      <c r="D48" s="181"/>
      <c r="E48" s="186">
        <v>1.6559999999999999</v>
      </c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4"/>
      <c r="V48" s="193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125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>
        <v>21</v>
      </c>
      <c r="B49" s="178" t="s">
        <v>190</v>
      </c>
      <c r="C49" s="206" t="s">
        <v>191</v>
      </c>
      <c r="D49" s="180" t="s">
        <v>128</v>
      </c>
      <c r="E49" s="185">
        <v>1.6559999999999999</v>
      </c>
      <c r="F49" s="192"/>
      <c r="G49" s="193">
        <f>ROUND(E49*F49,2)</f>
        <v>0</v>
      </c>
      <c r="H49" s="192"/>
      <c r="I49" s="193">
        <f>ROUND(E49*H49,2)</f>
        <v>0</v>
      </c>
      <c r="J49" s="192"/>
      <c r="K49" s="193">
        <f>ROUND(E49*J49,2)</f>
        <v>0</v>
      </c>
      <c r="L49" s="193">
        <v>21</v>
      </c>
      <c r="M49" s="193">
        <f>G49*(1+L49/100)</f>
        <v>0</v>
      </c>
      <c r="N49" s="193">
        <v>0</v>
      </c>
      <c r="O49" s="193">
        <f>ROUND(E49*N49,2)</f>
        <v>0</v>
      </c>
      <c r="P49" s="193">
        <v>0</v>
      </c>
      <c r="Q49" s="193">
        <f>ROUND(E49*P49,2)</f>
        <v>0</v>
      </c>
      <c r="R49" s="193" t="s">
        <v>129</v>
      </c>
      <c r="S49" s="193" t="s">
        <v>122</v>
      </c>
      <c r="T49" s="193">
        <v>0.26</v>
      </c>
      <c r="U49" s="194">
        <f>ROUND(E49*T49,2)</f>
        <v>0.43</v>
      </c>
      <c r="V49" s="193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123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67">
        <v>22</v>
      </c>
      <c r="B50" s="178" t="s">
        <v>192</v>
      </c>
      <c r="C50" s="206" t="s">
        <v>193</v>
      </c>
      <c r="D50" s="180" t="s">
        <v>120</v>
      </c>
      <c r="E50" s="185">
        <v>0.39600000000000002</v>
      </c>
      <c r="F50" s="192"/>
      <c r="G50" s="193">
        <f>ROUND(E50*F50,2)</f>
        <v>0</v>
      </c>
      <c r="H50" s="192"/>
      <c r="I50" s="193">
        <f>ROUND(E50*H50,2)</f>
        <v>0</v>
      </c>
      <c r="J50" s="192"/>
      <c r="K50" s="193">
        <f>ROUND(E50*J50,2)</f>
        <v>0</v>
      </c>
      <c r="L50" s="193">
        <v>21</v>
      </c>
      <c r="M50" s="193">
        <f>G50*(1+L50/100)</f>
        <v>0</v>
      </c>
      <c r="N50" s="193">
        <v>2.5249999999999999</v>
      </c>
      <c r="O50" s="193">
        <f>ROUND(E50*N50,2)</f>
        <v>1</v>
      </c>
      <c r="P50" s="193">
        <v>0</v>
      </c>
      <c r="Q50" s="193">
        <f>ROUND(E50*P50,2)</f>
        <v>0</v>
      </c>
      <c r="R50" s="193" t="s">
        <v>129</v>
      </c>
      <c r="S50" s="193" t="s">
        <v>122</v>
      </c>
      <c r="T50" s="193">
        <v>2.58</v>
      </c>
      <c r="U50" s="194">
        <f>ROUND(E50*T50,2)</f>
        <v>1.02</v>
      </c>
      <c r="V50" s="193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123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67"/>
      <c r="B51" s="178"/>
      <c r="C51" s="269" t="s">
        <v>194</v>
      </c>
      <c r="D51" s="270"/>
      <c r="E51" s="271"/>
      <c r="F51" s="272"/>
      <c r="G51" s="27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4"/>
      <c r="V51" s="193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147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74" t="str">
        <f>C51</f>
        <v>Včetně vytvoření dilatačních spár, bez zaplnění.</v>
      </c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67"/>
      <c r="B52" s="178"/>
      <c r="C52" s="207" t="s">
        <v>195</v>
      </c>
      <c r="D52" s="181"/>
      <c r="E52" s="186">
        <v>0.39600000000000002</v>
      </c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4"/>
      <c r="V52" s="193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125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67">
        <v>23</v>
      </c>
      <c r="B53" s="178" t="s">
        <v>196</v>
      </c>
      <c r="C53" s="206" t="s">
        <v>197</v>
      </c>
      <c r="D53" s="180" t="s">
        <v>120</v>
      </c>
      <c r="E53" s="185">
        <v>0.39600000000000002</v>
      </c>
      <c r="F53" s="192"/>
      <c r="G53" s="193">
        <f>ROUND(E53*F53,2)</f>
        <v>0</v>
      </c>
      <c r="H53" s="192"/>
      <c r="I53" s="193">
        <f>ROUND(E53*H53,2)</f>
        <v>0</v>
      </c>
      <c r="J53" s="192"/>
      <c r="K53" s="193">
        <f>ROUND(E53*J53,2)</f>
        <v>0</v>
      </c>
      <c r="L53" s="193">
        <v>21</v>
      </c>
      <c r="M53" s="193">
        <f>G53*(1+L53/100)</f>
        <v>0</v>
      </c>
      <c r="N53" s="193">
        <v>0</v>
      </c>
      <c r="O53" s="193">
        <f>ROUND(E53*N53,2)</f>
        <v>0</v>
      </c>
      <c r="P53" s="193">
        <v>0</v>
      </c>
      <c r="Q53" s="193">
        <f>ROUND(E53*P53,2)</f>
        <v>0</v>
      </c>
      <c r="R53" s="193" t="s">
        <v>129</v>
      </c>
      <c r="S53" s="193" t="s">
        <v>122</v>
      </c>
      <c r="T53" s="193">
        <v>0.41</v>
      </c>
      <c r="U53" s="194">
        <f>ROUND(E53*T53,2)</f>
        <v>0.16</v>
      </c>
      <c r="V53" s="193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123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67">
        <v>24</v>
      </c>
      <c r="B54" s="178" t="s">
        <v>198</v>
      </c>
      <c r="C54" s="206" t="s">
        <v>199</v>
      </c>
      <c r="D54" s="180" t="s">
        <v>133</v>
      </c>
      <c r="E54" s="185">
        <v>6.4200000000000004E-3</v>
      </c>
      <c r="F54" s="192"/>
      <c r="G54" s="193">
        <f>ROUND(E54*F54,2)</f>
        <v>0</v>
      </c>
      <c r="H54" s="192"/>
      <c r="I54" s="193">
        <f>ROUND(E54*H54,2)</f>
        <v>0</v>
      </c>
      <c r="J54" s="192"/>
      <c r="K54" s="193">
        <f>ROUND(E54*J54,2)</f>
        <v>0</v>
      </c>
      <c r="L54" s="193">
        <v>21</v>
      </c>
      <c r="M54" s="193">
        <f>G54*(1+L54/100)</f>
        <v>0</v>
      </c>
      <c r="N54" s="193">
        <v>1.0662499999999999</v>
      </c>
      <c r="O54" s="193">
        <f>ROUND(E54*N54,2)</f>
        <v>0.01</v>
      </c>
      <c r="P54" s="193">
        <v>0</v>
      </c>
      <c r="Q54" s="193">
        <f>ROUND(E54*P54,2)</f>
        <v>0</v>
      </c>
      <c r="R54" s="193" t="s">
        <v>129</v>
      </c>
      <c r="S54" s="193" t="s">
        <v>122</v>
      </c>
      <c r="T54" s="193">
        <v>15.231</v>
      </c>
      <c r="U54" s="194">
        <f>ROUND(E54*T54,2)</f>
        <v>0.1</v>
      </c>
      <c r="V54" s="193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123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67"/>
      <c r="B55" s="178"/>
      <c r="C55" s="207" t="s">
        <v>200</v>
      </c>
      <c r="D55" s="181"/>
      <c r="E55" s="186">
        <v>6.4200000000000004E-3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4"/>
      <c r="V55" s="193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125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67">
        <v>25</v>
      </c>
      <c r="B56" s="178" t="s">
        <v>201</v>
      </c>
      <c r="C56" s="206" t="s">
        <v>202</v>
      </c>
      <c r="D56" s="180" t="s">
        <v>120</v>
      </c>
      <c r="E56" s="185">
        <v>1.5</v>
      </c>
      <c r="F56" s="192"/>
      <c r="G56" s="193">
        <f>ROUND(E56*F56,2)</f>
        <v>0</v>
      </c>
      <c r="H56" s="192"/>
      <c r="I56" s="193">
        <f>ROUND(E56*H56,2)</f>
        <v>0</v>
      </c>
      <c r="J56" s="192"/>
      <c r="K56" s="193">
        <f>ROUND(E56*J56,2)</f>
        <v>0</v>
      </c>
      <c r="L56" s="193">
        <v>21</v>
      </c>
      <c r="M56" s="193">
        <f>G56*(1+L56/100)</f>
        <v>0</v>
      </c>
      <c r="N56" s="193">
        <v>1.837</v>
      </c>
      <c r="O56" s="193">
        <f>ROUND(E56*N56,2)</f>
        <v>2.76</v>
      </c>
      <c r="P56" s="193">
        <v>0</v>
      </c>
      <c r="Q56" s="193">
        <f>ROUND(E56*P56,2)</f>
        <v>0</v>
      </c>
      <c r="R56" s="193" t="s">
        <v>129</v>
      </c>
      <c r="S56" s="193" t="s">
        <v>122</v>
      </c>
      <c r="T56" s="193">
        <v>1.8360000000000001</v>
      </c>
      <c r="U56" s="194">
        <f>ROUND(E56*T56,2)</f>
        <v>2.75</v>
      </c>
      <c r="V56" s="193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123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67"/>
      <c r="B57" s="178"/>
      <c r="C57" s="207" t="s">
        <v>203</v>
      </c>
      <c r="D57" s="181"/>
      <c r="E57" s="186">
        <v>1.5</v>
      </c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4"/>
      <c r="V57" s="193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125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x14ac:dyDescent="0.2">
      <c r="A58" s="175" t="s">
        <v>116</v>
      </c>
      <c r="B58" s="179" t="s">
        <v>57</v>
      </c>
      <c r="C58" s="208" t="s">
        <v>58</v>
      </c>
      <c r="D58" s="182"/>
      <c r="E58" s="187"/>
      <c r="F58" s="195"/>
      <c r="G58" s="195">
        <f>SUMIF(AG59:AG113,"&lt;&gt;NOR",G59:G113)</f>
        <v>0</v>
      </c>
      <c r="H58" s="195"/>
      <c r="I58" s="195">
        <f>SUM(I59:I113)</f>
        <v>0</v>
      </c>
      <c r="J58" s="195"/>
      <c r="K58" s="195">
        <f>SUM(K59:K113)</f>
        <v>0</v>
      </c>
      <c r="L58" s="195"/>
      <c r="M58" s="195">
        <f>SUM(M59:M113)</f>
        <v>0</v>
      </c>
      <c r="N58" s="195"/>
      <c r="O58" s="195">
        <f>SUM(O59:O113)</f>
        <v>6.4099999999999993</v>
      </c>
      <c r="P58" s="195"/>
      <c r="Q58" s="195">
        <f>SUM(Q59:Q113)</f>
        <v>0</v>
      </c>
      <c r="R58" s="195"/>
      <c r="S58" s="195"/>
      <c r="T58" s="195"/>
      <c r="U58" s="196">
        <f>SUM(U59:U113)</f>
        <v>132.54</v>
      </c>
      <c r="V58" s="195"/>
      <c r="AG58" t="s">
        <v>117</v>
      </c>
    </row>
    <row r="59" spans="1:60" outlineLevel="1" x14ac:dyDescent="0.2">
      <c r="A59" s="167">
        <v>26</v>
      </c>
      <c r="B59" s="178" t="s">
        <v>204</v>
      </c>
      <c r="C59" s="206" t="s">
        <v>205</v>
      </c>
      <c r="D59" s="180" t="s">
        <v>128</v>
      </c>
      <c r="E59" s="185">
        <v>11.75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21</v>
      </c>
      <c r="M59" s="193">
        <f>G59*(1+L59/100)</f>
        <v>0</v>
      </c>
      <c r="N59" s="193">
        <v>4.0000000000000003E-5</v>
      </c>
      <c r="O59" s="193">
        <f>ROUND(E59*N59,2)</f>
        <v>0</v>
      </c>
      <c r="P59" s="193">
        <v>0</v>
      </c>
      <c r="Q59" s="193">
        <f>ROUND(E59*P59,2)</f>
        <v>0</v>
      </c>
      <c r="R59" s="193" t="s">
        <v>129</v>
      </c>
      <c r="S59" s="193" t="s">
        <v>122</v>
      </c>
      <c r="T59" s="193">
        <v>7.8E-2</v>
      </c>
      <c r="U59" s="194">
        <f>ROUND(E59*T59,2)</f>
        <v>0.92</v>
      </c>
      <c r="V59" s="193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123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/>
      <c r="B60" s="178"/>
      <c r="C60" s="207" t="s">
        <v>206</v>
      </c>
      <c r="D60" s="181"/>
      <c r="E60" s="186">
        <v>1.08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4"/>
      <c r="V60" s="193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125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/>
      <c r="B61" s="178"/>
      <c r="C61" s="207" t="s">
        <v>207</v>
      </c>
      <c r="D61" s="181"/>
      <c r="E61" s="186">
        <v>8.67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4"/>
      <c r="V61" s="193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125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67"/>
      <c r="B62" s="178"/>
      <c r="C62" s="207" t="s">
        <v>156</v>
      </c>
      <c r="D62" s="181"/>
      <c r="E62" s="186">
        <v>2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4"/>
      <c r="V62" s="193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125</v>
      </c>
      <c r="AH62" s="166">
        <v>0</v>
      </c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67">
        <v>27</v>
      </c>
      <c r="B63" s="178" t="s">
        <v>208</v>
      </c>
      <c r="C63" s="206" t="s">
        <v>209</v>
      </c>
      <c r="D63" s="180" t="s">
        <v>128</v>
      </c>
      <c r="E63" s="185">
        <v>5</v>
      </c>
      <c r="F63" s="192"/>
      <c r="G63" s="193">
        <f>ROUND(E63*F63,2)</f>
        <v>0</v>
      </c>
      <c r="H63" s="192"/>
      <c r="I63" s="193">
        <f>ROUND(E63*H63,2)</f>
        <v>0</v>
      </c>
      <c r="J63" s="192"/>
      <c r="K63" s="193">
        <f>ROUND(E63*J63,2)</f>
        <v>0</v>
      </c>
      <c r="L63" s="193">
        <v>21</v>
      </c>
      <c r="M63" s="193">
        <f>G63*(1+L63/100)</f>
        <v>0</v>
      </c>
      <c r="N63" s="193">
        <v>0.10712000000000001</v>
      </c>
      <c r="O63" s="193">
        <f>ROUND(E63*N63,2)</f>
        <v>0.54</v>
      </c>
      <c r="P63" s="193">
        <v>0</v>
      </c>
      <c r="Q63" s="193">
        <f>ROUND(E63*P63,2)</f>
        <v>0</v>
      </c>
      <c r="R63" s="193" t="s">
        <v>121</v>
      </c>
      <c r="S63" s="193" t="s">
        <v>122</v>
      </c>
      <c r="T63" s="193">
        <v>0.69998000000000005</v>
      </c>
      <c r="U63" s="194">
        <f>ROUND(E63*T63,2)</f>
        <v>3.5</v>
      </c>
      <c r="V63" s="193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123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>
        <v>28</v>
      </c>
      <c r="B64" s="178" t="s">
        <v>210</v>
      </c>
      <c r="C64" s="206" t="s">
        <v>211</v>
      </c>
      <c r="D64" s="180" t="s">
        <v>159</v>
      </c>
      <c r="E64" s="185">
        <v>26.84</v>
      </c>
      <c r="F64" s="192"/>
      <c r="G64" s="193">
        <f>ROUND(E64*F64,2)</f>
        <v>0</v>
      </c>
      <c r="H64" s="192"/>
      <c r="I64" s="193">
        <f>ROUND(E64*H64,2)</f>
        <v>0</v>
      </c>
      <c r="J64" s="192"/>
      <c r="K64" s="193">
        <f>ROUND(E64*J64,2)</f>
        <v>0</v>
      </c>
      <c r="L64" s="193">
        <v>21</v>
      </c>
      <c r="M64" s="193">
        <f>G64*(1+L64/100)</f>
        <v>0</v>
      </c>
      <c r="N64" s="193">
        <v>3.7100000000000002E-3</v>
      </c>
      <c r="O64" s="193">
        <f>ROUND(E64*N64,2)</f>
        <v>0.1</v>
      </c>
      <c r="P64" s="193">
        <v>0</v>
      </c>
      <c r="Q64" s="193">
        <f>ROUND(E64*P64,2)</f>
        <v>0</v>
      </c>
      <c r="R64" s="193" t="s">
        <v>121</v>
      </c>
      <c r="S64" s="193" t="s">
        <v>122</v>
      </c>
      <c r="T64" s="193">
        <v>0.18179999999999999</v>
      </c>
      <c r="U64" s="194">
        <f>ROUND(E64*T64,2)</f>
        <v>4.88</v>
      </c>
      <c r="V64" s="193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123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/>
      <c r="B65" s="178"/>
      <c r="C65" s="207" t="s">
        <v>212</v>
      </c>
      <c r="D65" s="181"/>
      <c r="E65" s="186">
        <v>6.84</v>
      </c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4"/>
      <c r="V65" s="193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 t="s">
        <v>125</v>
      </c>
      <c r="AH65" s="166">
        <v>0</v>
      </c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67"/>
      <c r="B66" s="178"/>
      <c r="C66" s="207" t="s">
        <v>213</v>
      </c>
      <c r="D66" s="181"/>
      <c r="E66" s="186">
        <v>20</v>
      </c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4"/>
      <c r="V66" s="193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125</v>
      </c>
      <c r="AH66" s="166">
        <v>0</v>
      </c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67">
        <v>29</v>
      </c>
      <c r="B67" s="178" t="s">
        <v>214</v>
      </c>
      <c r="C67" s="206" t="s">
        <v>215</v>
      </c>
      <c r="D67" s="180" t="s">
        <v>128</v>
      </c>
      <c r="E67" s="185">
        <v>12.32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21</v>
      </c>
      <c r="M67" s="193">
        <f>G67*(1+L67/100)</f>
        <v>0</v>
      </c>
      <c r="N67" s="193">
        <v>4.7660000000000001E-2</v>
      </c>
      <c r="O67" s="193">
        <f>ROUND(E67*N67,2)</f>
        <v>0.59</v>
      </c>
      <c r="P67" s="193">
        <v>0</v>
      </c>
      <c r="Q67" s="193">
        <f>ROUND(E67*P67,2)</f>
        <v>0</v>
      </c>
      <c r="R67" s="193" t="s">
        <v>129</v>
      </c>
      <c r="S67" s="193" t="s">
        <v>122</v>
      </c>
      <c r="T67" s="193">
        <v>0.65600000000000003</v>
      </c>
      <c r="U67" s="194">
        <f>ROUND(E67*T67,2)</f>
        <v>8.08</v>
      </c>
      <c r="V67" s="193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123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67"/>
      <c r="B68" s="178"/>
      <c r="C68" s="207" t="s">
        <v>216</v>
      </c>
      <c r="D68" s="181"/>
      <c r="E68" s="186">
        <v>12.32</v>
      </c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4"/>
      <c r="V68" s="193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125</v>
      </c>
      <c r="AH68" s="166">
        <v>0</v>
      </c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67">
        <v>30</v>
      </c>
      <c r="B69" s="178" t="s">
        <v>217</v>
      </c>
      <c r="C69" s="206" t="s">
        <v>218</v>
      </c>
      <c r="D69" s="180" t="s">
        <v>128</v>
      </c>
      <c r="E69" s="185">
        <v>13.5</v>
      </c>
      <c r="F69" s="192"/>
      <c r="G69" s="193">
        <f>ROUND(E69*F69,2)</f>
        <v>0</v>
      </c>
      <c r="H69" s="192"/>
      <c r="I69" s="193">
        <f>ROUND(E69*H69,2)</f>
        <v>0</v>
      </c>
      <c r="J69" s="192"/>
      <c r="K69" s="193">
        <f>ROUND(E69*J69,2)</f>
        <v>0</v>
      </c>
      <c r="L69" s="193">
        <v>21</v>
      </c>
      <c r="M69" s="193">
        <f>G69*(1+L69/100)</f>
        <v>0</v>
      </c>
      <c r="N69" s="193">
        <v>5.3690000000000002E-2</v>
      </c>
      <c r="O69" s="193">
        <f>ROUND(E69*N69,2)</f>
        <v>0.72</v>
      </c>
      <c r="P69" s="193">
        <v>0</v>
      </c>
      <c r="Q69" s="193">
        <f>ROUND(E69*P69,2)</f>
        <v>0</v>
      </c>
      <c r="R69" s="193" t="s">
        <v>121</v>
      </c>
      <c r="S69" s="193" t="s">
        <v>122</v>
      </c>
      <c r="T69" s="193">
        <v>1.17717</v>
      </c>
      <c r="U69" s="194">
        <f>ROUND(E69*T69,2)</f>
        <v>15.89</v>
      </c>
      <c r="V69" s="193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123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67"/>
      <c r="B70" s="178"/>
      <c r="C70" s="207" t="s">
        <v>219</v>
      </c>
      <c r="D70" s="181"/>
      <c r="E70" s="186">
        <v>13.5</v>
      </c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  <c r="V70" s="193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125</v>
      </c>
      <c r="AH70" s="166">
        <v>0</v>
      </c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>
        <v>31</v>
      </c>
      <c r="B71" s="178" t="s">
        <v>220</v>
      </c>
      <c r="C71" s="206" t="s">
        <v>221</v>
      </c>
      <c r="D71" s="180" t="s">
        <v>128</v>
      </c>
      <c r="E71" s="185">
        <v>34</v>
      </c>
      <c r="F71" s="192"/>
      <c r="G71" s="193">
        <f>ROUND(E71*F71,2)</f>
        <v>0</v>
      </c>
      <c r="H71" s="192"/>
      <c r="I71" s="193">
        <f>ROUND(E71*H71,2)</f>
        <v>0</v>
      </c>
      <c r="J71" s="192"/>
      <c r="K71" s="193">
        <f>ROUND(E71*J71,2)</f>
        <v>0</v>
      </c>
      <c r="L71" s="193">
        <v>21</v>
      </c>
      <c r="M71" s="193">
        <f>G71*(1+L71/100)</f>
        <v>0</v>
      </c>
      <c r="N71" s="193">
        <v>4.5580000000000002E-2</v>
      </c>
      <c r="O71" s="193">
        <f>ROUND(E71*N71,2)</f>
        <v>1.55</v>
      </c>
      <c r="P71" s="193">
        <v>0</v>
      </c>
      <c r="Q71" s="193">
        <f>ROUND(E71*P71,2)</f>
        <v>0</v>
      </c>
      <c r="R71" s="193" t="s">
        <v>129</v>
      </c>
      <c r="S71" s="193" t="s">
        <v>122</v>
      </c>
      <c r="T71" s="193">
        <v>0.60799999999999998</v>
      </c>
      <c r="U71" s="194">
        <f>ROUND(E71*T71,2)</f>
        <v>20.67</v>
      </c>
      <c r="V71" s="193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123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/>
      <c r="B72" s="178"/>
      <c r="C72" s="207" t="s">
        <v>222</v>
      </c>
      <c r="D72" s="181"/>
      <c r="E72" s="186">
        <v>34</v>
      </c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4"/>
      <c r="V72" s="193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125</v>
      </c>
      <c r="AH72" s="166">
        <v>5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ht="22.5" outlineLevel="1" x14ac:dyDescent="0.2">
      <c r="A73" s="167">
        <v>32</v>
      </c>
      <c r="B73" s="178" t="s">
        <v>223</v>
      </c>
      <c r="C73" s="206" t="s">
        <v>224</v>
      </c>
      <c r="D73" s="180" t="s">
        <v>128</v>
      </c>
      <c r="E73" s="185">
        <v>38.659999999999997</v>
      </c>
      <c r="F73" s="192"/>
      <c r="G73" s="193">
        <f>ROUND(E73*F73,2)</f>
        <v>0</v>
      </c>
      <c r="H73" s="192"/>
      <c r="I73" s="193">
        <f>ROUND(E73*H73,2)</f>
        <v>0</v>
      </c>
      <c r="J73" s="192"/>
      <c r="K73" s="193">
        <f>ROUND(E73*J73,2)</f>
        <v>0</v>
      </c>
      <c r="L73" s="193">
        <v>21</v>
      </c>
      <c r="M73" s="193">
        <f>G73*(1+L73/100)</f>
        <v>0</v>
      </c>
      <c r="N73" s="193">
        <v>4.4600000000000004E-3</v>
      </c>
      <c r="O73" s="193">
        <f>ROUND(E73*N73,2)</f>
        <v>0.17</v>
      </c>
      <c r="P73" s="193">
        <v>0</v>
      </c>
      <c r="Q73" s="193">
        <f>ROUND(E73*P73,2)</f>
        <v>0</v>
      </c>
      <c r="R73" s="193" t="s">
        <v>129</v>
      </c>
      <c r="S73" s="193" t="s">
        <v>122</v>
      </c>
      <c r="T73" s="193">
        <v>0.25115999999999999</v>
      </c>
      <c r="U73" s="194">
        <f>ROUND(E73*T73,2)</f>
        <v>9.7100000000000009</v>
      </c>
      <c r="V73" s="193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123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67"/>
      <c r="B74" s="178"/>
      <c r="C74" s="207" t="s">
        <v>225</v>
      </c>
      <c r="D74" s="181"/>
      <c r="E74" s="186">
        <v>5.76</v>
      </c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4"/>
      <c r="V74" s="193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125</v>
      </c>
      <c r="AH74" s="166">
        <v>0</v>
      </c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67"/>
      <c r="B75" s="178"/>
      <c r="C75" s="207" t="s">
        <v>226</v>
      </c>
      <c r="D75" s="181"/>
      <c r="E75" s="186">
        <v>17.3</v>
      </c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4"/>
      <c r="V75" s="193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125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67"/>
      <c r="B76" s="178"/>
      <c r="C76" s="207" t="s">
        <v>227</v>
      </c>
      <c r="D76" s="181"/>
      <c r="E76" s="186">
        <v>12</v>
      </c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4"/>
      <c r="V76" s="193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125</v>
      </c>
      <c r="AH76" s="166">
        <v>0</v>
      </c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67"/>
      <c r="B77" s="178"/>
      <c r="C77" s="207" t="s">
        <v>228</v>
      </c>
      <c r="D77" s="181"/>
      <c r="E77" s="186">
        <v>3.6</v>
      </c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4"/>
      <c r="V77" s="193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125</v>
      </c>
      <c r="AH77" s="166">
        <v>0</v>
      </c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ht="22.5" outlineLevel="1" x14ac:dyDescent="0.2">
      <c r="A78" s="167">
        <v>33</v>
      </c>
      <c r="B78" s="178" t="s">
        <v>229</v>
      </c>
      <c r="C78" s="206" t="s">
        <v>230</v>
      </c>
      <c r="D78" s="180" t="s">
        <v>128</v>
      </c>
      <c r="E78" s="185">
        <v>20</v>
      </c>
      <c r="F78" s="192"/>
      <c r="G78" s="193">
        <f>ROUND(E78*F78,2)</f>
        <v>0</v>
      </c>
      <c r="H78" s="192"/>
      <c r="I78" s="193">
        <f>ROUND(E78*H78,2)</f>
        <v>0</v>
      </c>
      <c r="J78" s="192"/>
      <c r="K78" s="193">
        <f>ROUND(E78*J78,2)</f>
        <v>0</v>
      </c>
      <c r="L78" s="193">
        <v>21</v>
      </c>
      <c r="M78" s="193">
        <f>G78*(1+L78/100)</f>
        <v>0</v>
      </c>
      <c r="N78" s="193">
        <v>3.6700000000000001E-3</v>
      </c>
      <c r="O78" s="193">
        <f>ROUND(E78*N78,2)</f>
        <v>7.0000000000000007E-2</v>
      </c>
      <c r="P78" s="193">
        <v>0</v>
      </c>
      <c r="Q78" s="193">
        <f>ROUND(E78*P78,2)</f>
        <v>0</v>
      </c>
      <c r="R78" s="193" t="s">
        <v>129</v>
      </c>
      <c r="S78" s="193" t="s">
        <v>122</v>
      </c>
      <c r="T78" s="193">
        <v>0.36199999999999999</v>
      </c>
      <c r="U78" s="194">
        <f>ROUND(E78*T78,2)</f>
        <v>7.24</v>
      </c>
      <c r="V78" s="193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123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 x14ac:dyDescent="0.2">
      <c r="A79" s="167">
        <v>34</v>
      </c>
      <c r="B79" s="178" t="s">
        <v>231</v>
      </c>
      <c r="C79" s="206" t="s">
        <v>232</v>
      </c>
      <c r="D79" s="180" t="s">
        <v>128</v>
      </c>
      <c r="E79" s="185">
        <v>31.75</v>
      </c>
      <c r="F79" s="192"/>
      <c r="G79" s="193">
        <f>ROUND(E79*F79,2)</f>
        <v>0</v>
      </c>
      <c r="H79" s="192"/>
      <c r="I79" s="193">
        <f>ROUND(E79*H79,2)</f>
        <v>0</v>
      </c>
      <c r="J79" s="192"/>
      <c r="K79" s="193">
        <f>ROUND(E79*J79,2)</f>
        <v>0</v>
      </c>
      <c r="L79" s="193">
        <v>21</v>
      </c>
      <c r="M79" s="193">
        <f>G79*(1+L79/100)</f>
        <v>0</v>
      </c>
      <c r="N79" s="193">
        <v>4.0000000000000003E-5</v>
      </c>
      <c r="O79" s="193">
        <f>ROUND(E79*N79,2)</f>
        <v>0</v>
      </c>
      <c r="P79" s="193">
        <v>0</v>
      </c>
      <c r="Q79" s="193">
        <f>ROUND(E79*P79,2)</f>
        <v>0</v>
      </c>
      <c r="R79" s="193" t="s">
        <v>129</v>
      </c>
      <c r="S79" s="193" t="s">
        <v>122</v>
      </c>
      <c r="T79" s="193">
        <v>7.8E-2</v>
      </c>
      <c r="U79" s="194">
        <f>ROUND(E79*T79,2)</f>
        <v>2.48</v>
      </c>
      <c r="V79" s="193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123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 x14ac:dyDescent="0.2">
      <c r="A80" s="167"/>
      <c r="B80" s="178"/>
      <c r="C80" s="207" t="s">
        <v>233</v>
      </c>
      <c r="D80" s="181"/>
      <c r="E80" s="186">
        <v>11.75</v>
      </c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4"/>
      <c r="V80" s="193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125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67"/>
      <c r="B81" s="178"/>
      <c r="C81" s="207" t="s">
        <v>234</v>
      </c>
      <c r="D81" s="181"/>
      <c r="E81" s="186">
        <v>20</v>
      </c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4"/>
      <c r="V81" s="193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125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>
        <v>35</v>
      </c>
      <c r="B82" s="178" t="s">
        <v>235</v>
      </c>
      <c r="C82" s="206" t="s">
        <v>236</v>
      </c>
      <c r="D82" s="180" t="s">
        <v>128</v>
      </c>
      <c r="E82" s="185">
        <v>0.33</v>
      </c>
      <c r="F82" s="192"/>
      <c r="G82" s="193">
        <f>ROUND(E82*F82,2)</f>
        <v>0</v>
      </c>
      <c r="H82" s="192"/>
      <c r="I82" s="193">
        <f>ROUND(E82*H82,2)</f>
        <v>0</v>
      </c>
      <c r="J82" s="192"/>
      <c r="K82" s="193">
        <f>ROUND(E82*J82,2)</f>
        <v>0</v>
      </c>
      <c r="L82" s="193">
        <v>21</v>
      </c>
      <c r="M82" s="193">
        <f>G82*(1+L82/100)</f>
        <v>0</v>
      </c>
      <c r="N82" s="193">
        <v>4.8169999999999998E-2</v>
      </c>
      <c r="O82" s="193">
        <f>ROUND(E82*N82,2)</f>
        <v>0.02</v>
      </c>
      <c r="P82" s="193">
        <v>0</v>
      </c>
      <c r="Q82" s="193">
        <f>ROUND(E82*P82,2)</f>
        <v>0</v>
      </c>
      <c r="R82" s="193" t="s">
        <v>129</v>
      </c>
      <c r="S82" s="193" t="s">
        <v>122</v>
      </c>
      <c r="T82" s="193">
        <v>0.74299999999999999</v>
      </c>
      <c r="U82" s="194">
        <f>ROUND(E82*T82,2)</f>
        <v>0.25</v>
      </c>
      <c r="V82" s="193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123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67"/>
      <c r="B83" s="178"/>
      <c r="C83" s="207" t="s">
        <v>237</v>
      </c>
      <c r="D83" s="181"/>
      <c r="E83" s="186">
        <v>0.33</v>
      </c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4"/>
      <c r="V83" s="193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125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ht="22.5" outlineLevel="1" x14ac:dyDescent="0.2">
      <c r="A84" s="167">
        <v>36</v>
      </c>
      <c r="B84" s="178" t="s">
        <v>238</v>
      </c>
      <c r="C84" s="206" t="s">
        <v>239</v>
      </c>
      <c r="D84" s="180" t="s">
        <v>159</v>
      </c>
      <c r="E84" s="185">
        <v>27</v>
      </c>
      <c r="F84" s="192"/>
      <c r="G84" s="193">
        <f>ROUND(E84*F84,2)</f>
        <v>0</v>
      </c>
      <c r="H84" s="192"/>
      <c r="I84" s="193">
        <f>ROUND(E84*H84,2)</f>
        <v>0</v>
      </c>
      <c r="J84" s="192"/>
      <c r="K84" s="193">
        <f>ROUND(E84*J84,2)</f>
        <v>0</v>
      </c>
      <c r="L84" s="193">
        <v>21</v>
      </c>
      <c r="M84" s="193">
        <f>G84*(1+L84/100)</f>
        <v>0</v>
      </c>
      <c r="N84" s="193">
        <v>1.4999999999999999E-4</v>
      </c>
      <c r="O84" s="193">
        <f>ROUND(E84*N84,2)</f>
        <v>0</v>
      </c>
      <c r="P84" s="193">
        <v>0</v>
      </c>
      <c r="Q84" s="193">
        <f>ROUND(E84*P84,2)</f>
        <v>0</v>
      </c>
      <c r="R84" s="193" t="s">
        <v>129</v>
      </c>
      <c r="S84" s="193" t="s">
        <v>122</v>
      </c>
      <c r="T84" s="193">
        <v>0.06</v>
      </c>
      <c r="U84" s="194">
        <f>ROUND(E84*T84,2)</f>
        <v>1.62</v>
      </c>
      <c r="V84" s="193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123</v>
      </c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">
      <c r="A85" s="167"/>
      <c r="B85" s="178"/>
      <c r="C85" s="207" t="s">
        <v>240</v>
      </c>
      <c r="D85" s="181"/>
      <c r="E85" s="186">
        <v>5.4</v>
      </c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4"/>
      <c r="V85" s="193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125</v>
      </c>
      <c r="AH85" s="166">
        <v>0</v>
      </c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/>
      <c r="B86" s="178"/>
      <c r="C86" s="207" t="s">
        <v>241</v>
      </c>
      <c r="D86" s="181"/>
      <c r="E86" s="186">
        <v>8.6999999999999993</v>
      </c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4"/>
      <c r="V86" s="193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125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67"/>
      <c r="B87" s="178"/>
      <c r="C87" s="207" t="s">
        <v>242</v>
      </c>
      <c r="D87" s="181"/>
      <c r="E87" s="186">
        <v>12.9</v>
      </c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4"/>
      <c r="V87" s="193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125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 x14ac:dyDescent="0.2">
      <c r="A88" s="167">
        <v>37</v>
      </c>
      <c r="B88" s="178" t="s">
        <v>243</v>
      </c>
      <c r="C88" s="206" t="s">
        <v>244</v>
      </c>
      <c r="D88" s="180" t="s">
        <v>128</v>
      </c>
      <c r="E88" s="185">
        <v>85.771799999999999</v>
      </c>
      <c r="F88" s="192"/>
      <c r="G88" s="193">
        <f>ROUND(E88*F88,2)</f>
        <v>0</v>
      </c>
      <c r="H88" s="192"/>
      <c r="I88" s="193">
        <f>ROUND(E88*H88,2)</f>
        <v>0</v>
      </c>
      <c r="J88" s="192"/>
      <c r="K88" s="193">
        <f>ROUND(E88*J88,2)</f>
        <v>0</v>
      </c>
      <c r="L88" s="193">
        <v>21</v>
      </c>
      <c r="M88" s="193">
        <f>G88*(1+L88/100)</f>
        <v>0</v>
      </c>
      <c r="N88" s="193">
        <v>2.0000000000000002E-5</v>
      </c>
      <c r="O88" s="193">
        <f>ROUND(E88*N88,2)</f>
        <v>0</v>
      </c>
      <c r="P88" s="193">
        <v>0</v>
      </c>
      <c r="Q88" s="193">
        <f>ROUND(E88*P88,2)</f>
        <v>0</v>
      </c>
      <c r="R88" s="193" t="s">
        <v>129</v>
      </c>
      <c r="S88" s="193" t="s">
        <v>122</v>
      </c>
      <c r="T88" s="193">
        <v>0.11</v>
      </c>
      <c r="U88" s="194">
        <f>ROUND(E88*T88,2)</f>
        <v>9.43</v>
      </c>
      <c r="V88" s="193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123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">
      <c r="A89" s="167"/>
      <c r="B89" s="178"/>
      <c r="C89" s="207" t="s">
        <v>245</v>
      </c>
      <c r="D89" s="181"/>
      <c r="E89" s="186">
        <v>51.956800000000001</v>
      </c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4"/>
      <c r="V89" s="193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125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67"/>
      <c r="B90" s="178"/>
      <c r="C90" s="207" t="s">
        <v>246</v>
      </c>
      <c r="D90" s="181"/>
      <c r="E90" s="186">
        <v>28.364999999999998</v>
      </c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4"/>
      <c r="V90" s="193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125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">
      <c r="A91" s="167"/>
      <c r="B91" s="178"/>
      <c r="C91" s="207" t="s">
        <v>247</v>
      </c>
      <c r="D91" s="181"/>
      <c r="E91" s="186">
        <v>7.95</v>
      </c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4"/>
      <c r="V91" s="193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125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">
      <c r="A92" s="167"/>
      <c r="B92" s="178"/>
      <c r="C92" s="207" t="s">
        <v>248</v>
      </c>
      <c r="D92" s="181"/>
      <c r="E92" s="186">
        <v>4.05</v>
      </c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4"/>
      <c r="V92" s="193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125</v>
      </c>
      <c r="AH92" s="166">
        <v>0</v>
      </c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outlineLevel="1" x14ac:dyDescent="0.2">
      <c r="A93" s="167"/>
      <c r="B93" s="178"/>
      <c r="C93" s="207" t="s">
        <v>249</v>
      </c>
      <c r="D93" s="181"/>
      <c r="E93" s="186">
        <v>-11.75</v>
      </c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4"/>
      <c r="V93" s="193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125</v>
      </c>
      <c r="AH93" s="166">
        <v>0</v>
      </c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67"/>
      <c r="B94" s="178"/>
      <c r="C94" s="209" t="s">
        <v>250</v>
      </c>
      <c r="D94" s="183"/>
      <c r="E94" s="188">
        <v>80.571799999999996</v>
      </c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4"/>
      <c r="V94" s="193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125</v>
      </c>
      <c r="AH94" s="166">
        <v>1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">
      <c r="A95" s="167"/>
      <c r="B95" s="178"/>
      <c r="C95" s="207" t="s">
        <v>251</v>
      </c>
      <c r="D95" s="181"/>
      <c r="E95" s="186">
        <v>5.2</v>
      </c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4"/>
      <c r="V95" s="193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125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 x14ac:dyDescent="0.2">
      <c r="A96" s="167">
        <v>38</v>
      </c>
      <c r="B96" s="178" t="s">
        <v>252</v>
      </c>
      <c r="C96" s="206" t="s">
        <v>253</v>
      </c>
      <c r="D96" s="180" t="s">
        <v>128</v>
      </c>
      <c r="E96" s="185">
        <v>85.771799999999999</v>
      </c>
      <c r="F96" s="192"/>
      <c r="G96" s="193">
        <f>ROUND(E96*F96,2)</f>
        <v>0</v>
      </c>
      <c r="H96" s="192"/>
      <c r="I96" s="193">
        <f>ROUND(E96*H96,2)</f>
        <v>0</v>
      </c>
      <c r="J96" s="192"/>
      <c r="K96" s="193">
        <f>ROUND(E96*J96,2)</f>
        <v>0</v>
      </c>
      <c r="L96" s="193">
        <v>21</v>
      </c>
      <c r="M96" s="193">
        <f>G96*(1+L96/100)</f>
        <v>0</v>
      </c>
      <c r="N96" s="193">
        <v>0</v>
      </c>
      <c r="O96" s="193">
        <f>ROUND(E96*N96,2)</f>
        <v>0</v>
      </c>
      <c r="P96" s="193">
        <v>0</v>
      </c>
      <c r="Q96" s="193">
        <f>ROUND(E96*P96,2)</f>
        <v>0</v>
      </c>
      <c r="R96" s="193" t="s">
        <v>129</v>
      </c>
      <c r="S96" s="193" t="s">
        <v>122</v>
      </c>
      <c r="T96" s="193">
        <v>0.43</v>
      </c>
      <c r="U96" s="194">
        <f>ROUND(E96*T96,2)</f>
        <v>36.880000000000003</v>
      </c>
      <c r="V96" s="193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123</v>
      </c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">
      <c r="A97" s="167">
        <v>39</v>
      </c>
      <c r="B97" s="178" t="s">
        <v>254</v>
      </c>
      <c r="C97" s="206" t="s">
        <v>255</v>
      </c>
      <c r="D97" s="180" t="s">
        <v>120</v>
      </c>
      <c r="E97" s="185">
        <v>0.75</v>
      </c>
      <c r="F97" s="192"/>
      <c r="G97" s="193">
        <f>ROUND(E97*F97,2)</f>
        <v>0</v>
      </c>
      <c r="H97" s="192"/>
      <c r="I97" s="193">
        <f>ROUND(E97*H97,2)</f>
        <v>0</v>
      </c>
      <c r="J97" s="192"/>
      <c r="K97" s="193">
        <f>ROUND(E97*J97,2)</f>
        <v>0</v>
      </c>
      <c r="L97" s="193">
        <v>21</v>
      </c>
      <c r="M97" s="193">
        <f>G97*(1+L97/100)</f>
        <v>0</v>
      </c>
      <c r="N97" s="193">
        <v>2.5</v>
      </c>
      <c r="O97" s="193">
        <f>ROUND(E97*N97,2)</f>
        <v>1.88</v>
      </c>
      <c r="P97" s="193">
        <v>0</v>
      </c>
      <c r="Q97" s="193">
        <f>ROUND(E97*P97,2)</f>
        <v>0</v>
      </c>
      <c r="R97" s="193" t="s">
        <v>121</v>
      </c>
      <c r="S97" s="193" t="s">
        <v>122</v>
      </c>
      <c r="T97" s="193">
        <v>5.33</v>
      </c>
      <c r="U97" s="194">
        <f>ROUND(E97*T97,2)</f>
        <v>4</v>
      </c>
      <c r="V97" s="193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123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67">
        <v>40</v>
      </c>
      <c r="B98" s="178" t="s">
        <v>256</v>
      </c>
      <c r="C98" s="206" t="s">
        <v>257</v>
      </c>
      <c r="D98" s="180" t="s">
        <v>128</v>
      </c>
      <c r="E98" s="185">
        <v>5.8</v>
      </c>
      <c r="F98" s="192"/>
      <c r="G98" s="193">
        <f>ROUND(E98*F98,2)</f>
        <v>0</v>
      </c>
      <c r="H98" s="192"/>
      <c r="I98" s="193">
        <f>ROUND(E98*H98,2)</f>
        <v>0</v>
      </c>
      <c r="J98" s="192"/>
      <c r="K98" s="193">
        <f>ROUND(E98*J98,2)</f>
        <v>0</v>
      </c>
      <c r="L98" s="193">
        <v>21</v>
      </c>
      <c r="M98" s="193">
        <f>G98*(1+L98/100)</f>
        <v>0</v>
      </c>
      <c r="N98" s="193">
        <v>0.11025</v>
      </c>
      <c r="O98" s="193">
        <f>ROUND(E98*N98,2)</f>
        <v>0.64</v>
      </c>
      <c r="P98" s="193">
        <v>0</v>
      </c>
      <c r="Q98" s="193">
        <f>ROUND(E98*P98,2)</f>
        <v>0</v>
      </c>
      <c r="R98" s="193" t="s">
        <v>129</v>
      </c>
      <c r="S98" s="193" t="s">
        <v>122</v>
      </c>
      <c r="T98" s="193">
        <v>0.443</v>
      </c>
      <c r="U98" s="194">
        <f>ROUND(E98*T98,2)</f>
        <v>2.57</v>
      </c>
      <c r="V98" s="193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123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67"/>
      <c r="B99" s="178"/>
      <c r="C99" s="207" t="s">
        <v>258</v>
      </c>
      <c r="D99" s="181"/>
      <c r="E99" s="186">
        <v>4.5999999999999996</v>
      </c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4"/>
      <c r="V99" s="193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125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">
      <c r="A100" s="167"/>
      <c r="B100" s="178"/>
      <c r="C100" s="207" t="s">
        <v>259</v>
      </c>
      <c r="D100" s="181"/>
      <c r="E100" s="186">
        <v>1.2</v>
      </c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4"/>
      <c r="V100" s="193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 t="s">
        <v>125</v>
      </c>
      <c r="AH100" s="166">
        <v>0</v>
      </c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67">
        <v>41</v>
      </c>
      <c r="B101" s="178" t="s">
        <v>260</v>
      </c>
      <c r="C101" s="206" t="s">
        <v>261</v>
      </c>
      <c r="D101" s="180" t="s">
        <v>128</v>
      </c>
      <c r="E101" s="185">
        <v>5.8</v>
      </c>
      <c r="F101" s="192"/>
      <c r="G101" s="193">
        <f>ROUND(E101*F101,2)</f>
        <v>0</v>
      </c>
      <c r="H101" s="192"/>
      <c r="I101" s="193">
        <f>ROUND(E101*H101,2)</f>
        <v>0</v>
      </c>
      <c r="J101" s="192"/>
      <c r="K101" s="193">
        <f>ROUND(E101*J101,2)</f>
        <v>0</v>
      </c>
      <c r="L101" s="193">
        <v>21</v>
      </c>
      <c r="M101" s="193">
        <f>G101*(1+L101/100)</f>
        <v>0</v>
      </c>
      <c r="N101" s="193">
        <v>4.1999999999999997E-3</v>
      </c>
      <c r="O101" s="193">
        <f>ROUND(E101*N101,2)</f>
        <v>0.02</v>
      </c>
      <c r="P101" s="193">
        <v>0</v>
      </c>
      <c r="Q101" s="193">
        <f>ROUND(E101*P101,2)</f>
        <v>0</v>
      </c>
      <c r="R101" s="193" t="s">
        <v>121</v>
      </c>
      <c r="S101" s="193" t="s">
        <v>122</v>
      </c>
      <c r="T101" s="193">
        <v>0.04</v>
      </c>
      <c r="U101" s="194">
        <f>ROUND(E101*T101,2)</f>
        <v>0.23</v>
      </c>
      <c r="V101" s="193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123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 x14ac:dyDescent="0.2">
      <c r="A102" s="167">
        <v>42</v>
      </c>
      <c r="B102" s="178" t="s">
        <v>262</v>
      </c>
      <c r="C102" s="206" t="s">
        <v>263</v>
      </c>
      <c r="D102" s="180" t="s">
        <v>140</v>
      </c>
      <c r="E102" s="185">
        <v>2</v>
      </c>
      <c r="F102" s="192"/>
      <c r="G102" s="193">
        <f>ROUND(E102*F102,2)</f>
        <v>0</v>
      </c>
      <c r="H102" s="192"/>
      <c r="I102" s="193">
        <f>ROUND(E102*H102,2)</f>
        <v>0</v>
      </c>
      <c r="J102" s="192"/>
      <c r="K102" s="193">
        <f>ROUND(E102*J102,2)</f>
        <v>0</v>
      </c>
      <c r="L102" s="193">
        <v>21</v>
      </c>
      <c r="M102" s="193">
        <f>G102*(1+L102/100)</f>
        <v>0</v>
      </c>
      <c r="N102" s="193">
        <v>5.4010000000000002E-2</v>
      </c>
      <c r="O102" s="193">
        <f>ROUND(E102*N102,2)</f>
        <v>0.11</v>
      </c>
      <c r="P102" s="193">
        <v>0</v>
      </c>
      <c r="Q102" s="193">
        <f>ROUND(E102*P102,2)</f>
        <v>0</v>
      </c>
      <c r="R102" s="193" t="s">
        <v>121</v>
      </c>
      <c r="S102" s="193" t="s">
        <v>122</v>
      </c>
      <c r="T102" s="193">
        <v>2.097</v>
      </c>
      <c r="U102" s="194">
        <f>ROUND(E102*T102,2)</f>
        <v>4.1900000000000004</v>
      </c>
      <c r="V102" s="193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123</v>
      </c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">
      <c r="A103" s="167"/>
      <c r="B103" s="178"/>
      <c r="C103" s="269" t="s">
        <v>264</v>
      </c>
      <c r="D103" s="270"/>
      <c r="E103" s="271"/>
      <c r="F103" s="272"/>
      <c r="G103" s="27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4"/>
      <c r="V103" s="193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147</v>
      </c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74" t="str">
        <f>C103</f>
        <v>Včetně pomocného pracovního lešení o výšce podlahy do 1900 mm a pro zatížení do 1,5 kPa.</v>
      </c>
      <c r="BB103" s="166"/>
      <c r="BC103" s="166"/>
      <c r="BD103" s="166"/>
      <c r="BE103" s="166"/>
      <c r="BF103" s="166"/>
      <c r="BG103" s="166"/>
      <c r="BH103" s="166"/>
    </row>
    <row r="104" spans="1:60" outlineLevel="1" x14ac:dyDescent="0.2">
      <c r="A104" s="167">
        <v>43</v>
      </c>
      <c r="B104" s="178" t="s">
        <v>265</v>
      </c>
      <c r="C104" s="206" t="s">
        <v>266</v>
      </c>
      <c r="D104" s="180" t="s">
        <v>170</v>
      </c>
      <c r="E104" s="185">
        <v>2</v>
      </c>
      <c r="F104" s="192"/>
      <c r="G104" s="193">
        <f t="shared" ref="G104:G113" si="0">ROUND(E104*F104,2)</f>
        <v>0</v>
      </c>
      <c r="H104" s="192"/>
      <c r="I104" s="193">
        <f t="shared" ref="I104:I113" si="1">ROUND(E104*H104,2)</f>
        <v>0</v>
      </c>
      <c r="J104" s="192"/>
      <c r="K104" s="193">
        <f t="shared" ref="K104:K113" si="2">ROUND(E104*J104,2)</f>
        <v>0</v>
      </c>
      <c r="L104" s="193">
        <v>21</v>
      </c>
      <c r="M104" s="193">
        <f t="shared" ref="M104:M113" si="3">G104*(1+L104/100)</f>
        <v>0</v>
      </c>
      <c r="N104" s="193">
        <v>0</v>
      </c>
      <c r="O104" s="193">
        <f t="shared" ref="O104:O113" si="4">ROUND(E104*N104,2)</f>
        <v>0</v>
      </c>
      <c r="P104" s="193">
        <v>0</v>
      </c>
      <c r="Q104" s="193">
        <f t="shared" ref="Q104:Q113" si="5">ROUND(E104*P104,2)</f>
        <v>0</v>
      </c>
      <c r="R104" s="193"/>
      <c r="S104" s="193" t="s">
        <v>171</v>
      </c>
      <c r="T104" s="193">
        <v>0</v>
      </c>
      <c r="U104" s="194">
        <f t="shared" ref="U104:U113" si="6">ROUND(E104*T104,2)</f>
        <v>0</v>
      </c>
      <c r="V104" s="193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123</v>
      </c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ht="22.5" outlineLevel="1" x14ac:dyDescent="0.2">
      <c r="A105" s="167">
        <v>44</v>
      </c>
      <c r="B105" s="178" t="s">
        <v>267</v>
      </c>
      <c r="C105" s="206" t="s">
        <v>268</v>
      </c>
      <c r="D105" s="180" t="s">
        <v>159</v>
      </c>
      <c r="E105" s="185">
        <v>27</v>
      </c>
      <c r="F105" s="192"/>
      <c r="G105" s="193">
        <f t="shared" si="0"/>
        <v>0</v>
      </c>
      <c r="H105" s="192"/>
      <c r="I105" s="193">
        <f t="shared" si="1"/>
        <v>0</v>
      </c>
      <c r="J105" s="192"/>
      <c r="K105" s="193">
        <f t="shared" si="2"/>
        <v>0</v>
      </c>
      <c r="L105" s="193">
        <v>21</v>
      </c>
      <c r="M105" s="193">
        <f t="shared" si="3"/>
        <v>0</v>
      </c>
      <c r="N105" s="193">
        <v>0</v>
      </c>
      <c r="O105" s="193">
        <f t="shared" si="4"/>
        <v>0</v>
      </c>
      <c r="P105" s="193">
        <v>0</v>
      </c>
      <c r="Q105" s="193">
        <f t="shared" si="5"/>
        <v>0</v>
      </c>
      <c r="R105" s="193"/>
      <c r="S105" s="193" t="s">
        <v>171</v>
      </c>
      <c r="T105" s="193">
        <v>0</v>
      </c>
      <c r="U105" s="194">
        <f t="shared" si="6"/>
        <v>0</v>
      </c>
      <c r="V105" s="193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123</v>
      </c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">
      <c r="A106" s="167">
        <v>45</v>
      </c>
      <c r="B106" s="178" t="s">
        <v>269</v>
      </c>
      <c r="C106" s="206" t="s">
        <v>270</v>
      </c>
      <c r="D106" s="180" t="s">
        <v>128</v>
      </c>
      <c r="E106" s="185">
        <v>80.599999999999994</v>
      </c>
      <c r="F106" s="192"/>
      <c r="G106" s="193">
        <f t="shared" si="0"/>
        <v>0</v>
      </c>
      <c r="H106" s="192"/>
      <c r="I106" s="193">
        <f t="shared" si="1"/>
        <v>0</v>
      </c>
      <c r="J106" s="192"/>
      <c r="K106" s="193">
        <f t="shared" si="2"/>
        <v>0</v>
      </c>
      <c r="L106" s="193">
        <v>21</v>
      </c>
      <c r="M106" s="193">
        <f t="shared" si="3"/>
        <v>0</v>
      </c>
      <c r="N106" s="193">
        <v>0</v>
      </c>
      <c r="O106" s="193">
        <f t="shared" si="4"/>
        <v>0</v>
      </c>
      <c r="P106" s="193">
        <v>0</v>
      </c>
      <c r="Q106" s="193">
        <f t="shared" si="5"/>
        <v>0</v>
      </c>
      <c r="R106" s="193"/>
      <c r="S106" s="193" t="s">
        <v>171</v>
      </c>
      <c r="T106" s="193">
        <v>0</v>
      </c>
      <c r="U106" s="194">
        <f t="shared" si="6"/>
        <v>0</v>
      </c>
      <c r="V106" s="193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123</v>
      </c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">
      <c r="A107" s="167">
        <v>46</v>
      </c>
      <c r="B107" s="178" t="s">
        <v>271</v>
      </c>
      <c r="C107" s="206" t="s">
        <v>272</v>
      </c>
      <c r="D107" s="180" t="s">
        <v>128</v>
      </c>
      <c r="E107" s="185">
        <v>80.599999999999994</v>
      </c>
      <c r="F107" s="192"/>
      <c r="G107" s="193">
        <f t="shared" si="0"/>
        <v>0</v>
      </c>
      <c r="H107" s="192"/>
      <c r="I107" s="193">
        <f t="shared" si="1"/>
        <v>0</v>
      </c>
      <c r="J107" s="192"/>
      <c r="K107" s="193">
        <f t="shared" si="2"/>
        <v>0</v>
      </c>
      <c r="L107" s="193">
        <v>21</v>
      </c>
      <c r="M107" s="193">
        <f t="shared" si="3"/>
        <v>0</v>
      </c>
      <c r="N107" s="193">
        <v>0</v>
      </c>
      <c r="O107" s="193">
        <f t="shared" si="4"/>
        <v>0</v>
      </c>
      <c r="P107" s="193">
        <v>0</v>
      </c>
      <c r="Q107" s="193">
        <f t="shared" si="5"/>
        <v>0</v>
      </c>
      <c r="R107" s="193"/>
      <c r="S107" s="193" t="s">
        <v>171</v>
      </c>
      <c r="T107" s="193">
        <v>0</v>
      </c>
      <c r="U107" s="194">
        <f t="shared" si="6"/>
        <v>0</v>
      </c>
      <c r="V107" s="193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123</v>
      </c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">
      <c r="A108" s="167">
        <v>47</v>
      </c>
      <c r="B108" s="178" t="s">
        <v>273</v>
      </c>
      <c r="C108" s="206" t="s">
        <v>274</v>
      </c>
      <c r="D108" s="180" t="s">
        <v>128</v>
      </c>
      <c r="E108" s="185">
        <v>80.599999999999994</v>
      </c>
      <c r="F108" s="192"/>
      <c r="G108" s="193">
        <f t="shared" si="0"/>
        <v>0</v>
      </c>
      <c r="H108" s="192"/>
      <c r="I108" s="193">
        <f t="shared" si="1"/>
        <v>0</v>
      </c>
      <c r="J108" s="192"/>
      <c r="K108" s="193">
        <f t="shared" si="2"/>
        <v>0</v>
      </c>
      <c r="L108" s="193">
        <v>21</v>
      </c>
      <c r="M108" s="193">
        <f t="shared" si="3"/>
        <v>0</v>
      </c>
      <c r="N108" s="193">
        <v>0</v>
      </c>
      <c r="O108" s="193">
        <f t="shared" si="4"/>
        <v>0</v>
      </c>
      <c r="P108" s="193">
        <v>0</v>
      </c>
      <c r="Q108" s="193">
        <f t="shared" si="5"/>
        <v>0</v>
      </c>
      <c r="R108" s="193"/>
      <c r="S108" s="193" t="s">
        <v>171</v>
      </c>
      <c r="T108" s="193">
        <v>0</v>
      </c>
      <c r="U108" s="194">
        <f t="shared" si="6"/>
        <v>0</v>
      </c>
      <c r="V108" s="193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123</v>
      </c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">
      <c r="A109" s="167">
        <v>48</v>
      </c>
      <c r="B109" s="178" t="s">
        <v>275</v>
      </c>
      <c r="C109" s="206" t="s">
        <v>276</v>
      </c>
      <c r="D109" s="180" t="s">
        <v>128</v>
      </c>
      <c r="E109" s="185">
        <v>80.599999999999994</v>
      </c>
      <c r="F109" s="192"/>
      <c r="G109" s="193">
        <f t="shared" si="0"/>
        <v>0</v>
      </c>
      <c r="H109" s="192"/>
      <c r="I109" s="193">
        <f t="shared" si="1"/>
        <v>0</v>
      </c>
      <c r="J109" s="192"/>
      <c r="K109" s="193">
        <f t="shared" si="2"/>
        <v>0</v>
      </c>
      <c r="L109" s="193">
        <v>21</v>
      </c>
      <c r="M109" s="193">
        <f t="shared" si="3"/>
        <v>0</v>
      </c>
      <c r="N109" s="193">
        <v>0</v>
      </c>
      <c r="O109" s="193">
        <f t="shared" si="4"/>
        <v>0</v>
      </c>
      <c r="P109" s="193">
        <v>0</v>
      </c>
      <c r="Q109" s="193">
        <f t="shared" si="5"/>
        <v>0</v>
      </c>
      <c r="R109" s="193"/>
      <c r="S109" s="193" t="s">
        <v>171</v>
      </c>
      <c r="T109" s="193">
        <v>0</v>
      </c>
      <c r="U109" s="194">
        <f t="shared" si="6"/>
        <v>0</v>
      </c>
      <c r="V109" s="193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123</v>
      </c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">
      <c r="A110" s="167">
        <v>49</v>
      </c>
      <c r="B110" s="178" t="s">
        <v>277</v>
      </c>
      <c r="C110" s="206" t="s">
        <v>278</v>
      </c>
      <c r="D110" s="180" t="s">
        <v>128</v>
      </c>
      <c r="E110" s="185">
        <v>80.599999999999994</v>
      </c>
      <c r="F110" s="192"/>
      <c r="G110" s="193">
        <f t="shared" si="0"/>
        <v>0</v>
      </c>
      <c r="H110" s="192"/>
      <c r="I110" s="193">
        <f t="shared" si="1"/>
        <v>0</v>
      </c>
      <c r="J110" s="192"/>
      <c r="K110" s="193">
        <f t="shared" si="2"/>
        <v>0</v>
      </c>
      <c r="L110" s="193">
        <v>21</v>
      </c>
      <c r="M110" s="193">
        <f t="shared" si="3"/>
        <v>0</v>
      </c>
      <c r="N110" s="193">
        <v>0</v>
      </c>
      <c r="O110" s="193">
        <f t="shared" si="4"/>
        <v>0</v>
      </c>
      <c r="P110" s="193">
        <v>0</v>
      </c>
      <c r="Q110" s="193">
        <f t="shared" si="5"/>
        <v>0</v>
      </c>
      <c r="R110" s="193"/>
      <c r="S110" s="193" t="s">
        <v>171</v>
      </c>
      <c r="T110" s="193">
        <v>0</v>
      </c>
      <c r="U110" s="194">
        <f t="shared" si="6"/>
        <v>0</v>
      </c>
      <c r="V110" s="193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123</v>
      </c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">
      <c r="A111" s="167">
        <v>50</v>
      </c>
      <c r="B111" s="178" t="s">
        <v>279</v>
      </c>
      <c r="C111" s="206" t="s">
        <v>280</v>
      </c>
      <c r="D111" s="180" t="s">
        <v>128</v>
      </c>
      <c r="E111" s="185">
        <v>80.599999999999994</v>
      </c>
      <c r="F111" s="192"/>
      <c r="G111" s="193">
        <f t="shared" si="0"/>
        <v>0</v>
      </c>
      <c r="H111" s="192"/>
      <c r="I111" s="193">
        <f t="shared" si="1"/>
        <v>0</v>
      </c>
      <c r="J111" s="192"/>
      <c r="K111" s="193">
        <f t="shared" si="2"/>
        <v>0</v>
      </c>
      <c r="L111" s="193">
        <v>21</v>
      </c>
      <c r="M111" s="193">
        <f t="shared" si="3"/>
        <v>0</v>
      </c>
      <c r="N111" s="193">
        <v>0</v>
      </c>
      <c r="O111" s="193">
        <f t="shared" si="4"/>
        <v>0</v>
      </c>
      <c r="P111" s="193">
        <v>0</v>
      </c>
      <c r="Q111" s="193">
        <f t="shared" si="5"/>
        <v>0</v>
      </c>
      <c r="R111" s="193"/>
      <c r="S111" s="193" t="s">
        <v>171</v>
      </c>
      <c r="T111" s="193">
        <v>0</v>
      </c>
      <c r="U111" s="194">
        <f t="shared" si="6"/>
        <v>0</v>
      </c>
      <c r="V111" s="193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123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 x14ac:dyDescent="0.2">
      <c r="A112" s="167">
        <v>51</v>
      </c>
      <c r="B112" s="178" t="s">
        <v>281</v>
      </c>
      <c r="C112" s="206" t="s">
        <v>282</v>
      </c>
      <c r="D112" s="180" t="s">
        <v>128</v>
      </c>
      <c r="E112" s="185">
        <v>5.2</v>
      </c>
      <c r="F112" s="192"/>
      <c r="G112" s="193">
        <f t="shared" si="0"/>
        <v>0</v>
      </c>
      <c r="H112" s="192"/>
      <c r="I112" s="193">
        <f t="shared" si="1"/>
        <v>0</v>
      </c>
      <c r="J112" s="192"/>
      <c r="K112" s="193">
        <f t="shared" si="2"/>
        <v>0</v>
      </c>
      <c r="L112" s="193">
        <v>21</v>
      </c>
      <c r="M112" s="193">
        <f t="shared" si="3"/>
        <v>0</v>
      </c>
      <c r="N112" s="193">
        <v>0</v>
      </c>
      <c r="O112" s="193">
        <f t="shared" si="4"/>
        <v>0</v>
      </c>
      <c r="P112" s="193">
        <v>0</v>
      </c>
      <c r="Q112" s="193">
        <f t="shared" si="5"/>
        <v>0</v>
      </c>
      <c r="R112" s="193"/>
      <c r="S112" s="193" t="s">
        <v>171</v>
      </c>
      <c r="T112" s="193">
        <v>0</v>
      </c>
      <c r="U112" s="194">
        <f t="shared" si="6"/>
        <v>0</v>
      </c>
      <c r="V112" s="193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123</v>
      </c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ht="22.5" outlineLevel="1" x14ac:dyDescent="0.2">
      <c r="A113" s="167">
        <v>52</v>
      </c>
      <c r="B113" s="178" t="s">
        <v>283</v>
      </c>
      <c r="C113" s="206" t="s">
        <v>284</v>
      </c>
      <c r="D113" s="180" t="s">
        <v>128</v>
      </c>
      <c r="E113" s="185">
        <v>15.8</v>
      </c>
      <c r="F113" s="192"/>
      <c r="G113" s="193">
        <f t="shared" si="0"/>
        <v>0</v>
      </c>
      <c r="H113" s="192"/>
      <c r="I113" s="193">
        <f t="shared" si="1"/>
        <v>0</v>
      </c>
      <c r="J113" s="192"/>
      <c r="K113" s="193">
        <f t="shared" si="2"/>
        <v>0</v>
      </c>
      <c r="L113" s="193">
        <v>21</v>
      </c>
      <c r="M113" s="193">
        <f t="shared" si="3"/>
        <v>0</v>
      </c>
      <c r="N113" s="193">
        <v>0</v>
      </c>
      <c r="O113" s="193">
        <f t="shared" si="4"/>
        <v>0</v>
      </c>
      <c r="P113" s="193">
        <v>0</v>
      </c>
      <c r="Q113" s="193">
        <f t="shared" si="5"/>
        <v>0</v>
      </c>
      <c r="R113" s="193"/>
      <c r="S113" s="193" t="s">
        <v>171</v>
      </c>
      <c r="T113" s="193">
        <v>0</v>
      </c>
      <c r="U113" s="194">
        <f t="shared" si="6"/>
        <v>0</v>
      </c>
      <c r="V113" s="193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123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x14ac:dyDescent="0.2">
      <c r="A114" s="175" t="s">
        <v>116</v>
      </c>
      <c r="B114" s="179" t="s">
        <v>59</v>
      </c>
      <c r="C114" s="208" t="s">
        <v>60</v>
      </c>
      <c r="D114" s="182"/>
      <c r="E114" s="187"/>
      <c r="F114" s="195"/>
      <c r="G114" s="195">
        <f>SUMIF(AG115:AG135,"&lt;&gt;NOR",G115:G135)</f>
        <v>0</v>
      </c>
      <c r="H114" s="195"/>
      <c r="I114" s="195">
        <f>SUM(I115:I135)</f>
        <v>0</v>
      </c>
      <c r="J114" s="195"/>
      <c r="K114" s="195">
        <f>SUM(K115:K135)</f>
        <v>0</v>
      </c>
      <c r="L114" s="195"/>
      <c r="M114" s="195">
        <f>SUM(M115:M135)</f>
        <v>0</v>
      </c>
      <c r="N114" s="195"/>
      <c r="O114" s="195">
        <f>SUM(O115:O135)</f>
        <v>1.4100000000000001</v>
      </c>
      <c r="P114" s="195"/>
      <c r="Q114" s="195">
        <f>SUM(Q115:Q135)</f>
        <v>0</v>
      </c>
      <c r="R114" s="195"/>
      <c r="S114" s="195"/>
      <c r="T114" s="195"/>
      <c r="U114" s="196">
        <f>SUM(U115:U135)</f>
        <v>48.480000000000004</v>
      </c>
      <c r="V114" s="195"/>
      <c r="AG114" t="s">
        <v>117</v>
      </c>
    </row>
    <row r="115" spans="1:60" outlineLevel="1" x14ac:dyDescent="0.2">
      <c r="A115" s="167">
        <v>53</v>
      </c>
      <c r="B115" s="178" t="s">
        <v>285</v>
      </c>
      <c r="C115" s="206" t="s">
        <v>286</v>
      </c>
      <c r="D115" s="180" t="s">
        <v>128</v>
      </c>
      <c r="E115" s="185">
        <v>70.25</v>
      </c>
      <c r="F115" s="192"/>
      <c r="G115" s="193">
        <f>ROUND(E115*F115,2)</f>
        <v>0</v>
      </c>
      <c r="H115" s="192"/>
      <c r="I115" s="193">
        <f>ROUND(E115*H115,2)</f>
        <v>0</v>
      </c>
      <c r="J115" s="192"/>
      <c r="K115" s="193">
        <f>ROUND(E115*J115,2)</f>
        <v>0</v>
      </c>
      <c r="L115" s="193">
        <v>21</v>
      </c>
      <c r="M115" s="193">
        <f>G115*(1+L115/100)</f>
        <v>0</v>
      </c>
      <c r="N115" s="193">
        <v>1.8380000000000001E-2</v>
      </c>
      <c r="O115" s="193">
        <f>ROUND(E115*N115,2)</f>
        <v>1.29</v>
      </c>
      <c r="P115" s="193">
        <v>0</v>
      </c>
      <c r="Q115" s="193">
        <f>ROUND(E115*P115,2)</f>
        <v>0</v>
      </c>
      <c r="R115" s="193" t="s">
        <v>287</v>
      </c>
      <c r="S115" s="193" t="s">
        <v>122</v>
      </c>
      <c r="T115" s="193">
        <v>0.13</v>
      </c>
      <c r="U115" s="194">
        <f>ROUND(E115*T115,2)</f>
        <v>9.1300000000000008</v>
      </c>
      <c r="V115" s="193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123</v>
      </c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 x14ac:dyDescent="0.2">
      <c r="A116" s="167"/>
      <c r="B116" s="178"/>
      <c r="C116" s="269" t="s">
        <v>288</v>
      </c>
      <c r="D116" s="270"/>
      <c r="E116" s="271"/>
      <c r="F116" s="272"/>
      <c r="G116" s="27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4"/>
      <c r="V116" s="193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147</v>
      </c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74" t="str">
        <f>C116</f>
        <v>Včetně kotvení lešení.</v>
      </c>
      <c r="BB116" s="166"/>
      <c r="BC116" s="166"/>
      <c r="BD116" s="166"/>
      <c r="BE116" s="166"/>
      <c r="BF116" s="166"/>
      <c r="BG116" s="166"/>
      <c r="BH116" s="166"/>
    </row>
    <row r="117" spans="1:60" outlineLevel="1" x14ac:dyDescent="0.2">
      <c r="A117" s="167"/>
      <c r="B117" s="178"/>
      <c r="C117" s="207" t="s">
        <v>289</v>
      </c>
      <c r="D117" s="181"/>
      <c r="E117" s="186">
        <v>70.25</v>
      </c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4"/>
      <c r="V117" s="193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125</v>
      </c>
      <c r="AH117" s="166">
        <v>0</v>
      </c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67">
        <v>54</v>
      </c>
      <c r="B118" s="178" t="s">
        <v>290</v>
      </c>
      <c r="C118" s="206" t="s">
        <v>291</v>
      </c>
      <c r="D118" s="180" t="s">
        <v>128</v>
      </c>
      <c r="E118" s="185">
        <v>70.25</v>
      </c>
      <c r="F118" s="192"/>
      <c r="G118" s="193">
        <f t="shared" ref="G118:G128" si="7">ROUND(E118*F118,2)</f>
        <v>0</v>
      </c>
      <c r="H118" s="192"/>
      <c r="I118" s="193">
        <f t="shared" ref="I118:I128" si="8">ROUND(E118*H118,2)</f>
        <v>0</v>
      </c>
      <c r="J118" s="192"/>
      <c r="K118" s="193">
        <f t="shared" ref="K118:K128" si="9">ROUND(E118*J118,2)</f>
        <v>0</v>
      </c>
      <c r="L118" s="193">
        <v>21</v>
      </c>
      <c r="M118" s="193">
        <f t="shared" ref="M118:M128" si="10">G118*(1+L118/100)</f>
        <v>0</v>
      </c>
      <c r="N118" s="193">
        <v>8.4999999999999995E-4</v>
      </c>
      <c r="O118" s="193">
        <f t="shared" ref="O118:O128" si="11">ROUND(E118*N118,2)</f>
        <v>0.06</v>
      </c>
      <c r="P118" s="193">
        <v>0</v>
      </c>
      <c r="Q118" s="193">
        <f t="shared" ref="Q118:Q128" si="12">ROUND(E118*P118,2)</f>
        <v>0</v>
      </c>
      <c r="R118" s="193" t="s">
        <v>287</v>
      </c>
      <c r="S118" s="193" t="s">
        <v>122</v>
      </c>
      <c r="T118" s="193">
        <v>6.0000000000000001E-3</v>
      </c>
      <c r="U118" s="194">
        <f t="shared" ref="U118:U128" si="13">ROUND(E118*T118,2)</f>
        <v>0.42</v>
      </c>
      <c r="V118" s="193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123</v>
      </c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 x14ac:dyDescent="0.2">
      <c r="A119" s="167">
        <v>55</v>
      </c>
      <c r="B119" s="178" t="s">
        <v>292</v>
      </c>
      <c r="C119" s="206" t="s">
        <v>293</v>
      </c>
      <c r="D119" s="180" t="s">
        <v>128</v>
      </c>
      <c r="E119" s="185">
        <v>70.25</v>
      </c>
      <c r="F119" s="192"/>
      <c r="G119" s="193">
        <f t="shared" si="7"/>
        <v>0</v>
      </c>
      <c r="H119" s="192"/>
      <c r="I119" s="193">
        <f t="shared" si="8"/>
        <v>0</v>
      </c>
      <c r="J119" s="192"/>
      <c r="K119" s="193">
        <f t="shared" si="9"/>
        <v>0</v>
      </c>
      <c r="L119" s="193">
        <v>21</v>
      </c>
      <c r="M119" s="193">
        <f t="shared" si="10"/>
        <v>0</v>
      </c>
      <c r="N119" s="193">
        <v>0</v>
      </c>
      <c r="O119" s="193">
        <f t="shared" si="11"/>
        <v>0</v>
      </c>
      <c r="P119" s="193">
        <v>0</v>
      </c>
      <c r="Q119" s="193">
        <f t="shared" si="12"/>
        <v>0</v>
      </c>
      <c r="R119" s="193" t="s">
        <v>287</v>
      </c>
      <c r="S119" s="193" t="s">
        <v>122</v>
      </c>
      <c r="T119" s="193">
        <v>0.112</v>
      </c>
      <c r="U119" s="194">
        <f t="shared" si="13"/>
        <v>7.87</v>
      </c>
      <c r="V119" s="193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 t="s">
        <v>123</v>
      </c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 x14ac:dyDescent="0.2">
      <c r="A120" s="167">
        <v>56</v>
      </c>
      <c r="B120" s="178" t="s">
        <v>294</v>
      </c>
      <c r="C120" s="206" t="s">
        <v>295</v>
      </c>
      <c r="D120" s="180" t="s">
        <v>128</v>
      </c>
      <c r="E120" s="185">
        <v>51.9</v>
      </c>
      <c r="F120" s="192"/>
      <c r="G120" s="193">
        <f t="shared" si="7"/>
        <v>0</v>
      </c>
      <c r="H120" s="192"/>
      <c r="I120" s="193">
        <f t="shared" si="8"/>
        <v>0</v>
      </c>
      <c r="J120" s="192"/>
      <c r="K120" s="193">
        <f t="shared" si="9"/>
        <v>0</v>
      </c>
      <c r="L120" s="193">
        <v>21</v>
      </c>
      <c r="M120" s="193">
        <f t="shared" si="10"/>
        <v>0</v>
      </c>
      <c r="N120" s="193">
        <v>1.2099999999999999E-3</v>
      </c>
      <c r="O120" s="193">
        <f t="shared" si="11"/>
        <v>0.06</v>
      </c>
      <c r="P120" s="193">
        <v>0</v>
      </c>
      <c r="Q120" s="193">
        <f t="shared" si="12"/>
        <v>0</v>
      </c>
      <c r="R120" s="193" t="s">
        <v>287</v>
      </c>
      <c r="S120" s="193" t="s">
        <v>122</v>
      </c>
      <c r="T120" s="193">
        <v>0.17699999999999999</v>
      </c>
      <c r="U120" s="194">
        <f t="shared" si="13"/>
        <v>9.19</v>
      </c>
      <c r="V120" s="193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123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67">
        <v>57</v>
      </c>
      <c r="B121" s="178" t="s">
        <v>296</v>
      </c>
      <c r="C121" s="206" t="s">
        <v>297</v>
      </c>
      <c r="D121" s="180" t="s">
        <v>128</v>
      </c>
      <c r="E121" s="185">
        <v>70.25</v>
      </c>
      <c r="F121" s="192"/>
      <c r="G121" s="193">
        <f t="shared" si="7"/>
        <v>0</v>
      </c>
      <c r="H121" s="192"/>
      <c r="I121" s="193">
        <f t="shared" si="8"/>
        <v>0</v>
      </c>
      <c r="J121" s="192"/>
      <c r="K121" s="193">
        <f t="shared" si="9"/>
        <v>0</v>
      </c>
      <c r="L121" s="193">
        <v>21</v>
      </c>
      <c r="M121" s="193">
        <f t="shared" si="10"/>
        <v>0</v>
      </c>
      <c r="N121" s="193">
        <v>0</v>
      </c>
      <c r="O121" s="193">
        <f t="shared" si="11"/>
        <v>0</v>
      </c>
      <c r="P121" s="193">
        <v>0</v>
      </c>
      <c r="Q121" s="193">
        <f t="shared" si="12"/>
        <v>0</v>
      </c>
      <c r="R121" s="193" t="s">
        <v>287</v>
      </c>
      <c r="S121" s="193" t="s">
        <v>122</v>
      </c>
      <c r="T121" s="193">
        <v>3.0300000000000001E-2</v>
      </c>
      <c r="U121" s="194">
        <f t="shared" si="13"/>
        <v>2.13</v>
      </c>
      <c r="V121" s="193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123</v>
      </c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">
      <c r="A122" s="167">
        <v>58</v>
      </c>
      <c r="B122" s="178" t="s">
        <v>298</v>
      </c>
      <c r="C122" s="206" t="s">
        <v>299</v>
      </c>
      <c r="D122" s="180" t="s">
        <v>128</v>
      </c>
      <c r="E122" s="185">
        <v>70.25</v>
      </c>
      <c r="F122" s="192"/>
      <c r="G122" s="193">
        <f t="shared" si="7"/>
        <v>0</v>
      </c>
      <c r="H122" s="192"/>
      <c r="I122" s="193">
        <f t="shared" si="8"/>
        <v>0</v>
      </c>
      <c r="J122" s="192"/>
      <c r="K122" s="193">
        <f t="shared" si="9"/>
        <v>0</v>
      </c>
      <c r="L122" s="193">
        <v>21</v>
      </c>
      <c r="M122" s="193">
        <f t="shared" si="10"/>
        <v>0</v>
      </c>
      <c r="N122" s="193">
        <v>5.0000000000000002E-5</v>
      </c>
      <c r="O122" s="193">
        <f t="shared" si="11"/>
        <v>0</v>
      </c>
      <c r="P122" s="193">
        <v>0</v>
      </c>
      <c r="Q122" s="193">
        <f t="shared" si="12"/>
        <v>0</v>
      </c>
      <c r="R122" s="193" t="s">
        <v>287</v>
      </c>
      <c r="S122" s="193" t="s">
        <v>122</v>
      </c>
      <c r="T122" s="193">
        <v>0</v>
      </c>
      <c r="U122" s="194">
        <f t="shared" si="13"/>
        <v>0</v>
      </c>
      <c r="V122" s="193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 t="s">
        <v>123</v>
      </c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outlineLevel="1" x14ac:dyDescent="0.2">
      <c r="A123" s="167">
        <v>59</v>
      </c>
      <c r="B123" s="178" t="s">
        <v>300</v>
      </c>
      <c r="C123" s="206" t="s">
        <v>301</v>
      </c>
      <c r="D123" s="180" t="s">
        <v>128</v>
      </c>
      <c r="E123" s="185">
        <v>70.25</v>
      </c>
      <c r="F123" s="192"/>
      <c r="G123" s="193">
        <f t="shared" si="7"/>
        <v>0</v>
      </c>
      <c r="H123" s="192"/>
      <c r="I123" s="193">
        <f t="shared" si="8"/>
        <v>0</v>
      </c>
      <c r="J123" s="192"/>
      <c r="K123" s="193">
        <f t="shared" si="9"/>
        <v>0</v>
      </c>
      <c r="L123" s="193">
        <v>21</v>
      </c>
      <c r="M123" s="193">
        <f t="shared" si="10"/>
        <v>0</v>
      </c>
      <c r="N123" s="193">
        <v>0</v>
      </c>
      <c r="O123" s="193">
        <f t="shared" si="11"/>
        <v>0</v>
      </c>
      <c r="P123" s="193">
        <v>0</v>
      </c>
      <c r="Q123" s="193">
        <f t="shared" si="12"/>
        <v>0</v>
      </c>
      <c r="R123" s="193" t="s">
        <v>287</v>
      </c>
      <c r="S123" s="193" t="s">
        <v>122</v>
      </c>
      <c r="T123" s="193">
        <v>1.7999999999999999E-2</v>
      </c>
      <c r="U123" s="194">
        <f t="shared" si="13"/>
        <v>1.26</v>
      </c>
      <c r="V123" s="193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 t="s">
        <v>123</v>
      </c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 x14ac:dyDescent="0.2">
      <c r="A124" s="167">
        <v>60</v>
      </c>
      <c r="B124" s="178" t="s">
        <v>302</v>
      </c>
      <c r="C124" s="206" t="s">
        <v>303</v>
      </c>
      <c r="D124" s="180" t="s">
        <v>128</v>
      </c>
      <c r="E124" s="185">
        <v>60</v>
      </c>
      <c r="F124" s="192"/>
      <c r="G124" s="193">
        <f t="shared" si="7"/>
        <v>0</v>
      </c>
      <c r="H124" s="192"/>
      <c r="I124" s="193">
        <f t="shared" si="8"/>
        <v>0</v>
      </c>
      <c r="J124" s="192"/>
      <c r="K124" s="193">
        <f t="shared" si="9"/>
        <v>0</v>
      </c>
      <c r="L124" s="193">
        <v>21</v>
      </c>
      <c r="M124" s="193">
        <f t="shared" si="10"/>
        <v>0</v>
      </c>
      <c r="N124" s="193">
        <v>4.0000000000000003E-5</v>
      </c>
      <c r="O124" s="193">
        <f t="shared" si="11"/>
        <v>0</v>
      </c>
      <c r="P124" s="193">
        <v>0</v>
      </c>
      <c r="Q124" s="193">
        <f t="shared" si="12"/>
        <v>0</v>
      </c>
      <c r="R124" s="193" t="s">
        <v>129</v>
      </c>
      <c r="S124" s="193" t="s">
        <v>122</v>
      </c>
      <c r="T124" s="193">
        <v>0.308</v>
      </c>
      <c r="U124" s="194">
        <f t="shared" si="13"/>
        <v>18.48</v>
      </c>
      <c r="V124" s="193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 t="s">
        <v>123</v>
      </c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outlineLevel="1" x14ac:dyDescent="0.2">
      <c r="A125" s="167">
        <v>61</v>
      </c>
      <c r="B125" s="178" t="s">
        <v>304</v>
      </c>
      <c r="C125" s="206" t="s">
        <v>305</v>
      </c>
      <c r="D125" s="180" t="s">
        <v>306</v>
      </c>
      <c r="E125" s="185">
        <v>250</v>
      </c>
      <c r="F125" s="192"/>
      <c r="G125" s="193">
        <f t="shared" si="7"/>
        <v>0</v>
      </c>
      <c r="H125" s="192"/>
      <c r="I125" s="193">
        <f t="shared" si="8"/>
        <v>0</v>
      </c>
      <c r="J125" s="192"/>
      <c r="K125" s="193">
        <f t="shared" si="9"/>
        <v>0</v>
      </c>
      <c r="L125" s="193">
        <v>21</v>
      </c>
      <c r="M125" s="193">
        <f t="shared" si="10"/>
        <v>0</v>
      </c>
      <c r="N125" s="193">
        <v>0</v>
      </c>
      <c r="O125" s="193">
        <f t="shared" si="11"/>
        <v>0</v>
      </c>
      <c r="P125" s="193">
        <v>0</v>
      </c>
      <c r="Q125" s="193">
        <f t="shared" si="12"/>
        <v>0</v>
      </c>
      <c r="R125" s="193"/>
      <c r="S125" s="193" t="s">
        <v>171</v>
      </c>
      <c r="T125" s="193">
        <v>0</v>
      </c>
      <c r="U125" s="194">
        <f t="shared" si="13"/>
        <v>0</v>
      </c>
      <c r="V125" s="193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 t="s">
        <v>123</v>
      </c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ht="22.5" outlineLevel="1" x14ac:dyDescent="0.2">
      <c r="A126" s="167">
        <v>62</v>
      </c>
      <c r="B126" s="178" t="s">
        <v>307</v>
      </c>
      <c r="C126" s="206" t="s">
        <v>308</v>
      </c>
      <c r="D126" s="180" t="s">
        <v>309</v>
      </c>
      <c r="E126" s="185">
        <v>1</v>
      </c>
      <c r="F126" s="192"/>
      <c r="G126" s="193">
        <f t="shared" si="7"/>
        <v>0</v>
      </c>
      <c r="H126" s="192"/>
      <c r="I126" s="193">
        <f t="shared" si="8"/>
        <v>0</v>
      </c>
      <c r="J126" s="192"/>
      <c r="K126" s="193">
        <f t="shared" si="9"/>
        <v>0</v>
      </c>
      <c r="L126" s="193">
        <v>21</v>
      </c>
      <c r="M126" s="193">
        <f t="shared" si="10"/>
        <v>0</v>
      </c>
      <c r="N126" s="193">
        <v>0</v>
      </c>
      <c r="O126" s="193">
        <f t="shared" si="11"/>
        <v>0</v>
      </c>
      <c r="P126" s="193">
        <v>0</v>
      </c>
      <c r="Q126" s="193">
        <f t="shared" si="12"/>
        <v>0</v>
      </c>
      <c r="R126" s="193"/>
      <c r="S126" s="193" t="s">
        <v>171</v>
      </c>
      <c r="T126" s="193">
        <v>0</v>
      </c>
      <c r="U126" s="194">
        <f t="shared" si="13"/>
        <v>0</v>
      </c>
      <c r="V126" s="193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123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">
      <c r="A127" s="167">
        <v>63</v>
      </c>
      <c r="B127" s="178" t="s">
        <v>310</v>
      </c>
      <c r="C127" s="206" t="s">
        <v>311</v>
      </c>
      <c r="D127" s="180" t="s">
        <v>170</v>
      </c>
      <c r="E127" s="185">
        <v>1</v>
      </c>
      <c r="F127" s="192"/>
      <c r="G127" s="193">
        <f t="shared" si="7"/>
        <v>0</v>
      </c>
      <c r="H127" s="192"/>
      <c r="I127" s="193">
        <f t="shared" si="8"/>
        <v>0</v>
      </c>
      <c r="J127" s="192"/>
      <c r="K127" s="193">
        <f t="shared" si="9"/>
        <v>0</v>
      </c>
      <c r="L127" s="193">
        <v>21</v>
      </c>
      <c r="M127" s="193">
        <f t="shared" si="10"/>
        <v>0</v>
      </c>
      <c r="N127" s="193">
        <v>0</v>
      </c>
      <c r="O127" s="193">
        <f t="shared" si="11"/>
        <v>0</v>
      </c>
      <c r="P127" s="193">
        <v>0</v>
      </c>
      <c r="Q127" s="193">
        <f t="shared" si="12"/>
        <v>0</v>
      </c>
      <c r="R127" s="193"/>
      <c r="S127" s="193" t="s">
        <v>171</v>
      </c>
      <c r="T127" s="193">
        <v>0</v>
      </c>
      <c r="U127" s="194">
        <f t="shared" si="13"/>
        <v>0</v>
      </c>
      <c r="V127" s="193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123</v>
      </c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 x14ac:dyDescent="0.2">
      <c r="A128" s="167">
        <v>64</v>
      </c>
      <c r="B128" s="178" t="s">
        <v>312</v>
      </c>
      <c r="C128" s="206" t="s">
        <v>313</v>
      </c>
      <c r="D128" s="180" t="s">
        <v>128</v>
      </c>
      <c r="E128" s="185">
        <v>43.2</v>
      </c>
      <c r="F128" s="192"/>
      <c r="G128" s="193">
        <f t="shared" si="7"/>
        <v>0</v>
      </c>
      <c r="H128" s="192"/>
      <c r="I128" s="193">
        <f t="shared" si="8"/>
        <v>0</v>
      </c>
      <c r="J128" s="192"/>
      <c r="K128" s="193">
        <f t="shared" si="9"/>
        <v>0</v>
      </c>
      <c r="L128" s="193">
        <v>21</v>
      </c>
      <c r="M128" s="193">
        <f t="shared" si="10"/>
        <v>0</v>
      </c>
      <c r="N128" s="193">
        <v>0</v>
      </c>
      <c r="O128" s="193">
        <f t="shared" si="11"/>
        <v>0</v>
      </c>
      <c r="P128" s="193">
        <v>0</v>
      </c>
      <c r="Q128" s="193">
        <f t="shared" si="12"/>
        <v>0</v>
      </c>
      <c r="R128" s="193"/>
      <c r="S128" s="193" t="s">
        <v>171</v>
      </c>
      <c r="T128" s="193">
        <v>0</v>
      </c>
      <c r="U128" s="194">
        <f t="shared" si="13"/>
        <v>0</v>
      </c>
      <c r="V128" s="193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123</v>
      </c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 x14ac:dyDescent="0.2">
      <c r="A129" s="167"/>
      <c r="B129" s="178"/>
      <c r="C129" s="207" t="s">
        <v>314</v>
      </c>
      <c r="D129" s="181"/>
      <c r="E129" s="186">
        <v>43.2</v>
      </c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4"/>
      <c r="V129" s="193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125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ht="22.5" outlineLevel="1" x14ac:dyDescent="0.2">
      <c r="A130" s="167">
        <v>65</v>
      </c>
      <c r="B130" s="178" t="s">
        <v>315</v>
      </c>
      <c r="C130" s="206" t="s">
        <v>316</v>
      </c>
      <c r="D130" s="180" t="s">
        <v>128</v>
      </c>
      <c r="E130" s="185">
        <v>47.3</v>
      </c>
      <c r="F130" s="192"/>
      <c r="G130" s="193">
        <f>ROUND(E130*F130,2)</f>
        <v>0</v>
      </c>
      <c r="H130" s="192"/>
      <c r="I130" s="193">
        <f>ROUND(E130*H130,2)</f>
        <v>0</v>
      </c>
      <c r="J130" s="192"/>
      <c r="K130" s="193">
        <f>ROUND(E130*J130,2)</f>
        <v>0</v>
      </c>
      <c r="L130" s="193">
        <v>21</v>
      </c>
      <c r="M130" s="193">
        <f>G130*(1+L130/100)</f>
        <v>0</v>
      </c>
      <c r="N130" s="193">
        <v>0</v>
      </c>
      <c r="O130" s="193">
        <f>ROUND(E130*N130,2)</f>
        <v>0</v>
      </c>
      <c r="P130" s="193">
        <v>0</v>
      </c>
      <c r="Q130" s="193">
        <f>ROUND(E130*P130,2)</f>
        <v>0</v>
      </c>
      <c r="R130" s="193"/>
      <c r="S130" s="193" t="s">
        <v>171</v>
      </c>
      <c r="T130" s="193">
        <v>0</v>
      </c>
      <c r="U130" s="194">
        <f>ROUND(E130*T130,2)</f>
        <v>0</v>
      </c>
      <c r="V130" s="193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123</v>
      </c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 x14ac:dyDescent="0.2">
      <c r="A131" s="167"/>
      <c r="B131" s="178"/>
      <c r="C131" s="207" t="s">
        <v>317</v>
      </c>
      <c r="D131" s="181"/>
      <c r="E131" s="186">
        <v>47.3</v>
      </c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4"/>
      <c r="V131" s="193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125</v>
      </c>
      <c r="AH131" s="166">
        <v>0</v>
      </c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ht="22.5" outlineLevel="1" x14ac:dyDescent="0.2">
      <c r="A132" s="167">
        <v>66</v>
      </c>
      <c r="B132" s="178" t="s">
        <v>318</v>
      </c>
      <c r="C132" s="206" t="s">
        <v>319</v>
      </c>
      <c r="D132" s="180" t="s">
        <v>128</v>
      </c>
      <c r="E132" s="185">
        <v>4</v>
      </c>
      <c r="F132" s="192"/>
      <c r="G132" s="193">
        <f>ROUND(E132*F132,2)</f>
        <v>0</v>
      </c>
      <c r="H132" s="192"/>
      <c r="I132" s="193">
        <f>ROUND(E132*H132,2)</f>
        <v>0</v>
      </c>
      <c r="J132" s="192"/>
      <c r="K132" s="193">
        <f>ROUND(E132*J132,2)</f>
        <v>0</v>
      </c>
      <c r="L132" s="193">
        <v>21</v>
      </c>
      <c r="M132" s="193">
        <f>G132*(1+L132/100)</f>
        <v>0</v>
      </c>
      <c r="N132" s="193">
        <v>0</v>
      </c>
      <c r="O132" s="193">
        <f>ROUND(E132*N132,2)</f>
        <v>0</v>
      </c>
      <c r="P132" s="193">
        <v>0</v>
      </c>
      <c r="Q132" s="193">
        <f>ROUND(E132*P132,2)</f>
        <v>0</v>
      </c>
      <c r="R132" s="193"/>
      <c r="S132" s="193" t="s">
        <v>171</v>
      </c>
      <c r="T132" s="193">
        <v>0</v>
      </c>
      <c r="U132" s="194">
        <f>ROUND(E132*T132,2)</f>
        <v>0</v>
      </c>
      <c r="V132" s="193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123</v>
      </c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ht="22.5" outlineLevel="1" x14ac:dyDescent="0.2">
      <c r="A133" s="167">
        <v>67</v>
      </c>
      <c r="B133" s="178" t="s">
        <v>320</v>
      </c>
      <c r="C133" s="206" t="s">
        <v>321</v>
      </c>
      <c r="D133" s="180" t="s">
        <v>128</v>
      </c>
      <c r="E133" s="185">
        <v>18</v>
      </c>
      <c r="F133" s="192"/>
      <c r="G133" s="193">
        <f>ROUND(E133*F133,2)</f>
        <v>0</v>
      </c>
      <c r="H133" s="192"/>
      <c r="I133" s="193">
        <f>ROUND(E133*H133,2)</f>
        <v>0</v>
      </c>
      <c r="J133" s="192"/>
      <c r="K133" s="193">
        <f>ROUND(E133*J133,2)</f>
        <v>0</v>
      </c>
      <c r="L133" s="193">
        <v>21</v>
      </c>
      <c r="M133" s="193">
        <f>G133*(1+L133/100)</f>
        <v>0</v>
      </c>
      <c r="N133" s="193">
        <v>0</v>
      </c>
      <c r="O133" s="193">
        <f>ROUND(E133*N133,2)</f>
        <v>0</v>
      </c>
      <c r="P133" s="193">
        <v>0</v>
      </c>
      <c r="Q133" s="193">
        <f>ROUND(E133*P133,2)</f>
        <v>0</v>
      </c>
      <c r="R133" s="193"/>
      <c r="S133" s="193" t="s">
        <v>171</v>
      </c>
      <c r="T133" s="193">
        <v>0</v>
      </c>
      <c r="U133" s="194">
        <f>ROUND(E133*T133,2)</f>
        <v>0</v>
      </c>
      <c r="V133" s="193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123</v>
      </c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 x14ac:dyDescent="0.2">
      <c r="A134" s="167">
        <v>68</v>
      </c>
      <c r="B134" s="178" t="s">
        <v>322</v>
      </c>
      <c r="C134" s="206" t="s">
        <v>323</v>
      </c>
      <c r="D134" s="180" t="s">
        <v>128</v>
      </c>
      <c r="E134" s="185">
        <v>30</v>
      </c>
      <c r="F134" s="192"/>
      <c r="G134" s="193">
        <f>ROUND(E134*F134,2)</f>
        <v>0</v>
      </c>
      <c r="H134" s="192"/>
      <c r="I134" s="193">
        <f>ROUND(E134*H134,2)</f>
        <v>0</v>
      </c>
      <c r="J134" s="192"/>
      <c r="K134" s="193">
        <f>ROUND(E134*J134,2)</f>
        <v>0</v>
      </c>
      <c r="L134" s="193">
        <v>21</v>
      </c>
      <c r="M134" s="193">
        <f>G134*(1+L134/100)</f>
        <v>0</v>
      </c>
      <c r="N134" s="193">
        <v>0</v>
      </c>
      <c r="O134" s="193">
        <f>ROUND(E134*N134,2)</f>
        <v>0</v>
      </c>
      <c r="P134" s="193">
        <v>0</v>
      </c>
      <c r="Q134" s="193">
        <f>ROUND(E134*P134,2)</f>
        <v>0</v>
      </c>
      <c r="R134" s="193"/>
      <c r="S134" s="193" t="s">
        <v>171</v>
      </c>
      <c r="T134" s="193">
        <v>0</v>
      </c>
      <c r="U134" s="194">
        <f>ROUND(E134*T134,2)</f>
        <v>0</v>
      </c>
      <c r="V134" s="193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123</v>
      </c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ht="22.5" outlineLevel="1" x14ac:dyDescent="0.2">
      <c r="A135" s="167">
        <v>69</v>
      </c>
      <c r="B135" s="178" t="s">
        <v>324</v>
      </c>
      <c r="C135" s="206" t="s">
        <v>325</v>
      </c>
      <c r="D135" s="180" t="s">
        <v>128</v>
      </c>
      <c r="E135" s="185">
        <v>40</v>
      </c>
      <c r="F135" s="192"/>
      <c r="G135" s="193">
        <f>ROUND(E135*F135,2)</f>
        <v>0</v>
      </c>
      <c r="H135" s="192"/>
      <c r="I135" s="193">
        <f>ROUND(E135*H135,2)</f>
        <v>0</v>
      </c>
      <c r="J135" s="192"/>
      <c r="K135" s="193">
        <f>ROUND(E135*J135,2)</f>
        <v>0</v>
      </c>
      <c r="L135" s="193">
        <v>21</v>
      </c>
      <c r="M135" s="193">
        <f>G135*(1+L135/100)</f>
        <v>0</v>
      </c>
      <c r="N135" s="193">
        <v>0</v>
      </c>
      <c r="O135" s="193">
        <f>ROUND(E135*N135,2)</f>
        <v>0</v>
      </c>
      <c r="P135" s="193">
        <v>0</v>
      </c>
      <c r="Q135" s="193">
        <f>ROUND(E135*P135,2)</f>
        <v>0</v>
      </c>
      <c r="R135" s="193"/>
      <c r="S135" s="193" t="s">
        <v>171</v>
      </c>
      <c r="T135" s="193">
        <v>0</v>
      </c>
      <c r="U135" s="194">
        <f>ROUND(E135*T135,2)</f>
        <v>0</v>
      </c>
      <c r="V135" s="193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123</v>
      </c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x14ac:dyDescent="0.2">
      <c r="A136" s="175" t="s">
        <v>116</v>
      </c>
      <c r="B136" s="179" t="s">
        <v>61</v>
      </c>
      <c r="C136" s="208" t="s">
        <v>62</v>
      </c>
      <c r="D136" s="182"/>
      <c r="E136" s="187"/>
      <c r="F136" s="195"/>
      <c r="G136" s="195">
        <f>SUMIF(AG137:AG209,"&lt;&gt;NOR",G137:G209)</f>
        <v>0</v>
      </c>
      <c r="H136" s="195"/>
      <c r="I136" s="195">
        <f>SUM(I137:I209)</f>
        <v>0</v>
      </c>
      <c r="J136" s="195"/>
      <c r="K136" s="195">
        <f>SUM(K137:K209)</f>
        <v>0</v>
      </c>
      <c r="L136" s="195"/>
      <c r="M136" s="195">
        <f>SUM(M137:M209)</f>
        <v>0</v>
      </c>
      <c r="N136" s="195"/>
      <c r="O136" s="195">
        <f>SUM(O137:O209)</f>
        <v>0.31</v>
      </c>
      <c r="P136" s="195"/>
      <c r="Q136" s="195">
        <f>SUM(Q137:Q209)</f>
        <v>12.410000000000002</v>
      </c>
      <c r="R136" s="195"/>
      <c r="S136" s="195"/>
      <c r="T136" s="195"/>
      <c r="U136" s="196">
        <f>SUM(U137:U209)</f>
        <v>137.31999999999996</v>
      </c>
      <c r="V136" s="195"/>
      <c r="AG136" t="s">
        <v>117</v>
      </c>
    </row>
    <row r="137" spans="1:60" outlineLevel="1" x14ac:dyDescent="0.2">
      <c r="A137" s="167">
        <v>70</v>
      </c>
      <c r="B137" s="178" t="s">
        <v>326</v>
      </c>
      <c r="C137" s="206" t="s">
        <v>327</v>
      </c>
      <c r="D137" s="180" t="s">
        <v>128</v>
      </c>
      <c r="E137" s="185">
        <v>1.4</v>
      </c>
      <c r="F137" s="192"/>
      <c r="G137" s="193">
        <f>ROUND(E137*F137,2)</f>
        <v>0</v>
      </c>
      <c r="H137" s="192"/>
      <c r="I137" s="193">
        <f>ROUND(E137*H137,2)</f>
        <v>0</v>
      </c>
      <c r="J137" s="192"/>
      <c r="K137" s="193">
        <f>ROUND(E137*J137,2)</f>
        <v>0</v>
      </c>
      <c r="L137" s="193">
        <v>21</v>
      </c>
      <c r="M137" s="193">
        <f>G137*(1+L137/100)</f>
        <v>0</v>
      </c>
      <c r="N137" s="193">
        <v>6.7000000000000002E-4</v>
      </c>
      <c r="O137" s="193">
        <f>ROUND(E137*N137,2)</f>
        <v>0</v>
      </c>
      <c r="P137" s="193">
        <v>0.13100000000000001</v>
      </c>
      <c r="Q137" s="193">
        <f>ROUND(E137*P137,2)</f>
        <v>0.18</v>
      </c>
      <c r="R137" s="193" t="s">
        <v>328</v>
      </c>
      <c r="S137" s="193" t="s">
        <v>122</v>
      </c>
      <c r="T137" s="193">
        <v>0.20699999999999999</v>
      </c>
      <c r="U137" s="194">
        <f>ROUND(E137*T137,2)</f>
        <v>0.28999999999999998</v>
      </c>
      <c r="V137" s="193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 t="s">
        <v>123</v>
      </c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 x14ac:dyDescent="0.2">
      <c r="A138" s="167"/>
      <c r="B138" s="178"/>
      <c r="C138" s="207" t="s">
        <v>329</v>
      </c>
      <c r="D138" s="181"/>
      <c r="E138" s="186">
        <v>1.4</v>
      </c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4"/>
      <c r="V138" s="193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125</v>
      </c>
      <c r="AH138" s="166">
        <v>0</v>
      </c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 x14ac:dyDescent="0.2">
      <c r="A139" s="167">
        <v>71</v>
      </c>
      <c r="B139" s="178" t="s">
        <v>330</v>
      </c>
      <c r="C139" s="206" t="s">
        <v>331</v>
      </c>
      <c r="D139" s="180" t="s">
        <v>128</v>
      </c>
      <c r="E139" s="185">
        <v>0.69</v>
      </c>
      <c r="F139" s="192"/>
      <c r="G139" s="193">
        <f>ROUND(E139*F139,2)</f>
        <v>0</v>
      </c>
      <c r="H139" s="192"/>
      <c r="I139" s="193">
        <f>ROUND(E139*H139,2)</f>
        <v>0</v>
      </c>
      <c r="J139" s="192"/>
      <c r="K139" s="193">
        <f>ROUND(E139*J139,2)</f>
        <v>0</v>
      </c>
      <c r="L139" s="193">
        <v>21</v>
      </c>
      <c r="M139" s="193">
        <f>G139*(1+L139/100)</f>
        <v>0</v>
      </c>
      <c r="N139" s="193">
        <v>6.7000000000000002E-4</v>
      </c>
      <c r="O139" s="193">
        <f>ROUND(E139*N139,2)</f>
        <v>0</v>
      </c>
      <c r="P139" s="193">
        <v>8.2000000000000003E-2</v>
      </c>
      <c r="Q139" s="193">
        <f>ROUND(E139*P139,2)</f>
        <v>0.06</v>
      </c>
      <c r="R139" s="193" t="s">
        <v>328</v>
      </c>
      <c r="S139" s="193" t="s">
        <v>122</v>
      </c>
      <c r="T139" s="193">
        <v>0.6</v>
      </c>
      <c r="U139" s="194">
        <f>ROUND(E139*T139,2)</f>
        <v>0.41</v>
      </c>
      <c r="V139" s="193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123</v>
      </c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 x14ac:dyDescent="0.2">
      <c r="A140" s="167"/>
      <c r="B140" s="178"/>
      <c r="C140" s="207" t="s">
        <v>332</v>
      </c>
      <c r="D140" s="181"/>
      <c r="E140" s="186">
        <v>0.69</v>
      </c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4"/>
      <c r="V140" s="193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125</v>
      </c>
      <c r="AH140" s="166">
        <v>0</v>
      </c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 x14ac:dyDescent="0.2">
      <c r="A141" s="167">
        <v>72</v>
      </c>
      <c r="B141" s="178" t="s">
        <v>333</v>
      </c>
      <c r="C141" s="206" t="s">
        <v>334</v>
      </c>
      <c r="D141" s="180" t="s">
        <v>133</v>
      </c>
      <c r="E141" s="185">
        <v>9.4380000000000006E-2</v>
      </c>
      <c r="F141" s="192"/>
      <c r="G141" s="193">
        <f>ROUND(E141*F141,2)</f>
        <v>0</v>
      </c>
      <c r="H141" s="192"/>
      <c r="I141" s="193">
        <f>ROUND(E141*H141,2)</f>
        <v>0</v>
      </c>
      <c r="J141" s="192"/>
      <c r="K141" s="193">
        <f>ROUND(E141*J141,2)</f>
        <v>0</v>
      </c>
      <c r="L141" s="193">
        <v>21</v>
      </c>
      <c r="M141" s="193">
        <f>G141*(1+L141/100)</f>
        <v>0</v>
      </c>
      <c r="N141" s="193">
        <v>3.746E-2</v>
      </c>
      <c r="O141" s="193">
        <f>ROUND(E141*N141,2)</f>
        <v>0</v>
      </c>
      <c r="P141" s="193">
        <v>1.258</v>
      </c>
      <c r="Q141" s="193">
        <f>ROUND(E141*P141,2)</f>
        <v>0.12</v>
      </c>
      <c r="R141" s="193" t="s">
        <v>328</v>
      </c>
      <c r="S141" s="193" t="s">
        <v>122</v>
      </c>
      <c r="T141" s="193">
        <v>19.8</v>
      </c>
      <c r="U141" s="194">
        <f>ROUND(E141*T141,2)</f>
        <v>1.87</v>
      </c>
      <c r="V141" s="193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123</v>
      </c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 x14ac:dyDescent="0.2">
      <c r="A142" s="167"/>
      <c r="B142" s="178"/>
      <c r="C142" s="207" t="s">
        <v>335</v>
      </c>
      <c r="D142" s="181"/>
      <c r="E142" s="186">
        <v>9.4380000000000006E-2</v>
      </c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4"/>
      <c r="V142" s="193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125</v>
      </c>
      <c r="AH142" s="166">
        <v>0</v>
      </c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 x14ac:dyDescent="0.2">
      <c r="A143" s="167">
        <v>73</v>
      </c>
      <c r="B143" s="178" t="s">
        <v>336</v>
      </c>
      <c r="C143" s="206" t="s">
        <v>337</v>
      </c>
      <c r="D143" s="180" t="s">
        <v>120</v>
      </c>
      <c r="E143" s="185">
        <v>0.35</v>
      </c>
      <c r="F143" s="192"/>
      <c r="G143" s="193">
        <f>ROUND(E143*F143,2)</f>
        <v>0</v>
      </c>
      <c r="H143" s="192"/>
      <c r="I143" s="193">
        <f>ROUND(E143*H143,2)</f>
        <v>0</v>
      </c>
      <c r="J143" s="192"/>
      <c r="K143" s="193">
        <f>ROUND(E143*J143,2)</f>
        <v>0</v>
      </c>
      <c r="L143" s="193">
        <v>21</v>
      </c>
      <c r="M143" s="193">
        <f>G143*(1+L143/100)</f>
        <v>0</v>
      </c>
      <c r="N143" s="193">
        <v>0</v>
      </c>
      <c r="O143" s="193">
        <f>ROUND(E143*N143,2)</f>
        <v>0</v>
      </c>
      <c r="P143" s="193">
        <v>2.2000000000000002</v>
      </c>
      <c r="Q143" s="193">
        <f>ROUND(E143*P143,2)</f>
        <v>0.77</v>
      </c>
      <c r="R143" s="193" t="s">
        <v>328</v>
      </c>
      <c r="S143" s="193" t="s">
        <v>122</v>
      </c>
      <c r="T143" s="193">
        <v>10.88</v>
      </c>
      <c r="U143" s="194">
        <f>ROUND(E143*T143,2)</f>
        <v>3.81</v>
      </c>
      <c r="V143" s="193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123</v>
      </c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 x14ac:dyDescent="0.2">
      <c r="A144" s="167"/>
      <c r="B144" s="178"/>
      <c r="C144" s="207" t="s">
        <v>338</v>
      </c>
      <c r="D144" s="181"/>
      <c r="E144" s="186">
        <v>0.23</v>
      </c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4"/>
      <c r="V144" s="193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125</v>
      </c>
      <c r="AH144" s="166">
        <v>0</v>
      </c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 x14ac:dyDescent="0.2">
      <c r="A145" s="167"/>
      <c r="B145" s="178"/>
      <c r="C145" s="207" t="s">
        <v>339</v>
      </c>
      <c r="D145" s="181"/>
      <c r="E145" s="186">
        <v>0.12</v>
      </c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4"/>
      <c r="V145" s="193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125</v>
      </c>
      <c r="AH145" s="166">
        <v>0</v>
      </c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 x14ac:dyDescent="0.2">
      <c r="A146" s="167">
        <v>74</v>
      </c>
      <c r="B146" s="178" t="s">
        <v>340</v>
      </c>
      <c r="C146" s="206" t="s">
        <v>341</v>
      </c>
      <c r="D146" s="180" t="s">
        <v>128</v>
      </c>
      <c r="E146" s="185">
        <v>5.8</v>
      </c>
      <c r="F146" s="192"/>
      <c r="G146" s="193">
        <f>ROUND(E146*F146,2)</f>
        <v>0</v>
      </c>
      <c r="H146" s="192"/>
      <c r="I146" s="193">
        <f>ROUND(E146*H146,2)</f>
        <v>0</v>
      </c>
      <c r="J146" s="192"/>
      <c r="K146" s="193">
        <f>ROUND(E146*J146,2)</f>
        <v>0</v>
      </c>
      <c r="L146" s="193">
        <v>21</v>
      </c>
      <c r="M146" s="193">
        <f>G146*(1+L146/100)</f>
        <v>0</v>
      </c>
      <c r="N146" s="193">
        <v>0</v>
      </c>
      <c r="O146" s="193">
        <f>ROUND(E146*N146,2)</f>
        <v>0</v>
      </c>
      <c r="P146" s="193">
        <v>0.02</v>
      </c>
      <c r="Q146" s="193">
        <f>ROUND(E146*P146,2)</f>
        <v>0.12</v>
      </c>
      <c r="R146" s="193" t="s">
        <v>328</v>
      </c>
      <c r="S146" s="193" t="s">
        <v>122</v>
      </c>
      <c r="T146" s="193">
        <v>0.14699999999999999</v>
      </c>
      <c r="U146" s="194">
        <f>ROUND(E146*T146,2)</f>
        <v>0.85</v>
      </c>
      <c r="V146" s="193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123</v>
      </c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 x14ac:dyDescent="0.2">
      <c r="A147" s="167"/>
      <c r="B147" s="178"/>
      <c r="C147" s="207" t="s">
        <v>342</v>
      </c>
      <c r="D147" s="181"/>
      <c r="E147" s="186">
        <v>4.5999999999999996</v>
      </c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4"/>
      <c r="V147" s="193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125</v>
      </c>
      <c r="AH147" s="166">
        <v>0</v>
      </c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 x14ac:dyDescent="0.2">
      <c r="A148" s="167"/>
      <c r="B148" s="178"/>
      <c r="C148" s="207" t="s">
        <v>343</v>
      </c>
      <c r="D148" s="181"/>
      <c r="E148" s="186">
        <v>1.2</v>
      </c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4"/>
      <c r="V148" s="193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 t="s">
        <v>125</v>
      </c>
      <c r="AH148" s="166">
        <v>0</v>
      </c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outlineLevel="1" x14ac:dyDescent="0.2">
      <c r="A149" s="167">
        <v>75</v>
      </c>
      <c r="B149" s="178" t="s">
        <v>344</v>
      </c>
      <c r="C149" s="206" t="s">
        <v>345</v>
      </c>
      <c r="D149" s="180" t="s">
        <v>159</v>
      </c>
      <c r="E149" s="185">
        <v>27.97</v>
      </c>
      <c r="F149" s="192"/>
      <c r="G149" s="193">
        <f>ROUND(E149*F149,2)</f>
        <v>0</v>
      </c>
      <c r="H149" s="192"/>
      <c r="I149" s="193">
        <f>ROUND(E149*H149,2)</f>
        <v>0</v>
      </c>
      <c r="J149" s="192"/>
      <c r="K149" s="193">
        <f>ROUND(E149*J149,2)</f>
        <v>0</v>
      </c>
      <c r="L149" s="193">
        <v>21</v>
      </c>
      <c r="M149" s="193">
        <f>G149*(1+L149/100)</f>
        <v>0</v>
      </c>
      <c r="N149" s="193">
        <v>0</v>
      </c>
      <c r="O149" s="193">
        <f>ROUND(E149*N149,2)</f>
        <v>0</v>
      </c>
      <c r="P149" s="193">
        <v>4.0000000000000002E-4</v>
      </c>
      <c r="Q149" s="193">
        <f>ROUND(E149*P149,2)</f>
        <v>0.01</v>
      </c>
      <c r="R149" s="193" t="s">
        <v>328</v>
      </c>
      <c r="S149" s="193" t="s">
        <v>122</v>
      </c>
      <c r="T149" s="193">
        <v>7.0000000000000007E-2</v>
      </c>
      <c r="U149" s="194">
        <f>ROUND(E149*T149,2)</f>
        <v>1.96</v>
      </c>
      <c r="V149" s="193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123</v>
      </c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outlineLevel="1" x14ac:dyDescent="0.2">
      <c r="A150" s="167"/>
      <c r="B150" s="178"/>
      <c r="C150" s="207" t="s">
        <v>346</v>
      </c>
      <c r="D150" s="181"/>
      <c r="E150" s="186">
        <v>23.67</v>
      </c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4"/>
      <c r="V150" s="193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 t="s">
        <v>125</v>
      </c>
      <c r="AH150" s="166">
        <v>0</v>
      </c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outlineLevel="1" x14ac:dyDescent="0.2">
      <c r="A151" s="167"/>
      <c r="B151" s="178"/>
      <c r="C151" s="207" t="s">
        <v>347</v>
      </c>
      <c r="D151" s="181"/>
      <c r="E151" s="186">
        <v>4.3</v>
      </c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4"/>
      <c r="V151" s="193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 t="s">
        <v>125</v>
      </c>
      <c r="AH151" s="166">
        <v>0</v>
      </c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 x14ac:dyDescent="0.2">
      <c r="A152" s="167">
        <v>76</v>
      </c>
      <c r="B152" s="178" t="s">
        <v>348</v>
      </c>
      <c r="C152" s="206" t="s">
        <v>349</v>
      </c>
      <c r="D152" s="180" t="s">
        <v>128</v>
      </c>
      <c r="E152" s="185">
        <v>2.2850000000000001</v>
      </c>
      <c r="F152" s="192"/>
      <c r="G152" s="193">
        <f>ROUND(E152*F152,2)</f>
        <v>0</v>
      </c>
      <c r="H152" s="192"/>
      <c r="I152" s="193">
        <f>ROUND(E152*H152,2)</f>
        <v>0</v>
      </c>
      <c r="J152" s="192"/>
      <c r="K152" s="193">
        <f>ROUND(E152*J152,2)</f>
        <v>0</v>
      </c>
      <c r="L152" s="193">
        <v>21</v>
      </c>
      <c r="M152" s="193">
        <f>G152*(1+L152/100)</f>
        <v>0</v>
      </c>
      <c r="N152" s="193">
        <v>0</v>
      </c>
      <c r="O152" s="193">
        <f>ROUND(E152*N152,2)</f>
        <v>0</v>
      </c>
      <c r="P152" s="193">
        <v>5.5E-2</v>
      </c>
      <c r="Q152" s="193">
        <f>ROUND(E152*P152,2)</f>
        <v>0.13</v>
      </c>
      <c r="R152" s="193" t="s">
        <v>328</v>
      </c>
      <c r="S152" s="193" t="s">
        <v>122</v>
      </c>
      <c r="T152" s="193">
        <v>0.42499999999999999</v>
      </c>
      <c r="U152" s="194">
        <f>ROUND(E152*T152,2)</f>
        <v>0.97</v>
      </c>
      <c r="V152" s="193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 t="s">
        <v>123</v>
      </c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 x14ac:dyDescent="0.2">
      <c r="A153" s="167"/>
      <c r="B153" s="178"/>
      <c r="C153" s="207" t="s">
        <v>350</v>
      </c>
      <c r="D153" s="181"/>
      <c r="E153" s="186">
        <v>0.6</v>
      </c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4"/>
      <c r="V153" s="193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 t="s">
        <v>125</v>
      </c>
      <c r="AH153" s="166">
        <v>0</v>
      </c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 x14ac:dyDescent="0.2">
      <c r="A154" s="167"/>
      <c r="B154" s="178"/>
      <c r="C154" s="207" t="s">
        <v>351</v>
      </c>
      <c r="D154" s="181"/>
      <c r="E154" s="186">
        <v>0.81</v>
      </c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4"/>
      <c r="V154" s="193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 t="s">
        <v>125</v>
      </c>
      <c r="AH154" s="166">
        <v>0</v>
      </c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 x14ac:dyDescent="0.2">
      <c r="A155" s="167"/>
      <c r="B155" s="178"/>
      <c r="C155" s="207" t="s">
        <v>352</v>
      </c>
      <c r="D155" s="181"/>
      <c r="E155" s="186">
        <v>0.875</v>
      </c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4"/>
      <c r="V155" s="193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 t="s">
        <v>125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outlineLevel="1" x14ac:dyDescent="0.2">
      <c r="A156" s="167">
        <v>77</v>
      </c>
      <c r="B156" s="178" t="s">
        <v>353</v>
      </c>
      <c r="C156" s="206" t="s">
        <v>354</v>
      </c>
      <c r="D156" s="180" t="s">
        <v>140</v>
      </c>
      <c r="E156" s="185">
        <v>10</v>
      </c>
      <c r="F156" s="192"/>
      <c r="G156" s="193">
        <f>ROUND(E156*F156,2)</f>
        <v>0</v>
      </c>
      <c r="H156" s="192"/>
      <c r="I156" s="193">
        <f>ROUND(E156*H156,2)</f>
        <v>0</v>
      </c>
      <c r="J156" s="192"/>
      <c r="K156" s="193">
        <f>ROUND(E156*J156,2)</f>
        <v>0</v>
      </c>
      <c r="L156" s="193">
        <v>21</v>
      </c>
      <c r="M156" s="193">
        <f>G156*(1+L156/100)</f>
        <v>0</v>
      </c>
      <c r="N156" s="193">
        <v>0</v>
      </c>
      <c r="O156" s="193">
        <f>ROUND(E156*N156,2)</f>
        <v>0</v>
      </c>
      <c r="P156" s="193">
        <v>0</v>
      </c>
      <c r="Q156" s="193">
        <f>ROUND(E156*P156,2)</f>
        <v>0</v>
      </c>
      <c r="R156" s="193" t="s">
        <v>328</v>
      </c>
      <c r="S156" s="193" t="s">
        <v>122</v>
      </c>
      <c r="T156" s="193">
        <v>0.03</v>
      </c>
      <c r="U156" s="194">
        <f>ROUND(E156*T156,2)</f>
        <v>0.3</v>
      </c>
      <c r="V156" s="193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 t="s">
        <v>123</v>
      </c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 x14ac:dyDescent="0.2">
      <c r="A157" s="167">
        <v>78</v>
      </c>
      <c r="B157" s="178" t="s">
        <v>355</v>
      </c>
      <c r="C157" s="206" t="s">
        <v>356</v>
      </c>
      <c r="D157" s="180" t="s">
        <v>140</v>
      </c>
      <c r="E157" s="185">
        <v>5</v>
      </c>
      <c r="F157" s="192"/>
      <c r="G157" s="193">
        <f>ROUND(E157*F157,2)</f>
        <v>0</v>
      </c>
      <c r="H157" s="192"/>
      <c r="I157" s="193">
        <f>ROUND(E157*H157,2)</f>
        <v>0</v>
      </c>
      <c r="J157" s="192"/>
      <c r="K157" s="193">
        <f>ROUND(E157*J157,2)</f>
        <v>0</v>
      </c>
      <c r="L157" s="193">
        <v>21</v>
      </c>
      <c r="M157" s="193">
        <f>G157*(1+L157/100)</f>
        <v>0</v>
      </c>
      <c r="N157" s="193">
        <v>0</v>
      </c>
      <c r="O157" s="193">
        <f>ROUND(E157*N157,2)</f>
        <v>0</v>
      </c>
      <c r="P157" s="193">
        <v>0</v>
      </c>
      <c r="Q157" s="193">
        <f>ROUND(E157*P157,2)</f>
        <v>0</v>
      </c>
      <c r="R157" s="193" t="s">
        <v>328</v>
      </c>
      <c r="S157" s="193" t="s">
        <v>122</v>
      </c>
      <c r="T157" s="193">
        <v>0.05</v>
      </c>
      <c r="U157" s="194">
        <f>ROUND(E157*T157,2)</f>
        <v>0.25</v>
      </c>
      <c r="V157" s="193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 t="s">
        <v>123</v>
      </c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outlineLevel="1" x14ac:dyDescent="0.2">
      <c r="A158" s="167">
        <v>79</v>
      </c>
      <c r="B158" s="178" t="s">
        <v>357</v>
      </c>
      <c r="C158" s="206" t="s">
        <v>358</v>
      </c>
      <c r="D158" s="180" t="s">
        <v>128</v>
      </c>
      <c r="E158" s="185">
        <v>0.72</v>
      </c>
      <c r="F158" s="192"/>
      <c r="G158" s="193">
        <f>ROUND(E158*F158,2)</f>
        <v>0</v>
      </c>
      <c r="H158" s="192"/>
      <c r="I158" s="193">
        <f>ROUND(E158*H158,2)</f>
        <v>0</v>
      </c>
      <c r="J158" s="192"/>
      <c r="K158" s="193">
        <f>ROUND(E158*J158,2)</f>
        <v>0</v>
      </c>
      <c r="L158" s="193">
        <v>21</v>
      </c>
      <c r="M158" s="193">
        <f>G158*(1+L158/100)</f>
        <v>0</v>
      </c>
      <c r="N158" s="193">
        <v>2.1900000000000001E-3</v>
      </c>
      <c r="O158" s="193">
        <f>ROUND(E158*N158,2)</f>
        <v>0</v>
      </c>
      <c r="P158" s="193">
        <v>7.4999999999999997E-2</v>
      </c>
      <c r="Q158" s="193">
        <f>ROUND(E158*P158,2)</f>
        <v>0.05</v>
      </c>
      <c r="R158" s="193" t="s">
        <v>328</v>
      </c>
      <c r="S158" s="193" t="s">
        <v>122</v>
      </c>
      <c r="T158" s="193">
        <v>0.95499999999999996</v>
      </c>
      <c r="U158" s="194">
        <f>ROUND(E158*T158,2)</f>
        <v>0.69</v>
      </c>
      <c r="V158" s="193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 t="s">
        <v>123</v>
      </c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 x14ac:dyDescent="0.2">
      <c r="A159" s="167"/>
      <c r="B159" s="178"/>
      <c r="C159" s="207" t="s">
        <v>359</v>
      </c>
      <c r="D159" s="181"/>
      <c r="E159" s="186">
        <v>0.72</v>
      </c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4"/>
      <c r="V159" s="193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 t="s">
        <v>125</v>
      </c>
      <c r="AH159" s="166">
        <v>0</v>
      </c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 x14ac:dyDescent="0.2">
      <c r="A160" s="167">
        <v>80</v>
      </c>
      <c r="B160" s="178" t="s">
        <v>360</v>
      </c>
      <c r="C160" s="206" t="s">
        <v>361</v>
      </c>
      <c r="D160" s="180" t="s">
        <v>128</v>
      </c>
      <c r="E160" s="185">
        <v>1.56</v>
      </c>
      <c r="F160" s="192"/>
      <c r="G160" s="193">
        <f>ROUND(E160*F160,2)</f>
        <v>0</v>
      </c>
      <c r="H160" s="192"/>
      <c r="I160" s="193">
        <f>ROUND(E160*H160,2)</f>
        <v>0</v>
      </c>
      <c r="J160" s="192"/>
      <c r="K160" s="193">
        <f>ROUND(E160*J160,2)</f>
        <v>0</v>
      </c>
      <c r="L160" s="193">
        <v>21</v>
      </c>
      <c r="M160" s="193">
        <f>G160*(1+L160/100)</f>
        <v>0</v>
      </c>
      <c r="N160" s="193">
        <v>1E-3</v>
      </c>
      <c r="O160" s="193">
        <f>ROUND(E160*N160,2)</f>
        <v>0</v>
      </c>
      <c r="P160" s="193">
        <v>6.2E-2</v>
      </c>
      <c r="Q160" s="193">
        <f>ROUND(E160*P160,2)</f>
        <v>0.1</v>
      </c>
      <c r="R160" s="193" t="s">
        <v>328</v>
      </c>
      <c r="S160" s="193" t="s">
        <v>122</v>
      </c>
      <c r="T160" s="193">
        <v>0.61199999999999999</v>
      </c>
      <c r="U160" s="194">
        <f>ROUND(E160*T160,2)</f>
        <v>0.95</v>
      </c>
      <c r="V160" s="193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 t="s">
        <v>123</v>
      </c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 x14ac:dyDescent="0.2">
      <c r="A161" s="167"/>
      <c r="B161" s="178"/>
      <c r="C161" s="207" t="s">
        <v>362</v>
      </c>
      <c r="D161" s="181"/>
      <c r="E161" s="186">
        <v>1.56</v>
      </c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4"/>
      <c r="V161" s="193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 t="s">
        <v>125</v>
      </c>
      <c r="AH161" s="166">
        <v>0</v>
      </c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 x14ac:dyDescent="0.2">
      <c r="A162" s="167">
        <v>81</v>
      </c>
      <c r="B162" s="178" t="s">
        <v>363</v>
      </c>
      <c r="C162" s="206" t="s">
        <v>364</v>
      </c>
      <c r="D162" s="180" t="s">
        <v>128</v>
      </c>
      <c r="E162" s="185">
        <v>4.5</v>
      </c>
      <c r="F162" s="192"/>
      <c r="G162" s="193">
        <f>ROUND(E162*F162,2)</f>
        <v>0</v>
      </c>
      <c r="H162" s="192"/>
      <c r="I162" s="193">
        <f>ROUND(E162*H162,2)</f>
        <v>0</v>
      </c>
      <c r="J162" s="192"/>
      <c r="K162" s="193">
        <f>ROUND(E162*J162,2)</f>
        <v>0</v>
      </c>
      <c r="L162" s="193">
        <v>21</v>
      </c>
      <c r="M162" s="193">
        <f>G162*(1+L162/100)</f>
        <v>0</v>
      </c>
      <c r="N162" s="193">
        <v>9.2000000000000003E-4</v>
      </c>
      <c r="O162" s="193">
        <f>ROUND(E162*N162,2)</f>
        <v>0</v>
      </c>
      <c r="P162" s="193">
        <v>5.3999999999999999E-2</v>
      </c>
      <c r="Q162" s="193">
        <f>ROUND(E162*P162,2)</f>
        <v>0.24</v>
      </c>
      <c r="R162" s="193" t="s">
        <v>328</v>
      </c>
      <c r="S162" s="193" t="s">
        <v>122</v>
      </c>
      <c r="T162" s="193">
        <v>0.46500000000000002</v>
      </c>
      <c r="U162" s="194">
        <f>ROUND(E162*T162,2)</f>
        <v>2.09</v>
      </c>
      <c r="V162" s="193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 t="s">
        <v>123</v>
      </c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 x14ac:dyDescent="0.2">
      <c r="A163" s="167"/>
      <c r="B163" s="178"/>
      <c r="C163" s="207" t="s">
        <v>365</v>
      </c>
      <c r="D163" s="181"/>
      <c r="E163" s="186">
        <v>4.5</v>
      </c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4"/>
      <c r="V163" s="193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 t="s">
        <v>125</v>
      </c>
      <c r="AH163" s="166">
        <v>0</v>
      </c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 x14ac:dyDescent="0.2">
      <c r="A164" s="167">
        <v>82</v>
      </c>
      <c r="B164" s="178" t="s">
        <v>366</v>
      </c>
      <c r="C164" s="206" t="s">
        <v>367</v>
      </c>
      <c r="D164" s="180" t="s">
        <v>128</v>
      </c>
      <c r="E164" s="185">
        <v>7.6520000000000001</v>
      </c>
      <c r="F164" s="192"/>
      <c r="G164" s="193">
        <f>ROUND(E164*F164,2)</f>
        <v>0</v>
      </c>
      <c r="H164" s="192"/>
      <c r="I164" s="193">
        <f>ROUND(E164*H164,2)</f>
        <v>0</v>
      </c>
      <c r="J164" s="192"/>
      <c r="K164" s="193">
        <f>ROUND(E164*J164,2)</f>
        <v>0</v>
      </c>
      <c r="L164" s="193">
        <v>21</v>
      </c>
      <c r="M164" s="193">
        <f>G164*(1+L164/100)</f>
        <v>0</v>
      </c>
      <c r="N164" s="193">
        <v>1.17E-3</v>
      </c>
      <c r="O164" s="193">
        <f>ROUND(E164*N164,2)</f>
        <v>0.01</v>
      </c>
      <c r="P164" s="193">
        <v>7.5999999999999998E-2</v>
      </c>
      <c r="Q164" s="193">
        <f>ROUND(E164*P164,2)</f>
        <v>0.57999999999999996</v>
      </c>
      <c r="R164" s="193" t="s">
        <v>328</v>
      </c>
      <c r="S164" s="193" t="s">
        <v>122</v>
      </c>
      <c r="T164" s="193">
        <v>0.93899999999999995</v>
      </c>
      <c r="U164" s="194">
        <f>ROUND(E164*T164,2)</f>
        <v>7.19</v>
      </c>
      <c r="V164" s="193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 t="s">
        <v>123</v>
      </c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 x14ac:dyDescent="0.2">
      <c r="A165" s="167"/>
      <c r="B165" s="178"/>
      <c r="C165" s="207" t="s">
        <v>368</v>
      </c>
      <c r="D165" s="181"/>
      <c r="E165" s="186">
        <v>2.4</v>
      </c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4"/>
      <c r="V165" s="193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 t="s">
        <v>125</v>
      </c>
      <c r="AH165" s="166">
        <v>0</v>
      </c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 x14ac:dyDescent="0.2">
      <c r="A166" s="167"/>
      <c r="B166" s="178"/>
      <c r="C166" s="207" t="s">
        <v>369</v>
      </c>
      <c r="D166" s="181"/>
      <c r="E166" s="186">
        <v>1.6160000000000001</v>
      </c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4"/>
      <c r="V166" s="193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 t="s">
        <v>125</v>
      </c>
      <c r="AH166" s="166">
        <v>0</v>
      </c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 x14ac:dyDescent="0.2">
      <c r="A167" s="167"/>
      <c r="B167" s="178"/>
      <c r="C167" s="207" t="s">
        <v>370</v>
      </c>
      <c r="D167" s="181"/>
      <c r="E167" s="186">
        <v>3.6360000000000001</v>
      </c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4"/>
      <c r="V167" s="193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 t="s">
        <v>125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 x14ac:dyDescent="0.2">
      <c r="A168" s="167">
        <v>83</v>
      </c>
      <c r="B168" s="178" t="s">
        <v>371</v>
      </c>
      <c r="C168" s="206" t="s">
        <v>372</v>
      </c>
      <c r="D168" s="180" t="s">
        <v>159</v>
      </c>
      <c r="E168" s="185">
        <v>5.5</v>
      </c>
      <c r="F168" s="192"/>
      <c r="G168" s="193">
        <f>ROUND(E168*F168,2)</f>
        <v>0</v>
      </c>
      <c r="H168" s="192"/>
      <c r="I168" s="193">
        <f>ROUND(E168*H168,2)</f>
        <v>0</v>
      </c>
      <c r="J168" s="192"/>
      <c r="K168" s="193">
        <f>ROUND(E168*J168,2)</f>
        <v>0</v>
      </c>
      <c r="L168" s="193">
        <v>21</v>
      </c>
      <c r="M168" s="193">
        <f>G168*(1+L168/100)</f>
        <v>0</v>
      </c>
      <c r="N168" s="193">
        <v>0</v>
      </c>
      <c r="O168" s="193">
        <f>ROUND(E168*N168,2)</f>
        <v>0</v>
      </c>
      <c r="P168" s="193">
        <v>1.1129999999999999E-2</v>
      </c>
      <c r="Q168" s="193">
        <f>ROUND(E168*P168,2)</f>
        <v>0.06</v>
      </c>
      <c r="R168" s="193" t="s">
        <v>328</v>
      </c>
      <c r="S168" s="193" t="s">
        <v>122</v>
      </c>
      <c r="T168" s="193">
        <v>8.3000000000000004E-2</v>
      </c>
      <c r="U168" s="194">
        <f>ROUND(E168*T168,2)</f>
        <v>0.46</v>
      </c>
      <c r="V168" s="193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 t="s">
        <v>123</v>
      </c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 x14ac:dyDescent="0.2">
      <c r="A169" s="167"/>
      <c r="B169" s="178"/>
      <c r="C169" s="207" t="s">
        <v>373</v>
      </c>
      <c r="D169" s="181"/>
      <c r="E169" s="186">
        <v>5.5</v>
      </c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4"/>
      <c r="V169" s="193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 t="s">
        <v>125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outlineLevel="1" x14ac:dyDescent="0.2">
      <c r="A170" s="167">
        <v>84</v>
      </c>
      <c r="B170" s="178" t="s">
        <v>374</v>
      </c>
      <c r="C170" s="206" t="s">
        <v>375</v>
      </c>
      <c r="D170" s="180" t="s">
        <v>120</v>
      </c>
      <c r="E170" s="185">
        <v>0.18</v>
      </c>
      <c r="F170" s="192"/>
      <c r="G170" s="193">
        <f>ROUND(E170*F170,2)</f>
        <v>0</v>
      </c>
      <c r="H170" s="192"/>
      <c r="I170" s="193">
        <f>ROUND(E170*H170,2)</f>
        <v>0</v>
      </c>
      <c r="J170" s="192"/>
      <c r="K170" s="193">
        <f>ROUND(E170*J170,2)</f>
        <v>0</v>
      </c>
      <c r="L170" s="193">
        <v>21</v>
      </c>
      <c r="M170" s="193">
        <f>G170*(1+L170/100)</f>
        <v>0</v>
      </c>
      <c r="N170" s="193">
        <v>1.82E-3</v>
      </c>
      <c r="O170" s="193">
        <f>ROUND(E170*N170,2)</f>
        <v>0</v>
      </c>
      <c r="P170" s="193">
        <v>1.8</v>
      </c>
      <c r="Q170" s="193">
        <f>ROUND(E170*P170,2)</f>
        <v>0.32</v>
      </c>
      <c r="R170" s="193" t="s">
        <v>328</v>
      </c>
      <c r="S170" s="193" t="s">
        <v>122</v>
      </c>
      <c r="T170" s="193">
        <v>5.016</v>
      </c>
      <c r="U170" s="194">
        <f>ROUND(E170*T170,2)</f>
        <v>0.9</v>
      </c>
      <c r="V170" s="193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 t="s">
        <v>123</v>
      </c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 x14ac:dyDescent="0.2">
      <c r="A171" s="167"/>
      <c r="B171" s="178"/>
      <c r="C171" s="269" t="s">
        <v>376</v>
      </c>
      <c r="D171" s="270"/>
      <c r="E171" s="271"/>
      <c r="F171" s="272"/>
      <c r="G171" s="27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4"/>
      <c r="V171" s="193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 t="s">
        <v>147</v>
      </c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74" t="str">
        <f>C171</f>
        <v>Včetně pomocného lešení o výšce podlahy do 1900 mm a pro zatížení do 1,5 kPa  (150 kg/m2).</v>
      </c>
      <c r="BB171" s="166"/>
      <c r="BC171" s="166"/>
      <c r="BD171" s="166"/>
      <c r="BE171" s="166"/>
      <c r="BF171" s="166"/>
      <c r="BG171" s="166"/>
      <c r="BH171" s="166"/>
    </row>
    <row r="172" spans="1:60" outlineLevel="1" x14ac:dyDescent="0.2">
      <c r="A172" s="167"/>
      <c r="B172" s="178"/>
      <c r="C172" s="207" t="s">
        <v>377</v>
      </c>
      <c r="D172" s="181"/>
      <c r="E172" s="186">
        <v>0.18</v>
      </c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4"/>
      <c r="V172" s="193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 t="s">
        <v>125</v>
      </c>
      <c r="AH172" s="166">
        <v>0</v>
      </c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 x14ac:dyDescent="0.2">
      <c r="A173" s="167">
        <v>85</v>
      </c>
      <c r="B173" s="178" t="s">
        <v>378</v>
      </c>
      <c r="C173" s="206" t="s">
        <v>379</v>
      </c>
      <c r="D173" s="180" t="s">
        <v>120</v>
      </c>
      <c r="E173" s="185">
        <v>0.36449999999999999</v>
      </c>
      <c r="F173" s="192"/>
      <c r="G173" s="193">
        <f>ROUND(E173*F173,2)</f>
        <v>0</v>
      </c>
      <c r="H173" s="192"/>
      <c r="I173" s="193">
        <f>ROUND(E173*H173,2)</f>
        <v>0</v>
      </c>
      <c r="J173" s="192"/>
      <c r="K173" s="193">
        <f>ROUND(E173*J173,2)</f>
        <v>0</v>
      </c>
      <c r="L173" s="193">
        <v>21</v>
      </c>
      <c r="M173" s="193">
        <f>G173*(1+L173/100)</f>
        <v>0</v>
      </c>
      <c r="N173" s="193">
        <v>1.82E-3</v>
      </c>
      <c r="O173" s="193">
        <f>ROUND(E173*N173,2)</f>
        <v>0</v>
      </c>
      <c r="P173" s="193">
        <v>1.8</v>
      </c>
      <c r="Q173" s="193">
        <f>ROUND(E173*P173,2)</f>
        <v>0.66</v>
      </c>
      <c r="R173" s="193" t="s">
        <v>328</v>
      </c>
      <c r="S173" s="193" t="s">
        <v>122</v>
      </c>
      <c r="T173" s="193">
        <v>5.7960000000000003</v>
      </c>
      <c r="U173" s="194">
        <f>ROUND(E173*T173,2)</f>
        <v>2.11</v>
      </c>
      <c r="V173" s="193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 t="s">
        <v>123</v>
      </c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 x14ac:dyDescent="0.2">
      <c r="A174" s="167"/>
      <c r="B174" s="178"/>
      <c r="C174" s="269" t="s">
        <v>376</v>
      </c>
      <c r="D174" s="270"/>
      <c r="E174" s="271"/>
      <c r="F174" s="272"/>
      <c r="G174" s="27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4"/>
      <c r="V174" s="193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 t="s">
        <v>147</v>
      </c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74" t="str">
        <f>C174</f>
        <v>Včetně pomocného lešení o výšce podlahy do 1900 mm a pro zatížení do 1,5 kPa  (150 kg/m2).</v>
      </c>
      <c r="BB174" s="166"/>
      <c r="BC174" s="166"/>
      <c r="BD174" s="166"/>
      <c r="BE174" s="166"/>
      <c r="BF174" s="166"/>
      <c r="BG174" s="166"/>
      <c r="BH174" s="166"/>
    </row>
    <row r="175" spans="1:60" outlineLevel="1" x14ac:dyDescent="0.2">
      <c r="A175" s="167"/>
      <c r="B175" s="178"/>
      <c r="C175" s="207" t="s">
        <v>380</v>
      </c>
      <c r="D175" s="181"/>
      <c r="E175" s="186">
        <v>0.36449999999999999</v>
      </c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4"/>
      <c r="V175" s="193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 t="s">
        <v>125</v>
      </c>
      <c r="AH175" s="166">
        <v>0</v>
      </c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outlineLevel="1" x14ac:dyDescent="0.2">
      <c r="A176" s="167">
        <v>86</v>
      </c>
      <c r="B176" s="178" t="s">
        <v>381</v>
      </c>
      <c r="C176" s="206" t="s">
        <v>382</v>
      </c>
      <c r="D176" s="180" t="s">
        <v>159</v>
      </c>
      <c r="E176" s="185">
        <v>6</v>
      </c>
      <c r="F176" s="192"/>
      <c r="G176" s="193">
        <f>ROUND(E176*F176,2)</f>
        <v>0</v>
      </c>
      <c r="H176" s="192"/>
      <c r="I176" s="193">
        <f>ROUND(E176*H176,2)</f>
        <v>0</v>
      </c>
      <c r="J176" s="192"/>
      <c r="K176" s="193">
        <f>ROUND(E176*J176,2)</f>
        <v>0</v>
      </c>
      <c r="L176" s="193">
        <v>21</v>
      </c>
      <c r="M176" s="193">
        <f>G176*(1+L176/100)</f>
        <v>0</v>
      </c>
      <c r="N176" s="193">
        <v>4.9570000000000003E-2</v>
      </c>
      <c r="O176" s="193">
        <f>ROUND(E176*N176,2)</f>
        <v>0.3</v>
      </c>
      <c r="P176" s="193">
        <v>0</v>
      </c>
      <c r="Q176" s="193">
        <f>ROUND(E176*P176,2)</f>
        <v>0</v>
      </c>
      <c r="R176" s="193" t="s">
        <v>328</v>
      </c>
      <c r="S176" s="193" t="s">
        <v>122</v>
      </c>
      <c r="T176" s="193">
        <v>3.468</v>
      </c>
      <c r="U176" s="194">
        <f>ROUND(E176*T176,2)</f>
        <v>20.81</v>
      </c>
      <c r="V176" s="193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 t="s">
        <v>123</v>
      </c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outlineLevel="1" x14ac:dyDescent="0.2">
      <c r="A177" s="167"/>
      <c r="B177" s="178"/>
      <c r="C177" s="207" t="s">
        <v>383</v>
      </c>
      <c r="D177" s="181"/>
      <c r="E177" s="186">
        <v>6</v>
      </c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4"/>
      <c r="V177" s="193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 t="s">
        <v>125</v>
      </c>
      <c r="AH177" s="166">
        <v>0</v>
      </c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outlineLevel="1" x14ac:dyDescent="0.2">
      <c r="A178" s="167">
        <v>87</v>
      </c>
      <c r="B178" s="178" t="s">
        <v>384</v>
      </c>
      <c r="C178" s="206" t="s">
        <v>385</v>
      </c>
      <c r="D178" s="180" t="s">
        <v>128</v>
      </c>
      <c r="E178" s="185">
        <v>19.3</v>
      </c>
      <c r="F178" s="192"/>
      <c r="G178" s="193">
        <f>ROUND(E178*F178,2)</f>
        <v>0</v>
      </c>
      <c r="H178" s="192"/>
      <c r="I178" s="193">
        <f>ROUND(E178*H178,2)</f>
        <v>0</v>
      </c>
      <c r="J178" s="192"/>
      <c r="K178" s="193">
        <f>ROUND(E178*J178,2)</f>
        <v>0</v>
      </c>
      <c r="L178" s="193">
        <v>21</v>
      </c>
      <c r="M178" s="193">
        <f>G178*(1+L178/100)</f>
        <v>0</v>
      </c>
      <c r="N178" s="193">
        <v>0</v>
      </c>
      <c r="O178" s="193">
        <f>ROUND(E178*N178,2)</f>
        <v>0</v>
      </c>
      <c r="P178" s="193">
        <v>4.5999999999999999E-2</v>
      </c>
      <c r="Q178" s="193">
        <f>ROUND(E178*P178,2)</f>
        <v>0.89</v>
      </c>
      <c r="R178" s="193" t="s">
        <v>328</v>
      </c>
      <c r="S178" s="193" t="s">
        <v>122</v>
      </c>
      <c r="T178" s="193">
        <v>0.26</v>
      </c>
      <c r="U178" s="194">
        <f>ROUND(E178*T178,2)</f>
        <v>5.0199999999999996</v>
      </c>
      <c r="V178" s="193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 t="s">
        <v>123</v>
      </c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outlineLevel="1" x14ac:dyDescent="0.2">
      <c r="A179" s="167"/>
      <c r="B179" s="178"/>
      <c r="C179" s="207" t="s">
        <v>386</v>
      </c>
      <c r="D179" s="181"/>
      <c r="E179" s="186">
        <v>19.3</v>
      </c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4"/>
      <c r="V179" s="193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 t="s">
        <v>125</v>
      </c>
      <c r="AH179" s="166">
        <v>0</v>
      </c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outlineLevel="1" x14ac:dyDescent="0.2">
      <c r="A180" s="167">
        <v>88</v>
      </c>
      <c r="B180" s="178" t="s">
        <v>387</v>
      </c>
      <c r="C180" s="206" t="s">
        <v>388</v>
      </c>
      <c r="D180" s="180" t="s">
        <v>128</v>
      </c>
      <c r="E180" s="185">
        <v>36.76</v>
      </c>
      <c r="F180" s="192"/>
      <c r="G180" s="193">
        <f>ROUND(E180*F180,2)</f>
        <v>0</v>
      </c>
      <c r="H180" s="192"/>
      <c r="I180" s="193">
        <f>ROUND(E180*H180,2)</f>
        <v>0</v>
      </c>
      <c r="J180" s="192"/>
      <c r="K180" s="193">
        <f>ROUND(E180*J180,2)</f>
        <v>0</v>
      </c>
      <c r="L180" s="193">
        <v>21</v>
      </c>
      <c r="M180" s="193">
        <f>G180*(1+L180/100)</f>
        <v>0</v>
      </c>
      <c r="N180" s="193">
        <v>0</v>
      </c>
      <c r="O180" s="193">
        <f>ROUND(E180*N180,2)</f>
        <v>0</v>
      </c>
      <c r="P180" s="193">
        <v>6.0999999999999999E-2</v>
      </c>
      <c r="Q180" s="193">
        <f>ROUND(E180*P180,2)</f>
        <v>2.2400000000000002</v>
      </c>
      <c r="R180" s="193" t="s">
        <v>328</v>
      </c>
      <c r="S180" s="193" t="s">
        <v>122</v>
      </c>
      <c r="T180" s="193">
        <v>0.67</v>
      </c>
      <c r="U180" s="194">
        <f>ROUND(E180*T180,2)</f>
        <v>24.63</v>
      </c>
      <c r="V180" s="193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 t="s">
        <v>123</v>
      </c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 x14ac:dyDescent="0.2">
      <c r="A181" s="167">
        <v>89</v>
      </c>
      <c r="B181" s="178" t="s">
        <v>389</v>
      </c>
      <c r="C181" s="206" t="s">
        <v>390</v>
      </c>
      <c r="D181" s="180" t="s">
        <v>128</v>
      </c>
      <c r="E181" s="185">
        <v>36.76</v>
      </c>
      <c r="F181" s="192"/>
      <c r="G181" s="193">
        <f>ROUND(E181*F181,2)</f>
        <v>0</v>
      </c>
      <c r="H181" s="192"/>
      <c r="I181" s="193">
        <f>ROUND(E181*H181,2)</f>
        <v>0</v>
      </c>
      <c r="J181" s="192"/>
      <c r="K181" s="193">
        <f>ROUND(E181*J181,2)</f>
        <v>0</v>
      </c>
      <c r="L181" s="193">
        <v>21</v>
      </c>
      <c r="M181" s="193">
        <f>G181*(1+L181/100)</f>
        <v>0</v>
      </c>
      <c r="N181" s="193">
        <v>0</v>
      </c>
      <c r="O181" s="193">
        <f>ROUND(E181*N181,2)</f>
        <v>0</v>
      </c>
      <c r="P181" s="193">
        <v>6.8000000000000005E-2</v>
      </c>
      <c r="Q181" s="193">
        <f>ROUND(E181*P181,2)</f>
        <v>2.5</v>
      </c>
      <c r="R181" s="193" t="s">
        <v>328</v>
      </c>
      <c r="S181" s="193" t="s">
        <v>122</v>
      </c>
      <c r="T181" s="193">
        <v>0.3</v>
      </c>
      <c r="U181" s="194">
        <f>ROUND(E181*T181,2)</f>
        <v>11.03</v>
      </c>
      <c r="V181" s="193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 t="s">
        <v>123</v>
      </c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</row>
    <row r="182" spans="1:60" outlineLevel="1" x14ac:dyDescent="0.2">
      <c r="A182" s="167"/>
      <c r="B182" s="178"/>
      <c r="C182" s="207" t="s">
        <v>391</v>
      </c>
      <c r="D182" s="181"/>
      <c r="E182" s="186">
        <v>8.4</v>
      </c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4"/>
      <c r="V182" s="193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 t="s">
        <v>125</v>
      </c>
      <c r="AH182" s="166">
        <v>0</v>
      </c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 outlineLevel="1" x14ac:dyDescent="0.2">
      <c r="A183" s="167"/>
      <c r="B183" s="178"/>
      <c r="C183" s="207" t="s">
        <v>392</v>
      </c>
      <c r="D183" s="181"/>
      <c r="E183" s="186">
        <v>7.2</v>
      </c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4"/>
      <c r="V183" s="193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 t="s">
        <v>125</v>
      </c>
      <c r="AH183" s="166">
        <v>0</v>
      </c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</row>
    <row r="184" spans="1:60" outlineLevel="1" x14ac:dyDescent="0.2">
      <c r="A184" s="167"/>
      <c r="B184" s="178"/>
      <c r="C184" s="207" t="s">
        <v>393</v>
      </c>
      <c r="D184" s="181"/>
      <c r="E184" s="186">
        <v>21.16</v>
      </c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4"/>
      <c r="V184" s="193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 t="s">
        <v>125</v>
      </c>
      <c r="AH184" s="166">
        <v>0</v>
      </c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</row>
    <row r="185" spans="1:60" outlineLevel="1" x14ac:dyDescent="0.2">
      <c r="A185" s="167">
        <v>90</v>
      </c>
      <c r="B185" s="178" t="s">
        <v>394</v>
      </c>
      <c r="C185" s="206" t="s">
        <v>395</v>
      </c>
      <c r="D185" s="180" t="s">
        <v>128</v>
      </c>
      <c r="E185" s="185">
        <v>43.2</v>
      </c>
      <c r="F185" s="192"/>
      <c r="G185" s="193">
        <f>ROUND(E185*F185,2)</f>
        <v>0</v>
      </c>
      <c r="H185" s="192"/>
      <c r="I185" s="193">
        <f>ROUND(E185*H185,2)</f>
        <v>0</v>
      </c>
      <c r="J185" s="192"/>
      <c r="K185" s="193">
        <f>ROUND(E185*J185,2)</f>
        <v>0</v>
      </c>
      <c r="L185" s="193">
        <v>21</v>
      </c>
      <c r="M185" s="193">
        <f>G185*(1+L185/100)</f>
        <v>0</v>
      </c>
      <c r="N185" s="193">
        <v>0</v>
      </c>
      <c r="O185" s="193">
        <f>ROUND(E185*N185,2)</f>
        <v>0</v>
      </c>
      <c r="P185" s="193">
        <v>6.0000000000000001E-3</v>
      </c>
      <c r="Q185" s="193">
        <f>ROUND(E185*P185,2)</f>
        <v>0.26</v>
      </c>
      <c r="R185" s="193" t="s">
        <v>396</v>
      </c>
      <c r="S185" s="193" t="s">
        <v>122</v>
      </c>
      <c r="T185" s="193">
        <v>0.05</v>
      </c>
      <c r="U185" s="194">
        <f>ROUND(E185*T185,2)</f>
        <v>2.16</v>
      </c>
      <c r="V185" s="193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 t="s">
        <v>123</v>
      </c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</row>
    <row r="186" spans="1:60" outlineLevel="1" x14ac:dyDescent="0.2">
      <c r="A186" s="167"/>
      <c r="B186" s="178"/>
      <c r="C186" s="269" t="s">
        <v>397</v>
      </c>
      <c r="D186" s="270"/>
      <c r="E186" s="271"/>
      <c r="F186" s="272"/>
      <c r="G186" s="27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4"/>
      <c r="V186" s="193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 t="s">
        <v>147</v>
      </c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74" t="str">
        <f>C186</f>
        <v>volně ložené, bez kotev</v>
      </c>
      <c r="BB186" s="166"/>
      <c r="BC186" s="166"/>
      <c r="BD186" s="166"/>
      <c r="BE186" s="166"/>
      <c r="BF186" s="166"/>
      <c r="BG186" s="166"/>
      <c r="BH186" s="166"/>
    </row>
    <row r="187" spans="1:60" outlineLevel="1" x14ac:dyDescent="0.2">
      <c r="A187" s="167"/>
      <c r="B187" s="178"/>
      <c r="C187" s="207" t="s">
        <v>314</v>
      </c>
      <c r="D187" s="181"/>
      <c r="E187" s="186">
        <v>43.2</v>
      </c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4"/>
      <c r="V187" s="193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 t="s">
        <v>125</v>
      </c>
      <c r="AH187" s="166">
        <v>0</v>
      </c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</row>
    <row r="188" spans="1:60" ht="22.5" outlineLevel="1" x14ac:dyDescent="0.2">
      <c r="A188" s="167">
        <v>91</v>
      </c>
      <c r="B188" s="178" t="s">
        <v>398</v>
      </c>
      <c r="C188" s="206" t="s">
        <v>399</v>
      </c>
      <c r="D188" s="180" t="s">
        <v>159</v>
      </c>
      <c r="E188" s="185">
        <v>5.5</v>
      </c>
      <c r="F188" s="192"/>
      <c r="G188" s="193">
        <f>ROUND(E188*F188,2)</f>
        <v>0</v>
      </c>
      <c r="H188" s="192"/>
      <c r="I188" s="193">
        <f>ROUND(E188*H188,2)</f>
        <v>0</v>
      </c>
      <c r="J188" s="192"/>
      <c r="K188" s="193">
        <f>ROUND(E188*J188,2)</f>
        <v>0</v>
      </c>
      <c r="L188" s="193">
        <v>21</v>
      </c>
      <c r="M188" s="193">
        <f>G188*(1+L188/100)</f>
        <v>0</v>
      </c>
      <c r="N188" s="193">
        <v>0</v>
      </c>
      <c r="O188" s="193">
        <f>ROUND(E188*N188,2)</f>
        <v>0</v>
      </c>
      <c r="P188" s="193">
        <v>1.3500000000000001E-3</v>
      </c>
      <c r="Q188" s="193">
        <f>ROUND(E188*P188,2)</f>
        <v>0.01</v>
      </c>
      <c r="R188" s="193" t="s">
        <v>400</v>
      </c>
      <c r="S188" s="193" t="s">
        <v>122</v>
      </c>
      <c r="T188" s="193">
        <v>0.08</v>
      </c>
      <c r="U188" s="194">
        <f>ROUND(E188*T188,2)</f>
        <v>0.44</v>
      </c>
      <c r="V188" s="193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123</v>
      </c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 x14ac:dyDescent="0.2">
      <c r="A189" s="167">
        <v>92</v>
      </c>
      <c r="B189" s="178" t="s">
        <v>401</v>
      </c>
      <c r="C189" s="206" t="s">
        <v>402</v>
      </c>
      <c r="D189" s="180" t="s">
        <v>128</v>
      </c>
      <c r="E189" s="185">
        <v>41.954999999999998</v>
      </c>
      <c r="F189" s="192"/>
      <c r="G189" s="193">
        <f>ROUND(E189*F189,2)</f>
        <v>0</v>
      </c>
      <c r="H189" s="192"/>
      <c r="I189" s="193">
        <f>ROUND(E189*H189,2)</f>
        <v>0</v>
      </c>
      <c r="J189" s="192"/>
      <c r="K189" s="193">
        <f>ROUND(E189*J189,2)</f>
        <v>0</v>
      </c>
      <c r="L189" s="193">
        <v>21</v>
      </c>
      <c r="M189" s="193">
        <f>G189*(1+L189/100)</f>
        <v>0</v>
      </c>
      <c r="N189" s="193">
        <v>0</v>
      </c>
      <c r="O189" s="193">
        <f>ROUND(E189*N189,2)</f>
        <v>0</v>
      </c>
      <c r="P189" s="193">
        <v>2.4649999999999998E-2</v>
      </c>
      <c r="Q189" s="193">
        <f>ROUND(E189*P189,2)</f>
        <v>1.03</v>
      </c>
      <c r="R189" s="193" t="s">
        <v>403</v>
      </c>
      <c r="S189" s="193" t="s">
        <v>122</v>
      </c>
      <c r="T189" s="193">
        <v>0.25</v>
      </c>
      <c r="U189" s="194">
        <f>ROUND(E189*T189,2)</f>
        <v>10.49</v>
      </c>
      <c r="V189" s="193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 t="s">
        <v>123</v>
      </c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outlineLevel="1" x14ac:dyDescent="0.2">
      <c r="A190" s="167"/>
      <c r="B190" s="178"/>
      <c r="C190" s="207" t="s">
        <v>404</v>
      </c>
      <c r="D190" s="181"/>
      <c r="E190" s="186">
        <v>35.505000000000003</v>
      </c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4"/>
      <c r="V190" s="193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 t="s">
        <v>125</v>
      </c>
      <c r="AH190" s="166">
        <v>0</v>
      </c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 x14ac:dyDescent="0.2">
      <c r="A191" s="167"/>
      <c r="B191" s="178"/>
      <c r="C191" s="207" t="s">
        <v>405</v>
      </c>
      <c r="D191" s="181"/>
      <c r="E191" s="186">
        <v>6.45</v>
      </c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4"/>
      <c r="V191" s="193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125</v>
      </c>
      <c r="AH191" s="166">
        <v>0</v>
      </c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 x14ac:dyDescent="0.2">
      <c r="A192" s="167">
        <v>93</v>
      </c>
      <c r="B192" s="178" t="s">
        <v>406</v>
      </c>
      <c r="C192" s="206" t="s">
        <v>407</v>
      </c>
      <c r="D192" s="180" t="s">
        <v>128</v>
      </c>
      <c r="E192" s="185">
        <v>41.954999999999998</v>
      </c>
      <c r="F192" s="192"/>
      <c r="G192" s="193">
        <f>ROUND(E192*F192,2)</f>
        <v>0</v>
      </c>
      <c r="H192" s="192"/>
      <c r="I192" s="193">
        <f>ROUND(E192*H192,2)</f>
        <v>0</v>
      </c>
      <c r="J192" s="192"/>
      <c r="K192" s="193">
        <f>ROUND(E192*J192,2)</f>
        <v>0</v>
      </c>
      <c r="L192" s="193">
        <v>21</v>
      </c>
      <c r="M192" s="193">
        <f>G192*(1+L192/100)</f>
        <v>0</v>
      </c>
      <c r="N192" s="193">
        <v>0</v>
      </c>
      <c r="O192" s="193">
        <f>ROUND(E192*N192,2)</f>
        <v>0</v>
      </c>
      <c r="P192" s="193">
        <v>8.0000000000000002E-3</v>
      </c>
      <c r="Q192" s="193">
        <f>ROUND(E192*P192,2)</f>
        <v>0.34</v>
      </c>
      <c r="R192" s="193" t="s">
        <v>403</v>
      </c>
      <c r="S192" s="193" t="s">
        <v>122</v>
      </c>
      <c r="T192" s="193">
        <v>6.6000000000000003E-2</v>
      </c>
      <c r="U192" s="194">
        <f>ROUND(E192*T192,2)</f>
        <v>2.77</v>
      </c>
      <c r="V192" s="193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 t="s">
        <v>123</v>
      </c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 x14ac:dyDescent="0.2">
      <c r="A193" s="167">
        <v>94</v>
      </c>
      <c r="B193" s="178" t="s">
        <v>408</v>
      </c>
      <c r="C193" s="206" t="s">
        <v>409</v>
      </c>
      <c r="D193" s="180" t="s">
        <v>128</v>
      </c>
      <c r="E193" s="185">
        <v>43.2</v>
      </c>
      <c r="F193" s="192"/>
      <c r="G193" s="193">
        <f>ROUND(E193*F193,2)</f>
        <v>0</v>
      </c>
      <c r="H193" s="192"/>
      <c r="I193" s="193">
        <f>ROUND(E193*H193,2)</f>
        <v>0</v>
      </c>
      <c r="J193" s="192"/>
      <c r="K193" s="193">
        <f>ROUND(E193*J193,2)</f>
        <v>0</v>
      </c>
      <c r="L193" s="193">
        <v>21</v>
      </c>
      <c r="M193" s="193">
        <f>G193*(1+L193/100)</f>
        <v>0</v>
      </c>
      <c r="N193" s="193">
        <v>0</v>
      </c>
      <c r="O193" s="193">
        <f>ROUND(E193*N193,2)</f>
        <v>0</v>
      </c>
      <c r="P193" s="193">
        <v>2.4649999999999998E-2</v>
      </c>
      <c r="Q193" s="193">
        <f>ROUND(E193*P193,2)</f>
        <v>1.06</v>
      </c>
      <c r="R193" s="193" t="s">
        <v>403</v>
      </c>
      <c r="S193" s="193" t="s">
        <v>122</v>
      </c>
      <c r="T193" s="193">
        <v>0.3</v>
      </c>
      <c r="U193" s="194">
        <f>ROUND(E193*T193,2)</f>
        <v>12.96</v>
      </c>
      <c r="V193" s="193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 t="s">
        <v>123</v>
      </c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outlineLevel="1" x14ac:dyDescent="0.2">
      <c r="A194" s="167"/>
      <c r="B194" s="178"/>
      <c r="C194" s="207" t="s">
        <v>314</v>
      </c>
      <c r="D194" s="181"/>
      <c r="E194" s="186">
        <v>43.2</v>
      </c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4"/>
      <c r="V194" s="193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 t="s">
        <v>125</v>
      </c>
      <c r="AH194" s="166">
        <v>0</v>
      </c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 x14ac:dyDescent="0.2">
      <c r="A195" s="167">
        <v>95</v>
      </c>
      <c r="B195" s="178" t="s">
        <v>410</v>
      </c>
      <c r="C195" s="206" t="s">
        <v>411</v>
      </c>
      <c r="D195" s="180" t="s">
        <v>128</v>
      </c>
      <c r="E195" s="185">
        <v>43.2</v>
      </c>
      <c r="F195" s="192"/>
      <c r="G195" s="193">
        <f>ROUND(E195*F195,2)</f>
        <v>0</v>
      </c>
      <c r="H195" s="192"/>
      <c r="I195" s="193">
        <f>ROUND(E195*H195,2)</f>
        <v>0</v>
      </c>
      <c r="J195" s="192"/>
      <c r="K195" s="193">
        <f>ROUND(E195*J195,2)</f>
        <v>0</v>
      </c>
      <c r="L195" s="193">
        <v>21</v>
      </c>
      <c r="M195" s="193">
        <f>G195*(1+L195/100)</f>
        <v>0</v>
      </c>
      <c r="N195" s="193">
        <v>0</v>
      </c>
      <c r="O195" s="193">
        <f>ROUND(E195*N195,2)</f>
        <v>0</v>
      </c>
      <c r="P195" s="193">
        <v>8.0000000000000002E-3</v>
      </c>
      <c r="Q195" s="193">
        <f>ROUND(E195*P195,2)</f>
        <v>0.35</v>
      </c>
      <c r="R195" s="193" t="s">
        <v>403</v>
      </c>
      <c r="S195" s="193" t="s">
        <v>122</v>
      </c>
      <c r="T195" s="193">
        <v>6.6000000000000003E-2</v>
      </c>
      <c r="U195" s="194">
        <f>ROUND(E195*T195,2)</f>
        <v>2.85</v>
      </c>
      <c r="V195" s="193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 t="s">
        <v>123</v>
      </c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ht="22.5" outlineLevel="1" x14ac:dyDescent="0.2">
      <c r="A196" s="167">
        <v>96</v>
      </c>
      <c r="B196" s="178" t="s">
        <v>412</v>
      </c>
      <c r="C196" s="206" t="s">
        <v>413</v>
      </c>
      <c r="D196" s="180" t="s">
        <v>306</v>
      </c>
      <c r="E196" s="185">
        <v>48</v>
      </c>
      <c r="F196" s="192"/>
      <c r="G196" s="193">
        <f>ROUND(E196*F196,2)</f>
        <v>0</v>
      </c>
      <c r="H196" s="192"/>
      <c r="I196" s="193">
        <f>ROUND(E196*H196,2)</f>
        <v>0</v>
      </c>
      <c r="J196" s="192"/>
      <c r="K196" s="193">
        <f>ROUND(E196*J196,2)</f>
        <v>0</v>
      </c>
      <c r="L196" s="193">
        <v>21</v>
      </c>
      <c r="M196" s="193">
        <f>G196*(1+L196/100)</f>
        <v>0</v>
      </c>
      <c r="N196" s="193">
        <v>0</v>
      </c>
      <c r="O196" s="193">
        <f>ROUND(E196*N196,2)</f>
        <v>0</v>
      </c>
      <c r="P196" s="193">
        <v>0</v>
      </c>
      <c r="Q196" s="193">
        <f>ROUND(E196*P196,2)</f>
        <v>0</v>
      </c>
      <c r="R196" s="193"/>
      <c r="S196" s="193" t="s">
        <v>171</v>
      </c>
      <c r="T196" s="193">
        <v>0</v>
      </c>
      <c r="U196" s="194">
        <f>ROUND(E196*T196,2)</f>
        <v>0</v>
      </c>
      <c r="V196" s="193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 t="s">
        <v>123</v>
      </c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outlineLevel="1" x14ac:dyDescent="0.2">
      <c r="A197" s="167">
        <v>97</v>
      </c>
      <c r="B197" s="178" t="s">
        <v>414</v>
      </c>
      <c r="C197" s="206" t="s">
        <v>415</v>
      </c>
      <c r="D197" s="180" t="s">
        <v>306</v>
      </c>
      <c r="E197" s="185">
        <v>16</v>
      </c>
      <c r="F197" s="192"/>
      <c r="G197" s="193">
        <f>ROUND(E197*F197,2)</f>
        <v>0</v>
      </c>
      <c r="H197" s="192"/>
      <c r="I197" s="193">
        <f>ROUND(E197*H197,2)</f>
        <v>0</v>
      </c>
      <c r="J197" s="192"/>
      <c r="K197" s="193">
        <f>ROUND(E197*J197,2)</f>
        <v>0</v>
      </c>
      <c r="L197" s="193">
        <v>21</v>
      </c>
      <c r="M197" s="193">
        <f>G197*(1+L197/100)</f>
        <v>0</v>
      </c>
      <c r="N197" s="193">
        <v>0</v>
      </c>
      <c r="O197" s="193">
        <f>ROUND(E197*N197,2)</f>
        <v>0</v>
      </c>
      <c r="P197" s="193">
        <v>0</v>
      </c>
      <c r="Q197" s="193">
        <f>ROUND(E197*P197,2)</f>
        <v>0</v>
      </c>
      <c r="R197" s="193"/>
      <c r="S197" s="193" t="s">
        <v>171</v>
      </c>
      <c r="T197" s="193">
        <v>0</v>
      </c>
      <c r="U197" s="194">
        <f>ROUND(E197*T197,2)</f>
        <v>0</v>
      </c>
      <c r="V197" s="193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 t="s">
        <v>123</v>
      </c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 x14ac:dyDescent="0.2">
      <c r="A198" s="167">
        <v>98</v>
      </c>
      <c r="B198" s="178" t="s">
        <v>416</v>
      </c>
      <c r="C198" s="206" t="s">
        <v>417</v>
      </c>
      <c r="D198" s="180" t="s">
        <v>128</v>
      </c>
      <c r="E198" s="185">
        <v>7.26</v>
      </c>
      <c r="F198" s="192"/>
      <c r="G198" s="193">
        <f>ROUND(E198*F198,2)</f>
        <v>0</v>
      </c>
      <c r="H198" s="192"/>
      <c r="I198" s="193">
        <f>ROUND(E198*H198,2)</f>
        <v>0</v>
      </c>
      <c r="J198" s="192"/>
      <c r="K198" s="193">
        <f>ROUND(E198*J198,2)</f>
        <v>0</v>
      </c>
      <c r="L198" s="193">
        <v>21</v>
      </c>
      <c r="M198" s="193">
        <f>G198*(1+L198/100)</f>
        <v>0</v>
      </c>
      <c r="N198" s="193">
        <v>0</v>
      </c>
      <c r="O198" s="193">
        <f>ROUND(E198*N198,2)</f>
        <v>0</v>
      </c>
      <c r="P198" s="193">
        <v>0.02</v>
      </c>
      <c r="Q198" s="193">
        <f>ROUND(E198*P198,2)</f>
        <v>0.15</v>
      </c>
      <c r="R198" s="193"/>
      <c r="S198" s="193" t="s">
        <v>171</v>
      </c>
      <c r="T198" s="193">
        <v>0</v>
      </c>
      <c r="U198" s="194">
        <f>ROUND(E198*T198,2)</f>
        <v>0</v>
      </c>
      <c r="V198" s="193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 t="s">
        <v>123</v>
      </c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 outlineLevel="1" x14ac:dyDescent="0.2">
      <c r="A199" s="167"/>
      <c r="B199" s="178"/>
      <c r="C199" s="207" t="s">
        <v>418</v>
      </c>
      <c r="D199" s="181"/>
      <c r="E199" s="186">
        <v>7.26</v>
      </c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4"/>
      <c r="V199" s="193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 t="s">
        <v>125</v>
      </c>
      <c r="AH199" s="166">
        <v>0</v>
      </c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</row>
    <row r="200" spans="1:60" outlineLevel="1" x14ac:dyDescent="0.2">
      <c r="A200" s="167">
        <v>99</v>
      </c>
      <c r="B200" s="178" t="s">
        <v>419</v>
      </c>
      <c r="C200" s="206" t="s">
        <v>420</v>
      </c>
      <c r="D200" s="180" t="s">
        <v>170</v>
      </c>
      <c r="E200" s="185">
        <v>1</v>
      </c>
      <c r="F200" s="192"/>
      <c r="G200" s="193">
        <f>ROUND(E200*F200,2)</f>
        <v>0</v>
      </c>
      <c r="H200" s="192"/>
      <c r="I200" s="193">
        <f>ROUND(E200*H200,2)</f>
        <v>0</v>
      </c>
      <c r="J200" s="192"/>
      <c r="K200" s="193">
        <f>ROUND(E200*J200,2)</f>
        <v>0</v>
      </c>
      <c r="L200" s="193">
        <v>21</v>
      </c>
      <c r="M200" s="193">
        <f>G200*(1+L200/100)</f>
        <v>0</v>
      </c>
      <c r="N200" s="193">
        <v>0</v>
      </c>
      <c r="O200" s="193">
        <f>ROUND(E200*N200,2)</f>
        <v>0</v>
      </c>
      <c r="P200" s="193">
        <v>0.05</v>
      </c>
      <c r="Q200" s="193">
        <f>ROUND(E200*P200,2)</f>
        <v>0.05</v>
      </c>
      <c r="R200" s="193"/>
      <c r="S200" s="193" t="s">
        <v>171</v>
      </c>
      <c r="T200" s="193">
        <v>0</v>
      </c>
      <c r="U200" s="194">
        <f>ROUND(E200*T200,2)</f>
        <v>0</v>
      </c>
      <c r="V200" s="193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123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ht="22.5" outlineLevel="1" x14ac:dyDescent="0.2">
      <c r="A201" s="167">
        <v>100</v>
      </c>
      <c r="B201" s="178" t="s">
        <v>421</v>
      </c>
      <c r="C201" s="206" t="s">
        <v>422</v>
      </c>
      <c r="D201" s="180" t="s">
        <v>128</v>
      </c>
      <c r="E201" s="185">
        <v>26.036999999999999</v>
      </c>
      <c r="F201" s="192"/>
      <c r="G201" s="193">
        <f>ROUND(E201*F201,2)</f>
        <v>0</v>
      </c>
      <c r="H201" s="192"/>
      <c r="I201" s="193">
        <f>ROUND(E201*H201,2)</f>
        <v>0</v>
      </c>
      <c r="J201" s="192"/>
      <c r="K201" s="193">
        <f>ROUND(E201*J201,2)</f>
        <v>0</v>
      </c>
      <c r="L201" s="193">
        <v>21</v>
      </c>
      <c r="M201" s="193">
        <f>G201*(1+L201/100)</f>
        <v>0</v>
      </c>
      <c r="N201" s="193">
        <v>0</v>
      </c>
      <c r="O201" s="193">
        <f>ROUND(E201*N201,2)</f>
        <v>0</v>
      </c>
      <c r="P201" s="193">
        <v>5.0000000000000001E-3</v>
      </c>
      <c r="Q201" s="193">
        <f>ROUND(E201*P201,2)</f>
        <v>0.13</v>
      </c>
      <c r="R201" s="193"/>
      <c r="S201" s="193" t="s">
        <v>171</v>
      </c>
      <c r="T201" s="193">
        <v>0</v>
      </c>
      <c r="U201" s="194">
        <f>ROUND(E201*T201,2)</f>
        <v>0</v>
      </c>
      <c r="V201" s="193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 t="s">
        <v>123</v>
      </c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outlineLevel="1" x14ac:dyDescent="0.2">
      <c r="A202" s="167"/>
      <c r="B202" s="178"/>
      <c r="C202" s="207" t="s">
        <v>423</v>
      </c>
      <c r="D202" s="181"/>
      <c r="E202" s="186">
        <v>26.036999999999999</v>
      </c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4"/>
      <c r="V202" s="193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 t="s">
        <v>125</v>
      </c>
      <c r="AH202" s="166">
        <v>0</v>
      </c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 x14ac:dyDescent="0.2">
      <c r="A203" s="167">
        <v>101</v>
      </c>
      <c r="B203" s="178" t="s">
        <v>424</v>
      </c>
      <c r="C203" s="206" t="s">
        <v>425</v>
      </c>
      <c r="D203" s="180" t="s">
        <v>170</v>
      </c>
      <c r="E203" s="185">
        <v>1</v>
      </c>
      <c r="F203" s="192"/>
      <c r="G203" s="193">
        <f>ROUND(E203*F203,2)</f>
        <v>0</v>
      </c>
      <c r="H203" s="192"/>
      <c r="I203" s="193">
        <f>ROUND(E203*H203,2)</f>
        <v>0</v>
      </c>
      <c r="J203" s="192"/>
      <c r="K203" s="193">
        <f>ROUND(E203*J203,2)</f>
        <v>0</v>
      </c>
      <c r="L203" s="193">
        <v>21</v>
      </c>
      <c r="M203" s="193">
        <f>G203*(1+L203/100)</f>
        <v>0</v>
      </c>
      <c r="N203" s="193">
        <v>0</v>
      </c>
      <c r="O203" s="193">
        <f>ROUND(E203*N203,2)</f>
        <v>0</v>
      </c>
      <c r="P203" s="193">
        <v>0</v>
      </c>
      <c r="Q203" s="193">
        <f>ROUND(E203*P203,2)</f>
        <v>0</v>
      </c>
      <c r="R203" s="193"/>
      <c r="S203" s="193" t="s">
        <v>171</v>
      </c>
      <c r="T203" s="193">
        <v>0</v>
      </c>
      <c r="U203" s="194">
        <f>ROUND(E203*T203,2)</f>
        <v>0</v>
      </c>
      <c r="V203" s="193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 t="s">
        <v>123</v>
      </c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</row>
    <row r="204" spans="1:60" outlineLevel="1" x14ac:dyDescent="0.2">
      <c r="A204" s="167">
        <v>102</v>
      </c>
      <c r="B204" s="178" t="s">
        <v>426</v>
      </c>
      <c r="C204" s="206" t="s">
        <v>427</v>
      </c>
      <c r="D204" s="180" t="s">
        <v>133</v>
      </c>
      <c r="E204" s="185">
        <v>12.400320000000001</v>
      </c>
      <c r="F204" s="192"/>
      <c r="G204" s="193">
        <f>ROUND(E204*F204,2)</f>
        <v>0</v>
      </c>
      <c r="H204" s="192"/>
      <c r="I204" s="193">
        <f>ROUND(E204*H204,2)</f>
        <v>0</v>
      </c>
      <c r="J204" s="192"/>
      <c r="K204" s="193">
        <f>ROUND(E204*J204,2)</f>
        <v>0</v>
      </c>
      <c r="L204" s="193">
        <v>21</v>
      </c>
      <c r="M204" s="193">
        <f>G204*(1+L204/100)</f>
        <v>0</v>
      </c>
      <c r="N204" s="193">
        <v>0</v>
      </c>
      <c r="O204" s="193">
        <f>ROUND(E204*N204,2)</f>
        <v>0</v>
      </c>
      <c r="P204" s="193">
        <v>0</v>
      </c>
      <c r="Q204" s="193">
        <f>ROUND(E204*P204,2)</f>
        <v>0</v>
      </c>
      <c r="R204" s="193" t="s">
        <v>328</v>
      </c>
      <c r="S204" s="193" t="s">
        <v>428</v>
      </c>
      <c r="T204" s="193">
        <v>0.49</v>
      </c>
      <c r="U204" s="194">
        <f>ROUND(E204*T204,2)</f>
        <v>6.08</v>
      </c>
      <c r="V204" s="193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 t="s">
        <v>429</v>
      </c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 x14ac:dyDescent="0.2">
      <c r="A205" s="167"/>
      <c r="B205" s="178"/>
      <c r="C205" s="269" t="s">
        <v>430</v>
      </c>
      <c r="D205" s="270"/>
      <c r="E205" s="271"/>
      <c r="F205" s="272"/>
      <c r="G205" s="27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4"/>
      <c r="V205" s="193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 t="s">
        <v>147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74" t="str">
        <f>C205</f>
        <v>Včetně naložení na dopravní prostředek a složení na skládku, bez poplatku za skládku.</v>
      </c>
      <c r="BB205" s="166"/>
      <c r="BC205" s="166"/>
      <c r="BD205" s="166"/>
      <c r="BE205" s="166"/>
      <c r="BF205" s="166"/>
      <c r="BG205" s="166"/>
      <c r="BH205" s="166"/>
    </row>
    <row r="206" spans="1:60" outlineLevel="1" x14ac:dyDescent="0.2">
      <c r="A206" s="167">
        <v>103</v>
      </c>
      <c r="B206" s="178" t="s">
        <v>431</v>
      </c>
      <c r="C206" s="206" t="s">
        <v>432</v>
      </c>
      <c r="D206" s="180" t="s">
        <v>133</v>
      </c>
      <c r="E206" s="185">
        <v>49.601280000000003</v>
      </c>
      <c r="F206" s="192"/>
      <c r="G206" s="193">
        <f>ROUND(E206*F206,2)</f>
        <v>0</v>
      </c>
      <c r="H206" s="192"/>
      <c r="I206" s="193">
        <f>ROUND(E206*H206,2)</f>
        <v>0</v>
      </c>
      <c r="J206" s="192"/>
      <c r="K206" s="193">
        <f>ROUND(E206*J206,2)</f>
        <v>0</v>
      </c>
      <c r="L206" s="193">
        <v>21</v>
      </c>
      <c r="M206" s="193">
        <f>G206*(1+L206/100)</f>
        <v>0</v>
      </c>
      <c r="N206" s="193">
        <v>0</v>
      </c>
      <c r="O206" s="193">
        <f>ROUND(E206*N206,2)</f>
        <v>0</v>
      </c>
      <c r="P206" s="193">
        <v>0</v>
      </c>
      <c r="Q206" s="193">
        <f>ROUND(E206*P206,2)</f>
        <v>0</v>
      </c>
      <c r="R206" s="193" t="s">
        <v>328</v>
      </c>
      <c r="S206" s="193" t="s">
        <v>428</v>
      </c>
      <c r="T206" s="193">
        <v>0</v>
      </c>
      <c r="U206" s="194">
        <f>ROUND(E206*T206,2)</f>
        <v>0</v>
      </c>
      <c r="V206" s="193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 t="s">
        <v>429</v>
      </c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outlineLevel="1" x14ac:dyDescent="0.2">
      <c r="A207" s="167">
        <v>104</v>
      </c>
      <c r="B207" s="178" t="s">
        <v>433</v>
      </c>
      <c r="C207" s="206" t="s">
        <v>434</v>
      </c>
      <c r="D207" s="180" t="s">
        <v>133</v>
      </c>
      <c r="E207" s="185">
        <v>12.400320000000001</v>
      </c>
      <c r="F207" s="192"/>
      <c r="G207" s="193">
        <f>ROUND(E207*F207,2)</f>
        <v>0</v>
      </c>
      <c r="H207" s="192"/>
      <c r="I207" s="193">
        <f>ROUND(E207*H207,2)</f>
        <v>0</v>
      </c>
      <c r="J207" s="192"/>
      <c r="K207" s="193">
        <f>ROUND(E207*J207,2)</f>
        <v>0</v>
      </c>
      <c r="L207" s="193">
        <v>21</v>
      </c>
      <c r="M207" s="193">
        <f>G207*(1+L207/100)</f>
        <v>0</v>
      </c>
      <c r="N207" s="193">
        <v>0</v>
      </c>
      <c r="O207" s="193">
        <f>ROUND(E207*N207,2)</f>
        <v>0</v>
      </c>
      <c r="P207" s="193">
        <v>0</v>
      </c>
      <c r="Q207" s="193">
        <f>ROUND(E207*P207,2)</f>
        <v>0</v>
      </c>
      <c r="R207" s="193" t="s">
        <v>328</v>
      </c>
      <c r="S207" s="193" t="s">
        <v>428</v>
      </c>
      <c r="T207" s="193">
        <v>0.94199999999999995</v>
      </c>
      <c r="U207" s="194">
        <f>ROUND(E207*T207,2)</f>
        <v>11.68</v>
      </c>
      <c r="V207" s="193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 t="s">
        <v>429</v>
      </c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 x14ac:dyDescent="0.2">
      <c r="A208" s="167">
        <v>105</v>
      </c>
      <c r="B208" s="178" t="s">
        <v>435</v>
      </c>
      <c r="C208" s="206" t="s">
        <v>436</v>
      </c>
      <c r="D208" s="180" t="s">
        <v>133</v>
      </c>
      <c r="E208" s="185">
        <v>12.400320000000001</v>
      </c>
      <c r="F208" s="192"/>
      <c r="G208" s="193">
        <f>ROUND(E208*F208,2)</f>
        <v>0</v>
      </c>
      <c r="H208" s="192"/>
      <c r="I208" s="193">
        <f>ROUND(E208*H208,2)</f>
        <v>0</v>
      </c>
      <c r="J208" s="192"/>
      <c r="K208" s="193">
        <f>ROUND(E208*J208,2)</f>
        <v>0</v>
      </c>
      <c r="L208" s="193">
        <v>21</v>
      </c>
      <c r="M208" s="193">
        <f>G208*(1+L208/100)</f>
        <v>0</v>
      </c>
      <c r="N208" s="193">
        <v>0</v>
      </c>
      <c r="O208" s="193">
        <f>ROUND(E208*N208,2)</f>
        <v>0</v>
      </c>
      <c r="P208" s="193">
        <v>0</v>
      </c>
      <c r="Q208" s="193">
        <f>ROUND(E208*P208,2)</f>
        <v>0</v>
      </c>
      <c r="R208" s="193" t="s">
        <v>328</v>
      </c>
      <c r="S208" s="193" t="s">
        <v>428</v>
      </c>
      <c r="T208" s="193">
        <v>0.105</v>
      </c>
      <c r="U208" s="194">
        <f>ROUND(E208*T208,2)</f>
        <v>1.3</v>
      </c>
      <c r="V208" s="193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 t="s">
        <v>429</v>
      </c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outlineLevel="1" x14ac:dyDescent="0.2">
      <c r="A209" s="167">
        <v>106</v>
      </c>
      <c r="B209" s="178" t="s">
        <v>437</v>
      </c>
      <c r="C209" s="206" t="s">
        <v>438</v>
      </c>
      <c r="D209" s="180" t="s">
        <v>133</v>
      </c>
      <c r="E209" s="185">
        <v>12.400320000000001</v>
      </c>
      <c r="F209" s="192"/>
      <c r="G209" s="193">
        <f>ROUND(E209*F209,2)</f>
        <v>0</v>
      </c>
      <c r="H209" s="192"/>
      <c r="I209" s="193">
        <f>ROUND(E209*H209,2)</f>
        <v>0</v>
      </c>
      <c r="J209" s="192"/>
      <c r="K209" s="193">
        <f>ROUND(E209*J209,2)</f>
        <v>0</v>
      </c>
      <c r="L209" s="193">
        <v>21</v>
      </c>
      <c r="M209" s="193">
        <f>G209*(1+L209/100)</f>
        <v>0</v>
      </c>
      <c r="N209" s="193">
        <v>0</v>
      </c>
      <c r="O209" s="193">
        <f>ROUND(E209*N209,2)</f>
        <v>0</v>
      </c>
      <c r="P209" s="193">
        <v>0</v>
      </c>
      <c r="Q209" s="193">
        <f>ROUND(E209*P209,2)</f>
        <v>0</v>
      </c>
      <c r="R209" s="193" t="s">
        <v>328</v>
      </c>
      <c r="S209" s="193" t="s">
        <v>428</v>
      </c>
      <c r="T209" s="193">
        <v>0</v>
      </c>
      <c r="U209" s="194">
        <f>ROUND(E209*T209,2)</f>
        <v>0</v>
      </c>
      <c r="V209" s="193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 t="s">
        <v>429</v>
      </c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</row>
    <row r="210" spans="1:60" x14ac:dyDescent="0.2">
      <c r="A210" s="175" t="s">
        <v>116</v>
      </c>
      <c r="B210" s="179" t="s">
        <v>63</v>
      </c>
      <c r="C210" s="208" t="s">
        <v>64</v>
      </c>
      <c r="D210" s="182"/>
      <c r="E210" s="187"/>
      <c r="F210" s="195"/>
      <c r="G210" s="195">
        <f>SUMIF(AG211:AG211,"&lt;&gt;NOR",G211:G211)</f>
        <v>0</v>
      </c>
      <c r="H210" s="195"/>
      <c r="I210" s="195">
        <f>SUM(I211:I211)</f>
        <v>0</v>
      </c>
      <c r="J210" s="195"/>
      <c r="K210" s="195">
        <f>SUM(K211:K211)</f>
        <v>0</v>
      </c>
      <c r="L210" s="195"/>
      <c r="M210" s="195">
        <f>SUM(M211:M211)</f>
        <v>0</v>
      </c>
      <c r="N210" s="195"/>
      <c r="O210" s="195">
        <f>SUM(O211:O211)</f>
        <v>0</v>
      </c>
      <c r="P210" s="195"/>
      <c r="Q210" s="195">
        <f>SUM(Q211:Q211)</f>
        <v>0</v>
      </c>
      <c r="R210" s="195"/>
      <c r="S210" s="195"/>
      <c r="T210" s="195"/>
      <c r="U210" s="196">
        <f>SUM(U211:U211)</f>
        <v>17.8</v>
      </c>
      <c r="V210" s="195"/>
      <c r="AG210" t="s">
        <v>117</v>
      </c>
    </row>
    <row r="211" spans="1:60" outlineLevel="1" x14ac:dyDescent="0.2">
      <c r="A211" s="167">
        <v>107</v>
      </c>
      <c r="B211" s="178" t="s">
        <v>439</v>
      </c>
      <c r="C211" s="206" t="s">
        <v>440</v>
      </c>
      <c r="D211" s="180" t="s">
        <v>133</v>
      </c>
      <c r="E211" s="185">
        <v>18.969750000000001</v>
      </c>
      <c r="F211" s="192"/>
      <c r="G211" s="193">
        <f>ROUND(E211*F211,2)</f>
        <v>0</v>
      </c>
      <c r="H211" s="192"/>
      <c r="I211" s="193">
        <f>ROUND(E211*H211,2)</f>
        <v>0</v>
      </c>
      <c r="J211" s="192"/>
      <c r="K211" s="193">
        <f>ROUND(E211*J211,2)</f>
        <v>0</v>
      </c>
      <c r="L211" s="193">
        <v>21</v>
      </c>
      <c r="M211" s="193">
        <f>G211*(1+L211/100)</f>
        <v>0</v>
      </c>
      <c r="N211" s="193">
        <v>0</v>
      </c>
      <c r="O211" s="193">
        <f>ROUND(E211*N211,2)</f>
        <v>0</v>
      </c>
      <c r="P211" s="193">
        <v>0</v>
      </c>
      <c r="Q211" s="193">
        <f>ROUND(E211*P211,2)</f>
        <v>0</v>
      </c>
      <c r="R211" s="193" t="s">
        <v>121</v>
      </c>
      <c r="S211" s="193" t="s">
        <v>428</v>
      </c>
      <c r="T211" s="193">
        <v>0.9385</v>
      </c>
      <c r="U211" s="194">
        <f>ROUND(E211*T211,2)</f>
        <v>17.8</v>
      </c>
      <c r="V211" s="193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 t="s">
        <v>441</v>
      </c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x14ac:dyDescent="0.2">
      <c r="A212" s="175" t="s">
        <v>116</v>
      </c>
      <c r="B212" s="179" t="s">
        <v>65</v>
      </c>
      <c r="C212" s="208" t="s">
        <v>66</v>
      </c>
      <c r="D212" s="182"/>
      <c r="E212" s="187"/>
      <c r="F212" s="195"/>
      <c r="G212" s="195">
        <f>SUMIF(AG213:AG217,"&lt;&gt;NOR",G213:G217)</f>
        <v>0</v>
      </c>
      <c r="H212" s="195"/>
      <c r="I212" s="195">
        <f>SUM(I213:I217)</f>
        <v>0</v>
      </c>
      <c r="J212" s="195"/>
      <c r="K212" s="195">
        <f>SUM(K213:K217)</f>
        <v>0</v>
      </c>
      <c r="L212" s="195"/>
      <c r="M212" s="195">
        <f>SUM(M213:M217)</f>
        <v>0</v>
      </c>
      <c r="N212" s="195"/>
      <c r="O212" s="195">
        <f>SUM(O213:O217)</f>
        <v>6.9999999999999993E-2</v>
      </c>
      <c r="P212" s="195"/>
      <c r="Q212" s="195">
        <f>SUM(Q213:Q217)</f>
        <v>0</v>
      </c>
      <c r="R212" s="195"/>
      <c r="S212" s="195"/>
      <c r="T212" s="195"/>
      <c r="U212" s="196">
        <f>SUM(U213:U217)</f>
        <v>8.33</v>
      </c>
      <c r="V212" s="195"/>
      <c r="AG212" t="s">
        <v>117</v>
      </c>
    </row>
    <row r="213" spans="1:60" outlineLevel="1" x14ac:dyDescent="0.2">
      <c r="A213" s="167">
        <v>108</v>
      </c>
      <c r="B213" s="178" t="s">
        <v>442</v>
      </c>
      <c r="C213" s="206" t="s">
        <v>443</v>
      </c>
      <c r="D213" s="180" t="s">
        <v>128</v>
      </c>
      <c r="E213" s="185">
        <v>16.5</v>
      </c>
      <c r="F213" s="192"/>
      <c r="G213" s="193">
        <f>ROUND(E213*F213,2)</f>
        <v>0</v>
      </c>
      <c r="H213" s="192"/>
      <c r="I213" s="193">
        <f>ROUND(E213*H213,2)</f>
        <v>0</v>
      </c>
      <c r="J213" s="192"/>
      <c r="K213" s="193">
        <f>ROUND(E213*J213,2)</f>
        <v>0</v>
      </c>
      <c r="L213" s="193">
        <v>21</v>
      </c>
      <c r="M213" s="193">
        <f>G213*(1+L213/100)</f>
        <v>0</v>
      </c>
      <c r="N213" s="193">
        <v>3.6800000000000001E-3</v>
      </c>
      <c r="O213" s="193">
        <f>ROUND(E213*N213,2)</f>
        <v>0.06</v>
      </c>
      <c r="P213" s="193">
        <v>0</v>
      </c>
      <c r="Q213" s="193">
        <f>ROUND(E213*P213,2)</f>
        <v>0</v>
      </c>
      <c r="R213" s="193" t="s">
        <v>444</v>
      </c>
      <c r="S213" s="193" t="s">
        <v>122</v>
      </c>
      <c r="T213" s="193">
        <v>0.38500000000000001</v>
      </c>
      <c r="U213" s="194">
        <f>ROUND(E213*T213,2)</f>
        <v>6.35</v>
      </c>
      <c r="V213" s="193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 t="s">
        <v>123</v>
      </c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outlineLevel="1" x14ac:dyDescent="0.2">
      <c r="A214" s="167"/>
      <c r="B214" s="178"/>
      <c r="C214" s="269" t="s">
        <v>445</v>
      </c>
      <c r="D214" s="270"/>
      <c r="E214" s="271"/>
      <c r="F214" s="272"/>
      <c r="G214" s="27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4"/>
      <c r="V214" s="193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 t="s">
        <v>147</v>
      </c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74" t="str">
        <f>C214</f>
        <v>dvouvrstvá</v>
      </c>
      <c r="BB214" s="166"/>
      <c r="BC214" s="166"/>
      <c r="BD214" s="166"/>
      <c r="BE214" s="166"/>
      <c r="BF214" s="166"/>
      <c r="BG214" s="166"/>
      <c r="BH214" s="166"/>
    </row>
    <row r="215" spans="1:60" outlineLevel="1" x14ac:dyDescent="0.2">
      <c r="A215" s="167"/>
      <c r="B215" s="178"/>
      <c r="C215" s="207" t="s">
        <v>446</v>
      </c>
      <c r="D215" s="181"/>
      <c r="E215" s="186">
        <v>16.5</v>
      </c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4"/>
      <c r="V215" s="193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 t="s">
        <v>125</v>
      </c>
      <c r="AH215" s="166">
        <v>0</v>
      </c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</row>
    <row r="216" spans="1:60" outlineLevel="1" x14ac:dyDescent="0.2">
      <c r="A216" s="167">
        <v>109</v>
      </c>
      <c r="B216" s="178" t="s">
        <v>447</v>
      </c>
      <c r="C216" s="206" t="s">
        <v>448</v>
      </c>
      <c r="D216" s="180" t="s">
        <v>159</v>
      </c>
      <c r="E216" s="185">
        <v>18</v>
      </c>
      <c r="F216" s="192"/>
      <c r="G216" s="193">
        <f>ROUND(E216*F216,2)</f>
        <v>0</v>
      </c>
      <c r="H216" s="192"/>
      <c r="I216" s="193">
        <f>ROUND(E216*H216,2)</f>
        <v>0</v>
      </c>
      <c r="J216" s="192"/>
      <c r="K216" s="193">
        <f>ROUND(E216*J216,2)</f>
        <v>0</v>
      </c>
      <c r="L216" s="193">
        <v>21</v>
      </c>
      <c r="M216" s="193">
        <f>G216*(1+L216/100)</f>
        <v>0</v>
      </c>
      <c r="N216" s="193">
        <v>3.2000000000000003E-4</v>
      </c>
      <c r="O216" s="193">
        <f>ROUND(E216*N216,2)</f>
        <v>0.01</v>
      </c>
      <c r="P216" s="193">
        <v>0</v>
      </c>
      <c r="Q216" s="193">
        <f>ROUND(E216*P216,2)</f>
        <v>0</v>
      </c>
      <c r="R216" s="193" t="s">
        <v>444</v>
      </c>
      <c r="S216" s="193" t="s">
        <v>122</v>
      </c>
      <c r="T216" s="193">
        <v>0.11</v>
      </c>
      <c r="U216" s="194">
        <f>ROUND(E216*T216,2)</f>
        <v>1.98</v>
      </c>
      <c r="V216" s="193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 t="s">
        <v>123</v>
      </c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</row>
    <row r="217" spans="1:60" outlineLevel="1" x14ac:dyDescent="0.2">
      <c r="A217" s="167">
        <v>110</v>
      </c>
      <c r="B217" s="178" t="s">
        <v>449</v>
      </c>
      <c r="C217" s="206" t="s">
        <v>450</v>
      </c>
      <c r="D217" s="180" t="s">
        <v>0</v>
      </c>
      <c r="E217" s="189"/>
      <c r="F217" s="192"/>
      <c r="G217" s="193">
        <f>ROUND(E217*F217,2)</f>
        <v>0</v>
      </c>
      <c r="H217" s="192"/>
      <c r="I217" s="193">
        <f>ROUND(E217*H217,2)</f>
        <v>0</v>
      </c>
      <c r="J217" s="192"/>
      <c r="K217" s="193">
        <f>ROUND(E217*J217,2)</f>
        <v>0</v>
      </c>
      <c r="L217" s="193">
        <v>21</v>
      </c>
      <c r="M217" s="193">
        <f>G217*(1+L217/100)</f>
        <v>0</v>
      </c>
      <c r="N217" s="193">
        <v>0</v>
      </c>
      <c r="O217" s="193">
        <f>ROUND(E217*N217,2)</f>
        <v>0</v>
      </c>
      <c r="P217" s="193">
        <v>0</v>
      </c>
      <c r="Q217" s="193">
        <f>ROUND(E217*P217,2)</f>
        <v>0</v>
      </c>
      <c r="R217" s="193" t="s">
        <v>444</v>
      </c>
      <c r="S217" s="193" t="s">
        <v>122</v>
      </c>
      <c r="T217" s="193">
        <v>0</v>
      </c>
      <c r="U217" s="194">
        <f>ROUND(E217*T217,2)</f>
        <v>0</v>
      </c>
      <c r="V217" s="193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 t="s">
        <v>441</v>
      </c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x14ac:dyDescent="0.2">
      <c r="A218" s="175" t="s">
        <v>116</v>
      </c>
      <c r="B218" s="179" t="s">
        <v>67</v>
      </c>
      <c r="C218" s="208" t="s">
        <v>68</v>
      </c>
      <c r="D218" s="182"/>
      <c r="E218" s="187"/>
      <c r="F218" s="195"/>
      <c r="G218" s="195">
        <f>SUMIF(AG219:AG225,"&lt;&gt;NOR",G219:G225)</f>
        <v>0</v>
      </c>
      <c r="H218" s="195"/>
      <c r="I218" s="195">
        <f>SUM(I219:I225)</f>
        <v>0</v>
      </c>
      <c r="J218" s="195"/>
      <c r="K218" s="195">
        <f>SUM(K219:K225)</f>
        <v>0</v>
      </c>
      <c r="L218" s="195"/>
      <c r="M218" s="195">
        <f>SUM(M219:M225)</f>
        <v>0</v>
      </c>
      <c r="N218" s="195"/>
      <c r="O218" s="195">
        <f>SUM(O219:O225)</f>
        <v>0.28000000000000003</v>
      </c>
      <c r="P218" s="195"/>
      <c r="Q218" s="195">
        <f>SUM(Q219:Q225)</f>
        <v>0</v>
      </c>
      <c r="R218" s="195"/>
      <c r="S218" s="195"/>
      <c r="T218" s="195"/>
      <c r="U218" s="196">
        <f>SUM(U219:U225)</f>
        <v>32.06</v>
      </c>
      <c r="V218" s="195"/>
      <c r="AG218" t="s">
        <v>117</v>
      </c>
    </row>
    <row r="219" spans="1:60" outlineLevel="1" x14ac:dyDescent="0.2">
      <c r="A219" s="167">
        <v>111</v>
      </c>
      <c r="B219" s="178" t="s">
        <v>451</v>
      </c>
      <c r="C219" s="206" t="s">
        <v>452</v>
      </c>
      <c r="D219" s="180" t="s">
        <v>128</v>
      </c>
      <c r="E219" s="185">
        <v>86.4</v>
      </c>
      <c r="F219" s="192"/>
      <c r="G219" s="193">
        <f>ROUND(E219*F219,2)</f>
        <v>0</v>
      </c>
      <c r="H219" s="192"/>
      <c r="I219" s="193">
        <f>ROUND(E219*H219,2)</f>
        <v>0</v>
      </c>
      <c r="J219" s="192"/>
      <c r="K219" s="193">
        <f>ROUND(E219*J219,2)</f>
        <v>0</v>
      </c>
      <c r="L219" s="193">
        <v>21</v>
      </c>
      <c r="M219" s="193">
        <f>G219*(1+L219/100)</f>
        <v>0</v>
      </c>
      <c r="N219" s="193">
        <v>5.2999999999999998E-4</v>
      </c>
      <c r="O219" s="193">
        <f>ROUND(E219*N219,2)</f>
        <v>0.05</v>
      </c>
      <c r="P219" s="193">
        <v>0</v>
      </c>
      <c r="Q219" s="193">
        <f>ROUND(E219*P219,2)</f>
        <v>0</v>
      </c>
      <c r="R219" s="193" t="s">
        <v>396</v>
      </c>
      <c r="S219" s="193" t="s">
        <v>122</v>
      </c>
      <c r="T219" s="193">
        <v>0.23100000000000001</v>
      </c>
      <c r="U219" s="194">
        <f>ROUND(E219*T219,2)</f>
        <v>19.96</v>
      </c>
      <c r="V219" s="193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 t="s">
        <v>123</v>
      </c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outlineLevel="1" x14ac:dyDescent="0.2">
      <c r="A220" s="167"/>
      <c r="B220" s="178"/>
      <c r="C220" s="207" t="s">
        <v>314</v>
      </c>
      <c r="D220" s="181"/>
      <c r="E220" s="186">
        <v>43.2</v>
      </c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4"/>
      <c r="V220" s="193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 t="s">
        <v>125</v>
      </c>
      <c r="AH220" s="166">
        <v>0</v>
      </c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</row>
    <row r="221" spans="1:60" outlineLevel="1" x14ac:dyDescent="0.2">
      <c r="A221" s="167"/>
      <c r="B221" s="178"/>
      <c r="C221" s="207" t="s">
        <v>453</v>
      </c>
      <c r="D221" s="181"/>
      <c r="E221" s="186">
        <v>43.2</v>
      </c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4"/>
      <c r="V221" s="193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 t="s">
        <v>125</v>
      </c>
      <c r="AH221" s="166">
        <v>0</v>
      </c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ht="22.5" outlineLevel="1" x14ac:dyDescent="0.2">
      <c r="A222" s="167">
        <v>112</v>
      </c>
      <c r="B222" s="178" t="s">
        <v>454</v>
      </c>
      <c r="C222" s="206" t="s">
        <v>455</v>
      </c>
      <c r="D222" s="180" t="s">
        <v>128</v>
      </c>
      <c r="E222" s="185">
        <v>86.4</v>
      </c>
      <c r="F222" s="192"/>
      <c r="G222" s="193">
        <f>ROUND(E222*F222,2)</f>
        <v>0</v>
      </c>
      <c r="H222" s="192"/>
      <c r="I222" s="193">
        <f>ROUND(E222*H222,2)</f>
        <v>0</v>
      </c>
      <c r="J222" s="192"/>
      <c r="K222" s="193">
        <f>ROUND(E222*J222,2)</f>
        <v>0</v>
      </c>
      <c r="L222" s="193">
        <v>21</v>
      </c>
      <c r="M222" s="193">
        <f>G222*(1+L222/100)</f>
        <v>0</v>
      </c>
      <c r="N222" s="193">
        <v>1.4999999999999999E-4</v>
      </c>
      <c r="O222" s="193">
        <f>ROUND(E222*N222,2)</f>
        <v>0.01</v>
      </c>
      <c r="P222" s="193">
        <v>0</v>
      </c>
      <c r="Q222" s="193">
        <f>ROUND(E222*P222,2)</f>
        <v>0</v>
      </c>
      <c r="R222" s="193" t="s">
        <v>396</v>
      </c>
      <c r="S222" s="193" t="s">
        <v>122</v>
      </c>
      <c r="T222" s="193">
        <v>0.14000000000000001</v>
      </c>
      <c r="U222" s="194">
        <f>ROUND(E222*T222,2)</f>
        <v>12.1</v>
      </c>
      <c r="V222" s="193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123</v>
      </c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ht="22.5" outlineLevel="1" x14ac:dyDescent="0.2">
      <c r="A223" s="167">
        <v>113</v>
      </c>
      <c r="B223" s="178" t="s">
        <v>456</v>
      </c>
      <c r="C223" s="206" t="s">
        <v>457</v>
      </c>
      <c r="D223" s="180" t="s">
        <v>128</v>
      </c>
      <c r="E223" s="185">
        <v>88.992000000000004</v>
      </c>
      <c r="F223" s="192"/>
      <c r="G223" s="193">
        <f>ROUND(E223*F223,2)</f>
        <v>0</v>
      </c>
      <c r="H223" s="192"/>
      <c r="I223" s="193">
        <f>ROUND(E223*H223,2)</f>
        <v>0</v>
      </c>
      <c r="J223" s="192"/>
      <c r="K223" s="193">
        <f>ROUND(E223*J223,2)</f>
        <v>0</v>
      </c>
      <c r="L223" s="193">
        <v>21</v>
      </c>
      <c r="M223" s="193">
        <f>G223*(1+L223/100)</f>
        <v>0</v>
      </c>
      <c r="N223" s="193">
        <v>2.48E-3</v>
      </c>
      <c r="O223" s="193">
        <f>ROUND(E223*N223,2)</f>
        <v>0.22</v>
      </c>
      <c r="P223" s="193">
        <v>0</v>
      </c>
      <c r="Q223" s="193">
        <f>ROUND(E223*P223,2)</f>
        <v>0</v>
      </c>
      <c r="R223" s="193" t="s">
        <v>458</v>
      </c>
      <c r="S223" s="193" t="s">
        <v>122</v>
      </c>
      <c r="T223" s="193">
        <v>0</v>
      </c>
      <c r="U223" s="194">
        <f>ROUND(E223*T223,2)</f>
        <v>0</v>
      </c>
      <c r="V223" s="193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 t="s">
        <v>459</v>
      </c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outlineLevel="1" x14ac:dyDescent="0.2">
      <c r="A224" s="167"/>
      <c r="B224" s="178"/>
      <c r="C224" s="207" t="s">
        <v>460</v>
      </c>
      <c r="D224" s="181"/>
      <c r="E224" s="186">
        <v>88.992000000000004</v>
      </c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4"/>
      <c r="V224" s="193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 t="s">
        <v>125</v>
      </c>
      <c r="AH224" s="166">
        <v>5</v>
      </c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 x14ac:dyDescent="0.2">
      <c r="A225" s="167">
        <v>114</v>
      </c>
      <c r="B225" s="178" t="s">
        <v>461</v>
      </c>
      <c r="C225" s="206" t="s">
        <v>462</v>
      </c>
      <c r="D225" s="180" t="s">
        <v>0</v>
      </c>
      <c r="E225" s="189"/>
      <c r="F225" s="192"/>
      <c r="G225" s="193">
        <f>ROUND(E225*F225,2)</f>
        <v>0</v>
      </c>
      <c r="H225" s="192"/>
      <c r="I225" s="193">
        <f>ROUND(E225*H225,2)</f>
        <v>0</v>
      </c>
      <c r="J225" s="192"/>
      <c r="K225" s="193">
        <f>ROUND(E225*J225,2)</f>
        <v>0</v>
      </c>
      <c r="L225" s="193">
        <v>21</v>
      </c>
      <c r="M225" s="193">
        <f>G225*(1+L225/100)</f>
        <v>0</v>
      </c>
      <c r="N225" s="193">
        <v>0</v>
      </c>
      <c r="O225" s="193">
        <f>ROUND(E225*N225,2)</f>
        <v>0</v>
      </c>
      <c r="P225" s="193">
        <v>0</v>
      </c>
      <c r="Q225" s="193">
        <f>ROUND(E225*P225,2)</f>
        <v>0</v>
      </c>
      <c r="R225" s="193" t="s">
        <v>396</v>
      </c>
      <c r="S225" s="193" t="s">
        <v>122</v>
      </c>
      <c r="T225" s="193">
        <v>0</v>
      </c>
      <c r="U225" s="194">
        <f>ROUND(E225*T225,2)</f>
        <v>0</v>
      </c>
      <c r="V225" s="193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 t="s">
        <v>441</v>
      </c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x14ac:dyDescent="0.2">
      <c r="A226" s="175" t="s">
        <v>116</v>
      </c>
      <c r="B226" s="179" t="s">
        <v>69</v>
      </c>
      <c r="C226" s="208" t="s">
        <v>70</v>
      </c>
      <c r="D226" s="182"/>
      <c r="E226" s="187"/>
      <c r="F226" s="195"/>
      <c r="G226" s="195">
        <f>SUMIF(AG227:AG227,"&lt;&gt;NOR",G227:G227)</f>
        <v>0</v>
      </c>
      <c r="H226" s="195"/>
      <c r="I226" s="195">
        <f>SUM(I227:I227)</f>
        <v>0</v>
      </c>
      <c r="J226" s="195"/>
      <c r="K226" s="195">
        <f>SUM(K227:K227)</f>
        <v>0</v>
      </c>
      <c r="L226" s="195"/>
      <c r="M226" s="195">
        <f>SUM(M227:M227)</f>
        <v>0</v>
      </c>
      <c r="N226" s="195"/>
      <c r="O226" s="195">
        <f>SUM(O227:O227)</f>
        <v>0</v>
      </c>
      <c r="P226" s="195"/>
      <c r="Q226" s="195">
        <f>SUM(Q227:Q227)</f>
        <v>0</v>
      </c>
      <c r="R226" s="195"/>
      <c r="S226" s="195"/>
      <c r="T226" s="195"/>
      <c r="U226" s="196">
        <f>SUM(U227:U227)</f>
        <v>0</v>
      </c>
      <c r="V226" s="195"/>
      <c r="AG226" t="s">
        <v>117</v>
      </c>
    </row>
    <row r="227" spans="1:60" outlineLevel="1" x14ac:dyDescent="0.2">
      <c r="A227" s="167">
        <v>115</v>
      </c>
      <c r="B227" s="178" t="s">
        <v>463</v>
      </c>
      <c r="C227" s="206" t="s">
        <v>464</v>
      </c>
      <c r="D227" s="180" t="s">
        <v>170</v>
      </c>
      <c r="E227" s="185">
        <v>1</v>
      </c>
      <c r="F227" s="192"/>
      <c r="G227" s="193">
        <f>ROUND(E227*F227,2)</f>
        <v>0</v>
      </c>
      <c r="H227" s="192"/>
      <c r="I227" s="193">
        <f>ROUND(E227*H227,2)</f>
        <v>0</v>
      </c>
      <c r="J227" s="192"/>
      <c r="K227" s="193">
        <f>ROUND(E227*J227,2)</f>
        <v>0</v>
      </c>
      <c r="L227" s="193">
        <v>21</v>
      </c>
      <c r="M227" s="193">
        <f>G227*(1+L227/100)</f>
        <v>0</v>
      </c>
      <c r="N227" s="193">
        <v>0</v>
      </c>
      <c r="O227" s="193">
        <f>ROUND(E227*N227,2)</f>
        <v>0</v>
      </c>
      <c r="P227" s="193">
        <v>0</v>
      </c>
      <c r="Q227" s="193">
        <f>ROUND(E227*P227,2)</f>
        <v>0</v>
      </c>
      <c r="R227" s="193"/>
      <c r="S227" s="193" t="s">
        <v>171</v>
      </c>
      <c r="T227" s="193">
        <v>0</v>
      </c>
      <c r="U227" s="194">
        <f>ROUND(E227*T227,2)</f>
        <v>0</v>
      </c>
      <c r="V227" s="193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123</v>
      </c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x14ac:dyDescent="0.2">
      <c r="A228" s="175" t="s">
        <v>116</v>
      </c>
      <c r="B228" s="179" t="s">
        <v>71</v>
      </c>
      <c r="C228" s="208" t="s">
        <v>72</v>
      </c>
      <c r="D228" s="182"/>
      <c r="E228" s="187"/>
      <c r="F228" s="195"/>
      <c r="G228" s="195">
        <f>SUMIF(AG229:AG230,"&lt;&gt;NOR",G229:G230)</f>
        <v>0</v>
      </c>
      <c r="H228" s="195"/>
      <c r="I228" s="195">
        <f>SUM(I229:I230)</f>
        <v>0</v>
      </c>
      <c r="J228" s="195"/>
      <c r="K228" s="195">
        <f>SUM(K229:K230)</f>
        <v>0</v>
      </c>
      <c r="L228" s="195"/>
      <c r="M228" s="195">
        <f>SUM(M229:M230)</f>
        <v>0</v>
      </c>
      <c r="N228" s="195"/>
      <c r="O228" s="195">
        <f>SUM(O229:O230)</f>
        <v>0</v>
      </c>
      <c r="P228" s="195"/>
      <c r="Q228" s="195">
        <f>SUM(Q229:Q230)</f>
        <v>0</v>
      </c>
      <c r="R228" s="195"/>
      <c r="S228" s="195"/>
      <c r="T228" s="195"/>
      <c r="U228" s="196">
        <f>SUM(U229:U230)</f>
        <v>0</v>
      </c>
      <c r="V228" s="195"/>
      <c r="AG228" t="s">
        <v>117</v>
      </c>
    </row>
    <row r="229" spans="1:60" ht="33.75" outlineLevel="1" x14ac:dyDescent="0.2">
      <c r="A229" s="167">
        <v>116</v>
      </c>
      <c r="B229" s="178" t="s">
        <v>465</v>
      </c>
      <c r="C229" s="206" t="s">
        <v>466</v>
      </c>
      <c r="D229" s="180" t="s">
        <v>170</v>
      </c>
      <c r="E229" s="185">
        <v>1</v>
      </c>
      <c r="F229" s="192"/>
      <c r="G229" s="193">
        <f>ROUND(E229*F229,2)</f>
        <v>0</v>
      </c>
      <c r="H229" s="192"/>
      <c r="I229" s="193">
        <f>ROUND(E229*H229,2)</f>
        <v>0</v>
      </c>
      <c r="J229" s="192"/>
      <c r="K229" s="193">
        <f>ROUND(E229*J229,2)</f>
        <v>0</v>
      </c>
      <c r="L229" s="193">
        <v>21</v>
      </c>
      <c r="M229" s="193">
        <f>G229*(1+L229/100)</f>
        <v>0</v>
      </c>
      <c r="N229" s="193">
        <v>0</v>
      </c>
      <c r="O229" s="193">
        <f>ROUND(E229*N229,2)</f>
        <v>0</v>
      </c>
      <c r="P229" s="193">
        <v>0</v>
      </c>
      <c r="Q229" s="193">
        <f>ROUND(E229*P229,2)</f>
        <v>0</v>
      </c>
      <c r="R229" s="193"/>
      <c r="S229" s="193" t="s">
        <v>171</v>
      </c>
      <c r="T229" s="193">
        <v>0</v>
      </c>
      <c r="U229" s="194">
        <f>ROUND(E229*T229,2)</f>
        <v>0</v>
      </c>
      <c r="V229" s="193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 t="s">
        <v>123</v>
      </c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ht="22.5" outlineLevel="1" x14ac:dyDescent="0.2">
      <c r="A230" s="167">
        <v>117</v>
      </c>
      <c r="B230" s="178" t="s">
        <v>467</v>
      </c>
      <c r="C230" s="206" t="s">
        <v>468</v>
      </c>
      <c r="D230" s="180" t="s">
        <v>0</v>
      </c>
      <c r="E230" s="189"/>
      <c r="F230" s="192"/>
      <c r="G230" s="193">
        <f>ROUND(E230*F230,2)</f>
        <v>0</v>
      </c>
      <c r="H230" s="192"/>
      <c r="I230" s="193">
        <f>ROUND(E230*H230,2)</f>
        <v>0</v>
      </c>
      <c r="J230" s="192"/>
      <c r="K230" s="193">
        <f>ROUND(E230*J230,2)</f>
        <v>0</v>
      </c>
      <c r="L230" s="193">
        <v>21</v>
      </c>
      <c r="M230" s="193">
        <f>G230*(1+L230/100)</f>
        <v>0</v>
      </c>
      <c r="N230" s="193">
        <v>0</v>
      </c>
      <c r="O230" s="193">
        <f>ROUND(E230*N230,2)</f>
        <v>0</v>
      </c>
      <c r="P230" s="193">
        <v>0</v>
      </c>
      <c r="Q230" s="193">
        <f>ROUND(E230*P230,2)</f>
        <v>0</v>
      </c>
      <c r="R230" s="193" t="s">
        <v>469</v>
      </c>
      <c r="S230" s="193" t="s">
        <v>122</v>
      </c>
      <c r="T230" s="193">
        <v>0</v>
      </c>
      <c r="U230" s="194">
        <f>ROUND(E230*T230,2)</f>
        <v>0</v>
      </c>
      <c r="V230" s="193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 t="s">
        <v>441</v>
      </c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x14ac:dyDescent="0.2">
      <c r="A231" s="175" t="s">
        <v>116</v>
      </c>
      <c r="B231" s="179" t="s">
        <v>73</v>
      </c>
      <c r="C231" s="208" t="s">
        <v>74</v>
      </c>
      <c r="D231" s="182"/>
      <c r="E231" s="187"/>
      <c r="F231" s="195"/>
      <c r="G231" s="195">
        <f>SUMIF(AG232:AG237,"&lt;&gt;NOR",G232:G237)</f>
        <v>0</v>
      </c>
      <c r="H231" s="195"/>
      <c r="I231" s="195">
        <f>SUM(I232:I237)</f>
        <v>0</v>
      </c>
      <c r="J231" s="195"/>
      <c r="K231" s="195">
        <f>SUM(K232:K237)</f>
        <v>0</v>
      </c>
      <c r="L231" s="195"/>
      <c r="M231" s="195">
        <f>SUM(M232:M237)</f>
        <v>0</v>
      </c>
      <c r="N231" s="195"/>
      <c r="O231" s="195">
        <f>SUM(O232:O237)</f>
        <v>0</v>
      </c>
      <c r="P231" s="195"/>
      <c r="Q231" s="195">
        <f>SUM(Q232:Q237)</f>
        <v>0</v>
      </c>
      <c r="R231" s="195"/>
      <c r="S231" s="195"/>
      <c r="T231" s="195"/>
      <c r="U231" s="196">
        <f>SUM(U232:U237)</f>
        <v>0</v>
      </c>
      <c r="V231" s="195"/>
      <c r="AG231" t="s">
        <v>117</v>
      </c>
    </row>
    <row r="232" spans="1:60" ht="22.5" outlineLevel="1" x14ac:dyDescent="0.2">
      <c r="A232" s="167">
        <v>118</v>
      </c>
      <c r="B232" s="178" t="s">
        <v>470</v>
      </c>
      <c r="C232" s="206" t="s">
        <v>471</v>
      </c>
      <c r="D232" s="180" t="s">
        <v>159</v>
      </c>
      <c r="E232" s="185">
        <v>5.7</v>
      </c>
      <c r="F232" s="192"/>
      <c r="G232" s="193">
        <f>ROUND(E232*F232,2)</f>
        <v>0</v>
      </c>
      <c r="H232" s="192"/>
      <c r="I232" s="193">
        <f>ROUND(E232*H232,2)</f>
        <v>0</v>
      </c>
      <c r="J232" s="192"/>
      <c r="K232" s="193">
        <f>ROUND(E232*J232,2)</f>
        <v>0</v>
      </c>
      <c r="L232" s="193">
        <v>21</v>
      </c>
      <c r="M232" s="193">
        <f>G232*(1+L232/100)</f>
        <v>0</v>
      </c>
      <c r="N232" s="193">
        <v>0</v>
      </c>
      <c r="O232" s="193">
        <f>ROUND(E232*N232,2)</f>
        <v>0</v>
      </c>
      <c r="P232" s="193">
        <v>0</v>
      </c>
      <c r="Q232" s="193">
        <f>ROUND(E232*P232,2)</f>
        <v>0</v>
      </c>
      <c r="R232" s="193"/>
      <c r="S232" s="193" t="s">
        <v>171</v>
      </c>
      <c r="T232" s="193">
        <v>0</v>
      </c>
      <c r="U232" s="194">
        <f>ROUND(E232*T232,2)</f>
        <v>0</v>
      </c>
      <c r="V232" s="193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 t="s">
        <v>123</v>
      </c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 x14ac:dyDescent="0.2">
      <c r="A233" s="167"/>
      <c r="B233" s="178"/>
      <c r="C233" s="207" t="s">
        <v>472</v>
      </c>
      <c r="D233" s="181"/>
      <c r="E233" s="186">
        <v>5.7</v>
      </c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4"/>
      <c r="V233" s="193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 t="s">
        <v>125</v>
      </c>
      <c r="AH233" s="166">
        <v>0</v>
      </c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ht="22.5" outlineLevel="1" x14ac:dyDescent="0.2">
      <c r="A234" s="167">
        <v>119</v>
      </c>
      <c r="B234" s="178" t="s">
        <v>473</v>
      </c>
      <c r="C234" s="206" t="s">
        <v>474</v>
      </c>
      <c r="D234" s="180" t="s">
        <v>128</v>
      </c>
      <c r="E234" s="185">
        <v>4.8</v>
      </c>
      <c r="F234" s="192"/>
      <c r="G234" s="193">
        <f>ROUND(E234*F234,2)</f>
        <v>0</v>
      </c>
      <c r="H234" s="192"/>
      <c r="I234" s="193">
        <f>ROUND(E234*H234,2)</f>
        <v>0</v>
      </c>
      <c r="J234" s="192"/>
      <c r="K234" s="193">
        <f>ROUND(E234*J234,2)</f>
        <v>0</v>
      </c>
      <c r="L234" s="193">
        <v>21</v>
      </c>
      <c r="M234" s="193">
        <f>G234*(1+L234/100)</f>
        <v>0</v>
      </c>
      <c r="N234" s="193">
        <v>0</v>
      </c>
      <c r="O234" s="193">
        <f>ROUND(E234*N234,2)</f>
        <v>0</v>
      </c>
      <c r="P234" s="193">
        <v>0</v>
      </c>
      <c r="Q234" s="193">
        <f>ROUND(E234*P234,2)</f>
        <v>0</v>
      </c>
      <c r="R234" s="193"/>
      <c r="S234" s="193" t="s">
        <v>171</v>
      </c>
      <c r="T234" s="193">
        <v>0</v>
      </c>
      <c r="U234" s="194">
        <f>ROUND(E234*T234,2)</f>
        <v>0</v>
      </c>
      <c r="V234" s="193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 t="s">
        <v>123</v>
      </c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ht="22.5" outlineLevel="1" x14ac:dyDescent="0.2">
      <c r="A235" s="167">
        <v>120</v>
      </c>
      <c r="B235" s="178" t="s">
        <v>475</v>
      </c>
      <c r="C235" s="206" t="s">
        <v>476</v>
      </c>
      <c r="D235" s="180" t="s">
        <v>159</v>
      </c>
      <c r="E235" s="185">
        <v>10</v>
      </c>
      <c r="F235" s="192"/>
      <c r="G235" s="193">
        <f>ROUND(E235*F235,2)</f>
        <v>0</v>
      </c>
      <c r="H235" s="192"/>
      <c r="I235" s="193">
        <f>ROUND(E235*H235,2)</f>
        <v>0</v>
      </c>
      <c r="J235" s="192"/>
      <c r="K235" s="193">
        <f>ROUND(E235*J235,2)</f>
        <v>0</v>
      </c>
      <c r="L235" s="193">
        <v>21</v>
      </c>
      <c r="M235" s="193">
        <f>G235*(1+L235/100)</f>
        <v>0</v>
      </c>
      <c r="N235" s="193">
        <v>0</v>
      </c>
      <c r="O235" s="193">
        <f>ROUND(E235*N235,2)</f>
        <v>0</v>
      </c>
      <c r="P235" s="193">
        <v>0</v>
      </c>
      <c r="Q235" s="193">
        <f>ROUND(E235*P235,2)</f>
        <v>0</v>
      </c>
      <c r="R235" s="193"/>
      <c r="S235" s="193" t="s">
        <v>171</v>
      </c>
      <c r="T235" s="193">
        <v>0</v>
      </c>
      <c r="U235" s="194">
        <f>ROUND(E235*T235,2)</f>
        <v>0</v>
      </c>
      <c r="V235" s="193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123</v>
      </c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</row>
    <row r="236" spans="1:60" ht="22.5" outlineLevel="1" x14ac:dyDescent="0.2">
      <c r="A236" s="167">
        <v>121</v>
      </c>
      <c r="B236" s="178" t="s">
        <v>477</v>
      </c>
      <c r="C236" s="206" t="s">
        <v>476</v>
      </c>
      <c r="D236" s="180" t="s">
        <v>159</v>
      </c>
      <c r="E236" s="185">
        <v>8</v>
      </c>
      <c r="F236" s="192"/>
      <c r="G236" s="193">
        <f>ROUND(E236*F236,2)</f>
        <v>0</v>
      </c>
      <c r="H236" s="192"/>
      <c r="I236" s="193">
        <f>ROUND(E236*H236,2)</f>
        <v>0</v>
      </c>
      <c r="J236" s="192"/>
      <c r="K236" s="193">
        <f>ROUND(E236*J236,2)</f>
        <v>0</v>
      </c>
      <c r="L236" s="193">
        <v>21</v>
      </c>
      <c r="M236" s="193">
        <f>G236*(1+L236/100)</f>
        <v>0</v>
      </c>
      <c r="N236" s="193">
        <v>0</v>
      </c>
      <c r="O236" s="193">
        <f>ROUND(E236*N236,2)</f>
        <v>0</v>
      </c>
      <c r="P236" s="193">
        <v>0</v>
      </c>
      <c r="Q236" s="193">
        <f>ROUND(E236*P236,2)</f>
        <v>0</v>
      </c>
      <c r="R236" s="193"/>
      <c r="S236" s="193" t="s">
        <v>171</v>
      </c>
      <c r="T236" s="193">
        <v>0</v>
      </c>
      <c r="U236" s="194">
        <f>ROUND(E236*T236,2)</f>
        <v>0</v>
      </c>
      <c r="V236" s="193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 t="s">
        <v>123</v>
      </c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 x14ac:dyDescent="0.2">
      <c r="A237" s="167">
        <v>122</v>
      </c>
      <c r="B237" s="178" t="s">
        <v>478</v>
      </c>
      <c r="C237" s="206" t="s">
        <v>479</v>
      </c>
      <c r="D237" s="180" t="s">
        <v>0</v>
      </c>
      <c r="E237" s="189"/>
      <c r="F237" s="192"/>
      <c r="G237" s="193">
        <f>ROUND(E237*F237,2)</f>
        <v>0</v>
      </c>
      <c r="H237" s="192"/>
      <c r="I237" s="193">
        <f>ROUND(E237*H237,2)</f>
        <v>0</v>
      </c>
      <c r="J237" s="192"/>
      <c r="K237" s="193">
        <f>ROUND(E237*J237,2)</f>
        <v>0</v>
      </c>
      <c r="L237" s="193">
        <v>21</v>
      </c>
      <c r="M237" s="193">
        <f>G237*(1+L237/100)</f>
        <v>0</v>
      </c>
      <c r="N237" s="193">
        <v>0</v>
      </c>
      <c r="O237" s="193">
        <f>ROUND(E237*N237,2)</f>
        <v>0</v>
      </c>
      <c r="P237" s="193">
        <v>0</v>
      </c>
      <c r="Q237" s="193">
        <f>ROUND(E237*P237,2)</f>
        <v>0</v>
      </c>
      <c r="R237" s="193" t="s">
        <v>400</v>
      </c>
      <c r="S237" s="193" t="s">
        <v>122</v>
      </c>
      <c r="T237" s="193">
        <v>0</v>
      </c>
      <c r="U237" s="194">
        <f>ROUND(E237*T237,2)</f>
        <v>0</v>
      </c>
      <c r="V237" s="193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 t="s">
        <v>441</v>
      </c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x14ac:dyDescent="0.2">
      <c r="A238" s="175" t="s">
        <v>116</v>
      </c>
      <c r="B238" s="179" t="s">
        <v>75</v>
      </c>
      <c r="C238" s="208" t="s">
        <v>76</v>
      </c>
      <c r="D238" s="182"/>
      <c r="E238" s="187"/>
      <c r="F238" s="195"/>
      <c r="G238" s="195">
        <f>SUMIF(AG239:AG245,"&lt;&gt;NOR",G239:G245)</f>
        <v>0</v>
      </c>
      <c r="H238" s="195"/>
      <c r="I238" s="195">
        <f>SUM(I239:I245)</f>
        <v>0</v>
      </c>
      <c r="J238" s="195"/>
      <c r="K238" s="195">
        <f>SUM(K239:K245)</f>
        <v>0</v>
      </c>
      <c r="L238" s="195"/>
      <c r="M238" s="195">
        <f>SUM(M239:M245)</f>
        <v>0</v>
      </c>
      <c r="N238" s="195"/>
      <c r="O238" s="195">
        <f>SUM(O239:O245)</f>
        <v>0</v>
      </c>
      <c r="P238" s="195"/>
      <c r="Q238" s="195">
        <f>SUM(Q239:Q245)</f>
        <v>0</v>
      </c>
      <c r="R238" s="195"/>
      <c r="S238" s="195"/>
      <c r="T238" s="195"/>
      <c r="U238" s="196">
        <f>SUM(U239:U245)</f>
        <v>0</v>
      </c>
      <c r="V238" s="195"/>
      <c r="AG238" t="s">
        <v>117</v>
      </c>
    </row>
    <row r="239" spans="1:60" ht="22.5" outlineLevel="1" x14ac:dyDescent="0.2">
      <c r="A239" s="167">
        <v>123</v>
      </c>
      <c r="B239" s="178" t="s">
        <v>480</v>
      </c>
      <c r="C239" s="206" t="s">
        <v>481</v>
      </c>
      <c r="D239" s="180" t="s">
        <v>170</v>
      </c>
      <c r="E239" s="185">
        <v>1</v>
      </c>
      <c r="F239" s="192"/>
      <c r="G239" s="193">
        <f>ROUND(E239*F239,2)</f>
        <v>0</v>
      </c>
      <c r="H239" s="192"/>
      <c r="I239" s="193">
        <f>ROUND(E239*H239,2)</f>
        <v>0</v>
      </c>
      <c r="J239" s="192"/>
      <c r="K239" s="193">
        <f>ROUND(E239*J239,2)</f>
        <v>0</v>
      </c>
      <c r="L239" s="193">
        <v>21</v>
      </c>
      <c r="M239" s="193">
        <f>G239*(1+L239/100)</f>
        <v>0</v>
      </c>
      <c r="N239" s="193">
        <v>0</v>
      </c>
      <c r="O239" s="193">
        <f>ROUND(E239*N239,2)</f>
        <v>0</v>
      </c>
      <c r="P239" s="193">
        <v>0</v>
      </c>
      <c r="Q239" s="193">
        <f>ROUND(E239*P239,2)</f>
        <v>0</v>
      </c>
      <c r="R239" s="193"/>
      <c r="S239" s="193" t="s">
        <v>171</v>
      </c>
      <c r="T239" s="193">
        <v>0</v>
      </c>
      <c r="U239" s="194">
        <f>ROUND(E239*T239,2)</f>
        <v>0</v>
      </c>
      <c r="V239" s="193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 t="s">
        <v>123</v>
      </c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ht="22.5" outlineLevel="1" x14ac:dyDescent="0.2">
      <c r="A240" s="167">
        <v>124</v>
      </c>
      <c r="B240" s="178" t="s">
        <v>482</v>
      </c>
      <c r="C240" s="206" t="s">
        <v>483</v>
      </c>
      <c r="D240" s="180" t="s">
        <v>170</v>
      </c>
      <c r="E240" s="185">
        <v>3</v>
      </c>
      <c r="F240" s="192"/>
      <c r="G240" s="193">
        <f>ROUND(E240*F240,2)</f>
        <v>0</v>
      </c>
      <c r="H240" s="192"/>
      <c r="I240" s="193">
        <f>ROUND(E240*H240,2)</f>
        <v>0</v>
      </c>
      <c r="J240" s="192"/>
      <c r="K240" s="193">
        <f>ROUND(E240*J240,2)</f>
        <v>0</v>
      </c>
      <c r="L240" s="193">
        <v>21</v>
      </c>
      <c r="M240" s="193">
        <f>G240*(1+L240/100)</f>
        <v>0</v>
      </c>
      <c r="N240" s="193">
        <v>0</v>
      </c>
      <c r="O240" s="193">
        <f>ROUND(E240*N240,2)</f>
        <v>0</v>
      </c>
      <c r="P240" s="193">
        <v>0</v>
      </c>
      <c r="Q240" s="193">
        <f>ROUND(E240*P240,2)</f>
        <v>0</v>
      </c>
      <c r="R240" s="193"/>
      <c r="S240" s="193" t="s">
        <v>171</v>
      </c>
      <c r="T240" s="193">
        <v>0</v>
      </c>
      <c r="U240" s="194">
        <f>ROUND(E240*T240,2)</f>
        <v>0</v>
      </c>
      <c r="V240" s="193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 t="s">
        <v>123</v>
      </c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ht="22.5" outlineLevel="1" x14ac:dyDescent="0.2">
      <c r="A241" s="167">
        <v>125</v>
      </c>
      <c r="B241" s="178" t="s">
        <v>484</v>
      </c>
      <c r="C241" s="206" t="s">
        <v>485</v>
      </c>
      <c r="D241" s="180" t="s">
        <v>170</v>
      </c>
      <c r="E241" s="185">
        <v>2</v>
      </c>
      <c r="F241" s="192"/>
      <c r="G241" s="193">
        <f>ROUND(E241*F241,2)</f>
        <v>0</v>
      </c>
      <c r="H241" s="192"/>
      <c r="I241" s="193">
        <f>ROUND(E241*H241,2)</f>
        <v>0</v>
      </c>
      <c r="J241" s="192"/>
      <c r="K241" s="193">
        <f>ROUND(E241*J241,2)</f>
        <v>0</v>
      </c>
      <c r="L241" s="193">
        <v>21</v>
      </c>
      <c r="M241" s="193">
        <f>G241*(1+L241/100)</f>
        <v>0</v>
      </c>
      <c r="N241" s="193">
        <v>0</v>
      </c>
      <c r="O241" s="193">
        <f>ROUND(E241*N241,2)</f>
        <v>0</v>
      </c>
      <c r="P241" s="193">
        <v>0</v>
      </c>
      <c r="Q241" s="193">
        <f>ROUND(E241*P241,2)</f>
        <v>0</v>
      </c>
      <c r="R241" s="193"/>
      <c r="S241" s="193" t="s">
        <v>171</v>
      </c>
      <c r="T241" s="193">
        <v>0</v>
      </c>
      <c r="U241" s="194">
        <f>ROUND(E241*T241,2)</f>
        <v>0</v>
      </c>
      <c r="V241" s="193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 t="s">
        <v>123</v>
      </c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ht="33.75" outlineLevel="1" x14ac:dyDescent="0.2">
      <c r="A242" s="167">
        <v>126</v>
      </c>
      <c r="B242" s="178" t="s">
        <v>486</v>
      </c>
      <c r="C242" s="206" t="s">
        <v>487</v>
      </c>
      <c r="D242" s="180" t="s">
        <v>128</v>
      </c>
      <c r="E242" s="185">
        <v>70.382000000000005</v>
      </c>
      <c r="F242" s="192"/>
      <c r="G242" s="193">
        <f>ROUND(E242*F242,2)</f>
        <v>0</v>
      </c>
      <c r="H242" s="192"/>
      <c r="I242" s="193">
        <f>ROUND(E242*H242,2)</f>
        <v>0</v>
      </c>
      <c r="J242" s="192"/>
      <c r="K242" s="193">
        <f>ROUND(E242*J242,2)</f>
        <v>0</v>
      </c>
      <c r="L242" s="193">
        <v>21</v>
      </c>
      <c r="M242" s="193">
        <f>G242*(1+L242/100)</f>
        <v>0</v>
      </c>
      <c r="N242" s="193">
        <v>0</v>
      </c>
      <c r="O242" s="193">
        <f>ROUND(E242*N242,2)</f>
        <v>0</v>
      </c>
      <c r="P242" s="193">
        <v>0</v>
      </c>
      <c r="Q242" s="193">
        <f>ROUND(E242*P242,2)</f>
        <v>0</v>
      </c>
      <c r="R242" s="193"/>
      <c r="S242" s="193" t="s">
        <v>171</v>
      </c>
      <c r="T242" s="193">
        <v>0</v>
      </c>
      <c r="U242" s="194">
        <f>ROUND(E242*T242,2)</f>
        <v>0</v>
      </c>
      <c r="V242" s="193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 t="s">
        <v>123</v>
      </c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 x14ac:dyDescent="0.2">
      <c r="A243" s="167"/>
      <c r="B243" s="178"/>
      <c r="C243" s="207" t="s">
        <v>488</v>
      </c>
      <c r="D243" s="181"/>
      <c r="E243" s="186">
        <v>61.542000000000002</v>
      </c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4"/>
      <c r="V243" s="193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125</v>
      </c>
      <c r="AH243" s="166">
        <v>0</v>
      </c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 x14ac:dyDescent="0.2">
      <c r="A244" s="167"/>
      <c r="B244" s="178"/>
      <c r="C244" s="207" t="s">
        <v>489</v>
      </c>
      <c r="D244" s="181"/>
      <c r="E244" s="186">
        <v>8.84</v>
      </c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4"/>
      <c r="V244" s="193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 t="s">
        <v>125</v>
      </c>
      <c r="AH244" s="166">
        <v>0</v>
      </c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 outlineLevel="1" x14ac:dyDescent="0.2">
      <c r="A245" s="167">
        <v>127</v>
      </c>
      <c r="B245" s="178" t="s">
        <v>490</v>
      </c>
      <c r="C245" s="206" t="s">
        <v>491</v>
      </c>
      <c r="D245" s="180" t="s">
        <v>0</v>
      </c>
      <c r="E245" s="189"/>
      <c r="F245" s="192"/>
      <c r="G245" s="193">
        <f>ROUND(E245*F245,2)</f>
        <v>0</v>
      </c>
      <c r="H245" s="192"/>
      <c r="I245" s="193">
        <f>ROUND(E245*H245,2)</f>
        <v>0</v>
      </c>
      <c r="J245" s="192"/>
      <c r="K245" s="193">
        <f>ROUND(E245*J245,2)</f>
        <v>0</v>
      </c>
      <c r="L245" s="193">
        <v>21</v>
      </c>
      <c r="M245" s="193">
        <f>G245*(1+L245/100)</f>
        <v>0</v>
      </c>
      <c r="N245" s="193">
        <v>0</v>
      </c>
      <c r="O245" s="193">
        <f>ROUND(E245*N245,2)</f>
        <v>0</v>
      </c>
      <c r="P245" s="193">
        <v>0</v>
      </c>
      <c r="Q245" s="193">
        <f>ROUND(E245*P245,2)</f>
        <v>0</v>
      </c>
      <c r="R245" s="193" t="s">
        <v>403</v>
      </c>
      <c r="S245" s="193" t="s">
        <v>122</v>
      </c>
      <c r="T245" s="193">
        <v>0</v>
      </c>
      <c r="U245" s="194">
        <f>ROUND(E245*T245,2)</f>
        <v>0</v>
      </c>
      <c r="V245" s="193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 t="s">
        <v>441</v>
      </c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x14ac:dyDescent="0.2">
      <c r="A246" s="175" t="s">
        <v>116</v>
      </c>
      <c r="B246" s="179" t="s">
        <v>77</v>
      </c>
      <c r="C246" s="208" t="s">
        <v>78</v>
      </c>
      <c r="D246" s="182"/>
      <c r="E246" s="187"/>
      <c r="F246" s="195"/>
      <c r="G246" s="195">
        <f>SUMIF(AG247:AG251,"&lt;&gt;NOR",G247:G251)</f>
        <v>0</v>
      </c>
      <c r="H246" s="195"/>
      <c r="I246" s="195">
        <f>SUM(I247:I251)</f>
        <v>0</v>
      </c>
      <c r="J246" s="195"/>
      <c r="K246" s="195">
        <f>SUM(K247:K251)</f>
        <v>0</v>
      </c>
      <c r="L246" s="195"/>
      <c r="M246" s="195">
        <f>SUM(M247:M251)</f>
        <v>0</v>
      </c>
      <c r="N246" s="195"/>
      <c r="O246" s="195">
        <f>SUM(O247:O251)</f>
        <v>0</v>
      </c>
      <c r="P246" s="195"/>
      <c r="Q246" s="195">
        <f>SUM(Q247:Q251)</f>
        <v>0</v>
      </c>
      <c r="R246" s="195"/>
      <c r="S246" s="195"/>
      <c r="T246" s="195"/>
      <c r="U246" s="196">
        <f>SUM(U247:U251)</f>
        <v>0</v>
      </c>
      <c r="V246" s="195"/>
      <c r="AG246" t="s">
        <v>117</v>
      </c>
    </row>
    <row r="247" spans="1:60" ht="22.5" outlineLevel="1" x14ac:dyDescent="0.2">
      <c r="A247" s="167">
        <v>128</v>
      </c>
      <c r="B247" s="178" t="s">
        <v>492</v>
      </c>
      <c r="C247" s="206" t="s">
        <v>493</v>
      </c>
      <c r="D247" s="180" t="s">
        <v>170</v>
      </c>
      <c r="E247" s="185">
        <v>1</v>
      </c>
      <c r="F247" s="192"/>
      <c r="G247" s="193">
        <f>ROUND(E247*F247,2)</f>
        <v>0</v>
      </c>
      <c r="H247" s="192"/>
      <c r="I247" s="193">
        <f>ROUND(E247*H247,2)</f>
        <v>0</v>
      </c>
      <c r="J247" s="192"/>
      <c r="K247" s="193">
        <f>ROUND(E247*J247,2)</f>
        <v>0</v>
      </c>
      <c r="L247" s="193">
        <v>21</v>
      </c>
      <c r="M247" s="193">
        <f>G247*(1+L247/100)</f>
        <v>0</v>
      </c>
      <c r="N247" s="193">
        <v>0</v>
      </c>
      <c r="O247" s="193">
        <f>ROUND(E247*N247,2)</f>
        <v>0</v>
      </c>
      <c r="P247" s="193">
        <v>0</v>
      </c>
      <c r="Q247" s="193">
        <f>ROUND(E247*P247,2)</f>
        <v>0</v>
      </c>
      <c r="R247" s="193"/>
      <c r="S247" s="193" t="s">
        <v>171</v>
      </c>
      <c r="T247" s="193">
        <v>0</v>
      </c>
      <c r="U247" s="194">
        <f>ROUND(E247*T247,2)</f>
        <v>0</v>
      </c>
      <c r="V247" s="193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 t="s">
        <v>123</v>
      </c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</row>
    <row r="248" spans="1:60" ht="22.5" outlineLevel="1" x14ac:dyDescent="0.2">
      <c r="A248" s="167">
        <v>129</v>
      </c>
      <c r="B248" s="178" t="s">
        <v>494</v>
      </c>
      <c r="C248" s="206" t="s">
        <v>495</v>
      </c>
      <c r="D248" s="180" t="s">
        <v>170</v>
      </c>
      <c r="E248" s="185">
        <v>1</v>
      </c>
      <c r="F248" s="192"/>
      <c r="G248" s="193">
        <f>ROUND(E248*F248,2)</f>
        <v>0</v>
      </c>
      <c r="H248" s="192"/>
      <c r="I248" s="193">
        <f>ROUND(E248*H248,2)</f>
        <v>0</v>
      </c>
      <c r="J248" s="192"/>
      <c r="K248" s="193">
        <f>ROUND(E248*J248,2)</f>
        <v>0</v>
      </c>
      <c r="L248" s="193">
        <v>21</v>
      </c>
      <c r="M248" s="193">
        <f>G248*(1+L248/100)</f>
        <v>0</v>
      </c>
      <c r="N248" s="193">
        <v>0</v>
      </c>
      <c r="O248" s="193">
        <f>ROUND(E248*N248,2)</f>
        <v>0</v>
      </c>
      <c r="P248" s="193">
        <v>0</v>
      </c>
      <c r="Q248" s="193">
        <f>ROUND(E248*P248,2)</f>
        <v>0</v>
      </c>
      <c r="R248" s="193"/>
      <c r="S248" s="193" t="s">
        <v>171</v>
      </c>
      <c r="T248" s="193">
        <v>0</v>
      </c>
      <c r="U248" s="194">
        <f>ROUND(E248*T248,2)</f>
        <v>0</v>
      </c>
      <c r="V248" s="193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 t="s">
        <v>123</v>
      </c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</row>
    <row r="249" spans="1:60" ht="22.5" outlineLevel="1" x14ac:dyDescent="0.2">
      <c r="A249" s="167">
        <v>130</v>
      </c>
      <c r="B249" s="178" t="s">
        <v>496</v>
      </c>
      <c r="C249" s="206" t="s">
        <v>497</v>
      </c>
      <c r="D249" s="180" t="s">
        <v>170</v>
      </c>
      <c r="E249" s="185">
        <v>1</v>
      </c>
      <c r="F249" s="192"/>
      <c r="G249" s="193">
        <f>ROUND(E249*F249,2)</f>
        <v>0</v>
      </c>
      <c r="H249" s="192"/>
      <c r="I249" s="193">
        <f>ROUND(E249*H249,2)</f>
        <v>0</v>
      </c>
      <c r="J249" s="192"/>
      <c r="K249" s="193">
        <f>ROUND(E249*J249,2)</f>
        <v>0</v>
      </c>
      <c r="L249" s="193">
        <v>21</v>
      </c>
      <c r="M249" s="193">
        <f>G249*(1+L249/100)</f>
        <v>0</v>
      </c>
      <c r="N249" s="193">
        <v>0</v>
      </c>
      <c r="O249" s="193">
        <f>ROUND(E249*N249,2)</f>
        <v>0</v>
      </c>
      <c r="P249" s="193">
        <v>0</v>
      </c>
      <c r="Q249" s="193">
        <f>ROUND(E249*P249,2)</f>
        <v>0</v>
      </c>
      <c r="R249" s="193"/>
      <c r="S249" s="193" t="s">
        <v>171</v>
      </c>
      <c r="T249" s="193">
        <v>0</v>
      </c>
      <c r="U249" s="194">
        <f>ROUND(E249*T249,2)</f>
        <v>0</v>
      </c>
      <c r="V249" s="193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 t="s">
        <v>123</v>
      </c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ht="33.75" outlineLevel="1" x14ac:dyDescent="0.2">
      <c r="A250" s="167">
        <v>131</v>
      </c>
      <c r="B250" s="178" t="s">
        <v>498</v>
      </c>
      <c r="C250" s="206" t="s">
        <v>499</v>
      </c>
      <c r="D250" s="180" t="s">
        <v>170</v>
      </c>
      <c r="E250" s="185">
        <v>1</v>
      </c>
      <c r="F250" s="192"/>
      <c r="G250" s="193">
        <f>ROUND(E250*F250,2)</f>
        <v>0</v>
      </c>
      <c r="H250" s="192"/>
      <c r="I250" s="193">
        <f>ROUND(E250*H250,2)</f>
        <v>0</v>
      </c>
      <c r="J250" s="192"/>
      <c r="K250" s="193">
        <f>ROUND(E250*J250,2)</f>
        <v>0</v>
      </c>
      <c r="L250" s="193">
        <v>21</v>
      </c>
      <c r="M250" s="193">
        <f>G250*(1+L250/100)</f>
        <v>0</v>
      </c>
      <c r="N250" s="193">
        <v>0</v>
      </c>
      <c r="O250" s="193">
        <f>ROUND(E250*N250,2)</f>
        <v>0</v>
      </c>
      <c r="P250" s="193">
        <v>0</v>
      </c>
      <c r="Q250" s="193">
        <f>ROUND(E250*P250,2)</f>
        <v>0</v>
      </c>
      <c r="R250" s="193"/>
      <c r="S250" s="193" t="s">
        <v>171</v>
      </c>
      <c r="T250" s="193">
        <v>0</v>
      </c>
      <c r="U250" s="194">
        <f>ROUND(E250*T250,2)</f>
        <v>0</v>
      </c>
      <c r="V250" s="193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123</v>
      </c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 outlineLevel="1" x14ac:dyDescent="0.2">
      <c r="A251" s="167">
        <v>132</v>
      </c>
      <c r="B251" s="178" t="s">
        <v>500</v>
      </c>
      <c r="C251" s="206" t="s">
        <v>501</v>
      </c>
      <c r="D251" s="180" t="s">
        <v>0</v>
      </c>
      <c r="E251" s="189"/>
      <c r="F251" s="192"/>
      <c r="G251" s="193">
        <f>ROUND(E251*F251,2)</f>
        <v>0</v>
      </c>
      <c r="H251" s="192"/>
      <c r="I251" s="193">
        <f>ROUND(E251*H251,2)</f>
        <v>0</v>
      </c>
      <c r="J251" s="192"/>
      <c r="K251" s="193">
        <f>ROUND(E251*J251,2)</f>
        <v>0</v>
      </c>
      <c r="L251" s="193">
        <v>21</v>
      </c>
      <c r="M251" s="193">
        <f>G251*(1+L251/100)</f>
        <v>0</v>
      </c>
      <c r="N251" s="193">
        <v>0</v>
      </c>
      <c r="O251" s="193">
        <f>ROUND(E251*N251,2)</f>
        <v>0</v>
      </c>
      <c r="P251" s="193">
        <v>0</v>
      </c>
      <c r="Q251" s="193">
        <f>ROUND(E251*P251,2)</f>
        <v>0</v>
      </c>
      <c r="R251" s="193" t="s">
        <v>502</v>
      </c>
      <c r="S251" s="193" t="s">
        <v>122</v>
      </c>
      <c r="T251" s="193">
        <v>0</v>
      </c>
      <c r="U251" s="194">
        <f>ROUND(E251*T251,2)</f>
        <v>0</v>
      </c>
      <c r="V251" s="193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 t="s">
        <v>441</v>
      </c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</row>
    <row r="252" spans="1:60" x14ac:dyDescent="0.2">
      <c r="A252" s="175" t="s">
        <v>116</v>
      </c>
      <c r="B252" s="179" t="s">
        <v>79</v>
      </c>
      <c r="C252" s="208" t="s">
        <v>80</v>
      </c>
      <c r="D252" s="182"/>
      <c r="E252" s="187"/>
      <c r="F252" s="195"/>
      <c r="G252" s="195">
        <f>SUMIF(AG253:AG272,"&lt;&gt;NOR",G253:G272)</f>
        <v>0</v>
      </c>
      <c r="H252" s="195"/>
      <c r="I252" s="195">
        <f>SUM(I253:I272)</f>
        <v>0</v>
      </c>
      <c r="J252" s="195"/>
      <c r="K252" s="195">
        <f>SUM(K253:K272)</f>
        <v>0</v>
      </c>
      <c r="L252" s="195"/>
      <c r="M252" s="195">
        <f>SUM(M253:M272)</f>
        <v>0</v>
      </c>
      <c r="N252" s="195"/>
      <c r="O252" s="195">
        <f>SUM(O253:O272)</f>
        <v>0.43000000000000005</v>
      </c>
      <c r="P252" s="195"/>
      <c r="Q252" s="195">
        <f>SUM(Q253:Q272)</f>
        <v>0</v>
      </c>
      <c r="R252" s="195"/>
      <c r="S252" s="195"/>
      <c r="T252" s="195"/>
      <c r="U252" s="196">
        <f>SUM(U253:U272)</f>
        <v>10.72</v>
      </c>
      <c r="V252" s="195"/>
      <c r="AG252" t="s">
        <v>117</v>
      </c>
    </row>
    <row r="253" spans="1:60" outlineLevel="1" x14ac:dyDescent="0.2">
      <c r="A253" s="167">
        <v>133</v>
      </c>
      <c r="B253" s="178" t="s">
        <v>503</v>
      </c>
      <c r="C253" s="206" t="s">
        <v>504</v>
      </c>
      <c r="D253" s="180" t="s">
        <v>128</v>
      </c>
      <c r="E253" s="185">
        <v>8.68</v>
      </c>
      <c r="F253" s="192"/>
      <c r="G253" s="193">
        <f>ROUND(E253*F253,2)</f>
        <v>0</v>
      </c>
      <c r="H253" s="192"/>
      <c r="I253" s="193">
        <f>ROUND(E253*H253,2)</f>
        <v>0</v>
      </c>
      <c r="J253" s="192"/>
      <c r="K253" s="193">
        <f>ROUND(E253*J253,2)</f>
        <v>0</v>
      </c>
      <c r="L253" s="193">
        <v>21</v>
      </c>
      <c r="M253" s="193">
        <f>G253*(1+L253/100)</f>
        <v>0</v>
      </c>
      <c r="N253" s="193">
        <v>2.1000000000000001E-4</v>
      </c>
      <c r="O253" s="193">
        <f>ROUND(E253*N253,2)</f>
        <v>0</v>
      </c>
      <c r="P253" s="193">
        <v>0</v>
      </c>
      <c r="Q253" s="193">
        <f>ROUND(E253*P253,2)</f>
        <v>0</v>
      </c>
      <c r="R253" s="193" t="s">
        <v>505</v>
      </c>
      <c r="S253" s="193" t="s">
        <v>122</v>
      </c>
      <c r="T253" s="193">
        <v>0.05</v>
      </c>
      <c r="U253" s="194">
        <f>ROUND(E253*T253,2)</f>
        <v>0.43</v>
      </c>
      <c r="V253" s="193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 t="s">
        <v>123</v>
      </c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 x14ac:dyDescent="0.2">
      <c r="A254" s="167">
        <v>134</v>
      </c>
      <c r="B254" s="178" t="s">
        <v>506</v>
      </c>
      <c r="C254" s="206" t="s">
        <v>507</v>
      </c>
      <c r="D254" s="180" t="s">
        <v>159</v>
      </c>
      <c r="E254" s="185">
        <v>3.6</v>
      </c>
      <c r="F254" s="192"/>
      <c r="G254" s="193">
        <f>ROUND(E254*F254,2)</f>
        <v>0</v>
      </c>
      <c r="H254" s="192"/>
      <c r="I254" s="193">
        <f>ROUND(E254*H254,2)</f>
        <v>0</v>
      </c>
      <c r="J254" s="192"/>
      <c r="K254" s="193">
        <f>ROUND(E254*J254,2)</f>
        <v>0</v>
      </c>
      <c r="L254" s="193">
        <v>21</v>
      </c>
      <c r="M254" s="193">
        <f>G254*(1+L254/100)</f>
        <v>0</v>
      </c>
      <c r="N254" s="193">
        <v>2.4399999999999999E-3</v>
      </c>
      <c r="O254" s="193">
        <f>ROUND(E254*N254,2)</f>
        <v>0.01</v>
      </c>
      <c r="P254" s="193">
        <v>0</v>
      </c>
      <c r="Q254" s="193">
        <f>ROUND(E254*P254,2)</f>
        <v>0</v>
      </c>
      <c r="R254" s="193" t="s">
        <v>505</v>
      </c>
      <c r="S254" s="193" t="s">
        <v>122</v>
      </c>
      <c r="T254" s="193">
        <v>0.45600000000000002</v>
      </c>
      <c r="U254" s="194">
        <f>ROUND(E254*T254,2)</f>
        <v>1.64</v>
      </c>
      <c r="V254" s="193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 t="s">
        <v>123</v>
      </c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 x14ac:dyDescent="0.2">
      <c r="A255" s="167"/>
      <c r="B255" s="178"/>
      <c r="C255" s="207" t="s">
        <v>186</v>
      </c>
      <c r="D255" s="181"/>
      <c r="E255" s="186">
        <v>3.6</v>
      </c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4"/>
      <c r="V255" s="193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 t="s">
        <v>125</v>
      </c>
      <c r="AH255" s="166">
        <v>0</v>
      </c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 x14ac:dyDescent="0.2">
      <c r="A256" s="167">
        <v>135</v>
      </c>
      <c r="B256" s="178" t="s">
        <v>508</v>
      </c>
      <c r="C256" s="206" t="s">
        <v>509</v>
      </c>
      <c r="D256" s="180" t="s">
        <v>159</v>
      </c>
      <c r="E256" s="185">
        <v>3.6</v>
      </c>
      <c r="F256" s="192"/>
      <c r="G256" s="193">
        <f>ROUND(E256*F256,2)</f>
        <v>0</v>
      </c>
      <c r="H256" s="192"/>
      <c r="I256" s="193">
        <f>ROUND(E256*H256,2)</f>
        <v>0</v>
      </c>
      <c r="J256" s="192"/>
      <c r="K256" s="193">
        <f>ROUND(E256*J256,2)</f>
        <v>0</v>
      </c>
      <c r="L256" s="193">
        <v>21</v>
      </c>
      <c r="M256" s="193">
        <f>G256*(1+L256/100)</f>
        <v>0</v>
      </c>
      <c r="N256" s="193">
        <v>2.0200000000000001E-3</v>
      </c>
      <c r="O256" s="193">
        <f>ROUND(E256*N256,2)</f>
        <v>0.01</v>
      </c>
      <c r="P256" s="193">
        <v>0</v>
      </c>
      <c r="Q256" s="193">
        <f>ROUND(E256*P256,2)</f>
        <v>0</v>
      </c>
      <c r="R256" s="193" t="s">
        <v>505</v>
      </c>
      <c r="S256" s="193" t="s">
        <v>122</v>
      </c>
      <c r="T256" s="193">
        <v>0.23</v>
      </c>
      <c r="U256" s="194">
        <f>ROUND(E256*T256,2)</f>
        <v>0.83</v>
      </c>
      <c r="V256" s="193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 t="s">
        <v>123</v>
      </c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outlineLevel="1" x14ac:dyDescent="0.2">
      <c r="A257" s="167">
        <v>136</v>
      </c>
      <c r="B257" s="178" t="s">
        <v>510</v>
      </c>
      <c r="C257" s="206" t="s">
        <v>511</v>
      </c>
      <c r="D257" s="180" t="s">
        <v>128</v>
      </c>
      <c r="E257" s="185">
        <v>4.08</v>
      </c>
      <c r="F257" s="192"/>
      <c r="G257" s="193">
        <f>ROUND(E257*F257,2)</f>
        <v>0</v>
      </c>
      <c r="H257" s="192"/>
      <c r="I257" s="193">
        <f>ROUND(E257*H257,2)</f>
        <v>0</v>
      </c>
      <c r="J257" s="192"/>
      <c r="K257" s="193">
        <f>ROUND(E257*J257,2)</f>
        <v>0</v>
      </c>
      <c r="L257" s="193">
        <v>21</v>
      </c>
      <c r="M257" s="193">
        <f>G257*(1+L257/100)</f>
        <v>0</v>
      </c>
      <c r="N257" s="193">
        <v>9.3710000000000002E-2</v>
      </c>
      <c r="O257" s="193">
        <f>ROUND(E257*N257,2)</f>
        <v>0.38</v>
      </c>
      <c r="P257" s="193">
        <v>0</v>
      </c>
      <c r="Q257" s="193">
        <f>ROUND(E257*P257,2)</f>
        <v>0</v>
      </c>
      <c r="R257" s="193" t="s">
        <v>505</v>
      </c>
      <c r="S257" s="193" t="s">
        <v>122</v>
      </c>
      <c r="T257" s="193">
        <v>0.78</v>
      </c>
      <c r="U257" s="194">
        <f>ROUND(E257*T257,2)</f>
        <v>3.18</v>
      </c>
      <c r="V257" s="193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 t="s">
        <v>123</v>
      </c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 x14ac:dyDescent="0.2">
      <c r="A258" s="167"/>
      <c r="B258" s="178"/>
      <c r="C258" s="207" t="s">
        <v>512</v>
      </c>
      <c r="D258" s="181"/>
      <c r="E258" s="186">
        <v>2.88</v>
      </c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4"/>
      <c r="V258" s="193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 t="s">
        <v>125</v>
      </c>
      <c r="AH258" s="166">
        <v>0</v>
      </c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 x14ac:dyDescent="0.2">
      <c r="A259" s="167"/>
      <c r="B259" s="178"/>
      <c r="C259" s="207" t="s">
        <v>259</v>
      </c>
      <c r="D259" s="181"/>
      <c r="E259" s="186">
        <v>1.2</v>
      </c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4"/>
      <c r="V259" s="193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 t="s">
        <v>125</v>
      </c>
      <c r="AH259" s="166">
        <v>0</v>
      </c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ht="22.5" outlineLevel="1" x14ac:dyDescent="0.2">
      <c r="A260" s="167">
        <v>137</v>
      </c>
      <c r="B260" s="178" t="s">
        <v>513</v>
      </c>
      <c r="C260" s="206" t="s">
        <v>514</v>
      </c>
      <c r="D260" s="180" t="s">
        <v>128</v>
      </c>
      <c r="E260" s="185">
        <v>4.5999999999999996</v>
      </c>
      <c r="F260" s="192"/>
      <c r="G260" s="193">
        <f>ROUND(E260*F260,2)</f>
        <v>0</v>
      </c>
      <c r="H260" s="192"/>
      <c r="I260" s="193">
        <f>ROUND(E260*H260,2)</f>
        <v>0</v>
      </c>
      <c r="J260" s="192"/>
      <c r="K260" s="193">
        <f>ROUND(E260*J260,2)</f>
        <v>0</v>
      </c>
      <c r="L260" s="193">
        <v>21</v>
      </c>
      <c r="M260" s="193">
        <f>G260*(1+L260/100)</f>
        <v>0</v>
      </c>
      <c r="N260" s="193">
        <v>5.0400000000000002E-3</v>
      </c>
      <c r="O260" s="193">
        <f>ROUND(E260*N260,2)</f>
        <v>0.02</v>
      </c>
      <c r="P260" s="193">
        <v>0</v>
      </c>
      <c r="Q260" s="193">
        <f>ROUND(E260*P260,2)</f>
        <v>0</v>
      </c>
      <c r="R260" s="193" t="s">
        <v>505</v>
      </c>
      <c r="S260" s="193" t="s">
        <v>122</v>
      </c>
      <c r="T260" s="193">
        <v>0.97799999999999998</v>
      </c>
      <c r="U260" s="194">
        <f>ROUND(E260*T260,2)</f>
        <v>4.5</v>
      </c>
      <c r="V260" s="193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 t="s">
        <v>123</v>
      </c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 x14ac:dyDescent="0.2">
      <c r="A261" s="167"/>
      <c r="B261" s="178"/>
      <c r="C261" s="207" t="s">
        <v>342</v>
      </c>
      <c r="D261" s="181"/>
      <c r="E261" s="186">
        <v>4.5999999999999996</v>
      </c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4"/>
      <c r="V261" s="193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 t="s">
        <v>125</v>
      </c>
      <c r="AH261" s="166">
        <v>0</v>
      </c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 x14ac:dyDescent="0.2">
      <c r="A262" s="167">
        <v>138</v>
      </c>
      <c r="B262" s="178" t="s">
        <v>515</v>
      </c>
      <c r="C262" s="206" t="s">
        <v>516</v>
      </c>
      <c r="D262" s="180" t="s">
        <v>128</v>
      </c>
      <c r="E262" s="185">
        <v>4.5999999999999996</v>
      </c>
      <c r="F262" s="192"/>
      <c r="G262" s="193">
        <f>ROUND(E262*F262,2)</f>
        <v>0</v>
      </c>
      <c r="H262" s="192"/>
      <c r="I262" s="193">
        <f>ROUND(E262*H262,2)</f>
        <v>0</v>
      </c>
      <c r="J262" s="192"/>
      <c r="K262" s="193">
        <f>ROUND(E262*J262,2)</f>
        <v>0</v>
      </c>
      <c r="L262" s="193">
        <v>21</v>
      </c>
      <c r="M262" s="193">
        <f>G262*(1+L262/100)</f>
        <v>0</v>
      </c>
      <c r="N262" s="193">
        <v>0</v>
      </c>
      <c r="O262" s="193">
        <f>ROUND(E262*N262,2)</f>
        <v>0</v>
      </c>
      <c r="P262" s="193">
        <v>0</v>
      </c>
      <c r="Q262" s="193">
        <f>ROUND(E262*P262,2)</f>
        <v>0</v>
      </c>
      <c r="R262" s="193" t="s">
        <v>505</v>
      </c>
      <c r="S262" s="193" t="s">
        <v>122</v>
      </c>
      <c r="T262" s="193">
        <v>0.03</v>
      </c>
      <c r="U262" s="194">
        <f>ROUND(E262*T262,2)</f>
        <v>0.14000000000000001</v>
      </c>
      <c r="V262" s="193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 t="s">
        <v>123</v>
      </c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outlineLevel="1" x14ac:dyDescent="0.2">
      <c r="A263" s="167">
        <v>139</v>
      </c>
      <c r="B263" s="178" t="s">
        <v>517</v>
      </c>
      <c r="C263" s="206" t="s">
        <v>518</v>
      </c>
      <c r="D263" s="180" t="s">
        <v>128</v>
      </c>
      <c r="E263" s="185">
        <v>8.68</v>
      </c>
      <c r="F263" s="192"/>
      <c r="G263" s="193">
        <f>ROUND(E263*F263,2)</f>
        <v>0</v>
      </c>
      <c r="H263" s="192"/>
      <c r="I263" s="193">
        <f>ROUND(E263*H263,2)</f>
        <v>0</v>
      </c>
      <c r="J263" s="192"/>
      <c r="K263" s="193">
        <f>ROUND(E263*J263,2)</f>
        <v>0</v>
      </c>
      <c r="L263" s="193">
        <v>21</v>
      </c>
      <c r="M263" s="193">
        <f>G263*(1+L263/100)</f>
        <v>0</v>
      </c>
      <c r="N263" s="193">
        <v>8.0000000000000004E-4</v>
      </c>
      <c r="O263" s="193">
        <f>ROUND(E263*N263,2)</f>
        <v>0.01</v>
      </c>
      <c r="P263" s="193">
        <v>0</v>
      </c>
      <c r="Q263" s="193">
        <f>ROUND(E263*P263,2)</f>
        <v>0</v>
      </c>
      <c r="R263" s="193" t="s">
        <v>505</v>
      </c>
      <c r="S263" s="193" t="s">
        <v>122</v>
      </c>
      <c r="T263" s="193">
        <v>0</v>
      </c>
      <c r="U263" s="194">
        <f>ROUND(E263*T263,2)</f>
        <v>0</v>
      </c>
      <c r="V263" s="193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 t="s">
        <v>123</v>
      </c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</row>
    <row r="264" spans="1:60" outlineLevel="1" x14ac:dyDescent="0.2">
      <c r="A264" s="167"/>
      <c r="B264" s="178"/>
      <c r="C264" s="207" t="s">
        <v>519</v>
      </c>
      <c r="D264" s="181"/>
      <c r="E264" s="186">
        <v>8.68</v>
      </c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4"/>
      <c r="V264" s="193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 t="s">
        <v>125</v>
      </c>
      <c r="AH264" s="166">
        <v>0</v>
      </c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</row>
    <row r="265" spans="1:60" outlineLevel="1" x14ac:dyDescent="0.2">
      <c r="A265" s="167">
        <v>140</v>
      </c>
      <c r="B265" s="178" t="s">
        <v>520</v>
      </c>
      <c r="C265" s="206" t="s">
        <v>521</v>
      </c>
      <c r="D265" s="180" t="s">
        <v>128</v>
      </c>
      <c r="E265" s="185">
        <v>5.0599999999999996</v>
      </c>
      <c r="F265" s="192"/>
      <c r="G265" s="193">
        <f>ROUND(E265*F265,2)</f>
        <v>0</v>
      </c>
      <c r="H265" s="192"/>
      <c r="I265" s="193">
        <f>ROUND(E265*H265,2)</f>
        <v>0</v>
      </c>
      <c r="J265" s="192"/>
      <c r="K265" s="193">
        <f>ROUND(E265*J265,2)</f>
        <v>0</v>
      </c>
      <c r="L265" s="193">
        <v>21</v>
      </c>
      <c r="M265" s="193">
        <f>G265*(1+L265/100)</f>
        <v>0</v>
      </c>
      <c r="N265" s="193">
        <v>0</v>
      </c>
      <c r="O265" s="193">
        <f>ROUND(E265*N265,2)</f>
        <v>0</v>
      </c>
      <c r="P265" s="193">
        <v>0</v>
      </c>
      <c r="Q265" s="193">
        <f>ROUND(E265*P265,2)</f>
        <v>0</v>
      </c>
      <c r="R265" s="193"/>
      <c r="S265" s="193" t="s">
        <v>171</v>
      </c>
      <c r="T265" s="193">
        <v>0</v>
      </c>
      <c r="U265" s="194">
        <f>ROUND(E265*T265,2)</f>
        <v>0</v>
      </c>
      <c r="V265" s="193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 t="s">
        <v>123</v>
      </c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</row>
    <row r="266" spans="1:60" outlineLevel="1" x14ac:dyDescent="0.2">
      <c r="A266" s="167"/>
      <c r="B266" s="178"/>
      <c r="C266" s="207" t="s">
        <v>522</v>
      </c>
      <c r="D266" s="181"/>
      <c r="E266" s="186">
        <v>5.0599999999999996</v>
      </c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4"/>
      <c r="V266" s="193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 t="s">
        <v>125</v>
      </c>
      <c r="AH266" s="166">
        <v>0</v>
      </c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outlineLevel="1" x14ac:dyDescent="0.2">
      <c r="A267" s="167">
        <v>141</v>
      </c>
      <c r="B267" s="178" t="s">
        <v>523</v>
      </c>
      <c r="C267" s="206" t="s">
        <v>524</v>
      </c>
      <c r="D267" s="180" t="s">
        <v>128</v>
      </c>
      <c r="E267" s="185">
        <v>5.5469999999999997</v>
      </c>
      <c r="F267" s="192"/>
      <c r="G267" s="193">
        <f>ROUND(E267*F267,2)</f>
        <v>0</v>
      </c>
      <c r="H267" s="192"/>
      <c r="I267" s="193">
        <f>ROUND(E267*H267,2)</f>
        <v>0</v>
      </c>
      <c r="J267" s="192"/>
      <c r="K267" s="193">
        <f>ROUND(E267*J267,2)</f>
        <v>0</v>
      </c>
      <c r="L267" s="193">
        <v>21</v>
      </c>
      <c r="M267" s="193">
        <f>G267*(1+L267/100)</f>
        <v>0</v>
      </c>
      <c r="N267" s="193">
        <v>0</v>
      </c>
      <c r="O267" s="193">
        <f>ROUND(E267*N267,2)</f>
        <v>0</v>
      </c>
      <c r="P267" s="193">
        <v>0</v>
      </c>
      <c r="Q267" s="193">
        <f>ROUND(E267*P267,2)</f>
        <v>0</v>
      </c>
      <c r="R267" s="193"/>
      <c r="S267" s="193" t="s">
        <v>171</v>
      </c>
      <c r="T267" s="193">
        <v>0</v>
      </c>
      <c r="U267" s="194">
        <f>ROUND(E267*T267,2)</f>
        <v>0</v>
      </c>
      <c r="V267" s="193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 t="s">
        <v>123</v>
      </c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outlineLevel="1" x14ac:dyDescent="0.2">
      <c r="A268" s="167"/>
      <c r="B268" s="178"/>
      <c r="C268" s="207" t="s">
        <v>525</v>
      </c>
      <c r="D268" s="181"/>
      <c r="E268" s="186">
        <v>4.3860000000000001</v>
      </c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4"/>
      <c r="V268" s="193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 t="s">
        <v>125</v>
      </c>
      <c r="AH268" s="166">
        <v>0</v>
      </c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outlineLevel="1" x14ac:dyDescent="0.2">
      <c r="A269" s="167"/>
      <c r="B269" s="178"/>
      <c r="C269" s="207" t="s">
        <v>526</v>
      </c>
      <c r="D269" s="181"/>
      <c r="E269" s="186">
        <v>1.161</v>
      </c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4"/>
      <c r="V269" s="193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 t="s">
        <v>125</v>
      </c>
      <c r="AH269" s="166">
        <v>0</v>
      </c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 outlineLevel="1" x14ac:dyDescent="0.2">
      <c r="A270" s="167">
        <v>142</v>
      </c>
      <c r="B270" s="178" t="s">
        <v>527</v>
      </c>
      <c r="C270" s="206" t="s">
        <v>528</v>
      </c>
      <c r="D270" s="180" t="s">
        <v>159</v>
      </c>
      <c r="E270" s="185">
        <v>3.96</v>
      </c>
      <c r="F270" s="192"/>
      <c r="G270" s="193">
        <f>ROUND(E270*F270,2)</f>
        <v>0</v>
      </c>
      <c r="H270" s="192"/>
      <c r="I270" s="193">
        <f>ROUND(E270*H270,2)</f>
        <v>0</v>
      </c>
      <c r="J270" s="192"/>
      <c r="K270" s="193">
        <f>ROUND(E270*J270,2)</f>
        <v>0</v>
      </c>
      <c r="L270" s="193">
        <v>21</v>
      </c>
      <c r="M270" s="193">
        <f>G270*(1+L270/100)</f>
        <v>0</v>
      </c>
      <c r="N270" s="193">
        <v>0</v>
      </c>
      <c r="O270" s="193">
        <f>ROUND(E270*N270,2)</f>
        <v>0</v>
      </c>
      <c r="P270" s="193">
        <v>0</v>
      </c>
      <c r="Q270" s="193">
        <f>ROUND(E270*P270,2)</f>
        <v>0</v>
      </c>
      <c r="R270" s="193"/>
      <c r="S270" s="193" t="s">
        <v>171</v>
      </c>
      <c r="T270" s="193">
        <v>0</v>
      </c>
      <c r="U270" s="194">
        <f>ROUND(E270*T270,2)</f>
        <v>0</v>
      </c>
      <c r="V270" s="193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 t="s">
        <v>123</v>
      </c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</row>
    <row r="271" spans="1:60" outlineLevel="1" x14ac:dyDescent="0.2">
      <c r="A271" s="167"/>
      <c r="B271" s="178"/>
      <c r="C271" s="207" t="s">
        <v>529</v>
      </c>
      <c r="D271" s="181"/>
      <c r="E271" s="186">
        <v>3.96</v>
      </c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4"/>
      <c r="V271" s="193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 t="s">
        <v>125</v>
      </c>
      <c r="AH271" s="166">
        <v>0</v>
      </c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outlineLevel="1" x14ac:dyDescent="0.2">
      <c r="A272" s="167">
        <v>143</v>
      </c>
      <c r="B272" s="178" t="s">
        <v>530</v>
      </c>
      <c r="C272" s="206" t="s">
        <v>531</v>
      </c>
      <c r="D272" s="180" t="s">
        <v>0</v>
      </c>
      <c r="E272" s="189"/>
      <c r="F272" s="192"/>
      <c r="G272" s="193">
        <f>ROUND(E272*F272,2)</f>
        <v>0</v>
      </c>
      <c r="H272" s="192"/>
      <c r="I272" s="193">
        <f>ROUND(E272*H272,2)</f>
        <v>0</v>
      </c>
      <c r="J272" s="192"/>
      <c r="K272" s="193">
        <f>ROUND(E272*J272,2)</f>
        <v>0</v>
      </c>
      <c r="L272" s="193">
        <v>21</v>
      </c>
      <c r="M272" s="193">
        <f>G272*(1+L272/100)</f>
        <v>0</v>
      </c>
      <c r="N272" s="193">
        <v>0</v>
      </c>
      <c r="O272" s="193">
        <f>ROUND(E272*N272,2)</f>
        <v>0</v>
      </c>
      <c r="P272" s="193">
        <v>0</v>
      </c>
      <c r="Q272" s="193">
        <f>ROUND(E272*P272,2)</f>
        <v>0</v>
      </c>
      <c r="R272" s="193" t="s">
        <v>505</v>
      </c>
      <c r="S272" s="193" t="s">
        <v>122</v>
      </c>
      <c r="T272" s="193">
        <v>0</v>
      </c>
      <c r="U272" s="194">
        <f>ROUND(E272*T272,2)</f>
        <v>0</v>
      </c>
      <c r="V272" s="193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 t="s">
        <v>441</v>
      </c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x14ac:dyDescent="0.2">
      <c r="A273" s="175" t="s">
        <v>116</v>
      </c>
      <c r="B273" s="179" t="s">
        <v>81</v>
      </c>
      <c r="C273" s="208" t="s">
        <v>82</v>
      </c>
      <c r="D273" s="182"/>
      <c r="E273" s="187"/>
      <c r="F273" s="195"/>
      <c r="G273" s="195">
        <f>SUMIF(AG274:AG278,"&lt;&gt;NOR",G274:G278)</f>
        <v>0</v>
      </c>
      <c r="H273" s="195"/>
      <c r="I273" s="195">
        <f>SUM(I274:I278)</f>
        <v>0</v>
      </c>
      <c r="J273" s="195"/>
      <c r="K273" s="195">
        <f>SUM(K274:K278)</f>
        <v>0</v>
      </c>
      <c r="L273" s="195"/>
      <c r="M273" s="195">
        <f>SUM(M274:M278)</f>
        <v>0</v>
      </c>
      <c r="N273" s="195"/>
      <c r="O273" s="195">
        <f>SUM(O274:O278)</f>
        <v>0.02</v>
      </c>
      <c r="P273" s="195"/>
      <c r="Q273" s="195">
        <f>SUM(Q274:Q278)</f>
        <v>0</v>
      </c>
      <c r="R273" s="195"/>
      <c r="S273" s="195"/>
      <c r="T273" s="195"/>
      <c r="U273" s="196">
        <f>SUM(U274:U278)</f>
        <v>1.86</v>
      </c>
      <c r="V273" s="195"/>
      <c r="AG273" t="s">
        <v>117</v>
      </c>
    </row>
    <row r="274" spans="1:60" outlineLevel="1" x14ac:dyDescent="0.2">
      <c r="A274" s="167">
        <v>144</v>
      </c>
      <c r="B274" s="178" t="s">
        <v>532</v>
      </c>
      <c r="C274" s="206" t="s">
        <v>533</v>
      </c>
      <c r="D274" s="180" t="s">
        <v>128</v>
      </c>
      <c r="E274" s="185">
        <v>4.5999999999999996</v>
      </c>
      <c r="F274" s="192"/>
      <c r="G274" s="193">
        <f>ROUND(E274*F274,2)</f>
        <v>0</v>
      </c>
      <c r="H274" s="192"/>
      <c r="I274" s="193">
        <f>ROUND(E274*H274,2)</f>
        <v>0</v>
      </c>
      <c r="J274" s="192"/>
      <c r="K274" s="193">
        <f>ROUND(E274*J274,2)</f>
        <v>0</v>
      </c>
      <c r="L274" s="193">
        <v>21</v>
      </c>
      <c r="M274" s="193">
        <f>G274*(1+L274/100)</f>
        <v>0</v>
      </c>
      <c r="N274" s="193">
        <v>5.0000000000000002E-5</v>
      </c>
      <c r="O274" s="193">
        <f>ROUND(E274*N274,2)</f>
        <v>0</v>
      </c>
      <c r="P274" s="193">
        <v>0</v>
      </c>
      <c r="Q274" s="193">
        <f>ROUND(E274*P274,2)</f>
        <v>0</v>
      </c>
      <c r="R274" s="193" t="s">
        <v>534</v>
      </c>
      <c r="S274" s="193" t="s">
        <v>122</v>
      </c>
      <c r="T274" s="193">
        <v>6.5000000000000002E-2</v>
      </c>
      <c r="U274" s="194">
        <f>ROUND(E274*T274,2)</f>
        <v>0.3</v>
      </c>
      <c r="V274" s="193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 t="s">
        <v>123</v>
      </c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 outlineLevel="1" x14ac:dyDescent="0.2">
      <c r="A275" s="167"/>
      <c r="B275" s="178"/>
      <c r="C275" s="207" t="s">
        <v>342</v>
      </c>
      <c r="D275" s="181"/>
      <c r="E275" s="186">
        <v>4.5999999999999996</v>
      </c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4"/>
      <c r="V275" s="193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 t="s">
        <v>125</v>
      </c>
      <c r="AH275" s="166">
        <v>0</v>
      </c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</row>
    <row r="276" spans="1:60" outlineLevel="1" x14ac:dyDescent="0.2">
      <c r="A276" s="167">
        <v>145</v>
      </c>
      <c r="B276" s="178" t="s">
        <v>535</v>
      </c>
      <c r="C276" s="206" t="s">
        <v>536</v>
      </c>
      <c r="D276" s="180" t="s">
        <v>128</v>
      </c>
      <c r="E276" s="185">
        <v>4.5999999999999996</v>
      </c>
      <c r="F276" s="192"/>
      <c r="G276" s="193">
        <f>ROUND(E276*F276,2)</f>
        <v>0</v>
      </c>
      <c r="H276" s="192"/>
      <c r="I276" s="193">
        <f>ROUND(E276*H276,2)</f>
        <v>0</v>
      </c>
      <c r="J276" s="192"/>
      <c r="K276" s="193">
        <f>ROUND(E276*J276,2)</f>
        <v>0</v>
      </c>
      <c r="L276" s="193">
        <v>21</v>
      </c>
      <c r="M276" s="193">
        <f>G276*(1+L276/100)</f>
        <v>0</v>
      </c>
      <c r="N276" s="193">
        <v>3.0000000000000001E-3</v>
      </c>
      <c r="O276" s="193">
        <f>ROUND(E276*N276,2)</f>
        <v>0.01</v>
      </c>
      <c r="P276" s="193">
        <v>0</v>
      </c>
      <c r="Q276" s="193">
        <f>ROUND(E276*P276,2)</f>
        <v>0</v>
      </c>
      <c r="R276" s="193" t="s">
        <v>534</v>
      </c>
      <c r="S276" s="193" t="s">
        <v>122</v>
      </c>
      <c r="T276" s="193">
        <v>0.32200000000000001</v>
      </c>
      <c r="U276" s="194">
        <f>ROUND(E276*T276,2)</f>
        <v>1.48</v>
      </c>
      <c r="V276" s="193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 t="s">
        <v>123</v>
      </c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 outlineLevel="1" x14ac:dyDescent="0.2">
      <c r="A277" s="167">
        <v>146</v>
      </c>
      <c r="B277" s="178" t="s">
        <v>537</v>
      </c>
      <c r="C277" s="206" t="s">
        <v>538</v>
      </c>
      <c r="D277" s="180" t="s">
        <v>128</v>
      </c>
      <c r="E277" s="185">
        <v>4.5999999999999996</v>
      </c>
      <c r="F277" s="192"/>
      <c r="G277" s="193">
        <f>ROUND(E277*F277,2)</f>
        <v>0</v>
      </c>
      <c r="H277" s="192"/>
      <c r="I277" s="193">
        <f>ROUND(E277*H277,2)</f>
        <v>0</v>
      </c>
      <c r="J277" s="192"/>
      <c r="K277" s="193">
        <f>ROUND(E277*J277,2)</f>
        <v>0</v>
      </c>
      <c r="L277" s="193">
        <v>21</v>
      </c>
      <c r="M277" s="193">
        <f>G277*(1+L277/100)</f>
        <v>0</v>
      </c>
      <c r="N277" s="193">
        <v>3.0000000000000001E-3</v>
      </c>
      <c r="O277" s="193">
        <f>ROUND(E277*N277,2)</f>
        <v>0.01</v>
      </c>
      <c r="P277" s="193">
        <v>0</v>
      </c>
      <c r="Q277" s="193">
        <f>ROUND(E277*P277,2)</f>
        <v>0</v>
      </c>
      <c r="R277" s="193" t="s">
        <v>534</v>
      </c>
      <c r="S277" s="193" t="s">
        <v>122</v>
      </c>
      <c r="T277" s="193">
        <v>1.7999999999999999E-2</v>
      </c>
      <c r="U277" s="194">
        <f>ROUND(E277*T277,2)</f>
        <v>0.08</v>
      </c>
      <c r="V277" s="193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 t="s">
        <v>123</v>
      </c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</row>
    <row r="278" spans="1:60" outlineLevel="1" x14ac:dyDescent="0.2">
      <c r="A278" s="167">
        <v>147</v>
      </c>
      <c r="B278" s="178" t="s">
        <v>539</v>
      </c>
      <c r="C278" s="206" t="s">
        <v>540</v>
      </c>
      <c r="D278" s="180" t="s">
        <v>0</v>
      </c>
      <c r="E278" s="189"/>
      <c r="F278" s="192"/>
      <c r="G278" s="193">
        <f>ROUND(E278*F278,2)</f>
        <v>0</v>
      </c>
      <c r="H278" s="192"/>
      <c r="I278" s="193">
        <f>ROUND(E278*H278,2)</f>
        <v>0</v>
      </c>
      <c r="J278" s="192"/>
      <c r="K278" s="193">
        <f>ROUND(E278*J278,2)</f>
        <v>0</v>
      </c>
      <c r="L278" s="193">
        <v>21</v>
      </c>
      <c r="M278" s="193">
        <f>G278*(1+L278/100)</f>
        <v>0</v>
      </c>
      <c r="N278" s="193">
        <v>0</v>
      </c>
      <c r="O278" s="193">
        <f>ROUND(E278*N278,2)</f>
        <v>0</v>
      </c>
      <c r="P278" s="193">
        <v>0</v>
      </c>
      <c r="Q278" s="193">
        <f>ROUND(E278*P278,2)</f>
        <v>0</v>
      </c>
      <c r="R278" s="193" t="s">
        <v>534</v>
      </c>
      <c r="S278" s="193" t="s">
        <v>122</v>
      </c>
      <c r="T278" s="193">
        <v>0</v>
      </c>
      <c r="U278" s="194">
        <f>ROUND(E278*T278,2)</f>
        <v>0</v>
      </c>
      <c r="V278" s="193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 t="s">
        <v>441</v>
      </c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x14ac:dyDescent="0.2">
      <c r="A279" s="175" t="s">
        <v>116</v>
      </c>
      <c r="B279" s="179" t="s">
        <v>83</v>
      </c>
      <c r="C279" s="208" t="s">
        <v>84</v>
      </c>
      <c r="D279" s="182"/>
      <c r="E279" s="187"/>
      <c r="F279" s="195"/>
      <c r="G279" s="195">
        <f>SUMIF(AG280:AG290,"&lt;&gt;NOR",G280:G290)</f>
        <v>0</v>
      </c>
      <c r="H279" s="195"/>
      <c r="I279" s="195">
        <f>SUM(I280:I290)</f>
        <v>0</v>
      </c>
      <c r="J279" s="195"/>
      <c r="K279" s="195">
        <f>SUM(K280:K290)</f>
        <v>0</v>
      </c>
      <c r="L279" s="195"/>
      <c r="M279" s="195">
        <f>SUM(M280:M290)</f>
        <v>0</v>
      </c>
      <c r="N279" s="195"/>
      <c r="O279" s="195">
        <f>SUM(O280:O290)</f>
        <v>0.18000000000000002</v>
      </c>
      <c r="P279" s="195"/>
      <c r="Q279" s="195">
        <f>SUM(Q280:Q290)</f>
        <v>0</v>
      </c>
      <c r="R279" s="195"/>
      <c r="S279" s="195"/>
      <c r="T279" s="195"/>
      <c r="U279" s="196">
        <f>SUM(U280:U290)</f>
        <v>35.160000000000004</v>
      </c>
      <c r="V279" s="195"/>
      <c r="AG279" t="s">
        <v>117</v>
      </c>
    </row>
    <row r="280" spans="1:60" outlineLevel="1" x14ac:dyDescent="0.2">
      <c r="A280" s="167">
        <v>148</v>
      </c>
      <c r="B280" s="178" t="s">
        <v>541</v>
      </c>
      <c r="C280" s="206" t="s">
        <v>542</v>
      </c>
      <c r="D280" s="180" t="s">
        <v>128</v>
      </c>
      <c r="E280" s="185">
        <v>34</v>
      </c>
      <c r="F280" s="192"/>
      <c r="G280" s="193">
        <f>ROUND(E280*F280,2)</f>
        <v>0</v>
      </c>
      <c r="H280" s="192"/>
      <c r="I280" s="193">
        <f>ROUND(E280*H280,2)</f>
        <v>0</v>
      </c>
      <c r="J280" s="192"/>
      <c r="K280" s="193">
        <f>ROUND(E280*J280,2)</f>
        <v>0</v>
      </c>
      <c r="L280" s="193">
        <v>21</v>
      </c>
      <c r="M280" s="193">
        <f>G280*(1+L280/100)</f>
        <v>0</v>
      </c>
      <c r="N280" s="193">
        <v>2.1000000000000001E-4</v>
      </c>
      <c r="O280" s="193">
        <f>ROUND(E280*N280,2)</f>
        <v>0.01</v>
      </c>
      <c r="P280" s="193">
        <v>0</v>
      </c>
      <c r="Q280" s="193">
        <f>ROUND(E280*P280,2)</f>
        <v>0</v>
      </c>
      <c r="R280" s="193" t="s">
        <v>505</v>
      </c>
      <c r="S280" s="193" t="s">
        <v>122</v>
      </c>
      <c r="T280" s="193">
        <v>0.05</v>
      </c>
      <c r="U280" s="194">
        <f>ROUND(E280*T280,2)</f>
        <v>1.7</v>
      </c>
      <c r="V280" s="193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 t="s">
        <v>123</v>
      </c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 x14ac:dyDescent="0.2">
      <c r="A281" s="167"/>
      <c r="B281" s="178"/>
      <c r="C281" s="269" t="s">
        <v>543</v>
      </c>
      <c r="D281" s="270"/>
      <c r="E281" s="271"/>
      <c r="F281" s="272"/>
      <c r="G281" s="27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4"/>
      <c r="V281" s="193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 t="s">
        <v>147</v>
      </c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74" t="str">
        <f>C281</f>
        <v>včetně dodávky materiálu.</v>
      </c>
      <c r="BB281" s="166"/>
      <c r="BC281" s="166"/>
      <c r="BD281" s="166"/>
      <c r="BE281" s="166"/>
      <c r="BF281" s="166"/>
      <c r="BG281" s="166"/>
      <c r="BH281" s="166"/>
    </row>
    <row r="282" spans="1:60" ht="22.5" outlineLevel="1" x14ac:dyDescent="0.2">
      <c r="A282" s="167">
        <v>149</v>
      </c>
      <c r="B282" s="178" t="s">
        <v>544</v>
      </c>
      <c r="C282" s="206" t="s">
        <v>545</v>
      </c>
      <c r="D282" s="180" t="s">
        <v>128</v>
      </c>
      <c r="E282" s="185">
        <v>34</v>
      </c>
      <c r="F282" s="192"/>
      <c r="G282" s="193">
        <f>ROUND(E282*F282,2)</f>
        <v>0</v>
      </c>
      <c r="H282" s="192"/>
      <c r="I282" s="193">
        <f>ROUND(E282*H282,2)</f>
        <v>0</v>
      </c>
      <c r="J282" s="192"/>
      <c r="K282" s="193">
        <f>ROUND(E282*J282,2)</f>
        <v>0</v>
      </c>
      <c r="L282" s="193">
        <v>21</v>
      </c>
      <c r="M282" s="193">
        <f>G282*(1+L282/100)</f>
        <v>0</v>
      </c>
      <c r="N282" s="193">
        <v>4.9699999999999996E-3</v>
      </c>
      <c r="O282" s="193">
        <f>ROUND(E282*N282,2)</f>
        <v>0.17</v>
      </c>
      <c r="P282" s="193">
        <v>0</v>
      </c>
      <c r="Q282" s="193">
        <f>ROUND(E282*P282,2)</f>
        <v>0</v>
      </c>
      <c r="R282" s="193" t="s">
        <v>505</v>
      </c>
      <c r="S282" s="193" t="s">
        <v>122</v>
      </c>
      <c r="T282" s="193">
        <v>0.98399999999999999</v>
      </c>
      <c r="U282" s="194">
        <f>ROUND(E282*T282,2)</f>
        <v>33.46</v>
      </c>
      <c r="V282" s="193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 t="s">
        <v>123</v>
      </c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outlineLevel="1" x14ac:dyDescent="0.2">
      <c r="A283" s="167"/>
      <c r="B283" s="178"/>
      <c r="C283" s="207" t="s">
        <v>546</v>
      </c>
      <c r="D283" s="181"/>
      <c r="E283" s="186">
        <v>15.6</v>
      </c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4"/>
      <c r="V283" s="193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 t="s">
        <v>125</v>
      </c>
      <c r="AH283" s="166">
        <v>0</v>
      </c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 x14ac:dyDescent="0.2">
      <c r="A284" s="167"/>
      <c r="B284" s="178"/>
      <c r="C284" s="207" t="s">
        <v>547</v>
      </c>
      <c r="D284" s="181"/>
      <c r="E284" s="186">
        <v>8</v>
      </c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4"/>
      <c r="V284" s="193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 t="s">
        <v>125</v>
      </c>
      <c r="AH284" s="166">
        <v>0</v>
      </c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 x14ac:dyDescent="0.2">
      <c r="A285" s="167"/>
      <c r="B285" s="178"/>
      <c r="C285" s="207" t="s">
        <v>548</v>
      </c>
      <c r="D285" s="181"/>
      <c r="E285" s="186">
        <v>10.4</v>
      </c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4"/>
      <c r="V285" s="193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 t="s">
        <v>125</v>
      </c>
      <c r="AH285" s="166">
        <v>0</v>
      </c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 x14ac:dyDescent="0.2">
      <c r="A286" s="167">
        <v>150</v>
      </c>
      <c r="B286" s="178" t="s">
        <v>549</v>
      </c>
      <c r="C286" s="206" t="s">
        <v>550</v>
      </c>
      <c r="D286" s="180" t="s">
        <v>128</v>
      </c>
      <c r="E286" s="185">
        <v>34</v>
      </c>
      <c r="F286" s="192"/>
      <c r="G286" s="193">
        <f>ROUND(E286*F286,2)</f>
        <v>0</v>
      </c>
      <c r="H286" s="192"/>
      <c r="I286" s="193">
        <f>ROUND(E286*H286,2)</f>
        <v>0</v>
      </c>
      <c r="J286" s="192"/>
      <c r="K286" s="193">
        <f>ROUND(E286*J286,2)</f>
        <v>0</v>
      </c>
      <c r="L286" s="193">
        <v>21</v>
      </c>
      <c r="M286" s="193">
        <f>G286*(1+L286/100)</f>
        <v>0</v>
      </c>
      <c r="N286" s="193">
        <v>1.1E-4</v>
      </c>
      <c r="O286" s="193">
        <f>ROUND(E286*N286,2)</f>
        <v>0</v>
      </c>
      <c r="P286" s="193">
        <v>0</v>
      </c>
      <c r="Q286" s="193">
        <f>ROUND(E286*P286,2)</f>
        <v>0</v>
      </c>
      <c r="R286" s="193" t="s">
        <v>505</v>
      </c>
      <c r="S286" s="193" t="s">
        <v>122</v>
      </c>
      <c r="T286" s="193">
        <v>0</v>
      </c>
      <c r="U286" s="194">
        <f>ROUND(E286*T286,2)</f>
        <v>0</v>
      </c>
      <c r="V286" s="193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 t="s">
        <v>123</v>
      </c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 x14ac:dyDescent="0.2">
      <c r="A287" s="167">
        <v>151</v>
      </c>
      <c r="B287" s="178" t="s">
        <v>551</v>
      </c>
      <c r="C287" s="206" t="s">
        <v>552</v>
      </c>
      <c r="D287" s="180" t="s">
        <v>128</v>
      </c>
      <c r="E287" s="185">
        <v>36.549999999999997</v>
      </c>
      <c r="F287" s="192"/>
      <c r="G287" s="193">
        <f>ROUND(E287*F287,2)</f>
        <v>0</v>
      </c>
      <c r="H287" s="192"/>
      <c r="I287" s="193">
        <f>ROUND(E287*H287,2)</f>
        <v>0</v>
      </c>
      <c r="J287" s="192"/>
      <c r="K287" s="193">
        <f>ROUND(E287*J287,2)</f>
        <v>0</v>
      </c>
      <c r="L287" s="193">
        <v>21</v>
      </c>
      <c r="M287" s="193">
        <f>G287*(1+L287/100)</f>
        <v>0</v>
      </c>
      <c r="N287" s="193">
        <v>0</v>
      </c>
      <c r="O287" s="193">
        <f>ROUND(E287*N287,2)</f>
        <v>0</v>
      </c>
      <c r="P287" s="193">
        <v>0</v>
      </c>
      <c r="Q287" s="193">
        <f>ROUND(E287*P287,2)</f>
        <v>0</v>
      </c>
      <c r="R287" s="193"/>
      <c r="S287" s="193" t="s">
        <v>171</v>
      </c>
      <c r="T287" s="193">
        <v>0</v>
      </c>
      <c r="U287" s="194">
        <f>ROUND(E287*T287,2)</f>
        <v>0</v>
      </c>
      <c r="V287" s="193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 t="s">
        <v>123</v>
      </c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 x14ac:dyDescent="0.2">
      <c r="A288" s="167"/>
      <c r="B288" s="178"/>
      <c r="C288" s="207" t="s">
        <v>553</v>
      </c>
      <c r="D288" s="181"/>
      <c r="E288" s="186">
        <v>36.549999999999997</v>
      </c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4"/>
      <c r="V288" s="193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 t="s">
        <v>125</v>
      </c>
      <c r="AH288" s="166">
        <v>0</v>
      </c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 x14ac:dyDescent="0.2">
      <c r="A289" s="167">
        <v>152</v>
      </c>
      <c r="B289" s="178" t="s">
        <v>554</v>
      </c>
      <c r="C289" s="206" t="s">
        <v>555</v>
      </c>
      <c r="D289" s="180" t="s">
        <v>159</v>
      </c>
      <c r="E289" s="185">
        <v>22</v>
      </c>
      <c r="F289" s="192"/>
      <c r="G289" s="193">
        <f>ROUND(E289*F289,2)</f>
        <v>0</v>
      </c>
      <c r="H289" s="192"/>
      <c r="I289" s="193">
        <f>ROUND(E289*H289,2)</f>
        <v>0</v>
      </c>
      <c r="J289" s="192"/>
      <c r="K289" s="193">
        <f>ROUND(E289*J289,2)</f>
        <v>0</v>
      </c>
      <c r="L289" s="193">
        <v>21</v>
      </c>
      <c r="M289" s="193">
        <f>G289*(1+L289/100)</f>
        <v>0</v>
      </c>
      <c r="N289" s="193">
        <v>0</v>
      </c>
      <c r="O289" s="193">
        <f>ROUND(E289*N289,2)</f>
        <v>0</v>
      </c>
      <c r="P289" s="193">
        <v>0</v>
      </c>
      <c r="Q289" s="193">
        <f>ROUND(E289*P289,2)</f>
        <v>0</v>
      </c>
      <c r="R289" s="193"/>
      <c r="S289" s="193" t="s">
        <v>171</v>
      </c>
      <c r="T289" s="193">
        <v>0</v>
      </c>
      <c r="U289" s="194">
        <f>ROUND(E289*T289,2)</f>
        <v>0</v>
      </c>
      <c r="V289" s="193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 t="s">
        <v>123</v>
      </c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outlineLevel="1" x14ac:dyDescent="0.2">
      <c r="A290" s="167">
        <v>153</v>
      </c>
      <c r="B290" s="178" t="s">
        <v>556</v>
      </c>
      <c r="C290" s="206" t="s">
        <v>557</v>
      </c>
      <c r="D290" s="180" t="s">
        <v>0</v>
      </c>
      <c r="E290" s="189"/>
      <c r="F290" s="192"/>
      <c r="G290" s="193">
        <f>ROUND(E290*F290,2)</f>
        <v>0</v>
      </c>
      <c r="H290" s="192"/>
      <c r="I290" s="193">
        <f>ROUND(E290*H290,2)</f>
        <v>0</v>
      </c>
      <c r="J290" s="192"/>
      <c r="K290" s="193">
        <f>ROUND(E290*J290,2)</f>
        <v>0</v>
      </c>
      <c r="L290" s="193">
        <v>21</v>
      </c>
      <c r="M290" s="193">
        <f>G290*(1+L290/100)</f>
        <v>0</v>
      </c>
      <c r="N290" s="193">
        <v>0</v>
      </c>
      <c r="O290" s="193">
        <f>ROUND(E290*N290,2)</f>
        <v>0</v>
      </c>
      <c r="P290" s="193">
        <v>0</v>
      </c>
      <c r="Q290" s="193">
        <f>ROUND(E290*P290,2)</f>
        <v>0</v>
      </c>
      <c r="R290" s="193" t="s">
        <v>505</v>
      </c>
      <c r="S290" s="193" t="s">
        <v>122</v>
      </c>
      <c r="T290" s="193">
        <v>0</v>
      </c>
      <c r="U290" s="194">
        <f>ROUND(E290*T290,2)</f>
        <v>0</v>
      </c>
      <c r="V290" s="193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 t="s">
        <v>441</v>
      </c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x14ac:dyDescent="0.2">
      <c r="A291" s="175" t="s">
        <v>116</v>
      </c>
      <c r="B291" s="179" t="s">
        <v>85</v>
      </c>
      <c r="C291" s="208" t="s">
        <v>86</v>
      </c>
      <c r="D291" s="182"/>
      <c r="E291" s="187"/>
      <c r="F291" s="195"/>
      <c r="G291" s="195">
        <f>SUMIF(AG292:AG293,"&lt;&gt;NOR",G292:G293)</f>
        <v>0</v>
      </c>
      <c r="H291" s="195"/>
      <c r="I291" s="195">
        <f>SUM(I292:I293)</f>
        <v>0</v>
      </c>
      <c r="J291" s="195"/>
      <c r="K291" s="195">
        <f>SUM(K292:K293)</f>
        <v>0</v>
      </c>
      <c r="L291" s="195"/>
      <c r="M291" s="195">
        <f>SUM(M292:M293)</f>
        <v>0</v>
      </c>
      <c r="N291" s="195"/>
      <c r="O291" s="195">
        <f>SUM(O292:O293)</f>
        <v>0</v>
      </c>
      <c r="P291" s="195"/>
      <c r="Q291" s="195">
        <f>SUM(Q292:Q293)</f>
        <v>0</v>
      </c>
      <c r="R291" s="195"/>
      <c r="S291" s="195"/>
      <c r="T291" s="195"/>
      <c r="U291" s="196">
        <f>SUM(U292:U293)</f>
        <v>0</v>
      </c>
      <c r="V291" s="195"/>
      <c r="AG291" t="s">
        <v>117</v>
      </c>
    </row>
    <row r="292" spans="1:60" outlineLevel="1" x14ac:dyDescent="0.2">
      <c r="A292" s="167">
        <v>154</v>
      </c>
      <c r="B292" s="178" t="s">
        <v>558</v>
      </c>
      <c r="C292" s="206" t="s">
        <v>559</v>
      </c>
      <c r="D292" s="180" t="s">
        <v>170</v>
      </c>
      <c r="E292" s="185">
        <v>2</v>
      </c>
      <c r="F292" s="192"/>
      <c r="G292" s="193">
        <f>ROUND(E292*F292,2)</f>
        <v>0</v>
      </c>
      <c r="H292" s="192"/>
      <c r="I292" s="193">
        <f>ROUND(E292*H292,2)</f>
        <v>0</v>
      </c>
      <c r="J292" s="192"/>
      <c r="K292" s="193">
        <f>ROUND(E292*J292,2)</f>
        <v>0</v>
      </c>
      <c r="L292" s="193">
        <v>21</v>
      </c>
      <c r="M292" s="193">
        <f>G292*(1+L292/100)</f>
        <v>0</v>
      </c>
      <c r="N292" s="193">
        <v>0</v>
      </c>
      <c r="O292" s="193">
        <f>ROUND(E292*N292,2)</f>
        <v>0</v>
      </c>
      <c r="P292" s="193">
        <v>0</v>
      </c>
      <c r="Q292" s="193">
        <f>ROUND(E292*P292,2)</f>
        <v>0</v>
      </c>
      <c r="R292" s="193"/>
      <c r="S292" s="193" t="s">
        <v>171</v>
      </c>
      <c r="T292" s="193">
        <v>0</v>
      </c>
      <c r="U292" s="194">
        <f>ROUND(E292*T292,2)</f>
        <v>0</v>
      </c>
      <c r="V292" s="193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 t="s">
        <v>123</v>
      </c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ht="22.5" outlineLevel="1" x14ac:dyDescent="0.2">
      <c r="A293" s="167">
        <v>155</v>
      </c>
      <c r="B293" s="178" t="s">
        <v>560</v>
      </c>
      <c r="C293" s="206" t="s">
        <v>561</v>
      </c>
      <c r="D293" s="180" t="s">
        <v>170</v>
      </c>
      <c r="E293" s="185">
        <v>2</v>
      </c>
      <c r="F293" s="192"/>
      <c r="G293" s="193">
        <f>ROUND(E293*F293,2)</f>
        <v>0</v>
      </c>
      <c r="H293" s="192"/>
      <c r="I293" s="193">
        <f>ROUND(E293*H293,2)</f>
        <v>0</v>
      </c>
      <c r="J293" s="192"/>
      <c r="K293" s="193">
        <f>ROUND(E293*J293,2)</f>
        <v>0</v>
      </c>
      <c r="L293" s="193">
        <v>21</v>
      </c>
      <c r="M293" s="193">
        <f>G293*(1+L293/100)</f>
        <v>0</v>
      </c>
      <c r="N293" s="193">
        <v>0</v>
      </c>
      <c r="O293" s="193">
        <f>ROUND(E293*N293,2)</f>
        <v>0</v>
      </c>
      <c r="P293" s="193">
        <v>0</v>
      </c>
      <c r="Q293" s="193">
        <f>ROUND(E293*P293,2)</f>
        <v>0</v>
      </c>
      <c r="R293" s="193"/>
      <c r="S293" s="193" t="s">
        <v>171</v>
      </c>
      <c r="T293" s="193">
        <v>0</v>
      </c>
      <c r="U293" s="194">
        <f>ROUND(E293*T293,2)</f>
        <v>0</v>
      </c>
      <c r="V293" s="193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 t="s">
        <v>123</v>
      </c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x14ac:dyDescent="0.2">
      <c r="A294" s="175" t="s">
        <v>116</v>
      </c>
      <c r="B294" s="179" t="s">
        <v>87</v>
      </c>
      <c r="C294" s="208" t="s">
        <v>88</v>
      </c>
      <c r="D294" s="182"/>
      <c r="E294" s="187"/>
      <c r="F294" s="195"/>
      <c r="G294" s="195">
        <f>SUMIF(AG295:AG298,"&lt;&gt;NOR",G295:G298)</f>
        <v>0</v>
      </c>
      <c r="H294" s="195"/>
      <c r="I294" s="195">
        <f>SUM(I295:I298)</f>
        <v>0</v>
      </c>
      <c r="J294" s="195"/>
      <c r="K294" s="195">
        <f>SUM(K295:K298)</f>
        <v>0</v>
      </c>
      <c r="L294" s="195"/>
      <c r="M294" s="195">
        <f>SUM(M295:M298)</f>
        <v>0</v>
      </c>
      <c r="N294" s="195"/>
      <c r="O294" s="195">
        <f>SUM(O295:O298)</f>
        <v>0.01</v>
      </c>
      <c r="P294" s="195"/>
      <c r="Q294" s="195">
        <f>SUM(Q295:Q298)</f>
        <v>0</v>
      </c>
      <c r="R294" s="195"/>
      <c r="S294" s="195"/>
      <c r="T294" s="195"/>
      <c r="U294" s="196">
        <f>SUM(U295:U298)</f>
        <v>9.5499999999999989</v>
      </c>
      <c r="V294" s="195"/>
      <c r="AG294" t="s">
        <v>117</v>
      </c>
    </row>
    <row r="295" spans="1:60" outlineLevel="1" x14ac:dyDescent="0.2">
      <c r="A295" s="167">
        <v>156</v>
      </c>
      <c r="B295" s="178" t="s">
        <v>562</v>
      </c>
      <c r="C295" s="206" t="s">
        <v>563</v>
      </c>
      <c r="D295" s="180" t="s">
        <v>128</v>
      </c>
      <c r="E295" s="185">
        <v>46.8</v>
      </c>
      <c r="F295" s="192"/>
      <c r="G295" s="193">
        <f>ROUND(E295*F295,2)</f>
        <v>0</v>
      </c>
      <c r="H295" s="192"/>
      <c r="I295" s="193">
        <f>ROUND(E295*H295,2)</f>
        <v>0</v>
      </c>
      <c r="J295" s="192"/>
      <c r="K295" s="193">
        <f>ROUND(E295*J295,2)</f>
        <v>0</v>
      </c>
      <c r="L295" s="193">
        <v>21</v>
      </c>
      <c r="M295" s="193">
        <f>G295*(1+L295/100)</f>
        <v>0</v>
      </c>
      <c r="N295" s="193">
        <v>0</v>
      </c>
      <c r="O295" s="193">
        <f>ROUND(E295*N295,2)</f>
        <v>0</v>
      </c>
      <c r="P295" s="193">
        <v>0</v>
      </c>
      <c r="Q295" s="193">
        <f>ROUND(E295*P295,2)</f>
        <v>0</v>
      </c>
      <c r="R295" s="193" t="s">
        <v>564</v>
      </c>
      <c r="S295" s="193" t="s">
        <v>122</v>
      </c>
      <c r="T295" s="193">
        <v>6.9709999999999994E-2</v>
      </c>
      <c r="U295" s="194">
        <f>ROUND(E295*T295,2)</f>
        <v>3.26</v>
      </c>
      <c r="V295" s="193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 t="s">
        <v>123</v>
      </c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 x14ac:dyDescent="0.2">
      <c r="A296" s="167"/>
      <c r="B296" s="178"/>
      <c r="C296" s="207" t="s">
        <v>565</v>
      </c>
      <c r="D296" s="181"/>
      <c r="E296" s="186">
        <v>46.8</v>
      </c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4"/>
      <c r="V296" s="193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 t="s">
        <v>125</v>
      </c>
      <c r="AH296" s="166">
        <v>0</v>
      </c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outlineLevel="1" x14ac:dyDescent="0.2">
      <c r="A297" s="167">
        <v>157</v>
      </c>
      <c r="B297" s="178" t="s">
        <v>566</v>
      </c>
      <c r="C297" s="206" t="s">
        <v>567</v>
      </c>
      <c r="D297" s="180" t="s">
        <v>128</v>
      </c>
      <c r="E297" s="185">
        <v>46.8</v>
      </c>
      <c r="F297" s="192"/>
      <c r="G297" s="193">
        <f>ROUND(E297*F297,2)</f>
        <v>0</v>
      </c>
      <c r="H297" s="192"/>
      <c r="I297" s="193">
        <f>ROUND(E297*H297,2)</f>
        <v>0</v>
      </c>
      <c r="J297" s="192"/>
      <c r="K297" s="193">
        <f>ROUND(E297*J297,2)</f>
        <v>0</v>
      </c>
      <c r="L297" s="193">
        <v>21</v>
      </c>
      <c r="M297" s="193">
        <f>G297*(1+L297/100)</f>
        <v>0</v>
      </c>
      <c r="N297" s="193">
        <v>6.9999999999999994E-5</v>
      </c>
      <c r="O297" s="193">
        <f>ROUND(E297*N297,2)</f>
        <v>0</v>
      </c>
      <c r="P297" s="193">
        <v>0</v>
      </c>
      <c r="Q297" s="193">
        <f>ROUND(E297*P297,2)</f>
        <v>0</v>
      </c>
      <c r="R297" s="193" t="s">
        <v>564</v>
      </c>
      <c r="S297" s="193" t="s">
        <v>122</v>
      </c>
      <c r="T297" s="193">
        <v>3.2480000000000002E-2</v>
      </c>
      <c r="U297" s="194">
        <f>ROUND(E297*T297,2)</f>
        <v>1.52</v>
      </c>
      <c r="V297" s="193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 t="s">
        <v>123</v>
      </c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outlineLevel="1" x14ac:dyDescent="0.2">
      <c r="A298" s="167">
        <v>158</v>
      </c>
      <c r="B298" s="178" t="s">
        <v>568</v>
      </c>
      <c r="C298" s="206" t="s">
        <v>569</v>
      </c>
      <c r="D298" s="180" t="s">
        <v>128</v>
      </c>
      <c r="E298" s="185">
        <v>46.8</v>
      </c>
      <c r="F298" s="192"/>
      <c r="G298" s="193">
        <f>ROUND(E298*F298,2)</f>
        <v>0</v>
      </c>
      <c r="H298" s="192"/>
      <c r="I298" s="193">
        <f>ROUND(E298*H298,2)</f>
        <v>0</v>
      </c>
      <c r="J298" s="192"/>
      <c r="K298" s="193">
        <f>ROUND(E298*J298,2)</f>
        <v>0</v>
      </c>
      <c r="L298" s="193">
        <v>21</v>
      </c>
      <c r="M298" s="193">
        <f>G298*(1+L298/100)</f>
        <v>0</v>
      </c>
      <c r="N298" s="193">
        <v>1.4999999999999999E-4</v>
      </c>
      <c r="O298" s="193">
        <f>ROUND(E298*N298,2)</f>
        <v>0.01</v>
      </c>
      <c r="P298" s="193">
        <v>0</v>
      </c>
      <c r="Q298" s="193">
        <f>ROUND(E298*P298,2)</f>
        <v>0</v>
      </c>
      <c r="R298" s="193" t="s">
        <v>564</v>
      </c>
      <c r="S298" s="193" t="s">
        <v>122</v>
      </c>
      <c r="T298" s="193">
        <v>0.10191</v>
      </c>
      <c r="U298" s="194">
        <f>ROUND(E298*T298,2)</f>
        <v>4.7699999999999996</v>
      </c>
      <c r="V298" s="193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 t="s">
        <v>123</v>
      </c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x14ac:dyDescent="0.2">
      <c r="A299" s="175" t="s">
        <v>116</v>
      </c>
      <c r="B299" s="179" t="s">
        <v>89</v>
      </c>
      <c r="C299" s="208" t="s">
        <v>90</v>
      </c>
      <c r="D299" s="182"/>
      <c r="E299" s="187"/>
      <c r="F299" s="195"/>
      <c r="G299" s="195">
        <f>SUMIF(AG300:AG300,"&lt;&gt;NOR",G300:G300)</f>
        <v>0</v>
      </c>
      <c r="H299" s="195"/>
      <c r="I299" s="195">
        <f>SUM(I300:I300)</f>
        <v>0</v>
      </c>
      <c r="J299" s="195"/>
      <c r="K299" s="195">
        <f>SUM(K300:K300)</f>
        <v>0</v>
      </c>
      <c r="L299" s="195"/>
      <c r="M299" s="195">
        <f>SUM(M300:M300)</f>
        <v>0</v>
      </c>
      <c r="N299" s="195"/>
      <c r="O299" s="195">
        <f>SUM(O300:O300)</f>
        <v>0</v>
      </c>
      <c r="P299" s="195"/>
      <c r="Q299" s="195">
        <f>SUM(Q300:Q300)</f>
        <v>0</v>
      </c>
      <c r="R299" s="195"/>
      <c r="S299" s="195"/>
      <c r="T299" s="195"/>
      <c r="U299" s="196">
        <f>SUM(U300:U300)</f>
        <v>0</v>
      </c>
      <c r="V299" s="195"/>
      <c r="AG299" t="s">
        <v>117</v>
      </c>
    </row>
    <row r="300" spans="1:60" outlineLevel="1" x14ac:dyDescent="0.2">
      <c r="A300" s="167">
        <v>159</v>
      </c>
      <c r="B300" s="178" t="s">
        <v>570</v>
      </c>
      <c r="C300" s="206" t="s">
        <v>571</v>
      </c>
      <c r="D300" s="180" t="s">
        <v>170</v>
      </c>
      <c r="E300" s="185">
        <v>1</v>
      </c>
      <c r="F300" s="192"/>
      <c r="G300" s="193">
        <f>ROUND(E300*F300,2)</f>
        <v>0</v>
      </c>
      <c r="H300" s="192"/>
      <c r="I300" s="193">
        <f>ROUND(E300*H300,2)</f>
        <v>0</v>
      </c>
      <c r="J300" s="192"/>
      <c r="K300" s="193">
        <f>ROUND(E300*J300,2)</f>
        <v>0</v>
      </c>
      <c r="L300" s="193">
        <v>21</v>
      </c>
      <c r="M300" s="193">
        <f>G300*(1+L300/100)</f>
        <v>0</v>
      </c>
      <c r="N300" s="193">
        <v>0</v>
      </c>
      <c r="O300" s="193">
        <f>ROUND(E300*N300,2)</f>
        <v>0</v>
      </c>
      <c r="P300" s="193">
        <v>0</v>
      </c>
      <c r="Q300" s="193">
        <f>ROUND(E300*P300,2)</f>
        <v>0</v>
      </c>
      <c r="R300" s="193"/>
      <c r="S300" s="193" t="s">
        <v>171</v>
      </c>
      <c r="T300" s="193">
        <v>0</v>
      </c>
      <c r="U300" s="194">
        <f>ROUND(E300*T300,2)</f>
        <v>0</v>
      </c>
      <c r="V300" s="193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123</v>
      </c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x14ac:dyDescent="0.2">
      <c r="A301" s="175" t="s">
        <v>116</v>
      </c>
      <c r="B301" s="179" t="s">
        <v>91</v>
      </c>
      <c r="C301" s="208" t="s">
        <v>29</v>
      </c>
      <c r="D301" s="182"/>
      <c r="E301" s="187"/>
      <c r="F301" s="195"/>
      <c r="G301" s="195">
        <f>SUMIF(AG302:AG314,"&lt;&gt;NOR",G302:G314)</f>
        <v>0</v>
      </c>
      <c r="H301" s="195"/>
      <c r="I301" s="195">
        <f>SUM(I302:I314)</f>
        <v>0</v>
      </c>
      <c r="J301" s="195"/>
      <c r="K301" s="195">
        <f>SUM(K302:K314)</f>
        <v>0</v>
      </c>
      <c r="L301" s="195"/>
      <c r="M301" s="195">
        <f>SUM(M302:M314)</f>
        <v>0</v>
      </c>
      <c r="N301" s="195"/>
      <c r="O301" s="195">
        <f>SUM(O302:O314)</f>
        <v>0</v>
      </c>
      <c r="P301" s="195"/>
      <c r="Q301" s="195">
        <f>SUM(Q302:Q314)</f>
        <v>0</v>
      </c>
      <c r="R301" s="195"/>
      <c r="S301" s="195"/>
      <c r="T301" s="195"/>
      <c r="U301" s="196">
        <f>SUM(U302:U314)</f>
        <v>0</v>
      </c>
      <c r="V301" s="195"/>
      <c r="AG301" t="s">
        <v>117</v>
      </c>
    </row>
    <row r="302" spans="1:60" outlineLevel="1" x14ac:dyDescent="0.2">
      <c r="A302" s="167">
        <v>160</v>
      </c>
      <c r="B302" s="178" t="s">
        <v>572</v>
      </c>
      <c r="C302" s="206" t="s">
        <v>573</v>
      </c>
      <c r="D302" s="180" t="s">
        <v>574</v>
      </c>
      <c r="E302" s="185">
        <v>1</v>
      </c>
      <c r="F302" s="192"/>
      <c r="G302" s="193">
        <f>ROUND(E302*F302,2)</f>
        <v>0</v>
      </c>
      <c r="H302" s="192"/>
      <c r="I302" s="193">
        <f>ROUND(E302*H302,2)</f>
        <v>0</v>
      </c>
      <c r="J302" s="192"/>
      <c r="K302" s="193">
        <f>ROUND(E302*J302,2)</f>
        <v>0</v>
      </c>
      <c r="L302" s="193">
        <v>21</v>
      </c>
      <c r="M302" s="193">
        <f>G302*(1+L302/100)</f>
        <v>0</v>
      </c>
      <c r="N302" s="193">
        <v>0</v>
      </c>
      <c r="O302" s="193">
        <f>ROUND(E302*N302,2)</f>
        <v>0</v>
      </c>
      <c r="P302" s="193">
        <v>0</v>
      </c>
      <c r="Q302" s="193">
        <f>ROUND(E302*P302,2)</f>
        <v>0</v>
      </c>
      <c r="R302" s="193"/>
      <c r="S302" s="193" t="s">
        <v>122</v>
      </c>
      <c r="T302" s="193">
        <v>0</v>
      </c>
      <c r="U302" s="194">
        <f>ROUND(E302*T302,2)</f>
        <v>0</v>
      </c>
      <c r="V302" s="193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 t="s">
        <v>575</v>
      </c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ht="33.75" outlineLevel="1" x14ac:dyDescent="0.2">
      <c r="A303" s="167"/>
      <c r="B303" s="178"/>
      <c r="C303" s="269" t="s">
        <v>576</v>
      </c>
      <c r="D303" s="270"/>
      <c r="E303" s="271"/>
      <c r="F303" s="272"/>
      <c r="G303" s="27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4"/>
      <c r="V303" s="193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147</v>
      </c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74" t="str">
        <f>C303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03" s="166"/>
      <c r="BC303" s="166"/>
      <c r="BD303" s="166"/>
      <c r="BE303" s="166"/>
      <c r="BF303" s="166"/>
      <c r="BG303" s="166"/>
      <c r="BH303" s="166"/>
    </row>
    <row r="304" spans="1:60" outlineLevel="1" x14ac:dyDescent="0.2">
      <c r="A304" s="167">
        <v>161</v>
      </c>
      <c r="B304" s="178" t="s">
        <v>577</v>
      </c>
      <c r="C304" s="206" t="s">
        <v>578</v>
      </c>
      <c r="D304" s="180" t="s">
        <v>574</v>
      </c>
      <c r="E304" s="185">
        <v>1</v>
      </c>
      <c r="F304" s="192"/>
      <c r="G304" s="193">
        <f>ROUND(E304*F304,2)</f>
        <v>0</v>
      </c>
      <c r="H304" s="192"/>
      <c r="I304" s="193">
        <f>ROUND(E304*H304,2)</f>
        <v>0</v>
      </c>
      <c r="J304" s="192"/>
      <c r="K304" s="193">
        <f>ROUND(E304*J304,2)</f>
        <v>0</v>
      </c>
      <c r="L304" s="193">
        <v>21</v>
      </c>
      <c r="M304" s="193">
        <f>G304*(1+L304/100)</f>
        <v>0</v>
      </c>
      <c r="N304" s="193">
        <v>0</v>
      </c>
      <c r="O304" s="193">
        <f>ROUND(E304*N304,2)</f>
        <v>0</v>
      </c>
      <c r="P304" s="193">
        <v>0</v>
      </c>
      <c r="Q304" s="193">
        <f>ROUND(E304*P304,2)</f>
        <v>0</v>
      </c>
      <c r="R304" s="193"/>
      <c r="S304" s="193" t="s">
        <v>122</v>
      </c>
      <c r="T304" s="193">
        <v>0</v>
      </c>
      <c r="U304" s="194">
        <f>ROUND(E304*T304,2)</f>
        <v>0</v>
      </c>
      <c r="V304" s="193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 t="s">
        <v>575</v>
      </c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ht="45" outlineLevel="1" x14ac:dyDescent="0.2">
      <c r="A305" s="167"/>
      <c r="B305" s="178"/>
      <c r="C305" s="269" t="s">
        <v>579</v>
      </c>
      <c r="D305" s="270"/>
      <c r="E305" s="271"/>
      <c r="F305" s="272"/>
      <c r="G305" s="27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4"/>
      <c r="V305" s="193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 t="s">
        <v>147</v>
      </c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74" t="str">
        <f>C305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05" s="166"/>
      <c r="BC305" s="166"/>
      <c r="BD305" s="166"/>
      <c r="BE305" s="166"/>
      <c r="BF305" s="166"/>
      <c r="BG305" s="166"/>
      <c r="BH305" s="166"/>
    </row>
    <row r="306" spans="1:60" outlineLevel="1" x14ac:dyDescent="0.2">
      <c r="A306" s="167">
        <v>162</v>
      </c>
      <c r="B306" s="178" t="s">
        <v>580</v>
      </c>
      <c r="C306" s="206" t="s">
        <v>581</v>
      </c>
      <c r="D306" s="180" t="s">
        <v>574</v>
      </c>
      <c r="E306" s="185">
        <v>1</v>
      </c>
      <c r="F306" s="192"/>
      <c r="G306" s="193">
        <f>ROUND(E306*F306,2)</f>
        <v>0</v>
      </c>
      <c r="H306" s="192"/>
      <c r="I306" s="193">
        <f>ROUND(E306*H306,2)</f>
        <v>0</v>
      </c>
      <c r="J306" s="192"/>
      <c r="K306" s="193">
        <f>ROUND(E306*J306,2)</f>
        <v>0</v>
      </c>
      <c r="L306" s="193">
        <v>21</v>
      </c>
      <c r="M306" s="193">
        <f>G306*(1+L306/100)</f>
        <v>0</v>
      </c>
      <c r="N306" s="193">
        <v>0</v>
      </c>
      <c r="O306" s="193">
        <f>ROUND(E306*N306,2)</f>
        <v>0</v>
      </c>
      <c r="P306" s="193">
        <v>0</v>
      </c>
      <c r="Q306" s="193">
        <f>ROUND(E306*P306,2)</f>
        <v>0</v>
      </c>
      <c r="R306" s="193"/>
      <c r="S306" s="193" t="s">
        <v>122</v>
      </c>
      <c r="T306" s="193">
        <v>0</v>
      </c>
      <c r="U306" s="194">
        <f>ROUND(E306*T306,2)</f>
        <v>0</v>
      </c>
      <c r="V306" s="193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 t="s">
        <v>575</v>
      </c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ht="33.75" outlineLevel="1" x14ac:dyDescent="0.2">
      <c r="A307" s="167"/>
      <c r="B307" s="178"/>
      <c r="C307" s="269" t="s">
        <v>582</v>
      </c>
      <c r="D307" s="270"/>
      <c r="E307" s="271"/>
      <c r="F307" s="272"/>
      <c r="G307" s="27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4"/>
      <c r="V307" s="193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 t="s">
        <v>147</v>
      </c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74" t="str">
        <f>C307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07" s="166"/>
      <c r="BC307" s="166"/>
      <c r="BD307" s="166"/>
      <c r="BE307" s="166"/>
      <c r="BF307" s="166"/>
      <c r="BG307" s="166"/>
      <c r="BH307" s="166"/>
    </row>
    <row r="308" spans="1:60" outlineLevel="1" x14ac:dyDescent="0.2">
      <c r="A308" s="167">
        <v>163</v>
      </c>
      <c r="B308" s="178" t="s">
        <v>583</v>
      </c>
      <c r="C308" s="206" t="s">
        <v>584</v>
      </c>
      <c r="D308" s="180" t="s">
        <v>574</v>
      </c>
      <c r="E308" s="185">
        <v>1</v>
      </c>
      <c r="F308" s="192"/>
      <c r="G308" s="193">
        <f>ROUND(E308*F308,2)</f>
        <v>0</v>
      </c>
      <c r="H308" s="192"/>
      <c r="I308" s="193">
        <f>ROUND(E308*H308,2)</f>
        <v>0</v>
      </c>
      <c r="J308" s="192"/>
      <c r="K308" s="193">
        <f>ROUND(E308*J308,2)</f>
        <v>0</v>
      </c>
      <c r="L308" s="193">
        <v>21</v>
      </c>
      <c r="M308" s="193">
        <f>G308*(1+L308/100)</f>
        <v>0</v>
      </c>
      <c r="N308" s="193">
        <v>0</v>
      </c>
      <c r="O308" s="193">
        <f>ROUND(E308*N308,2)</f>
        <v>0</v>
      </c>
      <c r="P308" s="193">
        <v>0</v>
      </c>
      <c r="Q308" s="193">
        <f>ROUND(E308*P308,2)</f>
        <v>0</v>
      </c>
      <c r="R308" s="193"/>
      <c r="S308" s="193" t="s">
        <v>122</v>
      </c>
      <c r="T308" s="193">
        <v>0</v>
      </c>
      <c r="U308" s="194">
        <f>ROUND(E308*T308,2)</f>
        <v>0</v>
      </c>
      <c r="V308" s="193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 t="s">
        <v>575</v>
      </c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</row>
    <row r="309" spans="1:60" ht="22.5" outlineLevel="1" x14ac:dyDescent="0.2">
      <c r="A309" s="167"/>
      <c r="B309" s="178"/>
      <c r="C309" s="269" t="s">
        <v>585</v>
      </c>
      <c r="D309" s="270"/>
      <c r="E309" s="271"/>
      <c r="F309" s="272"/>
      <c r="G309" s="27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4"/>
      <c r="V309" s="193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 t="s">
        <v>147</v>
      </c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74" t="str">
        <f>C309</f>
        <v>Náklady na ztížené provádění stavebních prací v důsledku nepřerušeného provozu na staveništi nebo v případech nepřerušeného provozu v objektech v nichž se stavební práce provádí.</v>
      </c>
      <c r="BB309" s="166"/>
      <c r="BC309" s="166"/>
      <c r="BD309" s="166"/>
      <c r="BE309" s="166"/>
      <c r="BF309" s="166"/>
      <c r="BG309" s="166"/>
      <c r="BH309" s="166"/>
    </row>
    <row r="310" spans="1:60" outlineLevel="1" x14ac:dyDescent="0.2">
      <c r="A310" s="167"/>
      <c r="B310" s="178"/>
      <c r="C310" s="269" t="s">
        <v>586</v>
      </c>
      <c r="D310" s="270"/>
      <c r="E310" s="271"/>
      <c r="F310" s="272"/>
      <c r="G310" s="27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4"/>
      <c r="V310" s="193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 t="s">
        <v>147</v>
      </c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74" t="str">
        <f>C310</f>
        <v>Ostatní náklady vzniklé v souvislosti s prostředím věznice a vstupy do zařízení.</v>
      </c>
      <c r="BB310" s="166"/>
      <c r="BC310" s="166"/>
      <c r="BD310" s="166"/>
      <c r="BE310" s="166"/>
      <c r="BF310" s="166"/>
      <c r="BG310" s="166"/>
      <c r="BH310" s="166"/>
    </row>
    <row r="311" spans="1:60" outlineLevel="1" x14ac:dyDescent="0.2">
      <c r="A311" s="167">
        <v>164</v>
      </c>
      <c r="B311" s="178" t="s">
        <v>587</v>
      </c>
      <c r="C311" s="206" t="s">
        <v>588</v>
      </c>
      <c r="D311" s="180" t="s">
        <v>574</v>
      </c>
      <c r="E311" s="185">
        <v>1</v>
      </c>
      <c r="F311" s="192"/>
      <c r="G311" s="193">
        <f>ROUND(E311*F311,2)</f>
        <v>0</v>
      </c>
      <c r="H311" s="192"/>
      <c r="I311" s="193">
        <f>ROUND(E311*H311,2)</f>
        <v>0</v>
      </c>
      <c r="J311" s="192"/>
      <c r="K311" s="193">
        <f>ROUND(E311*J311,2)</f>
        <v>0</v>
      </c>
      <c r="L311" s="193">
        <v>21</v>
      </c>
      <c r="M311" s="193">
        <f>G311*(1+L311/100)</f>
        <v>0</v>
      </c>
      <c r="N311" s="193">
        <v>0</v>
      </c>
      <c r="O311" s="193">
        <f>ROUND(E311*N311,2)</f>
        <v>0</v>
      </c>
      <c r="P311" s="193">
        <v>0</v>
      </c>
      <c r="Q311" s="193">
        <f>ROUND(E311*P311,2)</f>
        <v>0</v>
      </c>
      <c r="R311" s="193"/>
      <c r="S311" s="193" t="s">
        <v>122</v>
      </c>
      <c r="T311" s="193">
        <v>0</v>
      </c>
      <c r="U311" s="194">
        <f>ROUND(E311*T311,2)</f>
        <v>0</v>
      </c>
      <c r="V311" s="193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 t="s">
        <v>575</v>
      </c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ht="45" outlineLevel="1" x14ac:dyDescent="0.2">
      <c r="A312" s="167"/>
      <c r="B312" s="178"/>
      <c r="C312" s="269" t="s">
        <v>589</v>
      </c>
      <c r="D312" s="270"/>
      <c r="E312" s="271"/>
      <c r="F312" s="272"/>
      <c r="G312" s="27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4"/>
      <c r="V312" s="193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 t="s">
        <v>147</v>
      </c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74" t="str">
        <f>C312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12" s="166"/>
      <c r="BC312" s="166"/>
      <c r="BD312" s="166"/>
      <c r="BE312" s="166"/>
      <c r="BF312" s="166"/>
      <c r="BG312" s="166"/>
      <c r="BH312" s="166"/>
    </row>
    <row r="313" spans="1:60" outlineLevel="1" x14ac:dyDescent="0.2">
      <c r="A313" s="167">
        <v>165</v>
      </c>
      <c r="B313" s="178" t="s">
        <v>590</v>
      </c>
      <c r="C313" s="206" t="s">
        <v>591</v>
      </c>
      <c r="D313" s="180" t="s">
        <v>574</v>
      </c>
      <c r="E313" s="185">
        <v>1</v>
      </c>
      <c r="F313" s="192"/>
      <c r="G313" s="193">
        <f>ROUND(E313*F313,2)</f>
        <v>0</v>
      </c>
      <c r="H313" s="192"/>
      <c r="I313" s="193">
        <f>ROUND(E313*H313,2)</f>
        <v>0</v>
      </c>
      <c r="J313" s="192"/>
      <c r="K313" s="193">
        <f>ROUND(E313*J313,2)</f>
        <v>0</v>
      </c>
      <c r="L313" s="193">
        <v>21</v>
      </c>
      <c r="M313" s="193">
        <f>G313*(1+L313/100)</f>
        <v>0</v>
      </c>
      <c r="N313" s="193">
        <v>0</v>
      </c>
      <c r="O313" s="193">
        <f>ROUND(E313*N313,2)</f>
        <v>0</v>
      </c>
      <c r="P313" s="193">
        <v>0</v>
      </c>
      <c r="Q313" s="193">
        <f>ROUND(E313*P313,2)</f>
        <v>0</v>
      </c>
      <c r="R313" s="193"/>
      <c r="S313" s="193" t="s">
        <v>122</v>
      </c>
      <c r="T313" s="193">
        <v>0</v>
      </c>
      <c r="U313" s="194">
        <f>ROUND(E313*T313,2)</f>
        <v>0</v>
      </c>
      <c r="V313" s="193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 t="s">
        <v>575</v>
      </c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ht="22.5" outlineLevel="1" x14ac:dyDescent="0.2">
      <c r="A314" s="197"/>
      <c r="B314" s="198"/>
      <c r="C314" s="274" t="s">
        <v>592</v>
      </c>
      <c r="D314" s="275"/>
      <c r="E314" s="276"/>
      <c r="F314" s="277"/>
      <c r="G314" s="278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200"/>
      <c r="V314" s="199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 t="s">
        <v>147</v>
      </c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74" t="str">
        <f>C314</f>
        <v>Náklady na vyhotovení dokumentace skutečného provedení stavby a její předání objednateli v požadované formě a požadovaném počtu.</v>
      </c>
      <c r="BB314" s="166"/>
      <c r="BC314" s="166"/>
      <c r="BD314" s="166"/>
      <c r="BE314" s="166"/>
      <c r="BF314" s="166"/>
      <c r="BG314" s="166"/>
      <c r="BH314" s="166"/>
    </row>
    <row r="315" spans="1:60" x14ac:dyDescent="0.2">
      <c r="A315" s="6"/>
      <c r="B315" s="7" t="s">
        <v>593</v>
      </c>
      <c r="C315" s="210" t="s">
        <v>593</v>
      </c>
      <c r="D315" s="9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AE315">
        <v>15</v>
      </c>
      <c r="AF315">
        <v>21</v>
      </c>
    </row>
    <row r="316" spans="1:60" x14ac:dyDescent="0.2">
      <c r="A316" s="201"/>
      <c r="B316" s="202" t="s">
        <v>31</v>
      </c>
      <c r="C316" s="211" t="s">
        <v>593</v>
      </c>
      <c r="D316" s="203"/>
      <c r="E316" s="204"/>
      <c r="F316" s="204"/>
      <c r="G316" s="205">
        <f>G7+G36+G58+G114+G136+G210+G212+G218+G226+G228+G231+G238+G246+G252+G273+G279+G291+G294+G299+G301</f>
        <v>0</v>
      </c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AE316">
        <f>SUMIF(L7:L314,AE315,G7:G314)</f>
        <v>0</v>
      </c>
      <c r="AF316">
        <f>SUMIF(L7:L314,AF315,G7:G314)</f>
        <v>0</v>
      </c>
      <c r="AG316" t="s">
        <v>594</v>
      </c>
    </row>
    <row r="317" spans="1:60" x14ac:dyDescent="0.2">
      <c r="A317" s="6"/>
      <c r="B317" s="7" t="s">
        <v>593</v>
      </c>
      <c r="C317" s="210" t="s">
        <v>593</v>
      </c>
      <c r="D317" s="9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60" x14ac:dyDescent="0.2">
      <c r="A318" s="6"/>
      <c r="B318" s="7" t="s">
        <v>593</v>
      </c>
      <c r="C318" s="210" t="s">
        <v>593</v>
      </c>
      <c r="D318" s="9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60" x14ac:dyDescent="0.2">
      <c r="A319" s="279" t="s">
        <v>595</v>
      </c>
      <c r="B319" s="279"/>
      <c r="C319" s="280"/>
      <c r="D319" s="9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60" x14ac:dyDescent="0.2">
      <c r="A320" s="257"/>
      <c r="B320" s="258"/>
      <c r="C320" s="259"/>
      <c r="D320" s="258"/>
      <c r="E320" s="258"/>
      <c r="F320" s="258"/>
      <c r="G320" s="260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AG320" t="s">
        <v>596</v>
      </c>
    </row>
    <row r="321" spans="1:33" x14ac:dyDescent="0.2">
      <c r="A321" s="261"/>
      <c r="B321" s="262"/>
      <c r="C321" s="263"/>
      <c r="D321" s="262"/>
      <c r="E321" s="262"/>
      <c r="F321" s="262"/>
      <c r="G321" s="264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33" x14ac:dyDescent="0.2">
      <c r="A322" s="261"/>
      <c r="B322" s="262"/>
      <c r="C322" s="263"/>
      <c r="D322" s="262"/>
      <c r="E322" s="262"/>
      <c r="F322" s="262"/>
      <c r="G322" s="264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33" x14ac:dyDescent="0.2">
      <c r="A323" s="261"/>
      <c r="B323" s="262"/>
      <c r="C323" s="263"/>
      <c r="D323" s="262"/>
      <c r="E323" s="262"/>
      <c r="F323" s="262"/>
      <c r="G323" s="264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33" x14ac:dyDescent="0.2">
      <c r="A324" s="265"/>
      <c r="B324" s="266"/>
      <c r="C324" s="267"/>
      <c r="D324" s="266"/>
      <c r="E324" s="266"/>
      <c r="F324" s="266"/>
      <c r="G324" s="26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33" x14ac:dyDescent="0.2">
      <c r="A325" s="6"/>
      <c r="B325" s="7" t="s">
        <v>593</v>
      </c>
      <c r="C325" s="210" t="s">
        <v>593</v>
      </c>
      <c r="D325" s="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33" x14ac:dyDescent="0.2">
      <c r="C326" s="212"/>
      <c r="D326" s="161"/>
      <c r="AG326" t="s">
        <v>597</v>
      </c>
    </row>
    <row r="327" spans="1:33" x14ac:dyDescent="0.2">
      <c r="D327" s="161"/>
    </row>
    <row r="328" spans="1:33" x14ac:dyDescent="0.2">
      <c r="D328" s="161"/>
    </row>
    <row r="329" spans="1:33" x14ac:dyDescent="0.2">
      <c r="D329" s="161"/>
    </row>
    <row r="330" spans="1:33" x14ac:dyDescent="0.2">
      <c r="D330" s="161"/>
    </row>
    <row r="331" spans="1:33" x14ac:dyDescent="0.2">
      <c r="D331" s="161"/>
    </row>
    <row r="332" spans="1:33" x14ac:dyDescent="0.2">
      <c r="D332" s="161"/>
    </row>
    <row r="333" spans="1:33" x14ac:dyDescent="0.2">
      <c r="D333" s="161"/>
    </row>
    <row r="334" spans="1:33" x14ac:dyDescent="0.2">
      <c r="D334" s="161"/>
    </row>
    <row r="335" spans="1:33" x14ac:dyDescent="0.2">
      <c r="D335" s="161"/>
    </row>
    <row r="336" spans="1:33" x14ac:dyDescent="0.2">
      <c r="D336" s="161"/>
    </row>
    <row r="337" spans="4:4" x14ac:dyDescent="0.2">
      <c r="D337" s="161"/>
    </row>
    <row r="338" spans="4:4" x14ac:dyDescent="0.2">
      <c r="D338" s="161"/>
    </row>
    <row r="339" spans="4:4" x14ac:dyDescent="0.2">
      <c r="D339" s="161"/>
    </row>
    <row r="340" spans="4:4" x14ac:dyDescent="0.2">
      <c r="D340" s="161"/>
    </row>
    <row r="341" spans="4:4" x14ac:dyDescent="0.2">
      <c r="D341" s="161"/>
    </row>
    <row r="342" spans="4:4" x14ac:dyDescent="0.2">
      <c r="D342" s="161"/>
    </row>
    <row r="343" spans="4:4" x14ac:dyDescent="0.2">
      <c r="D343" s="161"/>
    </row>
    <row r="344" spans="4:4" x14ac:dyDescent="0.2">
      <c r="D344" s="161"/>
    </row>
    <row r="345" spans="4:4" x14ac:dyDescent="0.2">
      <c r="D345" s="161"/>
    </row>
    <row r="346" spans="4:4" x14ac:dyDescent="0.2">
      <c r="D346" s="161"/>
    </row>
    <row r="347" spans="4:4" x14ac:dyDescent="0.2">
      <c r="D347" s="161"/>
    </row>
    <row r="348" spans="4:4" x14ac:dyDescent="0.2">
      <c r="D348" s="161"/>
    </row>
    <row r="349" spans="4:4" x14ac:dyDescent="0.2">
      <c r="D349" s="161"/>
    </row>
    <row r="350" spans="4:4" x14ac:dyDescent="0.2">
      <c r="D350" s="161"/>
    </row>
    <row r="351" spans="4:4" x14ac:dyDescent="0.2">
      <c r="D351" s="161"/>
    </row>
    <row r="352" spans="4:4" x14ac:dyDescent="0.2">
      <c r="D352" s="161"/>
    </row>
    <row r="353" spans="4:4" x14ac:dyDescent="0.2">
      <c r="D353" s="161"/>
    </row>
    <row r="354" spans="4:4" x14ac:dyDescent="0.2">
      <c r="D354" s="161"/>
    </row>
    <row r="355" spans="4:4" x14ac:dyDescent="0.2">
      <c r="D355" s="161"/>
    </row>
    <row r="356" spans="4:4" x14ac:dyDescent="0.2">
      <c r="D356" s="161"/>
    </row>
    <row r="357" spans="4:4" x14ac:dyDescent="0.2">
      <c r="D357" s="161"/>
    </row>
    <row r="358" spans="4:4" x14ac:dyDescent="0.2">
      <c r="D358" s="161"/>
    </row>
    <row r="359" spans="4:4" x14ac:dyDescent="0.2">
      <c r="D359" s="161"/>
    </row>
    <row r="360" spans="4:4" x14ac:dyDescent="0.2">
      <c r="D360" s="161"/>
    </row>
    <row r="361" spans="4:4" x14ac:dyDescent="0.2">
      <c r="D361" s="161"/>
    </row>
    <row r="362" spans="4:4" x14ac:dyDescent="0.2">
      <c r="D362" s="161"/>
    </row>
    <row r="363" spans="4:4" x14ac:dyDescent="0.2">
      <c r="D363" s="161"/>
    </row>
    <row r="364" spans="4:4" x14ac:dyDescent="0.2">
      <c r="D364" s="161"/>
    </row>
    <row r="365" spans="4:4" x14ac:dyDescent="0.2">
      <c r="D365" s="161"/>
    </row>
    <row r="366" spans="4:4" x14ac:dyDescent="0.2">
      <c r="D366" s="161"/>
    </row>
    <row r="367" spans="4:4" x14ac:dyDescent="0.2">
      <c r="D367" s="161"/>
    </row>
    <row r="368" spans="4:4" x14ac:dyDescent="0.2">
      <c r="D368" s="161"/>
    </row>
    <row r="369" spans="4:4" x14ac:dyDescent="0.2">
      <c r="D369" s="161"/>
    </row>
    <row r="370" spans="4:4" x14ac:dyDescent="0.2">
      <c r="D370" s="161"/>
    </row>
    <row r="371" spans="4:4" x14ac:dyDescent="0.2">
      <c r="D371" s="161"/>
    </row>
    <row r="372" spans="4:4" x14ac:dyDescent="0.2">
      <c r="D372" s="161"/>
    </row>
    <row r="373" spans="4:4" x14ac:dyDescent="0.2">
      <c r="D373" s="161"/>
    </row>
    <row r="374" spans="4:4" x14ac:dyDescent="0.2">
      <c r="D374" s="161"/>
    </row>
    <row r="375" spans="4:4" x14ac:dyDescent="0.2">
      <c r="D375" s="161"/>
    </row>
    <row r="376" spans="4:4" x14ac:dyDescent="0.2">
      <c r="D376" s="161"/>
    </row>
    <row r="377" spans="4:4" x14ac:dyDescent="0.2">
      <c r="D377" s="161"/>
    </row>
    <row r="378" spans="4:4" x14ac:dyDescent="0.2">
      <c r="D378" s="161"/>
    </row>
    <row r="379" spans="4:4" x14ac:dyDescent="0.2">
      <c r="D379" s="161"/>
    </row>
    <row r="380" spans="4:4" x14ac:dyDescent="0.2">
      <c r="D380" s="161"/>
    </row>
    <row r="381" spans="4:4" x14ac:dyDescent="0.2">
      <c r="D381" s="161"/>
    </row>
    <row r="382" spans="4:4" x14ac:dyDescent="0.2">
      <c r="D382" s="161"/>
    </row>
    <row r="383" spans="4:4" x14ac:dyDescent="0.2">
      <c r="D383" s="161"/>
    </row>
    <row r="384" spans="4:4" x14ac:dyDescent="0.2">
      <c r="D384" s="161"/>
    </row>
    <row r="385" spans="4:4" x14ac:dyDescent="0.2">
      <c r="D385" s="161"/>
    </row>
    <row r="386" spans="4:4" x14ac:dyDescent="0.2">
      <c r="D386" s="161"/>
    </row>
    <row r="387" spans="4:4" x14ac:dyDescent="0.2">
      <c r="D387" s="161"/>
    </row>
    <row r="388" spans="4:4" x14ac:dyDescent="0.2">
      <c r="D388" s="161"/>
    </row>
    <row r="389" spans="4:4" x14ac:dyDescent="0.2">
      <c r="D389" s="161"/>
    </row>
    <row r="390" spans="4:4" x14ac:dyDescent="0.2">
      <c r="D390" s="161"/>
    </row>
    <row r="391" spans="4:4" x14ac:dyDescent="0.2">
      <c r="D391" s="161"/>
    </row>
    <row r="392" spans="4:4" x14ac:dyDescent="0.2">
      <c r="D392" s="161"/>
    </row>
    <row r="393" spans="4:4" x14ac:dyDescent="0.2">
      <c r="D393" s="161"/>
    </row>
    <row r="394" spans="4:4" x14ac:dyDescent="0.2">
      <c r="D394" s="161"/>
    </row>
    <row r="395" spans="4:4" x14ac:dyDescent="0.2">
      <c r="D395" s="161"/>
    </row>
    <row r="396" spans="4:4" x14ac:dyDescent="0.2">
      <c r="D396" s="161"/>
    </row>
    <row r="397" spans="4:4" x14ac:dyDescent="0.2">
      <c r="D397" s="161"/>
    </row>
    <row r="398" spans="4:4" x14ac:dyDescent="0.2">
      <c r="D398" s="161"/>
    </row>
    <row r="399" spans="4:4" x14ac:dyDescent="0.2">
      <c r="D399" s="161"/>
    </row>
    <row r="400" spans="4:4" x14ac:dyDescent="0.2">
      <c r="D400" s="161"/>
    </row>
    <row r="401" spans="4:4" x14ac:dyDescent="0.2">
      <c r="D401" s="161"/>
    </row>
    <row r="402" spans="4:4" x14ac:dyDescent="0.2">
      <c r="D402" s="161"/>
    </row>
    <row r="403" spans="4:4" x14ac:dyDescent="0.2">
      <c r="D403" s="161"/>
    </row>
    <row r="404" spans="4:4" x14ac:dyDescent="0.2">
      <c r="D404" s="161"/>
    </row>
    <row r="405" spans="4:4" x14ac:dyDescent="0.2">
      <c r="D405" s="161"/>
    </row>
    <row r="406" spans="4:4" x14ac:dyDescent="0.2">
      <c r="D406" s="161"/>
    </row>
    <row r="407" spans="4:4" x14ac:dyDescent="0.2">
      <c r="D407" s="161"/>
    </row>
    <row r="408" spans="4:4" x14ac:dyDescent="0.2">
      <c r="D408" s="161"/>
    </row>
    <row r="409" spans="4:4" x14ac:dyDescent="0.2">
      <c r="D409" s="161"/>
    </row>
    <row r="410" spans="4:4" x14ac:dyDescent="0.2">
      <c r="D410" s="161"/>
    </row>
    <row r="411" spans="4:4" x14ac:dyDescent="0.2">
      <c r="D411" s="161"/>
    </row>
    <row r="412" spans="4:4" x14ac:dyDescent="0.2">
      <c r="D412" s="161"/>
    </row>
    <row r="413" spans="4:4" x14ac:dyDescent="0.2">
      <c r="D413" s="161"/>
    </row>
    <row r="414" spans="4:4" x14ac:dyDescent="0.2">
      <c r="D414" s="161"/>
    </row>
    <row r="415" spans="4:4" x14ac:dyDescent="0.2">
      <c r="D415" s="161"/>
    </row>
    <row r="416" spans="4:4" x14ac:dyDescent="0.2">
      <c r="D416" s="161"/>
    </row>
    <row r="417" spans="4:4" x14ac:dyDescent="0.2">
      <c r="D417" s="161"/>
    </row>
    <row r="418" spans="4:4" x14ac:dyDescent="0.2">
      <c r="D418" s="161"/>
    </row>
    <row r="419" spans="4:4" x14ac:dyDescent="0.2">
      <c r="D419" s="161"/>
    </row>
    <row r="420" spans="4:4" x14ac:dyDescent="0.2">
      <c r="D420" s="161"/>
    </row>
    <row r="421" spans="4:4" x14ac:dyDescent="0.2">
      <c r="D421" s="161"/>
    </row>
    <row r="422" spans="4:4" x14ac:dyDescent="0.2">
      <c r="D422" s="161"/>
    </row>
    <row r="423" spans="4:4" x14ac:dyDescent="0.2">
      <c r="D423" s="161"/>
    </row>
    <row r="424" spans="4:4" x14ac:dyDescent="0.2">
      <c r="D424" s="161"/>
    </row>
    <row r="425" spans="4:4" x14ac:dyDescent="0.2">
      <c r="D425" s="161"/>
    </row>
    <row r="426" spans="4:4" x14ac:dyDescent="0.2">
      <c r="D426" s="161"/>
    </row>
    <row r="427" spans="4:4" x14ac:dyDescent="0.2">
      <c r="D427" s="161"/>
    </row>
    <row r="428" spans="4:4" x14ac:dyDescent="0.2">
      <c r="D428" s="161"/>
    </row>
    <row r="429" spans="4:4" x14ac:dyDescent="0.2">
      <c r="D429" s="161"/>
    </row>
    <row r="430" spans="4:4" x14ac:dyDescent="0.2">
      <c r="D430" s="161"/>
    </row>
    <row r="431" spans="4:4" x14ac:dyDescent="0.2">
      <c r="D431" s="161"/>
    </row>
    <row r="432" spans="4:4" x14ac:dyDescent="0.2">
      <c r="D432" s="161"/>
    </row>
    <row r="433" spans="4:4" x14ac:dyDescent="0.2">
      <c r="D433" s="161"/>
    </row>
    <row r="434" spans="4:4" x14ac:dyDescent="0.2">
      <c r="D434" s="161"/>
    </row>
    <row r="435" spans="4:4" x14ac:dyDescent="0.2">
      <c r="D435" s="161"/>
    </row>
    <row r="436" spans="4:4" x14ac:dyDescent="0.2">
      <c r="D436" s="161"/>
    </row>
    <row r="437" spans="4:4" x14ac:dyDescent="0.2">
      <c r="D437" s="161"/>
    </row>
    <row r="438" spans="4:4" x14ac:dyDescent="0.2">
      <c r="D438" s="161"/>
    </row>
    <row r="439" spans="4:4" x14ac:dyDescent="0.2">
      <c r="D439" s="161"/>
    </row>
    <row r="440" spans="4:4" x14ac:dyDescent="0.2">
      <c r="D440" s="161"/>
    </row>
    <row r="441" spans="4:4" x14ac:dyDescent="0.2">
      <c r="D441" s="161"/>
    </row>
    <row r="442" spans="4:4" x14ac:dyDescent="0.2">
      <c r="D442" s="161"/>
    </row>
    <row r="443" spans="4:4" x14ac:dyDescent="0.2">
      <c r="D443" s="161"/>
    </row>
    <row r="444" spans="4:4" x14ac:dyDescent="0.2">
      <c r="D444" s="161"/>
    </row>
    <row r="445" spans="4:4" x14ac:dyDescent="0.2">
      <c r="D445" s="161"/>
    </row>
    <row r="446" spans="4:4" x14ac:dyDescent="0.2">
      <c r="D446" s="161"/>
    </row>
    <row r="447" spans="4:4" x14ac:dyDescent="0.2">
      <c r="D447" s="161"/>
    </row>
    <row r="448" spans="4:4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  <row r="4987" spans="4:4" x14ac:dyDescent="0.2">
      <c r="D4987" s="161"/>
    </row>
    <row r="4988" spans="4:4" x14ac:dyDescent="0.2">
      <c r="D4988" s="161"/>
    </row>
    <row r="4989" spans="4:4" x14ac:dyDescent="0.2">
      <c r="D4989" s="161"/>
    </row>
    <row r="4990" spans="4:4" x14ac:dyDescent="0.2">
      <c r="D4990" s="161"/>
    </row>
    <row r="4991" spans="4:4" x14ac:dyDescent="0.2">
      <c r="D4991" s="161"/>
    </row>
    <row r="4992" spans="4:4" x14ac:dyDescent="0.2">
      <c r="D4992" s="161"/>
    </row>
    <row r="4993" spans="4:4" x14ac:dyDescent="0.2">
      <c r="D4993" s="161"/>
    </row>
    <row r="4994" spans="4:4" x14ac:dyDescent="0.2">
      <c r="D4994" s="161"/>
    </row>
    <row r="4995" spans="4:4" x14ac:dyDescent="0.2">
      <c r="D4995" s="161"/>
    </row>
    <row r="4996" spans="4:4" x14ac:dyDescent="0.2">
      <c r="D4996" s="161"/>
    </row>
    <row r="4997" spans="4:4" x14ac:dyDescent="0.2">
      <c r="D4997" s="161"/>
    </row>
    <row r="4998" spans="4:4" x14ac:dyDescent="0.2">
      <c r="D4998" s="161"/>
    </row>
    <row r="4999" spans="4:4" x14ac:dyDescent="0.2">
      <c r="D4999" s="161"/>
    </row>
    <row r="5000" spans="4:4" x14ac:dyDescent="0.2">
      <c r="D5000" s="161"/>
    </row>
  </sheetData>
  <mergeCells count="25">
    <mergeCell ref="C29:G29"/>
    <mergeCell ref="A1:G1"/>
    <mergeCell ref="C2:G2"/>
    <mergeCell ref="C3:G3"/>
    <mergeCell ref="C4:G4"/>
    <mergeCell ref="C20:G20"/>
    <mergeCell ref="C305:G305"/>
    <mergeCell ref="C42:G42"/>
    <mergeCell ref="C51:G51"/>
    <mergeCell ref="C103:G103"/>
    <mergeCell ref="C116:G116"/>
    <mergeCell ref="C171:G171"/>
    <mergeCell ref="C174:G174"/>
    <mergeCell ref="C186:G186"/>
    <mergeCell ref="C205:G205"/>
    <mergeCell ref="C214:G214"/>
    <mergeCell ref="C281:G281"/>
    <mergeCell ref="C303:G303"/>
    <mergeCell ref="A320:G324"/>
    <mergeCell ref="C307:G307"/>
    <mergeCell ref="C309:G309"/>
    <mergeCell ref="C310:G310"/>
    <mergeCell ref="C312:G312"/>
    <mergeCell ref="C314:G314"/>
    <mergeCell ref="A319:C319"/>
  </mergeCells>
  <pageMargins left="0.59055118110236204" right="0.23622047244094502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KULOVÁ Alena Ing.</cp:lastModifiedBy>
  <cp:lastPrinted>2014-02-28T09:52:57Z</cp:lastPrinted>
  <dcterms:created xsi:type="dcterms:W3CDTF">2009-04-08T07:15:50Z</dcterms:created>
  <dcterms:modified xsi:type="dcterms:W3CDTF">2018-06-19T12:10:07Z</dcterms:modified>
</cp:coreProperties>
</file>