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360" yWindow="270" windowWidth="18735" windowHeight="1221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Pol'!$A$1:$U$52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12" l="1"/>
  <c r="I9" i="12"/>
  <c r="I8" i="12" s="1"/>
  <c r="K9" i="12"/>
  <c r="K8" i="12" s="1"/>
  <c r="M9" i="12"/>
  <c r="M8" i="12" s="1"/>
  <c r="O9" i="12"/>
  <c r="O8" i="12" s="1"/>
  <c r="Q9" i="12"/>
  <c r="Q8" i="12" s="1"/>
  <c r="U9" i="12"/>
  <c r="U8" i="12" s="1"/>
  <c r="I13" i="12"/>
  <c r="I12" i="12" s="1"/>
  <c r="K13" i="12"/>
  <c r="K12" i="12" s="1"/>
  <c r="M13" i="12"/>
  <c r="M12" i="12" s="1"/>
  <c r="O13" i="12"/>
  <c r="O12" i="12" s="1"/>
  <c r="Q13" i="12"/>
  <c r="Q12" i="12" s="1"/>
  <c r="U13" i="12"/>
  <c r="U12" i="12" s="1"/>
  <c r="I15" i="12"/>
  <c r="K15" i="12"/>
  <c r="M15" i="12"/>
  <c r="O15" i="12"/>
  <c r="Q15" i="12"/>
  <c r="U15" i="12"/>
  <c r="I18" i="12"/>
  <c r="K18" i="12"/>
  <c r="M18" i="12"/>
  <c r="O18" i="12"/>
  <c r="Q18" i="12"/>
  <c r="U18" i="12"/>
  <c r="I21" i="12"/>
  <c r="K21" i="12"/>
  <c r="M21" i="12"/>
  <c r="O21" i="12"/>
  <c r="Q21" i="12"/>
  <c r="U21" i="12"/>
  <c r="I22" i="12"/>
  <c r="K22" i="12"/>
  <c r="M22" i="12"/>
  <c r="O22" i="12"/>
  <c r="Q22" i="12"/>
  <c r="U22" i="12"/>
  <c r="I23" i="12"/>
  <c r="K23" i="12"/>
  <c r="M23" i="12"/>
  <c r="O23" i="12"/>
  <c r="Q23" i="12"/>
  <c r="U23" i="12"/>
  <c r="I25" i="12"/>
  <c r="K25" i="12"/>
  <c r="M25" i="12"/>
  <c r="O25" i="12"/>
  <c r="Q25" i="12"/>
  <c r="U25" i="12"/>
  <c r="I26" i="12"/>
  <c r="K26" i="12"/>
  <c r="M26" i="12"/>
  <c r="O26" i="12"/>
  <c r="Q26" i="12"/>
  <c r="U26" i="12"/>
  <c r="I27" i="12"/>
  <c r="K27" i="12"/>
  <c r="M27" i="12"/>
  <c r="O27" i="12"/>
  <c r="Q27" i="12"/>
  <c r="U27" i="12"/>
  <c r="O28" i="12"/>
  <c r="U28" i="12"/>
  <c r="I29" i="12"/>
  <c r="I28" i="12" s="1"/>
  <c r="K29" i="12"/>
  <c r="K28" i="12" s="1"/>
  <c r="M29" i="12"/>
  <c r="M28" i="12" s="1"/>
  <c r="O29" i="12"/>
  <c r="Q29" i="12"/>
  <c r="Q28" i="12" s="1"/>
  <c r="U29" i="12"/>
  <c r="I31" i="12"/>
  <c r="K31" i="12"/>
  <c r="M31" i="12"/>
  <c r="O31" i="12"/>
  <c r="Q31" i="12"/>
  <c r="U31" i="12"/>
  <c r="I34" i="12"/>
  <c r="K34" i="12"/>
  <c r="M34" i="12"/>
  <c r="O34" i="12"/>
  <c r="Q34" i="12"/>
  <c r="U34" i="12"/>
  <c r="I37" i="12"/>
  <c r="K37" i="12"/>
  <c r="M37" i="12"/>
  <c r="O37" i="12"/>
  <c r="Q37" i="12"/>
  <c r="U37" i="12"/>
  <c r="I38" i="12"/>
  <c r="K38" i="12"/>
  <c r="M38" i="12"/>
  <c r="O38" i="12"/>
  <c r="Q38" i="12"/>
  <c r="U38" i="12"/>
  <c r="I39" i="12"/>
  <c r="K39" i="12"/>
  <c r="M39" i="12"/>
  <c r="O39" i="12"/>
  <c r="Q39" i="12"/>
  <c r="U39" i="12"/>
  <c r="I40" i="12"/>
  <c r="K40" i="12"/>
  <c r="M40" i="12"/>
  <c r="O40" i="12"/>
  <c r="Q40" i="12"/>
  <c r="U40" i="12"/>
  <c r="I41" i="12"/>
  <c r="K41" i="12"/>
  <c r="M41" i="12"/>
  <c r="O41" i="12"/>
  <c r="Q41" i="12"/>
  <c r="U41" i="12"/>
  <c r="I42" i="12"/>
  <c r="K42" i="12"/>
  <c r="M42" i="12"/>
  <c r="O42" i="12"/>
  <c r="Q42" i="12"/>
  <c r="U42" i="12"/>
  <c r="Q43" i="12"/>
  <c r="I44" i="12"/>
  <c r="K44" i="12"/>
  <c r="K43" i="12" s="1"/>
  <c r="M44" i="12"/>
  <c r="O44" i="12"/>
  <c r="Q44" i="12"/>
  <c r="U44" i="12"/>
  <c r="U43" i="12" s="1"/>
  <c r="I46" i="12"/>
  <c r="K46" i="12"/>
  <c r="M46" i="12"/>
  <c r="O46" i="12"/>
  <c r="Q46" i="12"/>
  <c r="U46" i="12"/>
  <c r="I48" i="12"/>
  <c r="K48" i="12"/>
  <c r="M48" i="12"/>
  <c r="O48" i="12"/>
  <c r="Q48" i="12"/>
  <c r="U48" i="12"/>
  <c r="I49" i="12"/>
  <c r="K49" i="12"/>
  <c r="M49" i="12"/>
  <c r="O49" i="12"/>
  <c r="Q49" i="12"/>
  <c r="U49" i="12"/>
  <c r="I50" i="12"/>
  <c r="K50" i="12"/>
  <c r="M50" i="12"/>
  <c r="O50" i="12"/>
  <c r="Q50" i="12"/>
  <c r="U50" i="12"/>
  <c r="F40" i="1"/>
  <c r="G40" i="1"/>
  <c r="H40" i="1"/>
  <c r="I40" i="1"/>
  <c r="J39" i="1" s="1"/>
  <c r="J40" i="1" s="1"/>
  <c r="J28" i="1"/>
  <c r="J26" i="1"/>
  <c r="G38" i="1"/>
  <c r="F38" i="1"/>
  <c r="J23" i="1"/>
  <c r="J24" i="1"/>
  <c r="J25" i="1"/>
  <c r="J27" i="1"/>
  <c r="E24" i="1"/>
  <c r="E26" i="1"/>
  <c r="M43" i="12" l="1"/>
  <c r="U47" i="12"/>
  <c r="Q47" i="12"/>
  <c r="M47" i="12"/>
  <c r="O43" i="12"/>
  <c r="Q14" i="12"/>
  <c r="M14" i="12"/>
  <c r="K47" i="12"/>
  <c r="I43" i="12"/>
  <c r="I30" i="12"/>
  <c r="M30" i="12"/>
  <c r="U14" i="12"/>
  <c r="K14" i="12"/>
  <c r="I47" i="12"/>
  <c r="O30" i="12"/>
  <c r="K30" i="12"/>
  <c r="U30" i="12"/>
  <c r="I14" i="12"/>
  <c r="O47" i="12"/>
  <c r="Q30" i="12"/>
  <c r="O14" i="12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<sst xmlns="http://schemas.openxmlformats.org/spreadsheetml/2006/main" count="272" uniqueCount="164">
  <si>
    <t>%</t>
  </si>
  <si>
    <t>Cena celkem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</si>
  <si>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</si>
  <si>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</si>
  <si>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</si>
  <si>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</si>
  <si>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</si>
  <si>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</si>
  <si>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</si>
  <si>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</si>
  <si>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</si>
  <si>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</si>
  <si>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</si>
  <si>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</si>
  <si>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</si>
  <si>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</si>
  <si>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Projektant:</t>
  </si>
  <si>
    <t>Vypracoval: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</si>
  <si>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</si>
  <si>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</si>
  <si>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</si>
  <si>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</si>
  <si>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</si>
  <si>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</si>
  <si>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</si>
  <si>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</si>
  <si>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</si>
  <si>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</si>
  <si>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</si>
  <si>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</si>
  <si>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</si>
  <si>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</si>
  <si>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</si>
  <si>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</si>
  <si>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</si>
  <si>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</si>
  <si>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</si>
  <si>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</si>
  <si>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</si>
  <si>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</si>
  <si>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</si>
  <si>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Vězeňská služba České republiky</t>
  </si>
  <si>
    <t>00212423</t>
  </si>
  <si>
    <t>CZ00212423</t>
  </si>
  <si>
    <t>Celkem za stavbu</t>
  </si>
  <si>
    <t>CZK</t>
  </si>
  <si>
    <t>Rekapitulace dílů</t>
  </si>
  <si>
    <t>Typ dílu</t>
  </si>
  <si>
    <t>61</t>
  </si>
  <si>
    <t>Upravy povrchů vnitřní</t>
  </si>
  <si>
    <t>62</t>
  </si>
  <si>
    <t>Upravy povrchů vnější</t>
  </si>
  <si>
    <t>63</t>
  </si>
  <si>
    <t>Podlahy a podlahové konstrukce</t>
  </si>
  <si>
    <t>95</t>
  </si>
  <si>
    <t>Dokončovací kce na pozem.stav.</t>
  </si>
  <si>
    <t>97</t>
  </si>
  <si>
    <t>Prorážení otvorů</t>
  </si>
  <si>
    <t>99</t>
  </si>
  <si>
    <t>Staveništní přesun hmot</t>
  </si>
  <si>
    <t>773</t>
  </si>
  <si>
    <t>Podlahy teracové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</si>
  <si>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</si>
  <si>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</si>
  <si>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</si>
  <si>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</si>
  <si>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</si>
  <si>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</si>
  <si>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</si>
  <si>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</si>
  <si>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</si>
  <si>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</si>
  <si>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</si>
  <si>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</si>
  <si>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</si>
  <si>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</si>
  <si>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</si>
  <si>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</si>
  <si>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</si>
  <si>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</si>
  <si>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</si>
  <si>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</si>
  <si>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</si>
  <si>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</si>
  <si>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</si>
  <si>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</si>
  <si>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</si>
  <si>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</si>
  <si>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</si>
  <si>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</si>
  <si>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</si>
  <si>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612100033RA0</t>
  </si>
  <si>
    <t>Oprava omítek stěn vnitřních vápenocem. štukových</t>
  </si>
  <si>
    <t>m2</t>
  </si>
  <si>
    <t>POL2_0</t>
  </si>
  <si>
    <t>VV</t>
  </si>
  <si>
    <t>sklad 019 a 020: :  38,1*0,2*1,3</t>
  </si>
  <si>
    <t>624601111R00</t>
  </si>
  <si>
    <t>Tmelení spár 2 x 2 cm, tmelem Butylplast</t>
  </si>
  <si>
    <t>m</t>
  </si>
  <si>
    <t>POL1_0</t>
  </si>
  <si>
    <t>630300010RA0</t>
  </si>
  <si>
    <t>Vybourání podkladního betonu, hygienické zařízení</t>
  </si>
  <si>
    <t>(10*0,4+1*0,4*4*1,5*0,4)*1,2</t>
  </si>
  <si>
    <t>1,9*2,5*1,2</t>
  </si>
  <si>
    <t>Vybourání  podkladního železobetonu</t>
  </si>
  <si>
    <t>sklad 019 a 020: :  40,8</t>
  </si>
  <si>
    <t>632421130RU2</t>
  </si>
  <si>
    <t>Potěr betonový,ručně zpracovaný,tl.20 mm, hygienické zařízení</t>
  </si>
  <si>
    <t>632418106RT1</t>
  </si>
  <si>
    <t>Potěr ze SMS Baumit, ruční zpracování, tl. 6 mm, Nivello Quattro samonivelační, vč. penetrace Grund</t>
  </si>
  <si>
    <t>631313711R00</t>
  </si>
  <si>
    <t xml:space="preserve">Mazanina betonová tl. 8 - 12 cm C 25/30 </t>
  </si>
  <si>
    <t>m3</t>
  </si>
  <si>
    <t>69,7*0,12*1,2</t>
  </si>
  <si>
    <t>631319111R00</t>
  </si>
  <si>
    <t>Příplatek za odtokový žlábek u mazanin 200 x100 mm</t>
  </si>
  <si>
    <t>631319153R00</t>
  </si>
  <si>
    <t>Příplatek za přehlaz. mazanin pod povlaky tl. 12cm</t>
  </si>
  <si>
    <t>631319133R00</t>
  </si>
  <si>
    <t>Příplatek-snížení obrusu přísadou korundu,do 12 cm</t>
  </si>
  <si>
    <t>952901111R00</t>
  </si>
  <si>
    <t>Vyčištění budov o výšce podlaží do 4 m</t>
  </si>
  <si>
    <t>970241100R00</t>
  </si>
  <si>
    <t>Řezání prostého betonu hl. řezu 100 mm</t>
  </si>
  <si>
    <t>10*2+1*8+0,4*7+1,5*2</t>
  </si>
  <si>
    <t>2,5*2+1,9*2</t>
  </si>
  <si>
    <t>979011221R00</t>
  </si>
  <si>
    <t>Svislá doprava suti a vybour. hmot za 1.PP nošením</t>
  </si>
  <si>
    <t>t</t>
  </si>
  <si>
    <t>11,652*0,05*1,2*2,2</t>
  </si>
  <si>
    <t>69,7*0,12*1,2*2,2</t>
  </si>
  <si>
    <t>979011229R00</t>
  </si>
  <si>
    <t>Přípl.k svislé dopr.suti za každé další PP nošením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</si>
  <si>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</si>
  <si>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</si>
  <si>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</si>
  <si>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</si>
  <si>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</si>
  <si>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</si>
  <si>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</si>
  <si>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</si>
  <si>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979990103R00</t>
  </si>
  <si>
    <t>Poplatek za skládku suti - beton</t>
  </si>
  <si>
    <t>998012022R00</t>
  </si>
  <si>
    <t>Přesun hmot pro budovy monolitické výšky do 12 m</t>
  </si>
  <si>
    <t>10,0368*2,4</t>
  </si>
  <si>
    <t>998012035R00</t>
  </si>
  <si>
    <t>Přesun hmot, budovy monolitické, příplatek do 1 km</t>
  </si>
  <si>
    <t>773541360R00</t>
  </si>
  <si>
    <t>Podlahy z teraca z barevné drtě, prosté, tl. 3 cm</t>
  </si>
  <si>
    <t>998773292R00</t>
  </si>
  <si>
    <t>Příplatek zvětš. přesun, podlahy teracové do 100 m</t>
  </si>
  <si>
    <t>998773202R00</t>
  </si>
  <si>
    <t>Přesun hmot pro podlahy teracové, výšky do 12 m</t>
  </si>
  <si>
    <t/>
  </si>
  <si>
    <t>END</t>
  </si>
  <si>
    <t>Zadavatel:</t>
  </si>
  <si>
    <t>Dodavatel:</t>
  </si>
  <si>
    <t>:  23,8*0,2*1,3</t>
  </si>
  <si>
    <t xml:space="preserve"> :  28,9</t>
  </si>
  <si>
    <t>Oprava podlhahy 1.PP před proviantními sklady v 1. PP a ve skladu č. 019,020</t>
  </si>
  <si>
    <t>Vazební věznice Ostrava</t>
  </si>
  <si>
    <t>Oprava podlah v 1.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</si>
</sst>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3" fillId="4" borderId="10" xfId="0" applyFont="1" applyFill="1" applyBorder="1"/>
    <xf numFmtId="0" fontId="3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0" borderId="38" xfId="0" applyNumberFormat="1" applyFont="1" applyBorder="1" applyAlignment="1">
      <alignment horizontal="center" vertical="center"/>
    </xf>
    <xf numFmtId="4" fontId="3" fillId="0" borderId="38" xfId="0" applyNumberFormat="1" applyFont="1" applyBorder="1" applyAlignment="1">
      <alignment vertical="center"/>
    </xf>
    <xf numFmtId="4" fontId="3" fillId="4" borderId="38" xfId="0" applyNumberFormat="1" applyFont="1" applyFill="1" applyBorder="1" applyAlignment="1">
      <alignment horizontal="center"/>
    </xf>
    <xf numFmtId="4" fontId="3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3" fillId="0" borderId="33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4" fontId="3" fillId="0" borderId="38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" fontId="3" fillId="4" borderId="38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3" fillId="0" borderId="35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34</v>
      </c>
    </row>
    <row r="2" spans="1:7" ht="57.75" customHeight="1" x14ac:dyDescent="0.2">
      <c r="A2" s="200" t="s">
        <v>35</v>
      </c>
      <c r="B2" s="200"/>
      <c r="C2" s="200"/>
      <c r="D2" s="200"/>
      <c r="E2" s="200"/>
      <c r="F2" s="200"/>
      <c r="G2" s="20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O57"/>
  <sheetViews>
    <sheetView showGridLines="0" tabSelected="1" topLeftCell="B1" zoomScaleNormal="100" zoomScaleSheetLayoutView="75" workbookViewId="0">
      <selection activeCell="M11" sqref="M1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3.855468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32</v>
      </c>
      <c r="B1" s="227" t="s">
        <v>38</v>
      </c>
      <c r="C1" s="228"/>
      <c r="D1" s="228"/>
      <c r="E1" s="228"/>
      <c r="F1" s="228"/>
      <c r="G1" s="228"/>
      <c r="H1" s="228"/>
      <c r="I1" s="228"/>
      <c r="J1" s="229"/>
    </row>
    <row r="2" spans="1:15" ht="23.25" customHeight="1" x14ac:dyDescent="0.2">
      <c r="A2" s="4"/>
      <c r="B2" s="81" t="s">
        <v>36</v>
      </c>
      <c r="C2" s="82"/>
      <c r="D2" s="83"/>
      <c r="E2" s="83" t="s">
        <v>163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39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40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157</v>
      </c>
      <c r="C5" s="5"/>
      <c r="D5" s="98" t="s">
        <v>41</v>
      </c>
      <c r="E5" s="26"/>
      <c r="F5" s="26"/>
      <c r="G5" s="26"/>
      <c r="H5" s="28" t="s">
        <v>29</v>
      </c>
      <c r="I5" s="98" t="s">
        <v>42</v>
      </c>
      <c r="J5" s="11"/>
    </row>
    <row r="6" spans="1:15" ht="15.75" customHeight="1" x14ac:dyDescent="0.2">
      <c r="A6" s="4"/>
      <c r="B6" s="41"/>
      <c r="C6" s="26"/>
      <c r="D6" s="98" t="s">
        <v>162</v>
      </c>
      <c r="E6" s="26"/>
      <c r="F6" s="26"/>
      <c r="G6" s="26"/>
      <c r="H6" s="28" t="s">
        <v>30</v>
      </c>
      <c r="I6" s="98" t="s">
        <v>43</v>
      </c>
      <c r="J6" s="11"/>
    </row>
    <row r="7" spans="1:15" ht="15.75" customHeight="1" x14ac:dyDescent="0.2">
      <c r="A7" s="4"/>
      <c r="B7" s="42"/>
      <c r="C7" s="99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16</v>
      </c>
      <c r="C8" s="5"/>
      <c r="D8" s="35"/>
      <c r="E8" s="5"/>
      <c r="F8" s="5"/>
      <c r="G8" s="45"/>
      <c r="H8" s="28" t="s">
        <v>29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30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158</v>
      </c>
      <c r="C11" s="5"/>
      <c r="D11" s="234"/>
      <c r="E11" s="234"/>
      <c r="F11" s="234"/>
      <c r="G11" s="234"/>
      <c r="H11" s="28" t="s">
        <v>29</v>
      </c>
      <c r="I11" s="98"/>
      <c r="J11" s="11"/>
    </row>
    <row r="12" spans="1:15" ht="15.75" customHeight="1" x14ac:dyDescent="0.2">
      <c r="A12" s="4"/>
      <c r="B12" s="41"/>
      <c r="C12" s="26"/>
      <c r="D12" s="237"/>
      <c r="E12" s="237"/>
      <c r="F12" s="237"/>
      <c r="G12" s="237"/>
      <c r="H12" s="28" t="s">
        <v>30</v>
      </c>
      <c r="I12" s="98"/>
      <c r="J12" s="11"/>
    </row>
    <row r="13" spans="1:15" ht="15.75" customHeight="1" x14ac:dyDescent="0.2">
      <c r="A13" s="4"/>
      <c r="B13" s="42"/>
      <c r="C13" s="99"/>
      <c r="D13" s="238"/>
      <c r="E13" s="238"/>
      <c r="F13" s="238"/>
      <c r="G13" s="238"/>
      <c r="H13" s="29"/>
      <c r="I13" s="34"/>
      <c r="J13" s="51"/>
    </row>
    <row r="14" spans="1:15" ht="24" customHeight="1" x14ac:dyDescent="0.2">
      <c r="A14" s="4"/>
      <c r="B14" s="66" t="s">
        <v>17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27</v>
      </c>
      <c r="C15" s="72"/>
      <c r="D15" s="53"/>
      <c r="E15" s="233"/>
      <c r="F15" s="233"/>
      <c r="G15" s="235"/>
      <c r="H15" s="235"/>
      <c r="I15" s="235" t="s">
        <v>24</v>
      </c>
      <c r="J15" s="236"/>
    </row>
    <row r="16" spans="1:15" ht="23.25" customHeight="1" x14ac:dyDescent="0.2">
      <c r="A16" s="146" t="s">
        <v>19</v>
      </c>
      <c r="B16" s="147" t="s">
        <v>19</v>
      </c>
      <c r="C16" s="58"/>
      <c r="D16" s="59"/>
      <c r="E16" s="217"/>
      <c r="F16" s="218"/>
      <c r="G16" s="217"/>
      <c r="H16" s="218"/>
      <c r="I16" s="217"/>
      <c r="J16" s="219"/>
    </row>
    <row r="17" spans="1:10" ht="23.25" customHeight="1" x14ac:dyDescent="0.2">
      <c r="A17" s="146" t="s">
        <v>20</v>
      </c>
      <c r="B17" s="147" t="s">
        <v>20</v>
      </c>
      <c r="C17" s="58"/>
      <c r="D17" s="59"/>
      <c r="E17" s="217"/>
      <c r="F17" s="218"/>
      <c r="G17" s="217"/>
      <c r="H17" s="218"/>
      <c r="I17" s="217"/>
      <c r="J17" s="219"/>
    </row>
    <row r="18" spans="1:10" ht="23.25" customHeight="1" x14ac:dyDescent="0.2">
      <c r="A18" s="146" t="s">
        <v>21</v>
      </c>
      <c r="B18" s="147" t="s">
        <v>21</v>
      </c>
      <c r="C18" s="58"/>
      <c r="D18" s="59"/>
      <c r="E18" s="217"/>
      <c r="F18" s="218"/>
      <c r="G18" s="217"/>
      <c r="H18" s="218"/>
      <c r="I18" s="217"/>
      <c r="J18" s="219"/>
    </row>
    <row r="19" spans="1:10" ht="23.25" customHeight="1" x14ac:dyDescent="0.2">
      <c r="A19" s="146" t="s">
        <v>62</v>
      </c>
      <c r="B19" s="147" t="s">
        <v>22</v>
      </c>
      <c r="C19" s="58"/>
      <c r="D19" s="59"/>
      <c r="E19" s="217"/>
      <c r="F19" s="218"/>
      <c r="G19" s="217"/>
      <c r="H19" s="218"/>
      <c r="I19" s="217"/>
      <c r="J19" s="219"/>
    </row>
    <row r="20" spans="1:10" ht="23.25" customHeight="1" x14ac:dyDescent="0.2">
      <c r="A20" s="146" t="s">
        <v>63</v>
      </c>
      <c r="B20" s="147" t="s">
        <v>23</v>
      </c>
      <c r="C20" s="58"/>
      <c r="D20" s="59"/>
      <c r="E20" s="217"/>
      <c r="F20" s="218"/>
      <c r="G20" s="217"/>
      <c r="H20" s="218"/>
      <c r="I20" s="217"/>
      <c r="J20" s="219"/>
    </row>
    <row r="21" spans="1:10" ht="23.25" customHeight="1" x14ac:dyDescent="0.2">
      <c r="A21" s="4"/>
      <c r="B21" s="74" t="s">
        <v>24</v>
      </c>
      <c r="C21" s="75"/>
      <c r="D21" s="76"/>
      <c r="E21" s="225"/>
      <c r="F21" s="240"/>
      <c r="G21" s="225"/>
      <c r="H21" s="240"/>
      <c r="I21" s="225"/>
      <c r="J21" s="226"/>
    </row>
    <row r="22" spans="1:10" ht="33" customHeight="1" x14ac:dyDescent="0.2">
      <c r="A22" s="4"/>
      <c r="B22" s="65" t="s">
        <v>28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9</v>
      </c>
      <c r="C23" s="58"/>
      <c r="D23" s="59"/>
      <c r="E23" s="60">
        <v>15</v>
      </c>
      <c r="F23" s="61" t="s">
        <v>0</v>
      </c>
      <c r="G23" s="223"/>
      <c r="H23" s="224"/>
      <c r="I23" s="224"/>
      <c r="J23" s="62" t="str">
        <f t="shared" ref="J23:J28" si="0">Mena</f>
        <v>CZK</v>
      </c>
    </row>
    <row r="24" spans="1:10" ht="23.25" customHeight="1" x14ac:dyDescent="0.2">
      <c r="A24" s="4"/>
      <c r="B24" s="57" t="s">
        <v>10</v>
      </c>
      <c r="C24" s="58"/>
      <c r="D24" s="59"/>
      <c r="E24" s="60">
        <f>SazbaDPH1</f>
        <v>15</v>
      </c>
      <c r="F24" s="61" t="s">
        <v>0</v>
      </c>
      <c r="G24" s="221"/>
      <c r="H24" s="222"/>
      <c r="I24" s="222"/>
      <c r="J24" s="62" t="str">
        <f t="shared" si="0"/>
        <v>CZK</v>
      </c>
    </row>
    <row r="25" spans="1:10" ht="23.25" customHeight="1" x14ac:dyDescent="0.2">
      <c r="A25" s="4"/>
      <c r="B25" s="57" t="s">
        <v>11</v>
      </c>
      <c r="C25" s="58"/>
      <c r="D25" s="59"/>
      <c r="E25" s="60">
        <v>21</v>
      </c>
      <c r="F25" s="61" t="s">
        <v>0</v>
      </c>
      <c r="G25" s="223"/>
      <c r="H25" s="224"/>
      <c r="I25" s="224"/>
      <c r="J25" s="62" t="str">
        <f t="shared" si="0"/>
        <v>CZK</v>
      </c>
    </row>
    <row r="26" spans="1:10" ht="23.25" customHeight="1" x14ac:dyDescent="0.2">
      <c r="A26" s="4"/>
      <c r="B26" s="49" t="s">
        <v>12</v>
      </c>
      <c r="C26" s="22"/>
      <c r="D26" s="18"/>
      <c r="E26" s="43">
        <f>SazbaDPH2</f>
        <v>21</v>
      </c>
      <c r="F26" s="44" t="s">
        <v>0</v>
      </c>
      <c r="G26" s="230"/>
      <c r="H26" s="231"/>
      <c r="I26" s="231"/>
      <c r="J26" s="56" t="str">
        <f t="shared" si="0"/>
        <v>CZK</v>
      </c>
    </row>
    <row r="27" spans="1:10" ht="23.25" customHeight="1" thickBot="1" x14ac:dyDescent="0.25">
      <c r="A27" s="4"/>
      <c r="B27" s="48" t="s">
        <v>2</v>
      </c>
      <c r="C27" s="20"/>
      <c r="D27" s="23"/>
      <c r="E27" s="20"/>
      <c r="F27" s="21"/>
      <c r="G27" s="232"/>
      <c r="H27" s="232"/>
      <c r="I27" s="232"/>
      <c r="J27" s="63" t="str">
        <f t="shared" si="0"/>
        <v>CZK</v>
      </c>
    </row>
    <row r="28" spans="1:10" ht="27.75" hidden="1" customHeight="1" thickBot="1" x14ac:dyDescent="0.25">
      <c r="A28" s="4"/>
      <c r="B28" s="119" t="s">
        <v>18</v>
      </c>
      <c r="C28" s="120"/>
      <c r="D28" s="120"/>
      <c r="E28" s="121"/>
      <c r="F28" s="122"/>
      <c r="G28" s="239">
        <v>411528.18</v>
      </c>
      <c r="H28" s="241"/>
      <c r="I28" s="241"/>
      <c r="J28" s="123" t="str">
        <f t="shared" si="0"/>
        <v>CZK</v>
      </c>
    </row>
    <row r="29" spans="1:10" ht="27.75" customHeight="1" thickBot="1" x14ac:dyDescent="0.25">
      <c r="A29" s="4"/>
      <c r="B29" s="119" t="s">
        <v>31</v>
      </c>
      <c r="C29" s="124"/>
      <c r="D29" s="124"/>
      <c r="E29" s="124"/>
      <c r="F29" s="124"/>
      <c r="G29" s="239"/>
      <c r="H29" s="239"/>
      <c r="I29" s="239"/>
      <c r="J29" s="125" t="s">
        <v>45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8</v>
      </c>
      <c r="D32" s="39"/>
      <c r="E32" s="39"/>
      <c r="F32" s="19" t="s">
        <v>7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0"/>
      <c r="E35" s="220"/>
      <c r="F35" s="5"/>
      <c r="G35" s="45"/>
      <c r="H35" s="13"/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13</v>
      </c>
      <c r="C37" s="3"/>
      <c r="D37" s="3"/>
      <c r="E37" s="3"/>
      <c r="F37" s="111"/>
      <c r="G37" s="111"/>
      <c r="H37" s="111"/>
      <c r="I37" s="111"/>
      <c r="J37" s="3"/>
    </row>
    <row r="38" spans="1:10" ht="25.5" hidden="1" customHeight="1" x14ac:dyDescent="0.2">
      <c r="A38" s="103" t="s">
        <v>33</v>
      </c>
      <c r="B38" s="105" t="s">
        <v>14</v>
      </c>
      <c r="C38" s="106" t="s">
        <v>3</v>
      </c>
      <c r="D38" s="107"/>
      <c r="E38" s="107"/>
      <c r="F38" s="112" t="str">
        <f>B23</f>
        <v>Základ pro sníženou DPH</v>
      </c>
      <c r="G38" s="112" t="str">
        <f>B25</f>
        <v>Základ pro základní DPH</v>
      </c>
      <c r="H38" s="113" t="s">
        <v>15</v>
      </c>
      <c r="I38" s="113" t="s">
        <v>1</v>
      </c>
      <c r="J38" s="108" t="s">
        <v>0</v>
      </c>
    </row>
    <row r="39" spans="1:10" ht="25.5" hidden="1" customHeight="1" x14ac:dyDescent="0.2">
      <c r="A39" s="103">
        <v>1</v>
      </c>
      <c r="B39" s="109"/>
      <c r="C39" s="208"/>
      <c r="D39" s="209"/>
      <c r="E39" s="209"/>
      <c r="F39" s="114">
        <v>0</v>
      </c>
      <c r="G39" s="115">
        <v>411528.18</v>
      </c>
      <c r="H39" s="116">
        <v>86421</v>
      </c>
      <c r="I39" s="116">
        <v>497949.18</v>
      </c>
      <c r="J39" s="110">
        <f>IF(CenaCelkemVypocet=0,"",I39/CenaCelkemVypocet*100)</f>
        <v>100</v>
      </c>
    </row>
    <row r="40" spans="1:10" ht="25.5" hidden="1" customHeight="1" x14ac:dyDescent="0.2">
      <c r="A40" s="103"/>
      <c r="B40" s="210" t="s">
        <v>44</v>
      </c>
      <c r="C40" s="211"/>
      <c r="D40" s="211"/>
      <c r="E40" s="212"/>
      <c r="F40" s="117">
        <f>SUMIF(A39:A39,"=1",F39:F39)</f>
        <v>0</v>
      </c>
      <c r="G40" s="118">
        <f>SUMIF(A39:A39,"=1",G39:G39)</f>
        <v>411528.18</v>
      </c>
      <c r="H40" s="118">
        <f>SUMIF(A39:A39,"=1",H39:H39)</f>
        <v>86421</v>
      </c>
      <c r="I40" s="118">
        <f>SUMIF(A39:A39,"=1",I39:I39)</f>
        <v>497949.18</v>
      </c>
      <c r="J40" s="104">
        <f>SUMIF(A39:A39,"=1",J39:J39)</f>
        <v>100</v>
      </c>
    </row>
    <row r="44" spans="1:10" ht="15.75" x14ac:dyDescent="0.25">
      <c r="B44" s="126" t="s">
        <v>46</v>
      </c>
    </row>
    <row r="46" spans="1:10" ht="25.5" customHeight="1" x14ac:dyDescent="0.2">
      <c r="A46" s="127"/>
      <c r="B46" s="131" t="s">
        <v>14</v>
      </c>
      <c r="C46" s="131" t="s">
        <v>3</v>
      </c>
      <c r="D46" s="132"/>
      <c r="E46" s="132"/>
      <c r="F46" s="135" t="s">
        <v>47</v>
      </c>
      <c r="G46" s="135"/>
      <c r="H46" s="135"/>
      <c r="I46" s="213" t="s">
        <v>24</v>
      </c>
      <c r="J46" s="213"/>
    </row>
    <row r="47" spans="1:10" ht="25.5" customHeight="1" x14ac:dyDescent="0.2">
      <c r="A47" s="128"/>
      <c r="B47" s="136" t="s">
        <v>48</v>
      </c>
      <c r="C47" s="215" t="s">
        <v>49</v>
      </c>
      <c r="D47" s="216"/>
      <c r="E47" s="216"/>
      <c r="F47" s="138" t="s">
        <v>19</v>
      </c>
      <c r="G47" s="139"/>
      <c r="H47" s="139"/>
      <c r="I47" s="214"/>
      <c r="J47" s="214"/>
    </row>
    <row r="48" spans="1:10" ht="25.5" customHeight="1" x14ac:dyDescent="0.2">
      <c r="A48" s="128"/>
      <c r="B48" s="130" t="s">
        <v>50</v>
      </c>
      <c r="C48" s="202" t="s">
        <v>51</v>
      </c>
      <c r="D48" s="203"/>
      <c r="E48" s="203"/>
      <c r="F48" s="140" t="s">
        <v>19</v>
      </c>
      <c r="G48" s="141"/>
      <c r="H48" s="141"/>
      <c r="I48" s="201"/>
      <c r="J48" s="201"/>
    </row>
    <row r="49" spans="1:10" ht="25.5" customHeight="1" x14ac:dyDescent="0.2">
      <c r="A49" s="128"/>
      <c r="B49" s="130" t="s">
        <v>52</v>
      </c>
      <c r="C49" s="202" t="s">
        <v>53</v>
      </c>
      <c r="D49" s="203"/>
      <c r="E49" s="203"/>
      <c r="F49" s="140" t="s">
        <v>19</v>
      </c>
      <c r="G49" s="141"/>
      <c r="H49" s="141"/>
      <c r="I49" s="201"/>
      <c r="J49" s="201"/>
    </row>
    <row r="50" spans="1:10" ht="25.5" customHeight="1" x14ac:dyDescent="0.2">
      <c r="A50" s="128"/>
      <c r="B50" s="130" t="s">
        <v>54</v>
      </c>
      <c r="C50" s="202" t="s">
        <v>55</v>
      </c>
      <c r="D50" s="203"/>
      <c r="E50" s="203"/>
      <c r="F50" s="140" t="s">
        <v>19</v>
      </c>
      <c r="G50" s="141"/>
      <c r="H50" s="141"/>
      <c r="I50" s="201"/>
      <c r="J50" s="201"/>
    </row>
    <row r="51" spans="1:10" ht="25.5" customHeight="1" x14ac:dyDescent="0.2">
      <c r="A51" s="128"/>
      <c r="B51" s="130" t="s">
        <v>56</v>
      </c>
      <c r="C51" s="202" t="s">
        <v>57</v>
      </c>
      <c r="D51" s="203"/>
      <c r="E51" s="203"/>
      <c r="F51" s="140" t="s">
        <v>19</v>
      </c>
      <c r="G51" s="141"/>
      <c r="H51" s="141"/>
      <c r="I51" s="201"/>
      <c r="J51" s="201"/>
    </row>
    <row r="52" spans="1:10" ht="25.5" customHeight="1" x14ac:dyDescent="0.2">
      <c r="A52" s="128"/>
      <c r="B52" s="130" t="s">
        <v>58</v>
      </c>
      <c r="C52" s="202" t="s">
        <v>59</v>
      </c>
      <c r="D52" s="203"/>
      <c r="E52" s="203"/>
      <c r="F52" s="140" t="s">
        <v>19</v>
      </c>
      <c r="G52" s="141"/>
      <c r="H52" s="141"/>
      <c r="I52" s="201"/>
      <c r="J52" s="201"/>
    </row>
    <row r="53" spans="1:10" ht="25.5" customHeight="1" x14ac:dyDescent="0.2">
      <c r="A53" s="128"/>
      <c r="B53" s="137" t="s">
        <v>60</v>
      </c>
      <c r="C53" s="205" t="s">
        <v>61</v>
      </c>
      <c r="D53" s="206"/>
      <c r="E53" s="206"/>
      <c r="F53" s="142" t="s">
        <v>20</v>
      </c>
      <c r="G53" s="143"/>
      <c r="H53" s="143"/>
      <c r="I53" s="204"/>
      <c r="J53" s="204"/>
    </row>
    <row r="54" spans="1:10" ht="25.5" customHeight="1" x14ac:dyDescent="0.2">
      <c r="A54" s="129"/>
      <c r="B54" s="133" t="s">
        <v>1</v>
      </c>
      <c r="C54" s="133"/>
      <c r="D54" s="134"/>
      <c r="E54" s="134"/>
      <c r="F54" s="144"/>
      <c r="G54" s="145"/>
      <c r="H54" s="145"/>
      <c r="I54" s="207"/>
      <c r="J54" s="207"/>
    </row>
    <row r="55" spans="1:10" x14ac:dyDescent="0.2">
      <c r="F55" s="101"/>
      <c r="G55" s="102"/>
      <c r="H55" s="101"/>
      <c r="I55" s="102"/>
      <c r="J55" s="102"/>
    </row>
    <row r="56" spans="1:10" x14ac:dyDescent="0.2">
      <c r="F56" s="101"/>
      <c r="G56" s="102"/>
      <c r="H56" s="101"/>
      <c r="I56" s="102"/>
      <c r="J56" s="102"/>
    </row>
    <row r="57" spans="1:10" x14ac:dyDescent="0.2">
      <c r="F57" s="101"/>
      <c r="G57" s="102"/>
      <c r="H57" s="101"/>
      <c r="I57" s="102"/>
      <c r="J57" s="10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2" t="s">
        <v>4</v>
      </c>
      <c r="B1" s="242"/>
      <c r="C1" s="243"/>
      <c r="D1" s="242"/>
      <c r="E1" s="242"/>
      <c r="F1" s="242"/>
      <c r="G1" s="242"/>
    </row>
    <row r="2" spans="1:7" ht="24.95" customHeight="1" x14ac:dyDescent="0.2">
      <c r="A2" s="79" t="s">
        <v>37</v>
      </c>
      <c r="B2" s="78"/>
      <c r="C2" s="244"/>
      <c r="D2" s="244"/>
      <c r="E2" s="244"/>
      <c r="F2" s="244"/>
      <c r="G2" s="245"/>
    </row>
    <row r="3" spans="1:7" ht="24.95" hidden="1" customHeight="1" x14ac:dyDescent="0.2">
      <c r="A3" s="79" t="s">
        <v>5</v>
      </c>
      <c r="B3" s="78"/>
      <c r="C3" s="244"/>
      <c r="D3" s="244"/>
      <c r="E3" s="244"/>
      <c r="F3" s="244"/>
      <c r="G3" s="245"/>
    </row>
    <row r="4" spans="1:7" ht="24.95" hidden="1" customHeight="1" x14ac:dyDescent="0.2">
      <c r="A4" s="79" t="s">
        <v>6</v>
      </c>
      <c r="B4" s="78"/>
      <c r="C4" s="244"/>
      <c r="D4" s="244"/>
      <c r="E4" s="244"/>
      <c r="F4" s="244"/>
      <c r="G4" s="245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2"/>
  <sheetViews>
    <sheetView workbookViewId="0">
      <selection activeCell="W8" sqref="W8"/>
    </sheetView>
  </sheetViews>
  <sheetFormatPr defaultRowHeight="12.75" outlineLevelRow="1" x14ac:dyDescent="0.2"/>
  <cols>
    <col min="1" max="1" width="4.28515625" customWidth="1"/>
    <col min="2" max="2" width="14.42578125" style="100" customWidth="1"/>
    <col min="3" max="3" width="38.28515625" style="10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6" t="s">
        <v>4</v>
      </c>
      <c r="B1" s="246"/>
      <c r="C1" s="246"/>
      <c r="D1" s="246"/>
      <c r="E1" s="246"/>
      <c r="F1" s="246"/>
      <c r="G1" s="246"/>
      <c r="AE1" t="s">
        <v>65</v>
      </c>
    </row>
    <row r="2" spans="1:60" ht="24.95" customHeight="1" x14ac:dyDescent="0.2">
      <c r="A2" s="150" t="s">
        <v>64</v>
      </c>
      <c r="B2" s="148"/>
      <c r="C2" s="247" t="s">
        <v>161</v>
      </c>
      <c r="D2" s="248"/>
      <c r="E2" s="248"/>
      <c r="F2" s="248"/>
      <c r="G2" s="249"/>
      <c r="AE2" t="s">
        <v>66</v>
      </c>
    </row>
    <row r="3" spans="1:60" ht="24.95" hidden="1" customHeight="1" x14ac:dyDescent="0.2">
      <c r="A3" s="151" t="s">
        <v>5</v>
      </c>
      <c r="B3" s="149"/>
      <c r="C3" s="250"/>
      <c r="D3" s="250"/>
      <c r="E3" s="250"/>
      <c r="F3" s="250"/>
      <c r="G3" s="251"/>
      <c r="AE3" t="s">
        <v>67</v>
      </c>
    </row>
    <row r="4" spans="1:60" ht="24.95" hidden="1" customHeight="1" x14ac:dyDescent="0.2">
      <c r="A4" s="151" t="s">
        <v>6</v>
      </c>
      <c r="B4" s="149"/>
      <c r="C4" s="252"/>
      <c r="D4" s="250"/>
      <c r="E4" s="250"/>
      <c r="F4" s="250"/>
      <c r="G4" s="251"/>
      <c r="AE4" t="s">
        <v>68</v>
      </c>
    </row>
    <row r="5" spans="1:60" hidden="1" x14ac:dyDescent="0.2">
      <c r="A5" s="152" t="s">
        <v>69</v>
      </c>
      <c r="B5" s="153"/>
      <c r="C5" s="154"/>
      <c r="D5" s="155"/>
      <c r="E5" s="155"/>
      <c r="F5" s="155"/>
      <c r="G5" s="156"/>
      <c r="AE5" t="s">
        <v>70</v>
      </c>
    </row>
    <row r="7" spans="1:60" ht="38.25" x14ac:dyDescent="0.2">
      <c r="A7" s="161" t="s">
        <v>71</v>
      </c>
      <c r="B7" s="162" t="s">
        <v>72</v>
      </c>
      <c r="C7" s="162" t="s">
        <v>73</v>
      </c>
      <c r="D7" s="161" t="s">
        <v>74</v>
      </c>
      <c r="E7" s="161" t="s">
        <v>75</v>
      </c>
      <c r="F7" s="157" t="s">
        <v>76</v>
      </c>
      <c r="G7" s="179" t="s">
        <v>24</v>
      </c>
      <c r="H7" s="180" t="s">
        <v>25</v>
      </c>
      <c r="I7" s="180" t="s">
        <v>77</v>
      </c>
      <c r="J7" s="180" t="s">
        <v>26</v>
      </c>
      <c r="K7" s="180" t="s">
        <v>78</v>
      </c>
      <c r="L7" s="180" t="s">
        <v>79</v>
      </c>
      <c r="M7" s="180" t="s">
        <v>80</v>
      </c>
      <c r="N7" s="180" t="s">
        <v>81</v>
      </c>
      <c r="O7" s="180" t="s">
        <v>82</v>
      </c>
      <c r="P7" s="180" t="s">
        <v>83</v>
      </c>
      <c r="Q7" s="180" t="s">
        <v>84</v>
      </c>
      <c r="R7" s="180" t="s">
        <v>85</v>
      </c>
      <c r="S7" s="180" t="s">
        <v>86</v>
      </c>
      <c r="T7" s="180" t="s">
        <v>87</v>
      </c>
      <c r="U7" s="164" t="s">
        <v>88</v>
      </c>
    </row>
    <row r="8" spans="1:60" x14ac:dyDescent="0.2">
      <c r="A8" s="181" t="s">
        <v>89</v>
      </c>
      <c r="B8" s="182" t="s">
        <v>48</v>
      </c>
      <c r="C8" s="183" t="s">
        <v>49</v>
      </c>
      <c r="D8" s="184"/>
      <c r="E8" s="185"/>
      <c r="F8" s="186"/>
      <c r="G8" s="186">
        <f>SUMIF(AE9:AE11,"&lt;&gt;NOR",G9:G11)</f>
        <v>0</v>
      </c>
      <c r="H8" s="186"/>
      <c r="I8" s="186">
        <f>SUM(I9:I11)</f>
        <v>668.87</v>
      </c>
      <c r="J8" s="186"/>
      <c r="K8" s="186">
        <f>SUM(K9:K11)</f>
        <v>4714.58</v>
      </c>
      <c r="L8" s="186"/>
      <c r="M8" s="186">
        <f>SUM(M9:M11)</f>
        <v>0</v>
      </c>
      <c r="N8" s="163"/>
      <c r="O8" s="163">
        <f>SUM(O9:O11)</f>
        <v>0.46157999999999999</v>
      </c>
      <c r="P8" s="163"/>
      <c r="Q8" s="163">
        <f>SUM(Q9:Q11)</f>
        <v>0.32188</v>
      </c>
      <c r="R8" s="163"/>
      <c r="S8" s="163"/>
      <c r="T8" s="181"/>
      <c r="U8" s="163">
        <f>SUM(U9:U11)</f>
        <v>14.92</v>
      </c>
      <c r="AE8" t="s">
        <v>90</v>
      </c>
    </row>
    <row r="9" spans="1:60" outlineLevel="1" x14ac:dyDescent="0.2">
      <c r="A9" s="159">
        <v>1</v>
      </c>
      <c r="B9" s="165" t="s">
        <v>91</v>
      </c>
      <c r="C9" s="194" t="s">
        <v>92</v>
      </c>
      <c r="D9" s="167" t="s">
        <v>93</v>
      </c>
      <c r="E9" s="174">
        <v>16.094000000000001</v>
      </c>
      <c r="F9" s="177"/>
      <c r="G9" s="177"/>
      <c r="H9" s="177">
        <v>41.56</v>
      </c>
      <c r="I9" s="177">
        <f>ROUND(E9*H9,2)</f>
        <v>668.87</v>
      </c>
      <c r="J9" s="177">
        <v>292.94</v>
      </c>
      <c r="K9" s="177">
        <f>ROUND(E9*J9,2)</f>
        <v>4714.58</v>
      </c>
      <c r="L9" s="177">
        <v>21</v>
      </c>
      <c r="M9" s="177">
        <f>G9*(1+L9/100)</f>
        <v>0</v>
      </c>
      <c r="N9" s="168">
        <v>2.8680000000000001E-2</v>
      </c>
      <c r="O9" s="168">
        <f>ROUND(E9*N9,5)</f>
        <v>0.46157999999999999</v>
      </c>
      <c r="P9" s="168">
        <v>0.02</v>
      </c>
      <c r="Q9" s="168">
        <f>ROUND(E9*P9,5)</f>
        <v>0.32188</v>
      </c>
      <c r="R9" s="168"/>
      <c r="S9" s="168"/>
      <c r="T9" s="169">
        <v>0.92717000000000005</v>
      </c>
      <c r="U9" s="168">
        <f>ROUND(E9*T9,2)</f>
        <v>14.92</v>
      </c>
      <c r="V9" s="158"/>
      <c r="W9" s="158"/>
      <c r="X9" s="158"/>
      <c r="Y9" s="158"/>
      <c r="Z9" s="158"/>
      <c r="AA9" s="158"/>
      <c r="AB9" s="158"/>
      <c r="AC9" s="158"/>
      <c r="AD9" s="158"/>
      <c r="AE9" s="158" t="s">
        <v>94</v>
      </c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</row>
    <row r="10" spans="1:60" outlineLevel="1" x14ac:dyDescent="0.2">
      <c r="A10" s="159"/>
      <c r="B10" s="165"/>
      <c r="C10" s="195" t="s">
        <v>159</v>
      </c>
      <c r="D10" s="170"/>
      <c r="E10" s="175">
        <v>6.1879999999999997</v>
      </c>
      <c r="F10" s="177"/>
      <c r="G10" s="177"/>
      <c r="H10" s="177"/>
      <c r="I10" s="177"/>
      <c r="J10" s="177"/>
      <c r="K10" s="177"/>
      <c r="L10" s="177"/>
      <c r="M10" s="177"/>
      <c r="N10" s="168"/>
      <c r="O10" s="168"/>
      <c r="P10" s="168"/>
      <c r="Q10" s="168"/>
      <c r="R10" s="168"/>
      <c r="S10" s="168"/>
      <c r="T10" s="169"/>
      <c r="U10" s="168"/>
      <c r="V10" s="158"/>
      <c r="W10" s="158"/>
      <c r="X10" s="158"/>
      <c r="Y10" s="158"/>
      <c r="Z10" s="158"/>
      <c r="AA10" s="158"/>
      <c r="AB10" s="158"/>
      <c r="AC10" s="158"/>
      <c r="AD10" s="158"/>
      <c r="AE10" s="158" t="s">
        <v>95</v>
      </c>
      <c r="AF10" s="158">
        <v>0</v>
      </c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</row>
    <row r="11" spans="1:60" outlineLevel="1" x14ac:dyDescent="0.2">
      <c r="A11" s="159"/>
      <c r="B11" s="165"/>
      <c r="C11" s="195" t="s">
        <v>96</v>
      </c>
      <c r="D11" s="170"/>
      <c r="E11" s="175">
        <v>9.9060000000000006</v>
      </c>
      <c r="F11" s="177"/>
      <c r="G11" s="177"/>
      <c r="H11" s="177"/>
      <c r="I11" s="177"/>
      <c r="J11" s="177"/>
      <c r="K11" s="177"/>
      <c r="L11" s="177"/>
      <c r="M11" s="177"/>
      <c r="N11" s="168"/>
      <c r="O11" s="168"/>
      <c r="P11" s="168"/>
      <c r="Q11" s="168"/>
      <c r="R11" s="168"/>
      <c r="S11" s="168"/>
      <c r="T11" s="169"/>
      <c r="U11" s="168"/>
      <c r="V11" s="158"/>
      <c r="W11" s="158"/>
      <c r="X11" s="158"/>
      <c r="Y11" s="158"/>
      <c r="Z11" s="158"/>
      <c r="AA11" s="158"/>
      <c r="AB11" s="158"/>
      <c r="AC11" s="158"/>
      <c r="AD11" s="158"/>
      <c r="AE11" s="158" t="s">
        <v>95</v>
      </c>
      <c r="AF11" s="158">
        <v>0</v>
      </c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</row>
    <row r="12" spans="1:60" x14ac:dyDescent="0.2">
      <c r="A12" s="160" t="s">
        <v>89</v>
      </c>
      <c r="B12" s="166" t="s">
        <v>50</v>
      </c>
      <c r="C12" s="196" t="s">
        <v>51</v>
      </c>
      <c r="D12" s="171"/>
      <c r="E12" s="176"/>
      <c r="F12" s="178"/>
      <c r="G12" s="178"/>
      <c r="H12" s="178"/>
      <c r="I12" s="178">
        <f>SUM(I13:I13)</f>
        <v>3208.63</v>
      </c>
      <c r="J12" s="178"/>
      <c r="K12" s="178">
        <f>SUM(K13:K13)</f>
        <v>3266.57</v>
      </c>
      <c r="L12" s="178"/>
      <c r="M12" s="178">
        <f>SUM(M13:M13)</f>
        <v>0</v>
      </c>
      <c r="N12" s="172"/>
      <c r="O12" s="172">
        <f>SUM(O13:O13)</f>
        <v>2.2579999999999999E-2</v>
      </c>
      <c r="P12" s="172"/>
      <c r="Q12" s="172">
        <f>SUM(Q13:Q13)</f>
        <v>0</v>
      </c>
      <c r="R12" s="172"/>
      <c r="S12" s="172"/>
      <c r="T12" s="173"/>
      <c r="U12" s="172">
        <f>SUM(U13:U13)</f>
        <v>11.64</v>
      </c>
      <c r="AE12" t="s">
        <v>90</v>
      </c>
    </row>
    <row r="13" spans="1:60" outlineLevel="1" x14ac:dyDescent="0.2">
      <c r="A13" s="159">
        <v>2</v>
      </c>
      <c r="B13" s="165" t="s">
        <v>97</v>
      </c>
      <c r="C13" s="194" t="s">
        <v>98</v>
      </c>
      <c r="D13" s="167" t="s">
        <v>99</v>
      </c>
      <c r="E13" s="174">
        <v>42.6</v>
      </c>
      <c r="F13" s="177"/>
      <c r="G13" s="177"/>
      <c r="H13" s="177">
        <v>75.319999999999993</v>
      </c>
      <c r="I13" s="177">
        <f>ROUND(E13*H13,2)</f>
        <v>3208.63</v>
      </c>
      <c r="J13" s="177">
        <v>76.680000000000007</v>
      </c>
      <c r="K13" s="177">
        <f>ROUND(E13*J13,2)</f>
        <v>3266.57</v>
      </c>
      <c r="L13" s="177">
        <v>21</v>
      </c>
      <c r="M13" s="177">
        <f>G13*(1+L13/100)</f>
        <v>0</v>
      </c>
      <c r="N13" s="168">
        <v>5.2999999999999998E-4</v>
      </c>
      <c r="O13" s="168">
        <f>ROUND(E13*N13,5)</f>
        <v>2.2579999999999999E-2</v>
      </c>
      <c r="P13" s="168">
        <v>0</v>
      </c>
      <c r="Q13" s="168">
        <f>ROUND(E13*P13,5)</f>
        <v>0</v>
      </c>
      <c r="R13" s="168"/>
      <c r="S13" s="168"/>
      <c r="T13" s="169">
        <v>0.27323999999999998</v>
      </c>
      <c r="U13" s="168">
        <f>ROUND(E13*T13,2)</f>
        <v>11.64</v>
      </c>
      <c r="V13" s="158"/>
      <c r="W13" s="158"/>
      <c r="X13" s="158"/>
      <c r="Y13" s="158"/>
      <c r="Z13" s="158"/>
      <c r="AA13" s="158"/>
      <c r="AB13" s="158"/>
      <c r="AC13" s="158"/>
      <c r="AD13" s="158"/>
      <c r="AE13" s="158" t="s">
        <v>100</v>
      </c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</row>
    <row r="14" spans="1:60" x14ac:dyDescent="0.2">
      <c r="A14" s="160" t="s">
        <v>89</v>
      </c>
      <c r="B14" s="166" t="s">
        <v>52</v>
      </c>
      <c r="C14" s="196" t="s">
        <v>53</v>
      </c>
      <c r="D14" s="171"/>
      <c r="E14" s="176"/>
      <c r="F14" s="178"/>
      <c r="G14" s="178"/>
      <c r="H14" s="178"/>
      <c r="I14" s="178">
        <f>SUM(I15:I27)</f>
        <v>136892.10999999999</v>
      </c>
      <c r="J14" s="178"/>
      <c r="K14" s="178">
        <f>SUM(K15:K27)</f>
        <v>140862.01999999999</v>
      </c>
      <c r="L14" s="178"/>
      <c r="M14" s="178">
        <f>SUM(M15:M27)</f>
        <v>0</v>
      </c>
      <c r="N14" s="172"/>
      <c r="O14" s="172">
        <f>SUM(O15:O27)</f>
        <v>50.25188</v>
      </c>
      <c r="P14" s="172"/>
      <c r="Q14" s="172">
        <f>SUM(Q15:Q27)</f>
        <v>32.134039999999999</v>
      </c>
      <c r="R14" s="172"/>
      <c r="S14" s="172"/>
      <c r="T14" s="173"/>
      <c r="U14" s="172">
        <f>SUM(U15:U27)</f>
        <v>464.68000000000006</v>
      </c>
      <c r="AE14" t="s">
        <v>90</v>
      </c>
    </row>
    <row r="15" spans="1:60" outlineLevel="1" x14ac:dyDescent="0.2">
      <c r="A15" s="159">
        <v>3</v>
      </c>
      <c r="B15" s="165" t="s">
        <v>101</v>
      </c>
      <c r="C15" s="194" t="s">
        <v>102</v>
      </c>
      <c r="D15" s="167" t="s">
        <v>93</v>
      </c>
      <c r="E15" s="174">
        <v>11.651999999999999</v>
      </c>
      <c r="F15" s="177"/>
      <c r="G15" s="177"/>
      <c r="H15" s="177">
        <v>770.15</v>
      </c>
      <c r="I15" s="177">
        <f>ROUND(E15*H15,2)</f>
        <v>8973.7900000000009</v>
      </c>
      <c r="J15" s="177">
        <v>1319.85</v>
      </c>
      <c r="K15" s="177">
        <f>ROUND(E15*J15,2)</f>
        <v>15378.89</v>
      </c>
      <c r="L15" s="177">
        <v>21</v>
      </c>
      <c r="M15" s="177">
        <f>G15*(1+L15/100)</f>
        <v>0</v>
      </c>
      <c r="N15" s="168">
        <v>0.28025</v>
      </c>
      <c r="O15" s="168">
        <f>ROUND(E15*N15,5)</f>
        <v>3.2654700000000001</v>
      </c>
      <c r="P15" s="168">
        <v>0.39500000000000002</v>
      </c>
      <c r="Q15" s="168">
        <f>ROUND(E15*P15,5)</f>
        <v>4.6025400000000003</v>
      </c>
      <c r="R15" s="168"/>
      <c r="S15" s="168"/>
      <c r="T15" s="169">
        <v>4.6617899999999999</v>
      </c>
      <c r="U15" s="168">
        <f>ROUND(E15*T15,2)</f>
        <v>54.32</v>
      </c>
      <c r="V15" s="158"/>
      <c r="W15" s="158"/>
      <c r="X15" s="158"/>
      <c r="Y15" s="158"/>
      <c r="Z15" s="158"/>
      <c r="AA15" s="158"/>
      <c r="AB15" s="158"/>
      <c r="AC15" s="158"/>
      <c r="AD15" s="158"/>
      <c r="AE15" s="158" t="s">
        <v>94</v>
      </c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</row>
    <row r="16" spans="1:60" outlineLevel="1" x14ac:dyDescent="0.2">
      <c r="A16" s="159"/>
      <c r="B16" s="165"/>
      <c r="C16" s="195" t="s">
        <v>103</v>
      </c>
      <c r="D16" s="170"/>
      <c r="E16" s="175">
        <v>5.952</v>
      </c>
      <c r="F16" s="177"/>
      <c r="G16" s="177"/>
      <c r="H16" s="177"/>
      <c r="I16" s="177"/>
      <c r="J16" s="177"/>
      <c r="K16" s="177"/>
      <c r="L16" s="177"/>
      <c r="M16" s="177"/>
      <c r="N16" s="168"/>
      <c r="O16" s="168"/>
      <c r="P16" s="168"/>
      <c r="Q16" s="168"/>
      <c r="R16" s="168"/>
      <c r="S16" s="168"/>
      <c r="T16" s="169"/>
      <c r="U16" s="168"/>
      <c r="V16" s="158"/>
      <c r="W16" s="158"/>
      <c r="X16" s="158"/>
      <c r="Y16" s="158"/>
      <c r="Z16" s="158"/>
      <c r="AA16" s="158"/>
      <c r="AB16" s="158"/>
      <c r="AC16" s="158"/>
      <c r="AD16" s="158"/>
      <c r="AE16" s="158" t="s">
        <v>95</v>
      </c>
      <c r="AF16" s="158">
        <v>0</v>
      </c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</row>
    <row r="17" spans="1:60" outlineLevel="1" x14ac:dyDescent="0.2">
      <c r="A17" s="159"/>
      <c r="B17" s="165"/>
      <c r="C17" s="195" t="s">
        <v>104</v>
      </c>
      <c r="D17" s="170"/>
      <c r="E17" s="175">
        <v>5.7</v>
      </c>
      <c r="F17" s="177"/>
      <c r="G17" s="177"/>
      <c r="H17" s="177"/>
      <c r="I17" s="177"/>
      <c r="J17" s="177"/>
      <c r="K17" s="177"/>
      <c r="L17" s="177"/>
      <c r="M17" s="177"/>
      <c r="N17" s="168"/>
      <c r="O17" s="168"/>
      <c r="P17" s="168"/>
      <c r="Q17" s="168"/>
      <c r="R17" s="168"/>
      <c r="S17" s="168"/>
      <c r="T17" s="169"/>
      <c r="U17" s="168"/>
      <c r="V17" s="158"/>
      <c r="W17" s="158"/>
      <c r="X17" s="158"/>
      <c r="Y17" s="158"/>
      <c r="Z17" s="158"/>
      <c r="AA17" s="158"/>
      <c r="AB17" s="158"/>
      <c r="AC17" s="158"/>
      <c r="AD17" s="158"/>
      <c r="AE17" s="158" t="s">
        <v>95</v>
      </c>
      <c r="AF17" s="158">
        <v>0</v>
      </c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</row>
    <row r="18" spans="1:60" outlineLevel="1" x14ac:dyDescent="0.2">
      <c r="A18" s="159">
        <v>4</v>
      </c>
      <c r="B18" s="165" t="s">
        <v>101</v>
      </c>
      <c r="C18" s="194" t="s">
        <v>105</v>
      </c>
      <c r="D18" s="167" t="s">
        <v>93</v>
      </c>
      <c r="E18" s="174">
        <v>69.7</v>
      </c>
      <c r="F18" s="177"/>
      <c r="G18" s="177"/>
      <c r="H18" s="177">
        <v>770.15</v>
      </c>
      <c r="I18" s="177">
        <f>ROUND(E18*H18,2)</f>
        <v>53679.46</v>
      </c>
      <c r="J18" s="177">
        <v>1459.85</v>
      </c>
      <c r="K18" s="177">
        <f>ROUND(E18*J18,2)</f>
        <v>101751.55</v>
      </c>
      <c r="L18" s="177">
        <v>21</v>
      </c>
      <c r="M18" s="177">
        <f>G18*(1+L18/100)</f>
        <v>0</v>
      </c>
      <c r="N18" s="168">
        <v>0.28025</v>
      </c>
      <c r="O18" s="168">
        <f>ROUND(E18*N18,5)</f>
        <v>19.533429999999999</v>
      </c>
      <c r="P18" s="168">
        <v>0.39500000000000002</v>
      </c>
      <c r="Q18" s="168">
        <f>ROUND(E18*P18,5)</f>
        <v>27.531500000000001</v>
      </c>
      <c r="R18" s="168"/>
      <c r="S18" s="168"/>
      <c r="T18" s="169">
        <v>4.6617899999999999</v>
      </c>
      <c r="U18" s="168">
        <f>ROUND(E18*T18,2)</f>
        <v>324.93</v>
      </c>
      <c r="V18" s="158"/>
      <c r="W18" s="158"/>
      <c r="X18" s="158"/>
      <c r="Y18" s="158"/>
      <c r="Z18" s="158"/>
      <c r="AA18" s="158"/>
      <c r="AB18" s="158"/>
      <c r="AC18" s="158"/>
      <c r="AD18" s="158"/>
      <c r="AE18" s="158" t="s">
        <v>94</v>
      </c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</row>
    <row r="19" spans="1:60" outlineLevel="1" x14ac:dyDescent="0.2">
      <c r="A19" s="159"/>
      <c r="B19" s="165"/>
      <c r="C19" s="195" t="s">
        <v>160</v>
      </c>
      <c r="D19" s="170"/>
      <c r="E19" s="175">
        <v>28.9</v>
      </c>
      <c r="F19" s="177"/>
      <c r="G19" s="177"/>
      <c r="H19" s="177"/>
      <c r="I19" s="177"/>
      <c r="J19" s="177"/>
      <c r="K19" s="177"/>
      <c r="L19" s="177"/>
      <c r="M19" s="177"/>
      <c r="N19" s="168"/>
      <c r="O19" s="168"/>
      <c r="P19" s="168"/>
      <c r="Q19" s="168"/>
      <c r="R19" s="168"/>
      <c r="S19" s="168"/>
      <c r="T19" s="169"/>
      <c r="U19" s="168"/>
      <c r="V19" s="158"/>
      <c r="W19" s="158"/>
      <c r="X19" s="158"/>
      <c r="Y19" s="158"/>
      <c r="Z19" s="158"/>
      <c r="AA19" s="158"/>
      <c r="AB19" s="158"/>
      <c r="AC19" s="158"/>
      <c r="AD19" s="158"/>
      <c r="AE19" s="158" t="s">
        <v>95</v>
      </c>
      <c r="AF19" s="158">
        <v>0</v>
      </c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</row>
    <row r="20" spans="1:60" outlineLevel="1" x14ac:dyDescent="0.2">
      <c r="A20" s="159"/>
      <c r="B20" s="165"/>
      <c r="C20" s="195" t="s">
        <v>106</v>
      </c>
      <c r="D20" s="170"/>
      <c r="E20" s="175">
        <v>40.799999999999997</v>
      </c>
      <c r="F20" s="177"/>
      <c r="G20" s="177"/>
      <c r="H20" s="177"/>
      <c r="I20" s="177"/>
      <c r="J20" s="177"/>
      <c r="K20" s="177"/>
      <c r="L20" s="177"/>
      <c r="M20" s="177"/>
      <c r="N20" s="168"/>
      <c r="O20" s="168"/>
      <c r="P20" s="168"/>
      <c r="Q20" s="168"/>
      <c r="R20" s="168"/>
      <c r="S20" s="168"/>
      <c r="T20" s="169"/>
      <c r="U20" s="168"/>
      <c r="V20" s="158"/>
      <c r="W20" s="158"/>
      <c r="X20" s="158"/>
      <c r="Y20" s="158"/>
      <c r="Z20" s="158"/>
      <c r="AA20" s="158"/>
      <c r="AB20" s="158"/>
      <c r="AC20" s="158"/>
      <c r="AD20" s="158"/>
      <c r="AE20" s="158" t="s">
        <v>95</v>
      </c>
      <c r="AF20" s="158">
        <v>0</v>
      </c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</row>
    <row r="21" spans="1:60" ht="22.5" outlineLevel="1" x14ac:dyDescent="0.2">
      <c r="A21" s="159">
        <v>5</v>
      </c>
      <c r="B21" s="165" t="s">
        <v>107</v>
      </c>
      <c r="C21" s="194" t="s">
        <v>108</v>
      </c>
      <c r="D21" s="167" t="s">
        <v>93</v>
      </c>
      <c r="E21" s="174">
        <v>11.651999999999999</v>
      </c>
      <c r="F21" s="177"/>
      <c r="G21" s="177"/>
      <c r="H21" s="177">
        <v>231.1</v>
      </c>
      <c r="I21" s="177">
        <f>ROUND(E21*H21,2)</f>
        <v>2692.78</v>
      </c>
      <c r="J21" s="177">
        <v>123.4</v>
      </c>
      <c r="K21" s="177">
        <f>ROUND(E21*J21,2)</f>
        <v>1437.86</v>
      </c>
      <c r="L21" s="177">
        <v>21</v>
      </c>
      <c r="M21" s="177">
        <f>G21*(1+L21/100)</f>
        <v>0</v>
      </c>
      <c r="N21" s="168">
        <v>4.0980000000000003E-2</v>
      </c>
      <c r="O21" s="168">
        <f>ROUND(E21*N21,5)</f>
        <v>0.47749999999999998</v>
      </c>
      <c r="P21" s="168">
        <v>0</v>
      </c>
      <c r="Q21" s="168">
        <f>ROUND(E21*P21,5)</f>
        <v>0</v>
      </c>
      <c r="R21" s="168"/>
      <c r="S21" s="168"/>
      <c r="T21" s="169">
        <v>0.40300000000000002</v>
      </c>
      <c r="U21" s="168">
        <f>ROUND(E21*T21,2)</f>
        <v>4.7</v>
      </c>
      <c r="V21" s="158"/>
      <c r="W21" s="158"/>
      <c r="X21" s="158"/>
      <c r="Y21" s="158"/>
      <c r="Z21" s="158"/>
      <c r="AA21" s="158"/>
      <c r="AB21" s="158"/>
      <c r="AC21" s="158"/>
      <c r="AD21" s="158"/>
      <c r="AE21" s="158" t="s">
        <v>100</v>
      </c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</row>
    <row r="22" spans="1:60" ht="22.5" outlineLevel="1" x14ac:dyDescent="0.2">
      <c r="A22" s="159">
        <v>6</v>
      </c>
      <c r="B22" s="165" t="s">
        <v>109</v>
      </c>
      <c r="C22" s="194" t="s">
        <v>110</v>
      </c>
      <c r="D22" s="167" t="s">
        <v>93</v>
      </c>
      <c r="E22" s="174">
        <v>11.651999999999999</v>
      </c>
      <c r="F22" s="177"/>
      <c r="G22" s="177"/>
      <c r="H22" s="177">
        <v>132.69999999999999</v>
      </c>
      <c r="I22" s="177">
        <f>ROUND(E22*H22,2)</f>
        <v>1546.22</v>
      </c>
      <c r="J22" s="177">
        <v>107.80000000000001</v>
      </c>
      <c r="K22" s="177">
        <f>ROUND(E22*J22,2)</f>
        <v>1256.0899999999999</v>
      </c>
      <c r="L22" s="177">
        <v>21</v>
      </c>
      <c r="M22" s="177">
        <f>G22*(1+L22/100)</f>
        <v>0</v>
      </c>
      <c r="N22" s="168">
        <v>9.6100000000000005E-3</v>
      </c>
      <c r="O22" s="168">
        <f>ROUND(E22*N22,5)</f>
        <v>0.11198</v>
      </c>
      <c r="P22" s="168">
        <v>0</v>
      </c>
      <c r="Q22" s="168">
        <f>ROUND(E22*P22,5)</f>
        <v>0</v>
      </c>
      <c r="R22" s="168"/>
      <c r="S22" s="168"/>
      <c r="T22" s="169">
        <v>0.35149999999999998</v>
      </c>
      <c r="U22" s="168">
        <f>ROUND(E22*T22,2)</f>
        <v>4.0999999999999996</v>
      </c>
      <c r="V22" s="158"/>
      <c r="W22" s="158"/>
      <c r="X22" s="158"/>
      <c r="Y22" s="158"/>
      <c r="Z22" s="158"/>
      <c r="AA22" s="158"/>
      <c r="AB22" s="158"/>
      <c r="AC22" s="158"/>
      <c r="AD22" s="158"/>
      <c r="AE22" s="158" t="s">
        <v>100</v>
      </c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</row>
    <row r="23" spans="1:60" outlineLevel="1" x14ac:dyDescent="0.2">
      <c r="A23" s="159">
        <v>7</v>
      </c>
      <c r="B23" s="165" t="s">
        <v>111</v>
      </c>
      <c r="C23" s="194" t="s">
        <v>112</v>
      </c>
      <c r="D23" s="167" t="s">
        <v>113</v>
      </c>
      <c r="E23" s="174">
        <v>10.036799999999999</v>
      </c>
      <c r="F23" s="177"/>
      <c r="G23" s="177"/>
      <c r="H23" s="177">
        <v>2279.34</v>
      </c>
      <c r="I23" s="177">
        <f>ROUND(E23*H23,2)</f>
        <v>22877.279999999999</v>
      </c>
      <c r="J23" s="177">
        <v>675.65999999999985</v>
      </c>
      <c r="K23" s="177">
        <f>ROUND(E23*J23,2)</f>
        <v>6781.46</v>
      </c>
      <c r="L23" s="177">
        <v>21</v>
      </c>
      <c r="M23" s="177">
        <f>G23*(1+L23/100)</f>
        <v>0</v>
      </c>
      <c r="N23" s="168">
        <v>2.5249999999999999</v>
      </c>
      <c r="O23" s="168">
        <f>ROUND(E23*N23,5)</f>
        <v>25.342919999999999</v>
      </c>
      <c r="P23" s="168">
        <v>0</v>
      </c>
      <c r="Q23" s="168">
        <f>ROUND(E23*P23,5)</f>
        <v>0</v>
      </c>
      <c r="R23" s="168"/>
      <c r="S23" s="168"/>
      <c r="T23" s="169">
        <v>2.58</v>
      </c>
      <c r="U23" s="168">
        <f>ROUND(E23*T23,2)</f>
        <v>25.89</v>
      </c>
      <c r="V23" s="158"/>
      <c r="W23" s="158"/>
      <c r="X23" s="158"/>
      <c r="Y23" s="158"/>
      <c r="Z23" s="158"/>
      <c r="AA23" s="158"/>
      <c r="AB23" s="158"/>
      <c r="AC23" s="158"/>
      <c r="AD23" s="158"/>
      <c r="AE23" s="158" t="s">
        <v>100</v>
      </c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</row>
    <row r="24" spans="1:60" outlineLevel="1" x14ac:dyDescent="0.2">
      <c r="A24" s="159"/>
      <c r="B24" s="165"/>
      <c r="C24" s="195" t="s">
        <v>114</v>
      </c>
      <c r="D24" s="170"/>
      <c r="E24" s="175">
        <v>10.036799999999999</v>
      </c>
      <c r="F24" s="177"/>
      <c r="G24" s="177"/>
      <c r="H24" s="177"/>
      <c r="I24" s="177"/>
      <c r="J24" s="177"/>
      <c r="K24" s="177"/>
      <c r="L24" s="177"/>
      <c r="M24" s="177"/>
      <c r="N24" s="168"/>
      <c r="O24" s="168"/>
      <c r="P24" s="168"/>
      <c r="Q24" s="168"/>
      <c r="R24" s="168"/>
      <c r="S24" s="168"/>
      <c r="T24" s="169"/>
      <c r="U24" s="168"/>
      <c r="V24" s="158"/>
      <c r="W24" s="158"/>
      <c r="X24" s="158"/>
      <c r="Y24" s="158"/>
      <c r="Z24" s="158"/>
      <c r="AA24" s="158"/>
      <c r="AB24" s="158"/>
      <c r="AC24" s="158"/>
      <c r="AD24" s="158"/>
      <c r="AE24" s="158" t="s">
        <v>95</v>
      </c>
      <c r="AF24" s="158">
        <v>0</v>
      </c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</row>
    <row r="25" spans="1:60" ht="22.5" outlineLevel="1" x14ac:dyDescent="0.2">
      <c r="A25" s="159">
        <v>8</v>
      </c>
      <c r="B25" s="165" t="s">
        <v>115</v>
      </c>
      <c r="C25" s="194" t="s">
        <v>116</v>
      </c>
      <c r="D25" s="167" t="s">
        <v>99</v>
      </c>
      <c r="E25" s="174">
        <v>35</v>
      </c>
      <c r="F25" s="177"/>
      <c r="G25" s="177"/>
      <c r="H25" s="177">
        <v>0</v>
      </c>
      <c r="I25" s="177">
        <f>ROUND(E25*H25,2)</f>
        <v>0</v>
      </c>
      <c r="J25" s="177">
        <v>146.5</v>
      </c>
      <c r="K25" s="177">
        <f>ROUND(E25*J25,2)</f>
        <v>5127.5</v>
      </c>
      <c r="L25" s="177">
        <v>21</v>
      </c>
      <c r="M25" s="177">
        <f>G25*(1+L25/100)</f>
        <v>0</v>
      </c>
      <c r="N25" s="168">
        <v>0</v>
      </c>
      <c r="O25" s="168">
        <f>ROUND(E25*N25,5)</f>
        <v>0</v>
      </c>
      <c r="P25" s="168">
        <v>0</v>
      </c>
      <c r="Q25" s="168">
        <f>ROUND(E25*P25,5)</f>
        <v>0</v>
      </c>
      <c r="R25" s="168"/>
      <c r="S25" s="168"/>
      <c r="T25" s="169">
        <v>0.46500000000000002</v>
      </c>
      <c r="U25" s="168">
        <f>ROUND(E25*T25,2)</f>
        <v>16.28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 t="s">
        <v>100</v>
      </c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</row>
    <row r="26" spans="1:60" outlineLevel="1" x14ac:dyDescent="0.2">
      <c r="A26" s="159">
        <v>9</v>
      </c>
      <c r="B26" s="165" t="s">
        <v>117</v>
      </c>
      <c r="C26" s="194" t="s">
        <v>118</v>
      </c>
      <c r="D26" s="167" t="s">
        <v>113</v>
      </c>
      <c r="E26" s="174">
        <v>10.036799999999999</v>
      </c>
      <c r="F26" s="177"/>
      <c r="G26" s="177"/>
      <c r="H26" s="177">
        <v>0</v>
      </c>
      <c r="I26" s="177">
        <f>ROUND(E26*H26,2)</f>
        <v>0</v>
      </c>
      <c r="J26" s="177">
        <v>434.5</v>
      </c>
      <c r="K26" s="177">
        <f>ROUND(E26*J26,2)</f>
        <v>4360.99</v>
      </c>
      <c r="L26" s="177">
        <v>21</v>
      </c>
      <c r="M26" s="177">
        <f>G26*(1+L26/100)</f>
        <v>0</v>
      </c>
      <c r="N26" s="168">
        <v>0</v>
      </c>
      <c r="O26" s="168">
        <f>ROUND(E26*N26,5)</f>
        <v>0</v>
      </c>
      <c r="P26" s="168">
        <v>0</v>
      </c>
      <c r="Q26" s="168">
        <f>ROUND(E26*P26,5)</f>
        <v>0</v>
      </c>
      <c r="R26" s="168"/>
      <c r="S26" s="168"/>
      <c r="T26" s="169">
        <v>1.35</v>
      </c>
      <c r="U26" s="168">
        <f>ROUND(E26*T26,2)</f>
        <v>13.55</v>
      </c>
      <c r="V26" s="158"/>
      <c r="W26" s="158"/>
      <c r="X26" s="158"/>
      <c r="Y26" s="158"/>
      <c r="Z26" s="158"/>
      <c r="AA26" s="158"/>
      <c r="AB26" s="158"/>
      <c r="AC26" s="158"/>
      <c r="AD26" s="158"/>
      <c r="AE26" s="158" t="s">
        <v>100</v>
      </c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</row>
    <row r="27" spans="1:60" outlineLevel="1" x14ac:dyDescent="0.2">
      <c r="A27" s="159">
        <v>10</v>
      </c>
      <c r="B27" s="165" t="s">
        <v>119</v>
      </c>
      <c r="C27" s="194" t="s">
        <v>120</v>
      </c>
      <c r="D27" s="167" t="s">
        <v>113</v>
      </c>
      <c r="E27" s="174">
        <v>10.036799999999999</v>
      </c>
      <c r="F27" s="177"/>
      <c r="G27" s="177"/>
      <c r="H27" s="177">
        <v>4694.9799999999996</v>
      </c>
      <c r="I27" s="177">
        <f>ROUND(E27*H27,2)</f>
        <v>47122.58</v>
      </c>
      <c r="J27" s="177">
        <v>475.02000000000044</v>
      </c>
      <c r="K27" s="177">
        <f>ROUND(E27*J27,2)</f>
        <v>4767.68</v>
      </c>
      <c r="L27" s="177">
        <v>21</v>
      </c>
      <c r="M27" s="177">
        <f>G27*(1+L27/100)</f>
        <v>0</v>
      </c>
      <c r="N27" s="168">
        <v>0.1515</v>
      </c>
      <c r="O27" s="168">
        <f>ROUND(E27*N27,5)</f>
        <v>1.52058</v>
      </c>
      <c r="P27" s="168">
        <v>0</v>
      </c>
      <c r="Q27" s="168">
        <f>ROUND(E27*P27,5)</f>
        <v>0</v>
      </c>
      <c r="R27" s="168"/>
      <c r="S27" s="168"/>
      <c r="T27" s="169">
        <v>2.0830000000000002</v>
      </c>
      <c r="U27" s="168">
        <f>ROUND(E27*T27,2)</f>
        <v>20.91</v>
      </c>
      <c r="V27" s="158"/>
      <c r="W27" s="158"/>
      <c r="X27" s="158"/>
      <c r="Y27" s="158"/>
      <c r="Z27" s="158"/>
      <c r="AA27" s="158"/>
      <c r="AB27" s="158"/>
      <c r="AC27" s="158"/>
      <c r="AD27" s="158"/>
      <c r="AE27" s="158" t="s">
        <v>100</v>
      </c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</row>
    <row r="28" spans="1:60" x14ac:dyDescent="0.2">
      <c r="A28" s="160" t="s">
        <v>89</v>
      </c>
      <c r="B28" s="166" t="s">
        <v>54</v>
      </c>
      <c r="C28" s="196" t="s">
        <v>55</v>
      </c>
      <c r="D28" s="171"/>
      <c r="E28" s="176"/>
      <c r="F28" s="178"/>
      <c r="G28" s="178"/>
      <c r="H28" s="178"/>
      <c r="I28" s="178">
        <f>SUM(I29:I29)</f>
        <v>16.66</v>
      </c>
      <c r="J28" s="178"/>
      <c r="K28" s="178">
        <f>SUM(K29:K29)</f>
        <v>893.36</v>
      </c>
      <c r="L28" s="178"/>
      <c r="M28" s="178">
        <f>SUM(M29:M29)</f>
        <v>0</v>
      </c>
      <c r="N28" s="172"/>
      <c r="O28" s="172">
        <f>SUM(O29:O29)</f>
        <v>4.6999999999999999E-4</v>
      </c>
      <c r="P28" s="172"/>
      <c r="Q28" s="172">
        <f>SUM(Q29:Q29)</f>
        <v>0</v>
      </c>
      <c r="R28" s="172"/>
      <c r="S28" s="172"/>
      <c r="T28" s="173"/>
      <c r="U28" s="172">
        <f>SUM(U29:U29)</f>
        <v>3.59</v>
      </c>
      <c r="AE28" t="s">
        <v>90</v>
      </c>
    </row>
    <row r="29" spans="1:60" outlineLevel="1" x14ac:dyDescent="0.2">
      <c r="A29" s="159">
        <v>11</v>
      </c>
      <c r="B29" s="165" t="s">
        <v>121</v>
      </c>
      <c r="C29" s="194" t="s">
        <v>122</v>
      </c>
      <c r="D29" s="167" t="s">
        <v>93</v>
      </c>
      <c r="E29" s="174">
        <v>11.651999999999999</v>
      </c>
      <c r="F29" s="177"/>
      <c r="G29" s="177"/>
      <c r="H29" s="177">
        <v>1.43</v>
      </c>
      <c r="I29" s="177">
        <f>ROUND(E29*H29,2)</f>
        <v>16.66</v>
      </c>
      <c r="J29" s="177">
        <v>76.669999999999987</v>
      </c>
      <c r="K29" s="177">
        <f>ROUND(E29*J29,2)</f>
        <v>893.36</v>
      </c>
      <c r="L29" s="177">
        <v>21</v>
      </c>
      <c r="M29" s="177">
        <f>G29*(1+L29/100)</f>
        <v>0</v>
      </c>
      <c r="N29" s="168">
        <v>4.0000000000000003E-5</v>
      </c>
      <c r="O29" s="168">
        <f>ROUND(E29*N29,5)</f>
        <v>4.6999999999999999E-4</v>
      </c>
      <c r="P29" s="168">
        <v>0</v>
      </c>
      <c r="Q29" s="168">
        <f>ROUND(E29*P29,5)</f>
        <v>0</v>
      </c>
      <c r="R29" s="168"/>
      <c r="S29" s="168"/>
      <c r="T29" s="169">
        <v>0.308</v>
      </c>
      <c r="U29" s="168">
        <f>ROUND(E29*T29,2)</f>
        <v>3.59</v>
      </c>
      <c r="V29" s="158"/>
      <c r="W29" s="158"/>
      <c r="X29" s="158"/>
      <c r="Y29" s="158"/>
      <c r="Z29" s="158"/>
      <c r="AA29" s="158"/>
      <c r="AB29" s="158"/>
      <c r="AC29" s="158"/>
      <c r="AD29" s="158"/>
      <c r="AE29" s="158" t="s">
        <v>100</v>
      </c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</row>
    <row r="30" spans="1:60" x14ac:dyDescent="0.2">
      <c r="A30" s="160" t="s">
        <v>89</v>
      </c>
      <c r="B30" s="166" t="s">
        <v>56</v>
      </c>
      <c r="C30" s="196" t="s">
        <v>57</v>
      </c>
      <c r="D30" s="171"/>
      <c r="E30" s="176"/>
      <c r="F30" s="178"/>
      <c r="G30" s="178"/>
      <c r="H30" s="178"/>
      <c r="I30" s="178">
        <f>SUM(I31:I42)</f>
        <v>3722.81</v>
      </c>
      <c r="J30" s="178"/>
      <c r="K30" s="178">
        <f>SUM(K31:K42)</f>
        <v>75759.3</v>
      </c>
      <c r="L30" s="178"/>
      <c r="M30" s="178">
        <f>SUM(M31:M42)</f>
        <v>0</v>
      </c>
      <c r="N30" s="172"/>
      <c r="O30" s="172">
        <f>SUM(O31:O42)</f>
        <v>0</v>
      </c>
      <c r="P30" s="172"/>
      <c r="Q30" s="172">
        <f>SUM(Q31:Q42)</f>
        <v>1.9599999999999999E-2</v>
      </c>
      <c r="R30" s="172"/>
      <c r="S30" s="172"/>
      <c r="T30" s="173"/>
      <c r="U30" s="172">
        <f>SUM(U31:U42)</f>
        <v>268.21999999999997</v>
      </c>
      <c r="AE30" t="s">
        <v>90</v>
      </c>
    </row>
    <row r="31" spans="1:60" outlineLevel="1" x14ac:dyDescent="0.2">
      <c r="A31" s="159">
        <v>12</v>
      </c>
      <c r="B31" s="165" t="s">
        <v>123</v>
      </c>
      <c r="C31" s="194" t="s">
        <v>124</v>
      </c>
      <c r="D31" s="167" t="s">
        <v>99</v>
      </c>
      <c r="E31" s="174">
        <v>42.6</v>
      </c>
      <c r="F31" s="177"/>
      <c r="G31" s="177"/>
      <c r="H31" s="177">
        <v>87.39</v>
      </c>
      <c r="I31" s="177">
        <f>ROUND(E31*H31,2)</f>
        <v>3722.81</v>
      </c>
      <c r="J31" s="177">
        <v>371.11</v>
      </c>
      <c r="K31" s="177">
        <f>ROUND(E31*J31,2)</f>
        <v>15809.29</v>
      </c>
      <c r="L31" s="177">
        <v>21</v>
      </c>
      <c r="M31" s="177">
        <f>G31*(1+L31/100)</f>
        <v>0</v>
      </c>
      <c r="N31" s="168">
        <v>0</v>
      </c>
      <c r="O31" s="168">
        <f>ROUND(E31*N31,5)</f>
        <v>0</v>
      </c>
      <c r="P31" s="168">
        <v>4.6000000000000001E-4</v>
      </c>
      <c r="Q31" s="168">
        <f>ROUND(E31*P31,5)</f>
        <v>1.9599999999999999E-2</v>
      </c>
      <c r="R31" s="168"/>
      <c r="S31" s="168"/>
      <c r="T31" s="169">
        <v>0.9</v>
      </c>
      <c r="U31" s="168">
        <f>ROUND(E31*T31,2)</f>
        <v>38.340000000000003</v>
      </c>
      <c r="V31" s="158"/>
      <c r="W31" s="158"/>
      <c r="X31" s="158"/>
      <c r="Y31" s="158"/>
      <c r="Z31" s="158"/>
      <c r="AA31" s="158"/>
      <c r="AB31" s="158"/>
      <c r="AC31" s="158"/>
      <c r="AD31" s="158"/>
      <c r="AE31" s="158" t="s">
        <v>100</v>
      </c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</row>
    <row r="32" spans="1:60" outlineLevel="1" x14ac:dyDescent="0.2">
      <c r="A32" s="159"/>
      <c r="B32" s="165"/>
      <c r="C32" s="195" t="s">
        <v>125</v>
      </c>
      <c r="D32" s="170"/>
      <c r="E32" s="175">
        <v>33.799999999999997</v>
      </c>
      <c r="F32" s="177"/>
      <c r="G32" s="177"/>
      <c r="H32" s="177"/>
      <c r="I32" s="177"/>
      <c r="J32" s="177"/>
      <c r="K32" s="177"/>
      <c r="L32" s="177"/>
      <c r="M32" s="177"/>
      <c r="N32" s="168"/>
      <c r="O32" s="168"/>
      <c r="P32" s="168"/>
      <c r="Q32" s="168"/>
      <c r="R32" s="168"/>
      <c r="S32" s="168"/>
      <c r="T32" s="169"/>
      <c r="U32" s="168"/>
      <c r="V32" s="158"/>
      <c r="W32" s="158"/>
      <c r="X32" s="158"/>
      <c r="Y32" s="158"/>
      <c r="Z32" s="158"/>
      <c r="AA32" s="158"/>
      <c r="AB32" s="158"/>
      <c r="AC32" s="158"/>
      <c r="AD32" s="158"/>
      <c r="AE32" s="158" t="s">
        <v>95</v>
      </c>
      <c r="AF32" s="158">
        <v>0</v>
      </c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</row>
    <row r="33" spans="1:60" outlineLevel="1" x14ac:dyDescent="0.2">
      <c r="A33" s="159"/>
      <c r="B33" s="165"/>
      <c r="C33" s="195" t="s">
        <v>126</v>
      </c>
      <c r="D33" s="170"/>
      <c r="E33" s="175">
        <v>8.8000000000000007</v>
      </c>
      <c r="F33" s="177"/>
      <c r="G33" s="177"/>
      <c r="H33" s="177"/>
      <c r="I33" s="177"/>
      <c r="J33" s="177"/>
      <c r="K33" s="177"/>
      <c r="L33" s="177"/>
      <c r="M33" s="177"/>
      <c r="N33" s="168"/>
      <c r="O33" s="168"/>
      <c r="P33" s="168"/>
      <c r="Q33" s="168"/>
      <c r="R33" s="168"/>
      <c r="S33" s="168"/>
      <c r="T33" s="169"/>
      <c r="U33" s="168"/>
      <c r="V33" s="158"/>
      <c r="W33" s="158"/>
      <c r="X33" s="158"/>
      <c r="Y33" s="158"/>
      <c r="Z33" s="158"/>
      <c r="AA33" s="158"/>
      <c r="AB33" s="158"/>
      <c r="AC33" s="158"/>
      <c r="AD33" s="158"/>
      <c r="AE33" s="158" t="s">
        <v>95</v>
      </c>
      <c r="AF33" s="158">
        <v>0</v>
      </c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</row>
    <row r="34" spans="1:60" outlineLevel="1" x14ac:dyDescent="0.2">
      <c r="A34" s="159">
        <v>13</v>
      </c>
      <c r="B34" s="165" t="s">
        <v>127</v>
      </c>
      <c r="C34" s="194" t="s">
        <v>128</v>
      </c>
      <c r="D34" s="167" t="s">
        <v>129</v>
      </c>
      <c r="E34" s="174">
        <v>23.6191</v>
      </c>
      <c r="F34" s="177"/>
      <c r="G34" s="177"/>
      <c r="H34" s="177">
        <v>0</v>
      </c>
      <c r="I34" s="177">
        <f>ROUND(E34*H34,2)</f>
        <v>0</v>
      </c>
      <c r="J34" s="177">
        <v>461</v>
      </c>
      <c r="K34" s="177">
        <f>ROUND(E34*J34,2)</f>
        <v>10888.41</v>
      </c>
      <c r="L34" s="177">
        <v>21</v>
      </c>
      <c r="M34" s="177">
        <f>G34*(1+L34/100)</f>
        <v>0</v>
      </c>
      <c r="N34" s="168">
        <v>0</v>
      </c>
      <c r="O34" s="168">
        <f>ROUND(E34*N34,5)</f>
        <v>0</v>
      </c>
      <c r="P34" s="168">
        <v>0</v>
      </c>
      <c r="Q34" s="168">
        <f>ROUND(E34*P34,5)</f>
        <v>0</v>
      </c>
      <c r="R34" s="168"/>
      <c r="S34" s="168"/>
      <c r="T34" s="169">
        <v>2.0670000000000002</v>
      </c>
      <c r="U34" s="168">
        <f>ROUND(E34*T34,2)</f>
        <v>48.82</v>
      </c>
      <c r="V34" s="158"/>
      <c r="W34" s="158"/>
      <c r="X34" s="158"/>
      <c r="Y34" s="158"/>
      <c r="Z34" s="158"/>
      <c r="AA34" s="158"/>
      <c r="AB34" s="158"/>
      <c r="AC34" s="158"/>
      <c r="AD34" s="158"/>
      <c r="AE34" s="158" t="s">
        <v>100</v>
      </c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</row>
    <row r="35" spans="1:60" outlineLevel="1" x14ac:dyDescent="0.2">
      <c r="A35" s="159"/>
      <c r="B35" s="165"/>
      <c r="C35" s="195" t="s">
        <v>130</v>
      </c>
      <c r="D35" s="170"/>
      <c r="E35" s="175">
        <v>1.5381</v>
      </c>
      <c r="F35" s="177"/>
      <c r="G35" s="177"/>
      <c r="H35" s="177"/>
      <c r="I35" s="177"/>
      <c r="J35" s="177"/>
      <c r="K35" s="177"/>
      <c r="L35" s="177"/>
      <c r="M35" s="177"/>
      <c r="N35" s="168"/>
      <c r="O35" s="168"/>
      <c r="P35" s="168"/>
      <c r="Q35" s="168"/>
      <c r="R35" s="168"/>
      <c r="S35" s="168"/>
      <c r="T35" s="169"/>
      <c r="U35" s="168"/>
      <c r="V35" s="158"/>
      <c r="W35" s="158"/>
      <c r="X35" s="158"/>
      <c r="Y35" s="158"/>
      <c r="Z35" s="158"/>
      <c r="AA35" s="158"/>
      <c r="AB35" s="158"/>
      <c r="AC35" s="158"/>
      <c r="AD35" s="158"/>
      <c r="AE35" s="158" t="s">
        <v>95</v>
      </c>
      <c r="AF35" s="158">
        <v>0</v>
      </c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</row>
    <row r="36" spans="1:60" outlineLevel="1" x14ac:dyDescent="0.2">
      <c r="A36" s="159"/>
      <c r="B36" s="165"/>
      <c r="C36" s="195" t="s">
        <v>131</v>
      </c>
      <c r="D36" s="170"/>
      <c r="E36" s="175">
        <v>22.081</v>
      </c>
      <c r="F36" s="177"/>
      <c r="G36" s="177"/>
      <c r="H36" s="177"/>
      <c r="I36" s="177"/>
      <c r="J36" s="177"/>
      <c r="K36" s="177"/>
      <c r="L36" s="177"/>
      <c r="M36" s="177"/>
      <c r="N36" s="168"/>
      <c r="O36" s="168"/>
      <c r="P36" s="168"/>
      <c r="Q36" s="168"/>
      <c r="R36" s="168"/>
      <c r="S36" s="168"/>
      <c r="T36" s="169"/>
      <c r="U36" s="168"/>
      <c r="V36" s="158"/>
      <c r="W36" s="158"/>
      <c r="X36" s="158"/>
      <c r="Y36" s="158"/>
      <c r="Z36" s="158"/>
      <c r="AA36" s="158"/>
      <c r="AB36" s="158"/>
      <c r="AC36" s="158"/>
      <c r="AD36" s="158"/>
      <c r="AE36" s="158" t="s">
        <v>95</v>
      </c>
      <c r="AF36" s="158">
        <v>0</v>
      </c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</row>
    <row r="37" spans="1:60" outlineLevel="1" x14ac:dyDescent="0.2">
      <c r="A37" s="159">
        <v>14</v>
      </c>
      <c r="B37" s="165" t="s">
        <v>132</v>
      </c>
      <c r="C37" s="194" t="s">
        <v>133</v>
      </c>
      <c r="D37" s="167" t="s">
        <v>129</v>
      </c>
      <c r="E37" s="174">
        <v>47.238199999999999</v>
      </c>
      <c r="F37" s="177"/>
      <c r="G37" s="177"/>
      <c r="H37" s="177">
        <v>0</v>
      </c>
      <c r="I37" s="177">
        <f t="shared" ref="I37:I42" si="0">ROUND(E37*H37,2)</f>
        <v>0</v>
      </c>
      <c r="J37" s="177">
        <v>227</v>
      </c>
      <c r="K37" s="177">
        <f t="shared" ref="K37:K42" si="1">ROUND(E37*J37,2)</f>
        <v>10723.07</v>
      </c>
      <c r="L37" s="177">
        <v>21</v>
      </c>
      <c r="M37" s="177">
        <f t="shared" ref="M37:M42" si="2">G37*(1+L37/100)</f>
        <v>0</v>
      </c>
      <c r="N37" s="168">
        <v>0</v>
      </c>
      <c r="O37" s="168">
        <f t="shared" ref="O37:O42" si="3">ROUND(E37*N37,5)</f>
        <v>0</v>
      </c>
      <c r="P37" s="168">
        <v>0</v>
      </c>
      <c r="Q37" s="168">
        <f t="shared" ref="Q37:Q42" si="4">ROUND(E37*P37,5)</f>
        <v>0</v>
      </c>
      <c r="R37" s="168"/>
      <c r="S37" s="168"/>
      <c r="T37" s="169">
        <v>1.0169999999999999</v>
      </c>
      <c r="U37" s="168">
        <f t="shared" ref="U37:U42" si="5">ROUND(E37*T37,2)</f>
        <v>48.04</v>
      </c>
      <c r="V37" s="158"/>
      <c r="W37" s="158"/>
      <c r="X37" s="158"/>
      <c r="Y37" s="158"/>
      <c r="Z37" s="158"/>
      <c r="AA37" s="158"/>
      <c r="AB37" s="158"/>
      <c r="AC37" s="158"/>
      <c r="AD37" s="158"/>
      <c r="AE37" s="158" t="s">
        <v>100</v>
      </c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</row>
    <row r="38" spans="1:60" outlineLevel="1" x14ac:dyDescent="0.2">
      <c r="A38" s="159">
        <v>15</v>
      </c>
      <c r="B38" s="165" t="s">
        <v>134</v>
      </c>
      <c r="C38" s="194" t="s">
        <v>135</v>
      </c>
      <c r="D38" s="167" t="s">
        <v>129</v>
      </c>
      <c r="E38" s="174">
        <v>23.6191</v>
      </c>
      <c r="F38" s="177"/>
      <c r="G38" s="177"/>
      <c r="H38" s="177">
        <v>0</v>
      </c>
      <c r="I38" s="177">
        <f t="shared" si="0"/>
        <v>0</v>
      </c>
      <c r="J38" s="177">
        <v>172</v>
      </c>
      <c r="K38" s="177">
        <f t="shared" si="1"/>
        <v>4062.49</v>
      </c>
      <c r="L38" s="177">
        <v>21</v>
      </c>
      <c r="M38" s="177">
        <f t="shared" si="2"/>
        <v>0</v>
      </c>
      <c r="N38" s="168">
        <v>0</v>
      </c>
      <c r="O38" s="168">
        <f t="shared" si="3"/>
        <v>0</v>
      </c>
      <c r="P38" s="168">
        <v>0</v>
      </c>
      <c r="Q38" s="168">
        <f t="shared" si="4"/>
        <v>0</v>
      </c>
      <c r="R38" s="168"/>
      <c r="S38" s="168"/>
      <c r="T38" s="169">
        <v>0.49</v>
      </c>
      <c r="U38" s="168">
        <f t="shared" si="5"/>
        <v>11.57</v>
      </c>
      <c r="V38" s="158"/>
      <c r="W38" s="158"/>
      <c r="X38" s="158"/>
      <c r="Y38" s="158"/>
      <c r="Z38" s="158"/>
      <c r="AA38" s="158"/>
      <c r="AB38" s="158"/>
      <c r="AC38" s="158"/>
      <c r="AD38" s="158"/>
      <c r="AE38" s="158" t="s">
        <v>100</v>
      </c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</row>
    <row r="39" spans="1:60" outlineLevel="1" x14ac:dyDescent="0.2">
      <c r="A39" s="159">
        <v>16</v>
      </c>
      <c r="B39" s="165" t="s">
        <v>136</v>
      </c>
      <c r="C39" s="194" t="s">
        <v>137</v>
      </c>
      <c r="D39" s="167" t="s">
        <v>129</v>
      </c>
      <c r="E39" s="174">
        <v>165.33369999999999</v>
      </c>
      <c r="F39" s="177"/>
      <c r="G39" s="177"/>
      <c r="H39" s="177">
        <v>0</v>
      </c>
      <c r="I39" s="177">
        <f t="shared" si="0"/>
        <v>0</v>
      </c>
      <c r="J39" s="177">
        <v>15.1</v>
      </c>
      <c r="K39" s="177">
        <f t="shared" si="1"/>
        <v>2496.54</v>
      </c>
      <c r="L39" s="177">
        <v>21</v>
      </c>
      <c r="M39" s="177">
        <f t="shared" si="2"/>
        <v>0</v>
      </c>
      <c r="N39" s="168">
        <v>0</v>
      </c>
      <c r="O39" s="168">
        <f t="shared" si="3"/>
        <v>0</v>
      </c>
      <c r="P39" s="168">
        <v>0</v>
      </c>
      <c r="Q39" s="168">
        <f t="shared" si="4"/>
        <v>0</v>
      </c>
      <c r="R39" s="168"/>
      <c r="S39" s="168"/>
      <c r="T39" s="169">
        <v>0</v>
      </c>
      <c r="U39" s="168">
        <f t="shared" si="5"/>
        <v>0</v>
      </c>
      <c r="V39" s="158"/>
      <c r="W39" s="158"/>
      <c r="X39" s="158"/>
      <c r="Y39" s="158"/>
      <c r="Z39" s="158"/>
      <c r="AA39" s="158"/>
      <c r="AB39" s="158"/>
      <c r="AC39" s="158"/>
      <c r="AD39" s="158"/>
      <c r="AE39" s="158" t="s">
        <v>100</v>
      </c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</row>
    <row r="40" spans="1:60" outlineLevel="1" x14ac:dyDescent="0.2">
      <c r="A40" s="159">
        <v>17</v>
      </c>
      <c r="B40" s="165" t="s">
        <v>138</v>
      </c>
      <c r="C40" s="194" t="s">
        <v>139</v>
      </c>
      <c r="D40" s="167" t="s">
        <v>129</v>
      </c>
      <c r="E40" s="174">
        <v>23.6191</v>
      </c>
      <c r="F40" s="177"/>
      <c r="G40" s="177"/>
      <c r="H40" s="177">
        <v>0</v>
      </c>
      <c r="I40" s="177">
        <f t="shared" si="0"/>
        <v>0</v>
      </c>
      <c r="J40" s="177">
        <v>210</v>
      </c>
      <c r="K40" s="177">
        <f t="shared" si="1"/>
        <v>4960.01</v>
      </c>
      <c r="L40" s="177">
        <v>21</v>
      </c>
      <c r="M40" s="177">
        <f t="shared" si="2"/>
        <v>0</v>
      </c>
      <c r="N40" s="168">
        <v>0</v>
      </c>
      <c r="O40" s="168">
        <f t="shared" si="3"/>
        <v>0</v>
      </c>
      <c r="P40" s="168">
        <v>0</v>
      </c>
      <c r="Q40" s="168">
        <f t="shared" si="4"/>
        <v>0</v>
      </c>
      <c r="R40" s="168"/>
      <c r="S40" s="168"/>
      <c r="T40" s="169">
        <v>0.94199999999999995</v>
      </c>
      <c r="U40" s="168">
        <f t="shared" si="5"/>
        <v>22.25</v>
      </c>
      <c r="V40" s="158"/>
      <c r="W40" s="158"/>
      <c r="X40" s="158"/>
      <c r="Y40" s="158"/>
      <c r="Z40" s="158"/>
      <c r="AA40" s="158"/>
      <c r="AB40" s="158"/>
      <c r="AC40" s="158"/>
      <c r="AD40" s="158"/>
      <c r="AE40" s="158" t="s">
        <v>100</v>
      </c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</row>
    <row r="41" spans="1:60" outlineLevel="1" x14ac:dyDescent="0.2">
      <c r="A41" s="159">
        <v>18</v>
      </c>
      <c r="B41" s="165" t="s">
        <v>140</v>
      </c>
      <c r="C41" s="194" t="s">
        <v>141</v>
      </c>
      <c r="D41" s="167" t="s">
        <v>129</v>
      </c>
      <c r="E41" s="174">
        <v>944.76400000000001</v>
      </c>
      <c r="F41" s="177"/>
      <c r="G41" s="177"/>
      <c r="H41" s="177">
        <v>0</v>
      </c>
      <c r="I41" s="177">
        <f t="shared" si="0"/>
        <v>0</v>
      </c>
      <c r="J41" s="177">
        <v>23.4</v>
      </c>
      <c r="K41" s="177">
        <f t="shared" si="1"/>
        <v>22107.48</v>
      </c>
      <c r="L41" s="177">
        <v>21</v>
      </c>
      <c r="M41" s="177">
        <f t="shared" si="2"/>
        <v>0</v>
      </c>
      <c r="N41" s="168">
        <v>0</v>
      </c>
      <c r="O41" s="168">
        <f t="shared" si="3"/>
        <v>0</v>
      </c>
      <c r="P41" s="168">
        <v>0</v>
      </c>
      <c r="Q41" s="168">
        <f t="shared" si="4"/>
        <v>0</v>
      </c>
      <c r="R41" s="168"/>
      <c r="S41" s="168"/>
      <c r="T41" s="169">
        <v>0.105</v>
      </c>
      <c r="U41" s="168">
        <f t="shared" si="5"/>
        <v>99.2</v>
      </c>
      <c r="V41" s="158"/>
      <c r="W41" s="158"/>
      <c r="X41" s="158"/>
      <c r="Y41" s="158"/>
      <c r="Z41" s="158"/>
      <c r="AA41" s="158"/>
      <c r="AB41" s="158"/>
      <c r="AC41" s="158"/>
      <c r="AD41" s="158"/>
      <c r="AE41" s="158" t="s">
        <v>100</v>
      </c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</row>
    <row r="42" spans="1:60" outlineLevel="1" x14ac:dyDescent="0.2">
      <c r="A42" s="159">
        <v>19</v>
      </c>
      <c r="B42" s="165" t="s">
        <v>142</v>
      </c>
      <c r="C42" s="194" t="s">
        <v>143</v>
      </c>
      <c r="D42" s="167" t="s">
        <v>129</v>
      </c>
      <c r="E42" s="174">
        <v>23.6191</v>
      </c>
      <c r="F42" s="177"/>
      <c r="G42" s="177"/>
      <c r="H42" s="177">
        <v>0</v>
      </c>
      <c r="I42" s="177">
        <f t="shared" si="0"/>
        <v>0</v>
      </c>
      <c r="J42" s="177">
        <v>199.5</v>
      </c>
      <c r="K42" s="177">
        <f t="shared" si="1"/>
        <v>4712.01</v>
      </c>
      <c r="L42" s="177">
        <v>21</v>
      </c>
      <c r="M42" s="177">
        <f t="shared" si="2"/>
        <v>0</v>
      </c>
      <c r="N42" s="168">
        <v>0</v>
      </c>
      <c r="O42" s="168">
        <f t="shared" si="3"/>
        <v>0</v>
      </c>
      <c r="P42" s="168">
        <v>0</v>
      </c>
      <c r="Q42" s="168">
        <f t="shared" si="4"/>
        <v>0</v>
      </c>
      <c r="R42" s="168"/>
      <c r="S42" s="168"/>
      <c r="T42" s="169">
        <v>0</v>
      </c>
      <c r="U42" s="168">
        <f t="shared" si="5"/>
        <v>0</v>
      </c>
      <c r="V42" s="158"/>
      <c r="W42" s="158"/>
      <c r="X42" s="158"/>
      <c r="Y42" s="158"/>
      <c r="Z42" s="158"/>
      <c r="AA42" s="158"/>
      <c r="AB42" s="158"/>
      <c r="AC42" s="158"/>
      <c r="AD42" s="158"/>
      <c r="AE42" s="158" t="s">
        <v>100</v>
      </c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</row>
    <row r="43" spans="1:60" x14ac:dyDescent="0.2">
      <c r="A43" s="160" t="s">
        <v>89</v>
      </c>
      <c r="B43" s="166" t="s">
        <v>58</v>
      </c>
      <c r="C43" s="196" t="s">
        <v>59</v>
      </c>
      <c r="D43" s="171"/>
      <c r="E43" s="176"/>
      <c r="F43" s="178"/>
      <c r="G43" s="178"/>
      <c r="H43" s="178"/>
      <c r="I43" s="178">
        <f>SUM(I44:I46)</f>
        <v>0</v>
      </c>
      <c r="J43" s="178"/>
      <c r="K43" s="178">
        <f>SUM(K44:K46)</f>
        <v>11405.81</v>
      </c>
      <c r="L43" s="178"/>
      <c r="M43" s="178">
        <f>SUM(M44:M46)</f>
        <v>0</v>
      </c>
      <c r="N43" s="172"/>
      <c r="O43" s="172">
        <f>SUM(O44:O46)</f>
        <v>0</v>
      </c>
      <c r="P43" s="172"/>
      <c r="Q43" s="172">
        <f>SUM(Q44:Q46)</f>
        <v>0</v>
      </c>
      <c r="R43" s="172"/>
      <c r="S43" s="172"/>
      <c r="T43" s="173"/>
      <c r="U43" s="172">
        <f>SUM(U44:U46)</f>
        <v>12.82</v>
      </c>
      <c r="AE43" t="s">
        <v>90</v>
      </c>
    </row>
    <row r="44" spans="1:60" outlineLevel="1" x14ac:dyDescent="0.2">
      <c r="A44" s="159">
        <v>20</v>
      </c>
      <c r="B44" s="165" t="s">
        <v>144</v>
      </c>
      <c r="C44" s="194" t="s">
        <v>145</v>
      </c>
      <c r="D44" s="167" t="s">
        <v>129</v>
      </c>
      <c r="E44" s="174">
        <v>24.0883</v>
      </c>
      <c r="F44" s="177"/>
      <c r="G44" s="177"/>
      <c r="H44" s="177">
        <v>0</v>
      </c>
      <c r="I44" s="177">
        <f>ROUND(E44*H44,2)</f>
        <v>0</v>
      </c>
      <c r="J44" s="177">
        <v>318</v>
      </c>
      <c r="K44" s="177">
        <f>ROUND(E44*J44,2)</f>
        <v>7660.08</v>
      </c>
      <c r="L44" s="177">
        <v>21</v>
      </c>
      <c r="M44" s="177">
        <f>G44*(1+L44/100)</f>
        <v>0</v>
      </c>
      <c r="N44" s="168">
        <v>0</v>
      </c>
      <c r="O44" s="168">
        <f>ROUND(E44*N44,5)</f>
        <v>0</v>
      </c>
      <c r="P44" s="168">
        <v>0</v>
      </c>
      <c r="Q44" s="168">
        <f>ROUND(E44*P44,5)</f>
        <v>0</v>
      </c>
      <c r="R44" s="168"/>
      <c r="S44" s="168"/>
      <c r="T44" s="169">
        <v>0.41499999999999998</v>
      </c>
      <c r="U44" s="168">
        <f>ROUND(E44*T44,2)</f>
        <v>10</v>
      </c>
      <c r="V44" s="158"/>
      <c r="W44" s="158"/>
      <c r="X44" s="158"/>
      <c r="Y44" s="158"/>
      <c r="Z44" s="158"/>
      <c r="AA44" s="158"/>
      <c r="AB44" s="158"/>
      <c r="AC44" s="158"/>
      <c r="AD44" s="158"/>
      <c r="AE44" s="158" t="s">
        <v>100</v>
      </c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</row>
    <row r="45" spans="1:60" outlineLevel="1" x14ac:dyDescent="0.2">
      <c r="A45" s="159"/>
      <c r="B45" s="165"/>
      <c r="C45" s="195" t="s">
        <v>146</v>
      </c>
      <c r="D45" s="170"/>
      <c r="E45" s="175">
        <v>24.0883</v>
      </c>
      <c r="F45" s="177"/>
      <c r="G45" s="177"/>
      <c r="H45" s="177"/>
      <c r="I45" s="177"/>
      <c r="J45" s="177"/>
      <c r="K45" s="177"/>
      <c r="L45" s="177"/>
      <c r="M45" s="177"/>
      <c r="N45" s="168"/>
      <c r="O45" s="168"/>
      <c r="P45" s="168"/>
      <c r="Q45" s="168"/>
      <c r="R45" s="168"/>
      <c r="S45" s="168"/>
      <c r="T45" s="169"/>
      <c r="U45" s="168"/>
      <c r="V45" s="158"/>
      <c r="W45" s="158"/>
      <c r="X45" s="158"/>
      <c r="Y45" s="158"/>
      <c r="Z45" s="158"/>
      <c r="AA45" s="158"/>
      <c r="AB45" s="158"/>
      <c r="AC45" s="158"/>
      <c r="AD45" s="158"/>
      <c r="AE45" s="158" t="s">
        <v>95</v>
      </c>
      <c r="AF45" s="158">
        <v>0</v>
      </c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</row>
    <row r="46" spans="1:60" outlineLevel="1" x14ac:dyDescent="0.2">
      <c r="A46" s="159">
        <v>21</v>
      </c>
      <c r="B46" s="165" t="s">
        <v>147</v>
      </c>
      <c r="C46" s="194" t="s">
        <v>148</v>
      </c>
      <c r="D46" s="167" t="s">
        <v>129</v>
      </c>
      <c r="E46" s="174">
        <v>24.0883</v>
      </c>
      <c r="F46" s="177"/>
      <c r="G46" s="177"/>
      <c r="H46" s="177">
        <v>0</v>
      </c>
      <c r="I46" s="177">
        <f>ROUND(E46*H46,2)</f>
        <v>0</v>
      </c>
      <c r="J46" s="177">
        <v>155.5</v>
      </c>
      <c r="K46" s="177">
        <f>ROUND(E46*J46,2)</f>
        <v>3745.73</v>
      </c>
      <c r="L46" s="177">
        <v>21</v>
      </c>
      <c r="M46" s="177">
        <f>G46*(1+L46/100)</f>
        <v>0</v>
      </c>
      <c r="N46" s="168">
        <v>0</v>
      </c>
      <c r="O46" s="168">
        <f>ROUND(E46*N46,5)</f>
        <v>0</v>
      </c>
      <c r="P46" s="168">
        <v>0</v>
      </c>
      <c r="Q46" s="168">
        <f>ROUND(E46*P46,5)</f>
        <v>0</v>
      </c>
      <c r="R46" s="168"/>
      <c r="S46" s="168"/>
      <c r="T46" s="169">
        <v>0.11700000000000001</v>
      </c>
      <c r="U46" s="168">
        <f>ROUND(E46*T46,2)</f>
        <v>2.82</v>
      </c>
      <c r="V46" s="158"/>
      <c r="W46" s="158"/>
      <c r="X46" s="158"/>
      <c r="Y46" s="158"/>
      <c r="Z46" s="158"/>
      <c r="AA46" s="158"/>
      <c r="AB46" s="158"/>
      <c r="AC46" s="158"/>
      <c r="AD46" s="158"/>
      <c r="AE46" s="158" t="s">
        <v>100</v>
      </c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</row>
    <row r="47" spans="1:60" x14ac:dyDescent="0.2">
      <c r="A47" s="160" t="s">
        <v>89</v>
      </c>
      <c r="B47" s="166" t="s">
        <v>60</v>
      </c>
      <c r="C47" s="196" t="s">
        <v>61</v>
      </c>
      <c r="D47" s="171"/>
      <c r="E47" s="176"/>
      <c r="F47" s="178"/>
      <c r="G47" s="178"/>
      <c r="H47" s="178"/>
      <c r="I47" s="178">
        <f>SUM(I48:I50)</f>
        <v>7748</v>
      </c>
      <c r="J47" s="178"/>
      <c r="K47" s="178">
        <f>SUM(K48:K50)</f>
        <v>55072.09</v>
      </c>
      <c r="L47" s="178"/>
      <c r="M47" s="178">
        <f>SUM(M48:M50)</f>
        <v>0</v>
      </c>
      <c r="N47" s="172"/>
      <c r="O47" s="172">
        <f>SUM(O48:O50)</f>
        <v>1.7250000000000001</v>
      </c>
      <c r="P47" s="172"/>
      <c r="Q47" s="172">
        <f>SUM(Q48:Q50)</f>
        <v>0</v>
      </c>
      <c r="R47" s="172"/>
      <c r="S47" s="172"/>
      <c r="T47" s="173"/>
      <c r="U47" s="172">
        <f>SUM(U48:U50)</f>
        <v>99.09</v>
      </c>
      <c r="AE47" t="s">
        <v>90</v>
      </c>
    </row>
    <row r="48" spans="1:60" outlineLevel="1" x14ac:dyDescent="0.2">
      <c r="A48" s="159">
        <v>22</v>
      </c>
      <c r="B48" s="165" t="s">
        <v>149</v>
      </c>
      <c r="C48" s="194" t="s">
        <v>150</v>
      </c>
      <c r="D48" s="167" t="s">
        <v>93</v>
      </c>
      <c r="E48" s="174">
        <v>25</v>
      </c>
      <c r="F48" s="177"/>
      <c r="G48" s="177"/>
      <c r="H48" s="177">
        <v>309.92</v>
      </c>
      <c r="I48" s="177">
        <f>ROUND(E48*H48,2)</f>
        <v>7748</v>
      </c>
      <c r="J48" s="177">
        <v>2140.08</v>
      </c>
      <c r="K48" s="177">
        <f>ROUND(E48*J48,2)</f>
        <v>53502</v>
      </c>
      <c r="L48" s="177">
        <v>21</v>
      </c>
      <c r="M48" s="177">
        <f>G48*(1+L48/100)</f>
        <v>0</v>
      </c>
      <c r="N48" s="168">
        <v>6.9000000000000006E-2</v>
      </c>
      <c r="O48" s="168">
        <f>ROUND(E48*N48,5)</f>
        <v>1.7250000000000001</v>
      </c>
      <c r="P48" s="168">
        <v>0</v>
      </c>
      <c r="Q48" s="168">
        <f>ROUND(E48*P48,5)</f>
        <v>0</v>
      </c>
      <c r="R48" s="168"/>
      <c r="S48" s="168"/>
      <c r="T48" s="169">
        <v>3.9634999999999998</v>
      </c>
      <c r="U48" s="168">
        <f>ROUND(E48*T48,2)</f>
        <v>99.09</v>
      </c>
      <c r="V48" s="158"/>
      <c r="W48" s="158"/>
      <c r="X48" s="158"/>
      <c r="Y48" s="158"/>
      <c r="Z48" s="158"/>
      <c r="AA48" s="158"/>
      <c r="AB48" s="158"/>
      <c r="AC48" s="158"/>
      <c r="AD48" s="158"/>
      <c r="AE48" s="158" t="s">
        <v>100</v>
      </c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</row>
    <row r="49" spans="1:60" outlineLevel="1" x14ac:dyDescent="0.2">
      <c r="A49" s="159">
        <v>23</v>
      </c>
      <c r="B49" s="165" t="s">
        <v>151</v>
      </c>
      <c r="C49" s="194" t="s">
        <v>152</v>
      </c>
      <c r="D49" s="167" t="s">
        <v>0</v>
      </c>
      <c r="E49" s="174">
        <v>285.47000000000003</v>
      </c>
      <c r="F49" s="177"/>
      <c r="G49" s="177"/>
      <c r="H49" s="177">
        <v>0</v>
      </c>
      <c r="I49" s="177">
        <f>ROUND(E49*H49,2)</f>
        <v>0</v>
      </c>
      <c r="J49" s="177">
        <v>1.1000000000000001</v>
      </c>
      <c r="K49" s="177">
        <f>ROUND(E49*J49,2)</f>
        <v>314.02</v>
      </c>
      <c r="L49" s="177">
        <v>21</v>
      </c>
      <c r="M49" s="177">
        <f>G49*(1+L49/100)</f>
        <v>0</v>
      </c>
      <c r="N49" s="168">
        <v>0</v>
      </c>
      <c r="O49" s="168">
        <f>ROUND(E49*N49,5)</f>
        <v>0</v>
      </c>
      <c r="P49" s="168">
        <v>0</v>
      </c>
      <c r="Q49" s="168">
        <f>ROUND(E49*P49,5)</f>
        <v>0</v>
      </c>
      <c r="R49" s="168"/>
      <c r="S49" s="168"/>
      <c r="T49" s="169">
        <v>0</v>
      </c>
      <c r="U49" s="168">
        <f>ROUND(E49*T49,2)</f>
        <v>0</v>
      </c>
      <c r="V49" s="158"/>
      <c r="W49" s="158"/>
      <c r="X49" s="158"/>
      <c r="Y49" s="158"/>
      <c r="Z49" s="158"/>
      <c r="AA49" s="158"/>
      <c r="AB49" s="158"/>
      <c r="AC49" s="158"/>
      <c r="AD49" s="158"/>
      <c r="AE49" s="158" t="s">
        <v>100</v>
      </c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</row>
    <row r="50" spans="1:60" outlineLevel="1" x14ac:dyDescent="0.2">
      <c r="A50" s="187">
        <v>24</v>
      </c>
      <c r="B50" s="188" t="s">
        <v>153</v>
      </c>
      <c r="C50" s="197" t="s">
        <v>154</v>
      </c>
      <c r="D50" s="189" t="s">
        <v>0</v>
      </c>
      <c r="E50" s="190">
        <v>285.47000000000003</v>
      </c>
      <c r="F50" s="191"/>
      <c r="G50" s="191"/>
      <c r="H50" s="191">
        <v>0</v>
      </c>
      <c r="I50" s="191">
        <f>ROUND(E50*H50,2)</f>
        <v>0</v>
      </c>
      <c r="J50" s="191">
        <v>4.4000000000000004</v>
      </c>
      <c r="K50" s="191">
        <f>ROUND(E50*J50,2)</f>
        <v>1256.07</v>
      </c>
      <c r="L50" s="191">
        <v>21</v>
      </c>
      <c r="M50" s="191">
        <f>G50*(1+L50/100)</f>
        <v>0</v>
      </c>
      <c r="N50" s="192">
        <v>0</v>
      </c>
      <c r="O50" s="192">
        <f>ROUND(E50*N50,5)</f>
        <v>0</v>
      </c>
      <c r="P50" s="192">
        <v>0</v>
      </c>
      <c r="Q50" s="192">
        <f>ROUND(E50*P50,5)</f>
        <v>0</v>
      </c>
      <c r="R50" s="192"/>
      <c r="S50" s="192"/>
      <c r="T50" s="193">
        <v>0</v>
      </c>
      <c r="U50" s="192">
        <f>ROUND(E50*T50,2)</f>
        <v>0</v>
      </c>
      <c r="V50" s="158"/>
      <c r="W50" s="158"/>
      <c r="X50" s="158"/>
      <c r="Y50" s="158"/>
      <c r="Z50" s="158"/>
      <c r="AA50" s="158"/>
      <c r="AB50" s="158"/>
      <c r="AC50" s="158"/>
      <c r="AD50" s="158"/>
      <c r="AE50" s="158" t="s">
        <v>100</v>
      </c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</row>
    <row r="51" spans="1:60" x14ac:dyDescent="0.2">
      <c r="A51" s="6"/>
      <c r="B51" s="7" t="s">
        <v>155</v>
      </c>
      <c r="C51" s="198" t="s">
        <v>155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AC51">
        <v>15</v>
      </c>
      <c r="AD51">
        <v>21</v>
      </c>
    </row>
    <row r="52" spans="1:60" x14ac:dyDescent="0.2">
      <c r="C52" s="199"/>
      <c r="AE52" t="s">
        <v>156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</dc:creator>
  <cp:lastModifiedBy>Dabrowská Michaela</cp:lastModifiedBy>
  <cp:lastPrinted>2018-06-20T11:15:26Z</cp:lastPrinted>
  <dcterms:created xsi:type="dcterms:W3CDTF">2009-04-08T07:15:50Z</dcterms:created>
  <dcterms:modified xsi:type="dcterms:W3CDTF">2018-06-20T11:16:04Z</dcterms:modified>
</cp:coreProperties>
</file>